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ysiology_analysis/diurnal_experiments/"/>
    </mc:Choice>
  </mc:AlternateContent>
  <xr:revisionPtr revIDLastSave="0" documentId="8_{37DECC87-C44A-C249-B58E-6BE3CFEC2DCB}" xr6:coauthVersionLast="47" xr6:coauthVersionMax="47" xr10:uidLastSave="{00000000-0000-0000-0000-000000000000}"/>
  <bookViews>
    <workbookView xWindow="240" yWindow="500" windowWidth="22260" windowHeight="13240" xr2:uid="{00000000-000D-0000-FFFF-FFFF00000000}"/>
  </bookViews>
  <sheets>
    <sheet name="Measurements" sheetId="1" r:id="rId1"/>
    <sheet name="Sheet1" sheetId="3" r:id="rId2"/>
    <sheet name="Remark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245" i="1" l="1"/>
  <c r="CO245" i="1"/>
  <c r="CM245" i="1"/>
  <c r="BR245" i="1"/>
  <c r="BQ245" i="1"/>
  <c r="BI245" i="1"/>
  <c r="BC245" i="1"/>
  <c r="AW245" i="1"/>
  <c r="BJ245" i="1" s="1"/>
  <c r="BM245" i="1" s="1"/>
  <c r="AR245" i="1"/>
  <c r="AP245" i="1" s="1"/>
  <c r="AH245" i="1"/>
  <c r="AG245" i="1"/>
  <c r="AB245" i="1"/>
  <c r="Y245" i="1"/>
  <c r="CP244" i="1"/>
  <c r="CO244" i="1"/>
  <c r="CM244" i="1"/>
  <c r="BR244" i="1"/>
  <c r="BQ244" i="1"/>
  <c r="BI244" i="1"/>
  <c r="BC244" i="1"/>
  <c r="AW244" i="1"/>
  <c r="BJ244" i="1" s="1"/>
  <c r="BM244" i="1" s="1"/>
  <c r="AR244" i="1"/>
  <c r="AP244" i="1" s="1"/>
  <c r="AH244" i="1"/>
  <c r="AG244" i="1"/>
  <c r="Y244" i="1"/>
  <c r="CP243" i="1"/>
  <c r="CO243" i="1"/>
  <c r="CM243" i="1"/>
  <c r="BR243" i="1"/>
  <c r="BQ243" i="1"/>
  <c r="BI243" i="1"/>
  <c r="BC243" i="1"/>
  <c r="AW243" i="1"/>
  <c r="BJ243" i="1" s="1"/>
  <c r="BM243" i="1" s="1"/>
  <c r="AR243" i="1"/>
  <c r="AP243" i="1" s="1"/>
  <c r="AH243" i="1"/>
  <c r="AG243" i="1"/>
  <c r="AF243" i="1" s="1"/>
  <c r="Y243" i="1"/>
  <c r="CP242" i="1"/>
  <c r="CO242" i="1"/>
  <c r="CM242" i="1"/>
  <c r="BR242" i="1"/>
  <c r="BQ242" i="1"/>
  <c r="BI242" i="1"/>
  <c r="BC242" i="1"/>
  <c r="AW242" i="1"/>
  <c r="BJ242" i="1" s="1"/>
  <c r="BM242" i="1" s="1"/>
  <c r="BO242" i="1" s="1"/>
  <c r="BS242" i="1" s="1"/>
  <c r="BT242" i="1" s="1"/>
  <c r="AR242" i="1"/>
  <c r="AP242" i="1" s="1"/>
  <c r="AQ242" i="1" s="1"/>
  <c r="AH242" i="1"/>
  <c r="AG242" i="1"/>
  <c r="Y242" i="1"/>
  <c r="CP241" i="1"/>
  <c r="CO241" i="1"/>
  <c r="CM241" i="1"/>
  <c r="BR241" i="1"/>
  <c r="BQ241" i="1"/>
  <c r="BI241" i="1"/>
  <c r="BC241" i="1"/>
  <c r="AW241" i="1"/>
  <c r="BJ241" i="1" s="1"/>
  <c r="BM241" i="1" s="1"/>
  <c r="BO241" i="1" s="1"/>
  <c r="BS241" i="1" s="1"/>
  <c r="BT241" i="1" s="1"/>
  <c r="AR241" i="1"/>
  <c r="AP241" i="1" s="1"/>
  <c r="AH241" i="1"/>
  <c r="AG241" i="1"/>
  <c r="Y241" i="1"/>
  <c r="CP240" i="1"/>
  <c r="CO240" i="1"/>
  <c r="CM240" i="1"/>
  <c r="BR240" i="1"/>
  <c r="BQ240" i="1"/>
  <c r="BI240" i="1"/>
  <c r="BC240" i="1"/>
  <c r="AW240" i="1"/>
  <c r="BJ240" i="1" s="1"/>
  <c r="BM240" i="1" s="1"/>
  <c r="AR240" i="1"/>
  <c r="AP240" i="1" s="1"/>
  <c r="AQ240" i="1" s="1"/>
  <c r="AH240" i="1"/>
  <c r="AG240" i="1"/>
  <c r="Y240" i="1"/>
  <c r="W240" i="1"/>
  <c r="CP239" i="1"/>
  <c r="CO239" i="1"/>
  <c r="CM239" i="1"/>
  <c r="BR239" i="1"/>
  <c r="BQ239" i="1"/>
  <c r="BI239" i="1"/>
  <c r="BC239" i="1"/>
  <c r="AW239" i="1"/>
  <c r="BJ239" i="1" s="1"/>
  <c r="BM239" i="1" s="1"/>
  <c r="AR239" i="1"/>
  <c r="AP239" i="1"/>
  <c r="T239" i="1" s="1"/>
  <c r="AH239" i="1"/>
  <c r="AG239" i="1"/>
  <c r="Y239" i="1"/>
  <c r="W239" i="1"/>
  <c r="CP238" i="1"/>
  <c r="CO238" i="1"/>
  <c r="CM238" i="1"/>
  <c r="BR238" i="1"/>
  <c r="BQ238" i="1"/>
  <c r="BI238" i="1"/>
  <c r="BC238" i="1"/>
  <c r="AW238" i="1"/>
  <c r="BJ238" i="1" s="1"/>
  <c r="BM238" i="1" s="1"/>
  <c r="AR238" i="1"/>
  <c r="AP238" i="1"/>
  <c r="T238" i="1" s="1"/>
  <c r="AH238" i="1"/>
  <c r="AG238" i="1"/>
  <c r="Y238" i="1"/>
  <c r="W238" i="1"/>
  <c r="CP237" i="1"/>
  <c r="CO237" i="1"/>
  <c r="CM237" i="1"/>
  <c r="BR237" i="1"/>
  <c r="BQ237" i="1"/>
  <c r="BI237" i="1"/>
  <c r="BC237" i="1"/>
  <c r="AW237" i="1"/>
  <c r="BJ237" i="1" s="1"/>
  <c r="BM237" i="1" s="1"/>
  <c r="BO237" i="1" s="1"/>
  <c r="BS237" i="1" s="1"/>
  <c r="BT237" i="1" s="1"/>
  <c r="AR237" i="1"/>
  <c r="AP237" i="1" s="1"/>
  <c r="AQ237" i="1" s="1"/>
  <c r="AH237" i="1"/>
  <c r="AG237" i="1"/>
  <c r="Y237" i="1"/>
  <c r="CP236" i="1"/>
  <c r="CO236" i="1"/>
  <c r="CM236" i="1"/>
  <c r="BR236" i="1"/>
  <c r="BQ236" i="1"/>
  <c r="BI236" i="1"/>
  <c r="BC236" i="1"/>
  <c r="AW236" i="1"/>
  <c r="BJ236" i="1" s="1"/>
  <c r="BM236" i="1" s="1"/>
  <c r="BO236" i="1" s="1"/>
  <c r="BS236" i="1" s="1"/>
  <c r="BT236" i="1" s="1"/>
  <c r="AR236" i="1"/>
  <c r="AP236" i="1" s="1"/>
  <c r="AH236" i="1"/>
  <c r="AG236" i="1"/>
  <c r="Y236" i="1"/>
  <c r="CP235" i="1"/>
  <c r="CO235" i="1"/>
  <c r="CM235" i="1"/>
  <c r="BR235" i="1"/>
  <c r="BQ235" i="1"/>
  <c r="BI235" i="1"/>
  <c r="BC235" i="1"/>
  <c r="AW235" i="1"/>
  <c r="BJ235" i="1" s="1"/>
  <c r="BM235" i="1" s="1"/>
  <c r="BN235" i="1" s="1"/>
  <c r="AR235" i="1"/>
  <c r="AP235" i="1" s="1"/>
  <c r="T235" i="1" s="1"/>
  <c r="AH235" i="1"/>
  <c r="AG235" i="1"/>
  <c r="Y235" i="1"/>
  <c r="W235" i="1"/>
  <c r="CP234" i="1"/>
  <c r="CO234" i="1"/>
  <c r="CN234" i="1" s="1"/>
  <c r="BE234" i="1" s="1"/>
  <c r="CM234" i="1"/>
  <c r="AB234" i="1" s="1"/>
  <c r="BR234" i="1"/>
  <c r="BQ234" i="1"/>
  <c r="BI234" i="1"/>
  <c r="BC234" i="1"/>
  <c r="AW234" i="1"/>
  <c r="BJ234" i="1" s="1"/>
  <c r="BM234" i="1" s="1"/>
  <c r="AR234" i="1"/>
  <c r="AP234" i="1" s="1"/>
  <c r="AH234" i="1"/>
  <c r="AG234" i="1"/>
  <c r="Y234" i="1"/>
  <c r="CP233" i="1"/>
  <c r="CO233" i="1"/>
  <c r="CM233" i="1"/>
  <c r="BR233" i="1"/>
  <c r="BQ233" i="1"/>
  <c r="BI233" i="1"/>
  <c r="BC233" i="1"/>
  <c r="AW233" i="1"/>
  <c r="BJ233" i="1" s="1"/>
  <c r="BM233" i="1" s="1"/>
  <c r="AR233" i="1"/>
  <c r="AP233" i="1" s="1"/>
  <c r="S233" i="1" s="1"/>
  <c r="BF233" i="1" s="1"/>
  <c r="AH233" i="1"/>
  <c r="AG233" i="1"/>
  <c r="Y233" i="1"/>
  <c r="W233" i="1"/>
  <c r="CP232" i="1"/>
  <c r="CO232" i="1"/>
  <c r="CM232" i="1"/>
  <c r="CN232" i="1" s="1"/>
  <c r="BE232" i="1" s="1"/>
  <c r="BR232" i="1"/>
  <c r="BQ232" i="1"/>
  <c r="BI232" i="1"/>
  <c r="BC232" i="1"/>
  <c r="AW232" i="1"/>
  <c r="BJ232" i="1" s="1"/>
  <c r="BM232" i="1" s="1"/>
  <c r="BP232" i="1" s="1"/>
  <c r="AR232" i="1"/>
  <c r="AP232" i="1"/>
  <c r="AH232" i="1"/>
  <c r="AG232" i="1"/>
  <c r="Y232" i="1"/>
  <c r="CP231" i="1"/>
  <c r="CO231" i="1"/>
  <c r="CM231" i="1"/>
  <c r="BR231" i="1"/>
  <c r="BQ231" i="1"/>
  <c r="BI231" i="1"/>
  <c r="BC231" i="1"/>
  <c r="AW231" i="1"/>
  <c r="BJ231" i="1" s="1"/>
  <c r="BM231" i="1" s="1"/>
  <c r="AR231" i="1"/>
  <c r="AP231" i="1" s="1"/>
  <c r="T231" i="1" s="1"/>
  <c r="AH231" i="1"/>
  <c r="AG231" i="1"/>
  <c r="Y231" i="1"/>
  <c r="CP230" i="1"/>
  <c r="CO230" i="1"/>
  <c r="CN230" i="1" s="1"/>
  <c r="BE230" i="1" s="1"/>
  <c r="BG230" i="1" s="1"/>
  <c r="CM230" i="1"/>
  <c r="BR230" i="1"/>
  <c r="BQ230" i="1"/>
  <c r="BI230" i="1"/>
  <c r="BC230" i="1"/>
  <c r="AW230" i="1"/>
  <c r="BJ230" i="1" s="1"/>
  <c r="BM230" i="1" s="1"/>
  <c r="AR230" i="1"/>
  <c r="AQ230" i="1"/>
  <c r="AP230" i="1"/>
  <c r="S230" i="1" s="1"/>
  <c r="BF230" i="1" s="1"/>
  <c r="AH230" i="1"/>
  <c r="AG230" i="1"/>
  <c r="AB230" i="1"/>
  <c r="Y230" i="1"/>
  <c r="CP229" i="1"/>
  <c r="CO229" i="1"/>
  <c r="CM229" i="1"/>
  <c r="BR229" i="1"/>
  <c r="BQ229" i="1"/>
  <c r="BI229" i="1"/>
  <c r="BC229" i="1"/>
  <c r="AW229" i="1"/>
  <c r="BJ229" i="1" s="1"/>
  <c r="BM229" i="1" s="1"/>
  <c r="AR229" i="1"/>
  <c r="AP229" i="1" s="1"/>
  <c r="AH229" i="1"/>
  <c r="AF229" i="1" s="1"/>
  <c r="AG229" i="1"/>
  <c r="Y229" i="1"/>
  <c r="CP228" i="1"/>
  <c r="AB228" i="1" s="1"/>
  <c r="CO228" i="1"/>
  <c r="CM228" i="1"/>
  <c r="BR228" i="1"/>
  <c r="BQ228" i="1"/>
  <c r="BI228" i="1"/>
  <c r="BC228" i="1"/>
  <c r="AW228" i="1"/>
  <c r="BJ228" i="1" s="1"/>
  <c r="BM228" i="1" s="1"/>
  <c r="AR228" i="1"/>
  <c r="AP228" i="1" s="1"/>
  <c r="AH228" i="1"/>
  <c r="AG228" i="1"/>
  <c r="Y228" i="1"/>
  <c r="CP227" i="1"/>
  <c r="CO227" i="1"/>
  <c r="CM227" i="1"/>
  <c r="CN227" i="1" s="1"/>
  <c r="BE227" i="1" s="1"/>
  <c r="BR227" i="1"/>
  <c r="BQ227" i="1"/>
  <c r="BI227" i="1"/>
  <c r="BC227" i="1"/>
  <c r="AW227" i="1"/>
  <c r="BJ227" i="1" s="1"/>
  <c r="BM227" i="1" s="1"/>
  <c r="AR227" i="1"/>
  <c r="AP227" i="1" s="1"/>
  <c r="AH227" i="1"/>
  <c r="AG227" i="1"/>
  <c r="Y227" i="1"/>
  <c r="CP226" i="1"/>
  <c r="AB226" i="1" s="1"/>
  <c r="CO226" i="1"/>
  <c r="CM226" i="1"/>
  <c r="BR226" i="1"/>
  <c r="BQ226" i="1"/>
  <c r="BI226" i="1"/>
  <c r="BC226" i="1"/>
  <c r="AW226" i="1"/>
  <c r="BJ226" i="1" s="1"/>
  <c r="BM226" i="1" s="1"/>
  <c r="AR226" i="1"/>
  <c r="AP226" i="1" s="1"/>
  <c r="AH226" i="1"/>
  <c r="AG226" i="1"/>
  <c r="Y226" i="1"/>
  <c r="CP225" i="1"/>
  <c r="CO225" i="1"/>
  <c r="CM225" i="1"/>
  <c r="BR225" i="1"/>
  <c r="BQ225" i="1"/>
  <c r="BI225" i="1"/>
  <c r="BC225" i="1"/>
  <c r="AW225" i="1"/>
  <c r="BJ225" i="1" s="1"/>
  <c r="BM225" i="1" s="1"/>
  <c r="AR225" i="1"/>
  <c r="AP225" i="1" s="1"/>
  <c r="AH225" i="1"/>
  <c r="AG225" i="1"/>
  <c r="AF225" i="1" s="1"/>
  <c r="AB225" i="1"/>
  <c r="Y225" i="1"/>
  <c r="CP224" i="1"/>
  <c r="AB224" i="1" s="1"/>
  <c r="CO224" i="1"/>
  <c r="CM224" i="1"/>
  <c r="BR224" i="1"/>
  <c r="BQ224" i="1"/>
  <c r="BI224" i="1"/>
  <c r="BC224" i="1"/>
  <c r="AW224" i="1"/>
  <c r="BJ224" i="1" s="1"/>
  <c r="BM224" i="1" s="1"/>
  <c r="AR224" i="1"/>
  <c r="AP224" i="1" s="1"/>
  <c r="AH224" i="1"/>
  <c r="AG224" i="1"/>
  <c r="AF224" i="1" s="1"/>
  <c r="Y224" i="1"/>
  <c r="CP223" i="1"/>
  <c r="CO223" i="1"/>
  <c r="CM223" i="1"/>
  <c r="CN223" i="1" s="1"/>
  <c r="BE223" i="1" s="1"/>
  <c r="BR223" i="1"/>
  <c r="BQ223" i="1"/>
  <c r="BI223" i="1"/>
  <c r="BC223" i="1"/>
  <c r="BG223" i="1" s="1"/>
  <c r="AW223" i="1"/>
  <c r="BJ223" i="1" s="1"/>
  <c r="BM223" i="1" s="1"/>
  <c r="AR223" i="1"/>
  <c r="AP223" i="1" s="1"/>
  <c r="AH223" i="1"/>
  <c r="AG223" i="1"/>
  <c r="AF223" i="1" s="1"/>
  <c r="Y223" i="1"/>
  <c r="CP222" i="1"/>
  <c r="CO222" i="1"/>
  <c r="CM222" i="1"/>
  <c r="BR222" i="1"/>
  <c r="BQ222" i="1"/>
  <c r="BI222" i="1"/>
  <c r="BC222" i="1"/>
  <c r="AW222" i="1"/>
  <c r="BJ222" i="1" s="1"/>
  <c r="BM222" i="1" s="1"/>
  <c r="AR222" i="1"/>
  <c r="AP222" i="1" s="1"/>
  <c r="R222" i="1" s="1"/>
  <c r="Q222" i="1" s="1"/>
  <c r="AH222" i="1"/>
  <c r="AG222" i="1"/>
  <c r="AF222" i="1"/>
  <c r="AB222" i="1"/>
  <c r="Y222" i="1"/>
  <c r="S222" i="1"/>
  <c r="BF222" i="1" s="1"/>
  <c r="CP221" i="1"/>
  <c r="CO221" i="1"/>
  <c r="CM221" i="1"/>
  <c r="BR221" i="1"/>
  <c r="BQ221" i="1"/>
  <c r="BI221" i="1"/>
  <c r="BC221" i="1"/>
  <c r="AW221" i="1"/>
  <c r="BJ221" i="1" s="1"/>
  <c r="BM221" i="1" s="1"/>
  <c r="AR221" i="1"/>
  <c r="AP221" i="1" s="1"/>
  <c r="AH221" i="1"/>
  <c r="AG221" i="1"/>
  <c r="Y221" i="1"/>
  <c r="CP220" i="1"/>
  <c r="CO220" i="1"/>
  <c r="CM220" i="1"/>
  <c r="BR220" i="1"/>
  <c r="BQ220" i="1"/>
  <c r="BI220" i="1"/>
  <c r="BC220" i="1"/>
  <c r="AW220" i="1"/>
  <c r="BJ220" i="1" s="1"/>
  <c r="BM220" i="1" s="1"/>
  <c r="AR220" i="1"/>
  <c r="AP220" i="1" s="1"/>
  <c r="AH220" i="1"/>
  <c r="AG220" i="1"/>
  <c r="Y220" i="1"/>
  <c r="CP219" i="1"/>
  <c r="CO219" i="1"/>
  <c r="CM219" i="1"/>
  <c r="BR219" i="1"/>
  <c r="BQ219" i="1"/>
  <c r="BI219" i="1"/>
  <c r="BC219" i="1"/>
  <c r="AW219" i="1"/>
  <c r="BJ219" i="1" s="1"/>
  <c r="BM219" i="1" s="1"/>
  <c r="AR219" i="1"/>
  <c r="AP219" i="1" s="1"/>
  <c r="AH219" i="1"/>
  <c r="AG219" i="1"/>
  <c r="Y219" i="1"/>
  <c r="CP218" i="1"/>
  <c r="CO218" i="1"/>
  <c r="CM218" i="1"/>
  <c r="BR218" i="1"/>
  <c r="BQ218" i="1"/>
  <c r="BI218" i="1"/>
  <c r="BC218" i="1"/>
  <c r="AW218" i="1"/>
  <c r="BJ218" i="1" s="1"/>
  <c r="BM218" i="1" s="1"/>
  <c r="AR218" i="1"/>
  <c r="AP218" i="1" s="1"/>
  <c r="AH218" i="1"/>
  <c r="AG218" i="1"/>
  <c r="AF218" i="1" s="1"/>
  <c r="Y218" i="1"/>
  <c r="CP217" i="1"/>
  <c r="CO217" i="1"/>
  <c r="CM217" i="1"/>
  <c r="BR217" i="1"/>
  <c r="BQ217" i="1"/>
  <c r="BI217" i="1"/>
  <c r="BC217" i="1"/>
  <c r="AW217" i="1"/>
  <c r="BJ217" i="1" s="1"/>
  <c r="BM217" i="1" s="1"/>
  <c r="AR217" i="1"/>
  <c r="AP217" i="1" s="1"/>
  <c r="AH217" i="1"/>
  <c r="AG217" i="1"/>
  <c r="Y217" i="1"/>
  <c r="CP216" i="1"/>
  <c r="CO216" i="1"/>
  <c r="CM216" i="1"/>
  <c r="BR216" i="1"/>
  <c r="BQ216" i="1"/>
  <c r="BI216" i="1"/>
  <c r="BC216" i="1"/>
  <c r="AW216" i="1"/>
  <c r="BJ216" i="1" s="1"/>
  <c r="BM216" i="1" s="1"/>
  <c r="AR216" i="1"/>
  <c r="AP216" i="1"/>
  <c r="R216" i="1" s="1"/>
  <c r="Q216" i="1" s="1"/>
  <c r="AH216" i="1"/>
  <c r="AG216" i="1"/>
  <c r="Y216" i="1"/>
  <c r="W216" i="1"/>
  <c r="CP215" i="1"/>
  <c r="CO215" i="1"/>
  <c r="CM215" i="1"/>
  <c r="BR215" i="1"/>
  <c r="BQ215" i="1"/>
  <c r="BI215" i="1"/>
  <c r="BC215" i="1"/>
  <c r="AW215" i="1"/>
  <c r="BJ215" i="1" s="1"/>
  <c r="BM215" i="1" s="1"/>
  <c r="AR215" i="1"/>
  <c r="AP215" i="1" s="1"/>
  <c r="AH215" i="1"/>
  <c r="AG215" i="1"/>
  <c r="Y215" i="1"/>
  <c r="CP214" i="1"/>
  <c r="CO214" i="1"/>
  <c r="CM214" i="1"/>
  <c r="BR214" i="1"/>
  <c r="BQ214" i="1"/>
  <c r="BI214" i="1"/>
  <c r="BC214" i="1"/>
  <c r="AW214" i="1"/>
  <c r="BJ214" i="1" s="1"/>
  <c r="BM214" i="1" s="1"/>
  <c r="AR214" i="1"/>
  <c r="AP214" i="1" s="1"/>
  <c r="AH214" i="1"/>
  <c r="AG214" i="1"/>
  <c r="AF214" i="1" s="1"/>
  <c r="Y214" i="1"/>
  <c r="CP213" i="1"/>
  <c r="CO213" i="1"/>
  <c r="CM213" i="1"/>
  <c r="BR213" i="1"/>
  <c r="BQ213" i="1"/>
  <c r="BM213" i="1"/>
  <c r="BN213" i="1" s="1"/>
  <c r="BI213" i="1"/>
  <c r="BC213" i="1"/>
  <c r="AW213" i="1"/>
  <c r="BJ213" i="1" s="1"/>
  <c r="AR213" i="1"/>
  <c r="AP213" i="1" s="1"/>
  <c r="AH213" i="1"/>
  <c r="AG213" i="1"/>
  <c r="Y213" i="1"/>
  <c r="CP212" i="1"/>
  <c r="CO212" i="1"/>
  <c r="CM212" i="1"/>
  <c r="BR212" i="1"/>
  <c r="BQ212" i="1"/>
  <c r="BM212" i="1"/>
  <c r="BP212" i="1" s="1"/>
  <c r="BI212" i="1"/>
  <c r="BC212" i="1"/>
  <c r="AW212" i="1"/>
  <c r="BJ212" i="1" s="1"/>
  <c r="AR212" i="1"/>
  <c r="AP212" i="1" s="1"/>
  <c r="AH212" i="1"/>
  <c r="AG212" i="1"/>
  <c r="Y212" i="1"/>
  <c r="CP211" i="1"/>
  <c r="CO211" i="1"/>
  <c r="CM211" i="1"/>
  <c r="BR211" i="1"/>
  <c r="BQ211" i="1"/>
  <c r="BM211" i="1"/>
  <c r="BN211" i="1" s="1"/>
  <c r="BI211" i="1"/>
  <c r="BC211" i="1"/>
  <c r="AW211" i="1"/>
  <c r="BJ211" i="1" s="1"/>
  <c r="AR211" i="1"/>
  <c r="AP211" i="1" s="1"/>
  <c r="AQ211" i="1" s="1"/>
  <c r="AH211" i="1"/>
  <c r="AG211" i="1"/>
  <c r="Y211" i="1"/>
  <c r="CP210" i="1"/>
  <c r="CO210" i="1"/>
  <c r="CM210" i="1"/>
  <c r="BR210" i="1"/>
  <c r="BQ210" i="1"/>
  <c r="BM210" i="1"/>
  <c r="BI210" i="1"/>
  <c r="BC210" i="1"/>
  <c r="AW210" i="1"/>
  <c r="BJ210" i="1" s="1"/>
  <c r="AR210" i="1"/>
  <c r="AP210" i="1" s="1"/>
  <c r="AH210" i="1"/>
  <c r="AG210" i="1"/>
  <c r="AF210" i="1" s="1"/>
  <c r="Y210" i="1"/>
  <c r="CP209" i="1"/>
  <c r="CO209" i="1"/>
  <c r="CM209" i="1"/>
  <c r="BR209" i="1"/>
  <c r="BQ209" i="1"/>
  <c r="BM209" i="1"/>
  <c r="BN209" i="1" s="1"/>
  <c r="BI209" i="1"/>
  <c r="BC209" i="1"/>
  <c r="AW209" i="1"/>
  <c r="BJ209" i="1" s="1"/>
  <c r="AR209" i="1"/>
  <c r="AP209" i="1" s="1"/>
  <c r="AQ209" i="1" s="1"/>
  <c r="AH209" i="1"/>
  <c r="AG209" i="1"/>
  <c r="Y209" i="1"/>
  <c r="R209" i="1"/>
  <c r="Q209" i="1" s="1"/>
  <c r="AJ209" i="1" s="1"/>
  <c r="CP208" i="1"/>
  <c r="CO208" i="1"/>
  <c r="CM208" i="1"/>
  <c r="BR208" i="1"/>
  <c r="BQ208" i="1"/>
  <c r="BM208" i="1"/>
  <c r="BI208" i="1"/>
  <c r="BC208" i="1"/>
  <c r="AW208" i="1"/>
  <c r="BJ208" i="1" s="1"/>
  <c r="AR208" i="1"/>
  <c r="AP208" i="1" s="1"/>
  <c r="AH208" i="1"/>
  <c r="AG208" i="1"/>
  <c r="AF208" i="1" s="1"/>
  <c r="Y208" i="1"/>
  <c r="CP207" i="1"/>
  <c r="CO207" i="1"/>
  <c r="CM207" i="1"/>
  <c r="BR207" i="1"/>
  <c r="BQ207" i="1"/>
  <c r="BM207" i="1"/>
  <c r="BN207" i="1" s="1"/>
  <c r="BI207" i="1"/>
  <c r="BC207" i="1"/>
  <c r="AW207" i="1"/>
  <c r="BJ207" i="1" s="1"/>
  <c r="AR207" i="1"/>
  <c r="AP207" i="1" s="1"/>
  <c r="T207" i="1" s="1"/>
  <c r="AH207" i="1"/>
  <c r="AG207" i="1"/>
  <c r="Y207" i="1"/>
  <c r="S207" i="1"/>
  <c r="BF207" i="1" s="1"/>
  <c r="CP206" i="1"/>
  <c r="CO206" i="1"/>
  <c r="CM206" i="1"/>
  <c r="BR206" i="1"/>
  <c r="BQ206" i="1"/>
  <c r="BM206" i="1"/>
  <c r="BP206" i="1" s="1"/>
  <c r="BI206" i="1"/>
  <c r="BC206" i="1"/>
  <c r="AW206" i="1"/>
  <c r="BJ206" i="1" s="1"/>
  <c r="AR206" i="1"/>
  <c r="AP206" i="1" s="1"/>
  <c r="AH206" i="1"/>
  <c r="AG206" i="1"/>
  <c r="AF206" i="1"/>
  <c r="AB206" i="1"/>
  <c r="Y206" i="1"/>
  <c r="CP205" i="1"/>
  <c r="CO205" i="1"/>
  <c r="CM205" i="1"/>
  <c r="BR205" i="1"/>
  <c r="BQ205" i="1"/>
  <c r="BM205" i="1"/>
  <c r="BN205" i="1" s="1"/>
  <c r="BI205" i="1"/>
  <c r="BC205" i="1"/>
  <c r="AW205" i="1"/>
  <c r="BJ205" i="1" s="1"/>
  <c r="AR205" i="1"/>
  <c r="AP205" i="1" s="1"/>
  <c r="T205" i="1" s="1"/>
  <c r="AH205" i="1"/>
  <c r="AG205" i="1"/>
  <c r="Y205" i="1"/>
  <c r="CP204" i="1"/>
  <c r="CO204" i="1"/>
  <c r="CM204" i="1"/>
  <c r="BR204" i="1"/>
  <c r="BQ204" i="1"/>
  <c r="BM204" i="1"/>
  <c r="BN204" i="1" s="1"/>
  <c r="BI204" i="1"/>
  <c r="BC204" i="1"/>
  <c r="AW204" i="1"/>
  <c r="BJ204" i="1" s="1"/>
  <c r="AR204" i="1"/>
  <c r="AP204" i="1" s="1"/>
  <c r="AH204" i="1"/>
  <c r="AG204" i="1"/>
  <c r="Y204" i="1"/>
  <c r="CP203" i="1"/>
  <c r="CO203" i="1"/>
  <c r="CN203" i="1" s="1"/>
  <c r="BE203" i="1" s="1"/>
  <c r="CM203" i="1"/>
  <c r="BR203" i="1"/>
  <c r="BQ203" i="1"/>
  <c r="BN203" i="1"/>
  <c r="BM203" i="1"/>
  <c r="BP203" i="1" s="1"/>
  <c r="BI203" i="1"/>
  <c r="BC203" i="1"/>
  <c r="AW203" i="1"/>
  <c r="BJ203" i="1" s="1"/>
  <c r="AR203" i="1"/>
  <c r="AP203" i="1"/>
  <c r="R203" i="1" s="1"/>
  <c r="Q203" i="1" s="1"/>
  <c r="AH203" i="1"/>
  <c r="AG203" i="1"/>
  <c r="AF203" i="1" s="1"/>
  <c r="AB203" i="1"/>
  <c r="AC203" i="1" s="1"/>
  <c r="AD203" i="1" s="1"/>
  <c r="Y203" i="1"/>
  <c r="CP202" i="1"/>
  <c r="CO202" i="1"/>
  <c r="CM202" i="1"/>
  <c r="BR202" i="1"/>
  <c r="BQ202" i="1"/>
  <c r="BM202" i="1"/>
  <c r="BN202" i="1" s="1"/>
  <c r="BI202" i="1"/>
  <c r="BC202" i="1"/>
  <c r="AW202" i="1"/>
  <c r="BJ202" i="1" s="1"/>
  <c r="AR202" i="1"/>
  <c r="AP202" i="1" s="1"/>
  <c r="AH202" i="1"/>
  <c r="AG202" i="1"/>
  <c r="Y202" i="1"/>
  <c r="CP201" i="1"/>
  <c r="CO201" i="1"/>
  <c r="CM201" i="1"/>
  <c r="BR201" i="1"/>
  <c r="BQ201" i="1"/>
  <c r="BM201" i="1"/>
  <c r="BP201" i="1" s="1"/>
  <c r="BI201" i="1"/>
  <c r="BC201" i="1"/>
  <c r="AW201" i="1"/>
  <c r="BJ201" i="1" s="1"/>
  <c r="AR201" i="1"/>
  <c r="AP201" i="1" s="1"/>
  <c r="AH201" i="1"/>
  <c r="AG201" i="1"/>
  <c r="Y201" i="1"/>
  <c r="CP200" i="1"/>
  <c r="CO200" i="1"/>
  <c r="CM200" i="1"/>
  <c r="BR200" i="1"/>
  <c r="BQ200" i="1"/>
  <c r="BM200" i="1"/>
  <c r="BN200" i="1" s="1"/>
  <c r="BI200" i="1"/>
  <c r="BC200" i="1"/>
  <c r="AW200" i="1"/>
  <c r="BJ200" i="1" s="1"/>
  <c r="AR200" i="1"/>
  <c r="AP200" i="1" s="1"/>
  <c r="AH200" i="1"/>
  <c r="AG200" i="1"/>
  <c r="Y200" i="1"/>
  <c r="CP199" i="1"/>
  <c r="CO199" i="1"/>
  <c r="CM199" i="1"/>
  <c r="BR199" i="1"/>
  <c r="BQ199" i="1"/>
  <c r="BM199" i="1"/>
  <c r="BP199" i="1" s="1"/>
  <c r="BI199" i="1"/>
  <c r="BC199" i="1"/>
  <c r="AW199" i="1"/>
  <c r="BJ199" i="1" s="1"/>
  <c r="AR199" i="1"/>
  <c r="AP199" i="1" s="1"/>
  <c r="AH199" i="1"/>
  <c r="AG199" i="1"/>
  <c r="Y199" i="1"/>
  <c r="CP198" i="1"/>
  <c r="CO198" i="1"/>
  <c r="CM198" i="1"/>
  <c r="BR198" i="1"/>
  <c r="BQ198" i="1"/>
  <c r="BM198" i="1"/>
  <c r="BN198" i="1" s="1"/>
  <c r="BI198" i="1"/>
  <c r="BC198" i="1"/>
  <c r="AW198" i="1"/>
  <c r="BJ198" i="1" s="1"/>
  <c r="AR198" i="1"/>
  <c r="AP198" i="1" s="1"/>
  <c r="AH198" i="1"/>
  <c r="AG198" i="1"/>
  <c r="Y198" i="1"/>
  <c r="CP197" i="1"/>
  <c r="CO197" i="1"/>
  <c r="CM197" i="1"/>
  <c r="BR197" i="1"/>
  <c r="BQ197" i="1"/>
  <c r="BM197" i="1"/>
  <c r="BP197" i="1" s="1"/>
  <c r="BI197" i="1"/>
  <c r="BC197" i="1"/>
  <c r="AW197" i="1"/>
  <c r="BJ197" i="1" s="1"/>
  <c r="AR197" i="1"/>
  <c r="AP197" i="1" s="1"/>
  <c r="AH197" i="1"/>
  <c r="AG197" i="1"/>
  <c r="Y197" i="1"/>
  <c r="CP196" i="1"/>
  <c r="CO196" i="1"/>
  <c r="CM196" i="1"/>
  <c r="BR196" i="1"/>
  <c r="BQ196" i="1"/>
  <c r="BM196" i="1"/>
  <c r="BN196" i="1" s="1"/>
  <c r="BI196" i="1"/>
  <c r="BC196" i="1"/>
  <c r="AW196" i="1"/>
  <c r="BJ196" i="1" s="1"/>
  <c r="AR196" i="1"/>
  <c r="AP196" i="1" s="1"/>
  <c r="AH196" i="1"/>
  <c r="AG196" i="1"/>
  <c r="Y196" i="1"/>
  <c r="CP195" i="1"/>
  <c r="CO195" i="1"/>
  <c r="CM195" i="1"/>
  <c r="BR195" i="1"/>
  <c r="BQ195" i="1"/>
  <c r="BM195" i="1"/>
  <c r="BP195" i="1" s="1"/>
  <c r="BI195" i="1"/>
  <c r="BC195" i="1"/>
  <c r="AW195" i="1"/>
  <c r="BJ195" i="1" s="1"/>
  <c r="AR195" i="1"/>
  <c r="AP195" i="1" s="1"/>
  <c r="AH195" i="1"/>
  <c r="AG195" i="1"/>
  <c r="Y195" i="1"/>
  <c r="CP194" i="1"/>
  <c r="CO194" i="1"/>
  <c r="CM194" i="1"/>
  <c r="BR194" i="1"/>
  <c r="BQ194" i="1"/>
  <c r="BM194" i="1"/>
  <c r="BN194" i="1" s="1"/>
  <c r="BI194" i="1"/>
  <c r="BC194" i="1"/>
  <c r="AW194" i="1"/>
  <c r="BJ194" i="1" s="1"/>
  <c r="AR194" i="1"/>
  <c r="AP194" i="1" s="1"/>
  <c r="AH194" i="1"/>
  <c r="AG194" i="1"/>
  <c r="Y194" i="1"/>
  <c r="CP193" i="1"/>
  <c r="CO193" i="1"/>
  <c r="CM193" i="1"/>
  <c r="BR193" i="1"/>
  <c r="BQ193" i="1"/>
  <c r="BM193" i="1"/>
  <c r="BI193" i="1"/>
  <c r="BC193" i="1"/>
  <c r="AW193" i="1"/>
  <c r="BJ193" i="1" s="1"/>
  <c r="AR193" i="1"/>
  <c r="AP193" i="1" s="1"/>
  <c r="AH193" i="1"/>
  <c r="AG193" i="1"/>
  <c r="Y193" i="1"/>
  <c r="CP192" i="1"/>
  <c r="CO192" i="1"/>
  <c r="CM192" i="1"/>
  <c r="BR192" i="1"/>
  <c r="BQ192" i="1"/>
  <c r="BM192" i="1"/>
  <c r="BI192" i="1"/>
  <c r="BC192" i="1"/>
  <c r="AW192" i="1"/>
  <c r="BJ192" i="1" s="1"/>
  <c r="AR192" i="1"/>
  <c r="AP192" i="1" s="1"/>
  <c r="AH192" i="1"/>
  <c r="AG192" i="1"/>
  <c r="Y192" i="1"/>
  <c r="CP191" i="1"/>
  <c r="AB191" i="1" s="1"/>
  <c r="CO191" i="1"/>
  <c r="CM191" i="1"/>
  <c r="BR191" i="1"/>
  <c r="BQ191" i="1"/>
  <c r="BM191" i="1"/>
  <c r="BI191" i="1"/>
  <c r="BC191" i="1"/>
  <c r="AW191" i="1"/>
  <c r="BJ191" i="1" s="1"/>
  <c r="AR191" i="1"/>
  <c r="AP191" i="1" s="1"/>
  <c r="AH191" i="1"/>
  <c r="AG191" i="1"/>
  <c r="Y191" i="1"/>
  <c r="CP190" i="1"/>
  <c r="CO190" i="1"/>
  <c r="CM190" i="1"/>
  <c r="BR190" i="1"/>
  <c r="BQ190" i="1"/>
  <c r="BP190" i="1"/>
  <c r="BM190" i="1"/>
  <c r="BN190" i="1" s="1"/>
  <c r="BJ190" i="1"/>
  <c r="BI190" i="1"/>
  <c r="BC190" i="1"/>
  <c r="AW190" i="1"/>
  <c r="AR190" i="1"/>
  <c r="AP190" i="1" s="1"/>
  <c r="T190" i="1" s="1"/>
  <c r="AH190" i="1"/>
  <c r="AG190" i="1"/>
  <c r="Y190" i="1"/>
  <c r="CP189" i="1"/>
  <c r="CO189" i="1"/>
  <c r="CM189" i="1"/>
  <c r="BR189" i="1"/>
  <c r="BQ189" i="1"/>
  <c r="BM189" i="1"/>
  <c r="BO189" i="1" s="1"/>
  <c r="BS189" i="1" s="1"/>
  <c r="BT189" i="1" s="1"/>
  <c r="BI189" i="1"/>
  <c r="BC189" i="1"/>
  <c r="AW189" i="1"/>
  <c r="BJ189" i="1" s="1"/>
  <c r="AR189" i="1"/>
  <c r="AP189" i="1" s="1"/>
  <c r="AH189" i="1"/>
  <c r="AG189" i="1"/>
  <c r="Y189" i="1"/>
  <c r="CP188" i="1"/>
  <c r="CO188" i="1"/>
  <c r="CM188" i="1"/>
  <c r="BR188" i="1"/>
  <c r="BQ188" i="1"/>
  <c r="BM188" i="1"/>
  <c r="BO188" i="1" s="1"/>
  <c r="BS188" i="1" s="1"/>
  <c r="BT188" i="1" s="1"/>
  <c r="BI188" i="1"/>
  <c r="BC188" i="1"/>
  <c r="AW188" i="1"/>
  <c r="BJ188" i="1" s="1"/>
  <c r="AR188" i="1"/>
  <c r="AP188" i="1" s="1"/>
  <c r="AH188" i="1"/>
  <c r="AG188" i="1"/>
  <c r="Y188" i="1"/>
  <c r="CP187" i="1"/>
  <c r="AB187" i="1" s="1"/>
  <c r="CO187" i="1"/>
  <c r="CM187" i="1"/>
  <c r="BR187" i="1"/>
  <c r="BQ187" i="1"/>
  <c r="BO187" i="1"/>
  <c r="BS187" i="1" s="1"/>
  <c r="BT187" i="1" s="1"/>
  <c r="BN187" i="1"/>
  <c r="BM187" i="1"/>
  <c r="BP187" i="1" s="1"/>
  <c r="BI187" i="1"/>
  <c r="BC187" i="1"/>
  <c r="AW187" i="1"/>
  <c r="BJ187" i="1" s="1"/>
  <c r="AR187" i="1"/>
  <c r="AP187" i="1"/>
  <c r="W187" i="1" s="1"/>
  <c r="AH187" i="1"/>
  <c r="AG187" i="1"/>
  <c r="Y187" i="1"/>
  <c r="CP186" i="1"/>
  <c r="CO186" i="1"/>
  <c r="CM186" i="1"/>
  <c r="BR186" i="1"/>
  <c r="BQ186" i="1"/>
  <c r="BM186" i="1"/>
  <c r="BO186" i="1" s="1"/>
  <c r="BS186" i="1" s="1"/>
  <c r="BT186" i="1" s="1"/>
  <c r="BI186" i="1"/>
  <c r="BC186" i="1"/>
  <c r="AW186" i="1"/>
  <c r="BJ186" i="1" s="1"/>
  <c r="AR186" i="1"/>
  <c r="AP186" i="1" s="1"/>
  <c r="AH186" i="1"/>
  <c r="AG186" i="1"/>
  <c r="Y186" i="1"/>
  <c r="CP185" i="1"/>
  <c r="CO185" i="1"/>
  <c r="CM185" i="1"/>
  <c r="BR185" i="1"/>
  <c r="BQ185" i="1"/>
  <c r="BM185" i="1"/>
  <c r="BO185" i="1" s="1"/>
  <c r="BS185" i="1" s="1"/>
  <c r="BT185" i="1" s="1"/>
  <c r="BI185" i="1"/>
  <c r="BC185" i="1"/>
  <c r="AW185" i="1"/>
  <c r="BJ185" i="1" s="1"/>
  <c r="AR185" i="1"/>
  <c r="AP185" i="1" s="1"/>
  <c r="AH185" i="1"/>
  <c r="AG185" i="1"/>
  <c r="Y185" i="1"/>
  <c r="CP184" i="1"/>
  <c r="CO184" i="1"/>
  <c r="CM184" i="1"/>
  <c r="BR184" i="1"/>
  <c r="BQ184" i="1"/>
  <c r="BM184" i="1"/>
  <c r="BO184" i="1" s="1"/>
  <c r="BS184" i="1" s="1"/>
  <c r="BT184" i="1" s="1"/>
  <c r="BI184" i="1"/>
  <c r="BC184" i="1"/>
  <c r="AW184" i="1"/>
  <c r="BJ184" i="1" s="1"/>
  <c r="AR184" i="1"/>
  <c r="AP184" i="1" s="1"/>
  <c r="AH184" i="1"/>
  <c r="AG184" i="1"/>
  <c r="Y184" i="1"/>
  <c r="CP183" i="1"/>
  <c r="CO183" i="1"/>
  <c r="CM183" i="1"/>
  <c r="AB183" i="1" s="1"/>
  <c r="BR183" i="1"/>
  <c r="BQ183" i="1"/>
  <c r="BO183" i="1"/>
  <c r="BS183" i="1" s="1"/>
  <c r="BT183" i="1" s="1"/>
  <c r="BN183" i="1"/>
  <c r="BM183" i="1"/>
  <c r="BP183" i="1" s="1"/>
  <c r="BI183" i="1"/>
  <c r="BC183" i="1"/>
  <c r="AW183" i="1"/>
  <c r="BJ183" i="1" s="1"/>
  <c r="AR183" i="1"/>
  <c r="AP183" i="1"/>
  <c r="W183" i="1" s="1"/>
  <c r="AH183" i="1"/>
  <c r="AG183" i="1"/>
  <c r="Y183" i="1"/>
  <c r="CP182" i="1"/>
  <c r="CO182" i="1"/>
  <c r="CM182" i="1"/>
  <c r="BR182" i="1"/>
  <c r="BQ182" i="1"/>
  <c r="BM182" i="1"/>
  <c r="BO182" i="1" s="1"/>
  <c r="BS182" i="1" s="1"/>
  <c r="BT182" i="1" s="1"/>
  <c r="BI182" i="1"/>
  <c r="BC182" i="1"/>
  <c r="AW182" i="1"/>
  <c r="BJ182" i="1" s="1"/>
  <c r="AR182" i="1"/>
  <c r="AP182" i="1" s="1"/>
  <c r="AH182" i="1"/>
  <c r="AG182" i="1"/>
  <c r="Y182" i="1"/>
  <c r="CP181" i="1"/>
  <c r="CO181" i="1"/>
  <c r="CM181" i="1"/>
  <c r="BR181" i="1"/>
  <c r="BQ181" i="1"/>
  <c r="BM181" i="1"/>
  <c r="BP181" i="1" s="1"/>
  <c r="BI181" i="1"/>
  <c r="BC181" i="1"/>
  <c r="AW181" i="1"/>
  <c r="BJ181" i="1" s="1"/>
  <c r="AR181" i="1"/>
  <c r="AP181" i="1" s="1"/>
  <c r="W181" i="1" s="1"/>
  <c r="AH181" i="1"/>
  <c r="AG181" i="1"/>
  <c r="AB181" i="1"/>
  <c r="Y181" i="1"/>
  <c r="CP180" i="1"/>
  <c r="CO180" i="1"/>
  <c r="CM180" i="1"/>
  <c r="CN180" i="1" s="1"/>
  <c r="BE180" i="1" s="1"/>
  <c r="BG180" i="1" s="1"/>
  <c r="BR180" i="1"/>
  <c r="BQ180" i="1"/>
  <c r="BM180" i="1"/>
  <c r="BO180" i="1" s="1"/>
  <c r="BS180" i="1" s="1"/>
  <c r="BT180" i="1" s="1"/>
  <c r="BI180" i="1"/>
  <c r="BC180" i="1"/>
  <c r="AW180" i="1"/>
  <c r="BJ180" i="1" s="1"/>
  <c r="AR180" i="1"/>
  <c r="AP180" i="1" s="1"/>
  <c r="AH180" i="1"/>
  <c r="AG180" i="1"/>
  <c r="Y180" i="1"/>
  <c r="CP179" i="1"/>
  <c r="CO179" i="1"/>
  <c r="CN179" i="1" s="1"/>
  <c r="BE179" i="1" s="1"/>
  <c r="CM179" i="1"/>
  <c r="BR179" i="1"/>
  <c r="BQ179" i="1"/>
  <c r="BO179" i="1"/>
  <c r="BS179" i="1" s="1"/>
  <c r="BT179" i="1" s="1"/>
  <c r="BM179" i="1"/>
  <c r="BP179" i="1" s="1"/>
  <c r="BI179" i="1"/>
  <c r="BC179" i="1"/>
  <c r="AW179" i="1"/>
  <c r="BJ179" i="1" s="1"/>
  <c r="AR179" i="1"/>
  <c r="AP179" i="1" s="1"/>
  <c r="W179" i="1" s="1"/>
  <c r="AH179" i="1"/>
  <c r="AG179" i="1"/>
  <c r="AF179" i="1" s="1"/>
  <c r="AB179" i="1"/>
  <c r="Y179" i="1"/>
  <c r="CP178" i="1"/>
  <c r="CO178" i="1"/>
  <c r="CM178" i="1"/>
  <c r="BR178" i="1"/>
  <c r="BQ178" i="1"/>
  <c r="BM178" i="1"/>
  <c r="BO178" i="1" s="1"/>
  <c r="BS178" i="1" s="1"/>
  <c r="BT178" i="1" s="1"/>
  <c r="BI178" i="1"/>
  <c r="BC178" i="1"/>
  <c r="AW178" i="1"/>
  <c r="BJ178" i="1" s="1"/>
  <c r="AR178" i="1"/>
  <c r="AP178" i="1" s="1"/>
  <c r="AH178" i="1"/>
  <c r="AG178" i="1"/>
  <c r="Y178" i="1"/>
  <c r="CP177" i="1"/>
  <c r="AB177" i="1" s="1"/>
  <c r="CO177" i="1"/>
  <c r="CN177" i="1" s="1"/>
  <c r="BE177" i="1" s="1"/>
  <c r="CM177" i="1"/>
  <c r="BR177" i="1"/>
  <c r="BQ177" i="1"/>
  <c r="BO177" i="1"/>
  <c r="BS177" i="1" s="1"/>
  <c r="BT177" i="1" s="1"/>
  <c r="BM177" i="1"/>
  <c r="BP177" i="1" s="1"/>
  <c r="BI177" i="1"/>
  <c r="BC177" i="1"/>
  <c r="BG177" i="1" s="1"/>
  <c r="AW177" i="1"/>
  <c r="BJ177" i="1" s="1"/>
  <c r="AR177" i="1"/>
  <c r="AP177" i="1"/>
  <c r="AH177" i="1"/>
  <c r="AG177" i="1"/>
  <c r="Y177" i="1"/>
  <c r="CP176" i="1"/>
  <c r="CO176" i="1"/>
  <c r="CM176" i="1"/>
  <c r="BR176" i="1"/>
  <c r="BQ176" i="1"/>
  <c r="BM176" i="1"/>
  <c r="BO176" i="1" s="1"/>
  <c r="BS176" i="1" s="1"/>
  <c r="BT176" i="1" s="1"/>
  <c r="BI176" i="1"/>
  <c r="BC176" i="1"/>
  <c r="AW176" i="1"/>
  <c r="BJ176" i="1" s="1"/>
  <c r="AR176" i="1"/>
  <c r="AP176" i="1" s="1"/>
  <c r="AH176" i="1"/>
  <c r="AG176" i="1"/>
  <c r="Y176" i="1"/>
  <c r="CP175" i="1"/>
  <c r="AB175" i="1" s="1"/>
  <c r="CO175" i="1"/>
  <c r="CM175" i="1"/>
  <c r="BR175" i="1"/>
  <c r="BQ175" i="1"/>
  <c r="BM175" i="1"/>
  <c r="BP175" i="1" s="1"/>
  <c r="BI175" i="1"/>
  <c r="BC175" i="1"/>
  <c r="AW175" i="1"/>
  <c r="BJ175" i="1" s="1"/>
  <c r="AR175" i="1"/>
  <c r="AP175" i="1"/>
  <c r="AH175" i="1"/>
  <c r="AG175" i="1"/>
  <c r="Y175" i="1"/>
  <c r="CP174" i="1"/>
  <c r="CO174" i="1"/>
  <c r="CM174" i="1"/>
  <c r="BR174" i="1"/>
  <c r="BQ174" i="1"/>
  <c r="BM174" i="1"/>
  <c r="BO174" i="1" s="1"/>
  <c r="BS174" i="1" s="1"/>
  <c r="BT174" i="1" s="1"/>
  <c r="BI174" i="1"/>
  <c r="BC174" i="1"/>
  <c r="AW174" i="1"/>
  <c r="BJ174" i="1" s="1"/>
  <c r="AR174" i="1"/>
  <c r="AP174" i="1" s="1"/>
  <c r="AH174" i="1"/>
  <c r="AG174" i="1"/>
  <c r="Y174" i="1"/>
  <c r="CP173" i="1"/>
  <c r="CO173" i="1"/>
  <c r="CM173" i="1"/>
  <c r="BR173" i="1"/>
  <c r="BQ173" i="1"/>
  <c r="BM173" i="1"/>
  <c r="BP173" i="1" s="1"/>
  <c r="BI173" i="1"/>
  <c r="BC173" i="1"/>
  <c r="AW173" i="1"/>
  <c r="BJ173" i="1" s="1"/>
  <c r="AR173" i="1"/>
  <c r="AP173" i="1" s="1"/>
  <c r="AH173" i="1"/>
  <c r="AG173" i="1"/>
  <c r="AF173" i="1" s="1"/>
  <c r="AB173" i="1"/>
  <c r="Y173" i="1"/>
  <c r="CP172" i="1"/>
  <c r="CO172" i="1"/>
  <c r="CM172" i="1"/>
  <c r="CN172" i="1" s="1"/>
  <c r="BE172" i="1" s="1"/>
  <c r="BG172" i="1" s="1"/>
  <c r="BR172" i="1"/>
  <c r="BQ172" i="1"/>
  <c r="BM172" i="1"/>
  <c r="BO172" i="1" s="1"/>
  <c r="BS172" i="1" s="1"/>
  <c r="BT172" i="1" s="1"/>
  <c r="BI172" i="1"/>
  <c r="BC172" i="1"/>
  <c r="AW172" i="1"/>
  <c r="BJ172" i="1" s="1"/>
  <c r="AR172" i="1"/>
  <c r="AP172" i="1" s="1"/>
  <c r="AH172" i="1"/>
  <c r="AG172" i="1"/>
  <c r="Y172" i="1"/>
  <c r="CP171" i="1"/>
  <c r="CO171" i="1"/>
  <c r="CN171" i="1" s="1"/>
  <c r="BE171" i="1" s="1"/>
  <c r="CM171" i="1"/>
  <c r="BR171" i="1"/>
  <c r="BQ171" i="1"/>
  <c r="BO171" i="1"/>
  <c r="BS171" i="1" s="1"/>
  <c r="BT171" i="1" s="1"/>
  <c r="BM171" i="1"/>
  <c r="BI171" i="1"/>
  <c r="BC171" i="1"/>
  <c r="AW171" i="1"/>
  <c r="BJ171" i="1" s="1"/>
  <c r="AR171" i="1"/>
  <c r="AP171" i="1" s="1"/>
  <c r="AH171" i="1"/>
  <c r="AG171" i="1"/>
  <c r="AF171" i="1" s="1"/>
  <c r="Y171" i="1"/>
  <c r="CP170" i="1"/>
  <c r="CO170" i="1"/>
  <c r="CM170" i="1"/>
  <c r="BR170" i="1"/>
  <c r="BQ170" i="1"/>
  <c r="BM170" i="1"/>
  <c r="BI170" i="1"/>
  <c r="BC170" i="1"/>
  <c r="AW170" i="1"/>
  <c r="BJ170" i="1" s="1"/>
  <c r="AR170" i="1"/>
  <c r="AP170" i="1" s="1"/>
  <c r="S170" i="1" s="1"/>
  <c r="BF170" i="1" s="1"/>
  <c r="AH170" i="1"/>
  <c r="AG170" i="1"/>
  <c r="Y170" i="1"/>
  <c r="W170" i="1"/>
  <c r="CP169" i="1"/>
  <c r="CO169" i="1"/>
  <c r="CN169" i="1" s="1"/>
  <c r="BE169" i="1" s="1"/>
  <c r="CM169" i="1"/>
  <c r="BR169" i="1"/>
  <c r="BQ169" i="1"/>
  <c r="BO169" i="1"/>
  <c r="BS169" i="1" s="1"/>
  <c r="BT169" i="1" s="1"/>
  <c r="BN169" i="1"/>
  <c r="BM169" i="1"/>
  <c r="BP169" i="1" s="1"/>
  <c r="BI169" i="1"/>
  <c r="BC169" i="1"/>
  <c r="AW169" i="1"/>
  <c r="BJ169" i="1" s="1"/>
  <c r="AR169" i="1"/>
  <c r="AP169" i="1" s="1"/>
  <c r="AH169" i="1"/>
  <c r="AG169" i="1"/>
  <c r="AF169" i="1" s="1"/>
  <c r="AB169" i="1"/>
  <c r="Y169" i="1"/>
  <c r="CP168" i="1"/>
  <c r="CO168" i="1"/>
  <c r="CM168" i="1"/>
  <c r="BR168" i="1"/>
  <c r="BQ168" i="1"/>
  <c r="BM168" i="1"/>
  <c r="BI168" i="1"/>
  <c r="BC168" i="1"/>
  <c r="AW168" i="1"/>
  <c r="BJ168" i="1" s="1"/>
  <c r="AR168" i="1"/>
  <c r="AP168" i="1" s="1"/>
  <c r="S168" i="1" s="1"/>
  <c r="BF168" i="1" s="1"/>
  <c r="AH168" i="1"/>
  <c r="AG168" i="1"/>
  <c r="Y168" i="1"/>
  <c r="W168" i="1"/>
  <c r="CP167" i="1"/>
  <c r="CO167" i="1"/>
  <c r="CM167" i="1"/>
  <c r="BR167" i="1"/>
  <c r="BQ167" i="1"/>
  <c r="BM167" i="1"/>
  <c r="BP167" i="1" s="1"/>
  <c r="BI167" i="1"/>
  <c r="BC167" i="1"/>
  <c r="AW167" i="1"/>
  <c r="BJ167" i="1" s="1"/>
  <c r="AR167" i="1"/>
  <c r="AP167" i="1" s="1"/>
  <c r="AH167" i="1"/>
  <c r="AG167" i="1"/>
  <c r="AF167" i="1" s="1"/>
  <c r="Y167" i="1"/>
  <c r="CP166" i="1"/>
  <c r="CO166" i="1"/>
  <c r="CM166" i="1"/>
  <c r="BR166" i="1"/>
  <c r="BQ166" i="1"/>
  <c r="BP166" i="1"/>
  <c r="BM166" i="1"/>
  <c r="BI166" i="1"/>
  <c r="BC166" i="1"/>
  <c r="AW166" i="1"/>
  <c r="BJ166" i="1" s="1"/>
  <c r="AR166" i="1"/>
  <c r="AP166" i="1" s="1"/>
  <c r="AH166" i="1"/>
  <c r="AG166" i="1"/>
  <c r="Y166" i="1"/>
  <c r="CP165" i="1"/>
  <c r="CO165" i="1"/>
  <c r="CM165" i="1"/>
  <c r="BR165" i="1"/>
  <c r="BQ165" i="1"/>
  <c r="BM165" i="1"/>
  <c r="BP165" i="1" s="1"/>
  <c r="BI165" i="1"/>
  <c r="BC165" i="1"/>
  <c r="AW165" i="1"/>
  <c r="BJ165" i="1" s="1"/>
  <c r="AR165" i="1"/>
  <c r="AP165" i="1" s="1"/>
  <c r="AH165" i="1"/>
  <c r="AG165" i="1"/>
  <c r="Y165" i="1"/>
  <c r="CP164" i="1"/>
  <c r="CO164" i="1"/>
  <c r="CM164" i="1"/>
  <c r="BR164" i="1"/>
  <c r="BQ164" i="1"/>
  <c r="BP164" i="1"/>
  <c r="BM164" i="1"/>
  <c r="BN164" i="1" s="1"/>
  <c r="BJ164" i="1"/>
  <c r="BI164" i="1"/>
  <c r="BC164" i="1"/>
  <c r="AW164" i="1"/>
  <c r="AR164" i="1"/>
  <c r="AP164" i="1" s="1"/>
  <c r="AQ164" i="1" s="1"/>
  <c r="AH164" i="1"/>
  <c r="AG164" i="1"/>
  <c r="Y164" i="1"/>
  <c r="CP163" i="1"/>
  <c r="CO163" i="1"/>
  <c r="CN163" i="1" s="1"/>
  <c r="BE163" i="1" s="1"/>
  <c r="CM163" i="1"/>
  <c r="BR163" i="1"/>
  <c r="BQ163" i="1"/>
  <c r="BM163" i="1"/>
  <c r="BP163" i="1" s="1"/>
  <c r="BI163" i="1"/>
  <c r="BC163" i="1"/>
  <c r="AW163" i="1"/>
  <c r="BJ163" i="1" s="1"/>
  <c r="AR163" i="1"/>
  <c r="AP163" i="1" s="1"/>
  <c r="R163" i="1" s="1"/>
  <c r="Q163" i="1" s="1"/>
  <c r="AH163" i="1"/>
  <c r="AG163" i="1"/>
  <c r="AF163" i="1" s="1"/>
  <c r="AB163" i="1"/>
  <c r="Y163" i="1"/>
  <c r="CP162" i="1"/>
  <c r="CO162" i="1"/>
  <c r="CM162" i="1"/>
  <c r="BR162" i="1"/>
  <c r="BQ162" i="1"/>
  <c r="BM162" i="1"/>
  <c r="BN162" i="1" s="1"/>
  <c r="BI162" i="1"/>
  <c r="BC162" i="1"/>
  <c r="AW162" i="1"/>
  <c r="BJ162" i="1" s="1"/>
  <c r="AR162" i="1"/>
  <c r="AP162" i="1" s="1"/>
  <c r="AH162" i="1"/>
  <c r="AG162" i="1"/>
  <c r="Y162" i="1"/>
  <c r="CP161" i="1"/>
  <c r="CO161" i="1"/>
  <c r="CM161" i="1"/>
  <c r="BR161" i="1"/>
  <c r="BQ161" i="1"/>
  <c r="BM161" i="1"/>
  <c r="BP161" i="1" s="1"/>
  <c r="BI161" i="1"/>
  <c r="BC161" i="1"/>
  <c r="AW161" i="1"/>
  <c r="BJ161" i="1" s="1"/>
  <c r="AR161" i="1"/>
  <c r="AP161" i="1" s="1"/>
  <c r="AH161" i="1"/>
  <c r="AG161" i="1"/>
  <c r="Y161" i="1"/>
  <c r="CP160" i="1"/>
  <c r="CO160" i="1"/>
  <c r="CM160" i="1"/>
  <c r="BR160" i="1"/>
  <c r="BQ160" i="1"/>
  <c r="BP160" i="1"/>
  <c r="BO160" i="1"/>
  <c r="BS160" i="1" s="1"/>
  <c r="BT160" i="1" s="1"/>
  <c r="BM160" i="1"/>
  <c r="BN160" i="1" s="1"/>
  <c r="BI160" i="1"/>
  <c r="BC160" i="1"/>
  <c r="AW160" i="1"/>
  <c r="BJ160" i="1" s="1"/>
  <c r="AR160" i="1"/>
  <c r="AP160" i="1" s="1"/>
  <c r="AH160" i="1"/>
  <c r="AG160" i="1"/>
  <c r="AF160" i="1" s="1"/>
  <c r="Y160" i="1"/>
  <c r="CP159" i="1"/>
  <c r="CO159" i="1"/>
  <c r="CM159" i="1"/>
  <c r="CN159" i="1" s="1"/>
  <c r="BE159" i="1" s="1"/>
  <c r="BG159" i="1" s="1"/>
  <c r="BR159" i="1"/>
  <c r="BQ159" i="1"/>
  <c r="BM159" i="1"/>
  <c r="BP159" i="1" s="1"/>
  <c r="BI159" i="1"/>
  <c r="BC159" i="1"/>
  <c r="AW159" i="1"/>
  <c r="BJ159" i="1" s="1"/>
  <c r="AR159" i="1"/>
  <c r="AP159" i="1"/>
  <c r="R159" i="1" s="1"/>
  <c r="Q159" i="1" s="1"/>
  <c r="AH159" i="1"/>
  <c r="AG159" i="1"/>
  <c r="AF159" i="1" s="1"/>
  <c r="Y159" i="1"/>
  <c r="CP158" i="1"/>
  <c r="CO158" i="1"/>
  <c r="CM158" i="1"/>
  <c r="BR158" i="1"/>
  <c r="BQ158" i="1"/>
  <c r="BM158" i="1"/>
  <c r="BN158" i="1" s="1"/>
  <c r="BI158" i="1"/>
  <c r="BC158" i="1"/>
  <c r="AW158" i="1"/>
  <c r="BJ158" i="1" s="1"/>
  <c r="AR158" i="1"/>
  <c r="AP158" i="1" s="1"/>
  <c r="AH158" i="1"/>
  <c r="AG158" i="1"/>
  <c r="Y158" i="1"/>
  <c r="CP157" i="1"/>
  <c r="CO157" i="1"/>
  <c r="CM157" i="1"/>
  <c r="BR157" i="1"/>
  <c r="BQ157" i="1"/>
  <c r="BM157" i="1"/>
  <c r="BP157" i="1" s="1"/>
  <c r="BI157" i="1"/>
  <c r="BC157" i="1"/>
  <c r="AW157" i="1"/>
  <c r="BJ157" i="1" s="1"/>
  <c r="AR157" i="1"/>
  <c r="AP157" i="1" s="1"/>
  <c r="AH157" i="1"/>
  <c r="AG157" i="1"/>
  <c r="Y157" i="1"/>
  <c r="CP156" i="1"/>
  <c r="CO156" i="1"/>
  <c r="CM156" i="1"/>
  <c r="BR156" i="1"/>
  <c r="BQ156" i="1"/>
  <c r="BP156" i="1"/>
  <c r="BM156" i="1"/>
  <c r="BN156" i="1" s="1"/>
  <c r="BI156" i="1"/>
  <c r="BC156" i="1"/>
  <c r="AW156" i="1"/>
  <c r="BJ156" i="1" s="1"/>
  <c r="AR156" i="1"/>
  <c r="AP156" i="1" s="1"/>
  <c r="AH156" i="1"/>
  <c r="AG156" i="1"/>
  <c r="Y156" i="1"/>
  <c r="CP155" i="1"/>
  <c r="CO155" i="1"/>
  <c r="CM155" i="1"/>
  <c r="BR155" i="1"/>
  <c r="BQ155" i="1"/>
  <c r="BM155" i="1"/>
  <c r="BP155" i="1" s="1"/>
  <c r="BI155" i="1"/>
  <c r="BC155" i="1"/>
  <c r="AW155" i="1"/>
  <c r="BJ155" i="1" s="1"/>
  <c r="AR155" i="1"/>
  <c r="AP155" i="1" s="1"/>
  <c r="R155" i="1" s="1"/>
  <c r="Q155" i="1" s="1"/>
  <c r="AH155" i="1"/>
  <c r="AG155" i="1"/>
  <c r="AF155" i="1"/>
  <c r="Y155" i="1"/>
  <c r="CP154" i="1"/>
  <c r="CO154" i="1"/>
  <c r="CM154" i="1"/>
  <c r="BR154" i="1"/>
  <c r="BQ154" i="1"/>
  <c r="BM154" i="1"/>
  <c r="BN154" i="1" s="1"/>
  <c r="BI154" i="1"/>
  <c r="BC154" i="1"/>
  <c r="AW154" i="1"/>
  <c r="BJ154" i="1" s="1"/>
  <c r="AR154" i="1"/>
  <c r="AP154" i="1" s="1"/>
  <c r="AH154" i="1"/>
  <c r="AG154" i="1"/>
  <c r="Y154" i="1"/>
  <c r="CP153" i="1"/>
  <c r="CO153" i="1"/>
  <c r="CM153" i="1"/>
  <c r="BR153" i="1"/>
  <c r="BQ153" i="1"/>
  <c r="BM153" i="1"/>
  <c r="BP153" i="1" s="1"/>
  <c r="BI153" i="1"/>
  <c r="BC153" i="1"/>
  <c r="AW153" i="1"/>
  <c r="BJ153" i="1" s="1"/>
  <c r="AR153" i="1"/>
  <c r="AP153" i="1" s="1"/>
  <c r="AH153" i="1"/>
  <c r="AG153" i="1"/>
  <c r="AF153" i="1" s="1"/>
  <c r="Y153" i="1"/>
  <c r="CP152" i="1"/>
  <c r="CO152" i="1"/>
  <c r="CM152" i="1"/>
  <c r="CN152" i="1" s="1"/>
  <c r="BE152" i="1" s="1"/>
  <c r="BR152" i="1"/>
  <c r="BQ152" i="1"/>
  <c r="BO152" i="1"/>
  <c r="BS152" i="1" s="1"/>
  <c r="BT152" i="1" s="1"/>
  <c r="BM152" i="1"/>
  <c r="BN152" i="1" s="1"/>
  <c r="BI152" i="1"/>
  <c r="BC152" i="1"/>
  <c r="AW152" i="1"/>
  <c r="BJ152" i="1" s="1"/>
  <c r="AR152" i="1"/>
  <c r="AP152" i="1" s="1"/>
  <c r="AH152" i="1"/>
  <c r="AG152" i="1"/>
  <c r="Y152" i="1"/>
  <c r="CP151" i="1"/>
  <c r="CO151" i="1"/>
  <c r="CM151" i="1"/>
  <c r="BR151" i="1"/>
  <c r="BQ151" i="1"/>
  <c r="BM151" i="1"/>
  <c r="BP151" i="1" s="1"/>
  <c r="BI151" i="1"/>
  <c r="BC151" i="1"/>
  <c r="AW151" i="1"/>
  <c r="BJ151" i="1" s="1"/>
  <c r="AR151" i="1"/>
  <c r="AP151" i="1" s="1"/>
  <c r="R151" i="1" s="1"/>
  <c r="Q151" i="1" s="1"/>
  <c r="AH151" i="1"/>
  <c r="AG151" i="1"/>
  <c r="AF151" i="1" s="1"/>
  <c r="Y151" i="1"/>
  <c r="CP150" i="1"/>
  <c r="CO150" i="1"/>
  <c r="CM150" i="1"/>
  <c r="BR150" i="1"/>
  <c r="BQ150" i="1"/>
  <c r="BP150" i="1"/>
  <c r="BM150" i="1"/>
  <c r="BN150" i="1" s="1"/>
  <c r="BJ150" i="1"/>
  <c r="BI150" i="1"/>
  <c r="BC150" i="1"/>
  <c r="AW150" i="1"/>
  <c r="AR150" i="1"/>
  <c r="AP150" i="1" s="1"/>
  <c r="AH150" i="1"/>
  <c r="AG150" i="1"/>
  <c r="Y150" i="1"/>
  <c r="CP149" i="1"/>
  <c r="CO149" i="1"/>
  <c r="CM149" i="1"/>
  <c r="BR149" i="1"/>
  <c r="BQ149" i="1"/>
  <c r="BM149" i="1"/>
  <c r="BP149" i="1" s="1"/>
  <c r="BI149" i="1"/>
  <c r="BC149" i="1"/>
  <c r="AW149" i="1"/>
  <c r="BJ149" i="1" s="1"/>
  <c r="AR149" i="1"/>
  <c r="AP149" i="1" s="1"/>
  <c r="AH149" i="1"/>
  <c r="AG149" i="1"/>
  <c r="AF149" i="1" s="1"/>
  <c r="Y149" i="1"/>
  <c r="CP148" i="1"/>
  <c r="CO148" i="1"/>
  <c r="CM148" i="1"/>
  <c r="CN148" i="1" s="1"/>
  <c r="BE148" i="1" s="1"/>
  <c r="BR148" i="1"/>
  <c r="BQ148" i="1"/>
  <c r="BM148" i="1"/>
  <c r="BN148" i="1" s="1"/>
  <c r="BI148" i="1"/>
  <c r="BC148" i="1"/>
  <c r="AW148" i="1"/>
  <c r="BJ148" i="1" s="1"/>
  <c r="AR148" i="1"/>
  <c r="AP148" i="1" s="1"/>
  <c r="AH148" i="1"/>
  <c r="AG148" i="1"/>
  <c r="AF148" i="1" s="1"/>
  <c r="Y148" i="1"/>
  <c r="CP147" i="1"/>
  <c r="CO147" i="1"/>
  <c r="CM147" i="1"/>
  <c r="CN147" i="1" s="1"/>
  <c r="BE147" i="1" s="1"/>
  <c r="BR147" i="1"/>
  <c r="BQ147" i="1"/>
  <c r="BM147" i="1"/>
  <c r="BP147" i="1" s="1"/>
  <c r="BI147" i="1"/>
  <c r="BC147" i="1"/>
  <c r="AW147" i="1"/>
  <c r="BJ147" i="1" s="1"/>
  <c r="AR147" i="1"/>
  <c r="AP147" i="1"/>
  <c r="R147" i="1" s="1"/>
  <c r="Q147" i="1" s="1"/>
  <c r="AH147" i="1"/>
  <c r="AG147" i="1"/>
  <c r="Y147" i="1"/>
  <c r="CP146" i="1"/>
  <c r="CO146" i="1"/>
  <c r="CM146" i="1"/>
  <c r="BR146" i="1"/>
  <c r="BQ146" i="1"/>
  <c r="BP146" i="1"/>
  <c r="BO146" i="1"/>
  <c r="BS146" i="1" s="1"/>
  <c r="BT146" i="1" s="1"/>
  <c r="BM146" i="1"/>
  <c r="BN146" i="1" s="1"/>
  <c r="BI146" i="1"/>
  <c r="BC146" i="1"/>
  <c r="AW146" i="1"/>
  <c r="BJ146" i="1" s="1"/>
  <c r="AR146" i="1"/>
  <c r="AP146" i="1" s="1"/>
  <c r="AH146" i="1"/>
  <c r="AG146" i="1"/>
  <c r="Y146" i="1"/>
  <c r="CP145" i="1"/>
  <c r="CO145" i="1"/>
  <c r="CM145" i="1"/>
  <c r="BR145" i="1"/>
  <c r="BQ145" i="1"/>
  <c r="BM145" i="1"/>
  <c r="BI145" i="1"/>
  <c r="BC145" i="1"/>
  <c r="AW145" i="1"/>
  <c r="BJ145" i="1" s="1"/>
  <c r="AR145" i="1"/>
  <c r="AP145" i="1" s="1"/>
  <c r="AH145" i="1"/>
  <c r="AG145" i="1"/>
  <c r="Y145" i="1"/>
  <c r="CP144" i="1"/>
  <c r="CO144" i="1"/>
  <c r="CM144" i="1"/>
  <c r="BR144" i="1"/>
  <c r="BQ144" i="1"/>
  <c r="BP144" i="1"/>
  <c r="BM144" i="1"/>
  <c r="BN144" i="1" s="1"/>
  <c r="BJ144" i="1"/>
  <c r="BI144" i="1"/>
  <c r="BC144" i="1"/>
  <c r="AW144" i="1"/>
  <c r="AR144" i="1"/>
  <c r="AP144" i="1" s="1"/>
  <c r="AQ144" i="1" s="1"/>
  <c r="AH144" i="1"/>
  <c r="AG144" i="1"/>
  <c r="Y144" i="1"/>
  <c r="CP143" i="1"/>
  <c r="CO143" i="1"/>
  <c r="CM143" i="1"/>
  <c r="BR143" i="1"/>
  <c r="BQ143" i="1"/>
  <c r="BM143" i="1"/>
  <c r="BI143" i="1"/>
  <c r="BC143" i="1"/>
  <c r="AW143" i="1"/>
  <c r="BJ143" i="1" s="1"/>
  <c r="AR143" i="1"/>
  <c r="AP143" i="1" s="1"/>
  <c r="R143" i="1" s="1"/>
  <c r="Q143" i="1" s="1"/>
  <c r="AH143" i="1"/>
  <c r="AG143" i="1"/>
  <c r="AF143" i="1" s="1"/>
  <c r="Y143" i="1"/>
  <c r="CP142" i="1"/>
  <c r="CO142" i="1"/>
  <c r="CM142" i="1"/>
  <c r="CN142" i="1" s="1"/>
  <c r="BE142" i="1" s="1"/>
  <c r="BR142" i="1"/>
  <c r="BQ142" i="1"/>
  <c r="BO142" i="1"/>
  <c r="BS142" i="1" s="1"/>
  <c r="BT142" i="1" s="1"/>
  <c r="BM142" i="1"/>
  <c r="BN142" i="1" s="1"/>
  <c r="BI142" i="1"/>
  <c r="BC142" i="1"/>
  <c r="AW142" i="1"/>
  <c r="BJ142" i="1" s="1"/>
  <c r="AR142" i="1"/>
  <c r="AP142" i="1" s="1"/>
  <c r="AH142" i="1"/>
  <c r="AG142" i="1"/>
  <c r="AF142" i="1" s="1"/>
  <c r="Y142" i="1"/>
  <c r="CP141" i="1"/>
  <c r="CO141" i="1"/>
  <c r="CN141" i="1"/>
  <c r="BE141" i="1" s="1"/>
  <c r="CM141" i="1"/>
  <c r="BR141" i="1"/>
  <c r="BQ141" i="1"/>
  <c r="BN141" i="1"/>
  <c r="BM141" i="1"/>
  <c r="BI141" i="1"/>
  <c r="BC141" i="1"/>
  <c r="AW141" i="1"/>
  <c r="BJ141" i="1" s="1"/>
  <c r="AR141" i="1"/>
  <c r="AP141" i="1" s="1"/>
  <c r="AH141" i="1"/>
  <c r="AG141" i="1"/>
  <c r="AF141" i="1"/>
  <c r="Y141" i="1"/>
  <c r="CP140" i="1"/>
  <c r="CO140" i="1"/>
  <c r="CM140" i="1"/>
  <c r="BR140" i="1"/>
  <c r="BQ140" i="1"/>
  <c r="BM140" i="1"/>
  <c r="BN140" i="1" s="1"/>
  <c r="BI140" i="1"/>
  <c r="BC140" i="1"/>
  <c r="AW140" i="1"/>
  <c r="BJ140" i="1" s="1"/>
  <c r="AR140" i="1"/>
  <c r="AP140" i="1" s="1"/>
  <c r="T140" i="1" s="1"/>
  <c r="AH140" i="1"/>
  <c r="AG140" i="1"/>
  <c r="Y140" i="1"/>
  <c r="W140" i="1"/>
  <c r="R140" i="1"/>
  <c r="Q140" i="1" s="1"/>
  <c r="CP139" i="1"/>
  <c r="CO139" i="1"/>
  <c r="CM139" i="1"/>
  <c r="BR139" i="1"/>
  <c r="BQ139" i="1"/>
  <c r="BM139" i="1"/>
  <c r="BP139" i="1" s="1"/>
  <c r="BI139" i="1"/>
  <c r="BC139" i="1"/>
  <c r="AW139" i="1"/>
  <c r="BJ139" i="1" s="1"/>
  <c r="AR139" i="1"/>
  <c r="AP139" i="1" s="1"/>
  <c r="AH139" i="1"/>
  <c r="AG139" i="1"/>
  <c r="Y139" i="1"/>
  <c r="CP138" i="1"/>
  <c r="CO138" i="1"/>
  <c r="CM138" i="1"/>
  <c r="BR138" i="1"/>
  <c r="BQ138" i="1"/>
  <c r="BM138" i="1"/>
  <c r="BN138" i="1" s="1"/>
  <c r="BI138" i="1"/>
  <c r="BC138" i="1"/>
  <c r="AW138" i="1"/>
  <c r="BJ138" i="1" s="1"/>
  <c r="AR138" i="1"/>
  <c r="AP138" i="1" s="1"/>
  <c r="T138" i="1" s="1"/>
  <c r="AH138" i="1"/>
  <c r="AG138" i="1"/>
  <c r="Y138" i="1"/>
  <c r="CP137" i="1"/>
  <c r="CO137" i="1"/>
  <c r="CN137" i="1" s="1"/>
  <c r="BE137" i="1" s="1"/>
  <c r="BG137" i="1" s="1"/>
  <c r="CM137" i="1"/>
  <c r="AB137" i="1" s="1"/>
  <c r="BR137" i="1"/>
  <c r="BQ137" i="1"/>
  <c r="BN137" i="1"/>
  <c r="BM137" i="1"/>
  <c r="BP137" i="1" s="1"/>
  <c r="BI137" i="1"/>
  <c r="BC137" i="1"/>
  <c r="AW137" i="1"/>
  <c r="BJ137" i="1" s="1"/>
  <c r="AR137" i="1"/>
  <c r="AP137" i="1" s="1"/>
  <c r="AH137" i="1"/>
  <c r="AG137" i="1"/>
  <c r="Y137" i="1"/>
  <c r="CP136" i="1"/>
  <c r="CO136" i="1"/>
  <c r="CM136" i="1"/>
  <c r="CN136" i="1" s="1"/>
  <c r="BE136" i="1" s="1"/>
  <c r="BR136" i="1"/>
  <c r="BQ136" i="1"/>
  <c r="BM136" i="1"/>
  <c r="BP136" i="1" s="1"/>
  <c r="BI136" i="1"/>
  <c r="BC136" i="1"/>
  <c r="AW136" i="1"/>
  <c r="BJ136" i="1" s="1"/>
  <c r="AR136" i="1"/>
  <c r="AP136" i="1" s="1"/>
  <c r="AH136" i="1"/>
  <c r="AG136" i="1"/>
  <c r="AF136" i="1" s="1"/>
  <c r="AB136" i="1"/>
  <c r="Y136" i="1"/>
  <c r="CP135" i="1"/>
  <c r="CO135" i="1"/>
  <c r="CM135" i="1"/>
  <c r="BR135" i="1"/>
  <c r="BQ135" i="1"/>
  <c r="BP135" i="1"/>
  <c r="BO135" i="1"/>
  <c r="BS135" i="1" s="1"/>
  <c r="BT135" i="1" s="1"/>
  <c r="BM135" i="1"/>
  <c r="BN135" i="1" s="1"/>
  <c r="BJ135" i="1"/>
  <c r="BI135" i="1"/>
  <c r="BC135" i="1"/>
  <c r="AW135" i="1"/>
  <c r="AR135" i="1"/>
  <c r="AP135" i="1" s="1"/>
  <c r="AH135" i="1"/>
  <c r="AG135" i="1"/>
  <c r="Y135" i="1"/>
  <c r="CP134" i="1"/>
  <c r="AB134" i="1" s="1"/>
  <c r="CO134" i="1"/>
  <c r="CM134" i="1"/>
  <c r="CN134" i="1" s="1"/>
  <c r="BE134" i="1" s="1"/>
  <c r="BR134" i="1"/>
  <c r="BQ134" i="1"/>
  <c r="BM134" i="1"/>
  <c r="BP134" i="1" s="1"/>
  <c r="BI134" i="1"/>
  <c r="BC134" i="1"/>
  <c r="AW134" i="1"/>
  <c r="BJ134" i="1" s="1"/>
  <c r="AR134" i="1"/>
  <c r="AP134" i="1"/>
  <c r="W134" i="1" s="1"/>
  <c r="AH134" i="1"/>
  <c r="AG134" i="1"/>
  <c r="Y134" i="1"/>
  <c r="CP133" i="1"/>
  <c r="CO133" i="1"/>
  <c r="CM133" i="1"/>
  <c r="BR133" i="1"/>
  <c r="BQ133" i="1"/>
  <c r="BP133" i="1"/>
  <c r="BO133" i="1"/>
  <c r="BS133" i="1" s="1"/>
  <c r="BT133" i="1" s="1"/>
  <c r="BN133" i="1"/>
  <c r="BM133" i="1"/>
  <c r="BJ133" i="1"/>
  <c r="BI133" i="1"/>
  <c r="BC133" i="1"/>
  <c r="AW133" i="1"/>
  <c r="AR133" i="1"/>
  <c r="AP133" i="1" s="1"/>
  <c r="AH133" i="1"/>
  <c r="AG133" i="1"/>
  <c r="Y133" i="1"/>
  <c r="CP132" i="1"/>
  <c r="CO132" i="1"/>
  <c r="CN132" i="1" s="1"/>
  <c r="BE132" i="1" s="1"/>
  <c r="CM132" i="1"/>
  <c r="BR132" i="1"/>
  <c r="BQ132" i="1"/>
  <c r="BN132" i="1"/>
  <c r="BM132" i="1"/>
  <c r="BP132" i="1" s="1"/>
  <c r="BI132" i="1"/>
  <c r="BC132" i="1"/>
  <c r="AW132" i="1"/>
  <c r="BJ132" i="1" s="1"/>
  <c r="AR132" i="1"/>
  <c r="AP132" i="1"/>
  <c r="W132" i="1" s="1"/>
  <c r="AH132" i="1"/>
  <c r="AG132" i="1"/>
  <c r="AB132" i="1"/>
  <c r="Y132" i="1"/>
  <c r="T132" i="1"/>
  <c r="CP131" i="1"/>
  <c r="CO131" i="1"/>
  <c r="CM131" i="1"/>
  <c r="CN131" i="1" s="1"/>
  <c r="BE131" i="1" s="1"/>
  <c r="BR131" i="1"/>
  <c r="BQ131" i="1"/>
  <c r="BM131" i="1"/>
  <c r="BN131" i="1" s="1"/>
  <c r="BI131" i="1"/>
  <c r="BC131" i="1"/>
  <c r="AW131" i="1"/>
  <c r="BJ131" i="1" s="1"/>
  <c r="AR131" i="1"/>
  <c r="AP131" i="1" s="1"/>
  <c r="AH131" i="1"/>
  <c r="AG131" i="1"/>
  <c r="AF131" i="1" s="1"/>
  <c r="Y131" i="1"/>
  <c r="CP130" i="1"/>
  <c r="CO130" i="1"/>
  <c r="CM130" i="1"/>
  <c r="AB130" i="1" s="1"/>
  <c r="BR130" i="1"/>
  <c r="BQ130" i="1"/>
  <c r="BM130" i="1"/>
  <c r="BP130" i="1" s="1"/>
  <c r="BI130" i="1"/>
  <c r="BC130" i="1"/>
  <c r="AW130" i="1"/>
  <c r="BJ130" i="1" s="1"/>
  <c r="AR130" i="1"/>
  <c r="AP130" i="1" s="1"/>
  <c r="AH130" i="1"/>
  <c r="AG130" i="1"/>
  <c r="Y130" i="1"/>
  <c r="CP129" i="1"/>
  <c r="CO129" i="1"/>
  <c r="CM129" i="1"/>
  <c r="BR129" i="1"/>
  <c r="BQ129" i="1"/>
  <c r="BO129" i="1"/>
  <c r="BS129" i="1" s="1"/>
  <c r="BT129" i="1" s="1"/>
  <c r="BM129" i="1"/>
  <c r="BN129" i="1" s="1"/>
  <c r="BJ129" i="1"/>
  <c r="BI129" i="1"/>
  <c r="BC129" i="1"/>
  <c r="AW129" i="1"/>
  <c r="AR129" i="1"/>
  <c r="AP129" i="1" s="1"/>
  <c r="AH129" i="1"/>
  <c r="AG129" i="1"/>
  <c r="Y129" i="1"/>
  <c r="CP128" i="1"/>
  <c r="CO128" i="1"/>
  <c r="CM128" i="1"/>
  <c r="BR128" i="1"/>
  <c r="BQ128" i="1"/>
  <c r="BM128" i="1"/>
  <c r="BP128" i="1" s="1"/>
  <c r="BI128" i="1"/>
  <c r="BC128" i="1"/>
  <c r="AW128" i="1"/>
  <c r="BJ128" i="1" s="1"/>
  <c r="AR128" i="1"/>
  <c r="AP128" i="1" s="1"/>
  <c r="AH128" i="1"/>
  <c r="AG128" i="1"/>
  <c r="AF128" i="1"/>
  <c r="AB128" i="1"/>
  <c r="Y128" i="1"/>
  <c r="CP127" i="1"/>
  <c r="CO127" i="1"/>
  <c r="CM127" i="1"/>
  <c r="BR127" i="1"/>
  <c r="BQ127" i="1"/>
  <c r="BM127" i="1"/>
  <c r="BN127" i="1" s="1"/>
  <c r="BI127" i="1"/>
  <c r="BC127" i="1"/>
  <c r="AW127" i="1"/>
  <c r="BJ127" i="1" s="1"/>
  <c r="AR127" i="1"/>
  <c r="AP127" i="1" s="1"/>
  <c r="AH127" i="1"/>
  <c r="AG127" i="1"/>
  <c r="Y127" i="1"/>
  <c r="CP126" i="1"/>
  <c r="AB126" i="1" s="1"/>
  <c r="CO126" i="1"/>
  <c r="CM126" i="1"/>
  <c r="BR126" i="1"/>
  <c r="BQ126" i="1"/>
  <c r="BM126" i="1"/>
  <c r="BP126" i="1" s="1"/>
  <c r="BI126" i="1"/>
  <c r="BC126" i="1"/>
  <c r="AW126" i="1"/>
  <c r="BJ126" i="1" s="1"/>
  <c r="AR126" i="1"/>
  <c r="AP126" i="1" s="1"/>
  <c r="AH126" i="1"/>
  <c r="AG126" i="1"/>
  <c r="AF126" i="1" s="1"/>
  <c r="Y126" i="1"/>
  <c r="CP125" i="1"/>
  <c r="CO125" i="1"/>
  <c r="CM125" i="1"/>
  <c r="BR125" i="1"/>
  <c r="BQ125" i="1"/>
  <c r="BO125" i="1"/>
  <c r="BS125" i="1" s="1"/>
  <c r="BT125" i="1" s="1"/>
  <c r="BM125" i="1"/>
  <c r="BN125" i="1" s="1"/>
  <c r="BI125" i="1"/>
  <c r="BC125" i="1"/>
  <c r="AW125" i="1"/>
  <c r="BJ125" i="1" s="1"/>
  <c r="AR125" i="1"/>
  <c r="AP125" i="1" s="1"/>
  <c r="AH125" i="1"/>
  <c r="AG125" i="1"/>
  <c r="Y125" i="1"/>
  <c r="CP124" i="1"/>
  <c r="CO124" i="1"/>
  <c r="CM124" i="1"/>
  <c r="BR124" i="1"/>
  <c r="BQ124" i="1"/>
  <c r="BM124" i="1"/>
  <c r="BP124" i="1" s="1"/>
  <c r="BI124" i="1"/>
  <c r="BC124" i="1"/>
  <c r="AW124" i="1"/>
  <c r="BJ124" i="1" s="1"/>
  <c r="AR124" i="1"/>
  <c r="AP124" i="1" s="1"/>
  <c r="AH124" i="1"/>
  <c r="AG124" i="1"/>
  <c r="Y124" i="1"/>
  <c r="CP123" i="1"/>
  <c r="CO123" i="1"/>
  <c r="CM123" i="1"/>
  <c r="BR123" i="1"/>
  <c r="BQ123" i="1"/>
  <c r="BO123" i="1"/>
  <c r="BS123" i="1" s="1"/>
  <c r="BT123" i="1" s="1"/>
  <c r="BM123" i="1"/>
  <c r="BN123" i="1" s="1"/>
  <c r="BI123" i="1"/>
  <c r="BC123" i="1"/>
  <c r="AW123" i="1"/>
  <c r="BJ123" i="1" s="1"/>
  <c r="AR123" i="1"/>
  <c r="AP123" i="1" s="1"/>
  <c r="AH123" i="1"/>
  <c r="AG123" i="1"/>
  <c r="Y123" i="1"/>
  <c r="CP122" i="1"/>
  <c r="CO122" i="1"/>
  <c r="CM122" i="1"/>
  <c r="BR122" i="1"/>
  <c r="BQ122" i="1"/>
  <c r="BM122" i="1"/>
  <c r="BP122" i="1" s="1"/>
  <c r="BI122" i="1"/>
  <c r="BC122" i="1"/>
  <c r="AW122" i="1"/>
  <c r="BJ122" i="1" s="1"/>
  <c r="AR122" i="1"/>
  <c r="AP122" i="1" s="1"/>
  <c r="R122" i="1" s="1"/>
  <c r="Q122" i="1" s="1"/>
  <c r="AH122" i="1"/>
  <c r="AG122" i="1"/>
  <c r="AF122" i="1" s="1"/>
  <c r="Y122" i="1"/>
  <c r="CP121" i="1"/>
  <c r="CO121" i="1"/>
  <c r="CM121" i="1"/>
  <c r="BR121" i="1"/>
  <c r="BQ121" i="1"/>
  <c r="BP121" i="1"/>
  <c r="BO121" i="1"/>
  <c r="BS121" i="1" s="1"/>
  <c r="BT121" i="1" s="1"/>
  <c r="BM121" i="1"/>
  <c r="BN121" i="1" s="1"/>
  <c r="BI121" i="1"/>
  <c r="BC121" i="1"/>
  <c r="AW121" i="1"/>
  <c r="BJ121" i="1" s="1"/>
  <c r="AR121" i="1"/>
  <c r="AP121" i="1" s="1"/>
  <c r="AH121" i="1"/>
  <c r="AG121" i="1"/>
  <c r="Y121" i="1"/>
  <c r="CP120" i="1"/>
  <c r="CO120" i="1"/>
  <c r="CM120" i="1"/>
  <c r="BR120" i="1"/>
  <c r="BQ120" i="1"/>
  <c r="BM120" i="1"/>
  <c r="BP120" i="1" s="1"/>
  <c r="BI120" i="1"/>
  <c r="BC120" i="1"/>
  <c r="AW120" i="1"/>
  <c r="BJ120" i="1" s="1"/>
  <c r="AR120" i="1"/>
  <c r="AP120" i="1" s="1"/>
  <c r="AH120" i="1"/>
  <c r="AG120" i="1"/>
  <c r="Y120" i="1"/>
  <c r="CP119" i="1"/>
  <c r="CO119" i="1"/>
  <c r="CM119" i="1"/>
  <c r="BR119" i="1"/>
  <c r="BQ119" i="1"/>
  <c r="BM119" i="1"/>
  <c r="BN119" i="1" s="1"/>
  <c r="BI119" i="1"/>
  <c r="BC119" i="1"/>
  <c r="AW119" i="1"/>
  <c r="BJ119" i="1" s="1"/>
  <c r="AR119" i="1"/>
  <c r="AP119" i="1" s="1"/>
  <c r="AH119" i="1"/>
  <c r="AG119" i="1"/>
  <c r="Y119" i="1"/>
  <c r="CP118" i="1"/>
  <c r="CO118" i="1"/>
  <c r="CM118" i="1"/>
  <c r="BR118" i="1"/>
  <c r="BQ118" i="1"/>
  <c r="BM118" i="1"/>
  <c r="BP118" i="1" s="1"/>
  <c r="BI118" i="1"/>
  <c r="BC118" i="1"/>
  <c r="AW118" i="1"/>
  <c r="BJ118" i="1" s="1"/>
  <c r="AR118" i="1"/>
  <c r="AP118" i="1" s="1"/>
  <c r="R118" i="1" s="1"/>
  <c r="Q118" i="1" s="1"/>
  <c r="AH118" i="1"/>
  <c r="AG118" i="1"/>
  <c r="AF118" i="1" s="1"/>
  <c r="Y118" i="1"/>
  <c r="CP117" i="1"/>
  <c r="CO117" i="1"/>
  <c r="CM117" i="1"/>
  <c r="CN117" i="1" s="1"/>
  <c r="BE117" i="1" s="1"/>
  <c r="BR117" i="1"/>
  <c r="BQ117" i="1"/>
  <c r="BO117" i="1"/>
  <c r="BS117" i="1" s="1"/>
  <c r="BT117" i="1" s="1"/>
  <c r="BM117" i="1"/>
  <c r="BN117" i="1" s="1"/>
  <c r="BI117" i="1"/>
  <c r="BC117" i="1"/>
  <c r="AW117" i="1"/>
  <c r="BJ117" i="1" s="1"/>
  <c r="AR117" i="1"/>
  <c r="AP117" i="1" s="1"/>
  <c r="AH117" i="1"/>
  <c r="AG117" i="1"/>
  <c r="AF117" i="1" s="1"/>
  <c r="Y117" i="1"/>
  <c r="CP116" i="1"/>
  <c r="CO116" i="1"/>
  <c r="CM116" i="1"/>
  <c r="CN116" i="1" s="1"/>
  <c r="BE116" i="1" s="1"/>
  <c r="BG116" i="1" s="1"/>
  <c r="BR116" i="1"/>
  <c r="BQ116" i="1"/>
  <c r="BM116" i="1"/>
  <c r="BP116" i="1" s="1"/>
  <c r="BI116" i="1"/>
  <c r="BC116" i="1"/>
  <c r="AW116" i="1"/>
  <c r="BJ116" i="1" s="1"/>
  <c r="AR116" i="1"/>
  <c r="AP116" i="1" s="1"/>
  <c r="AH116" i="1"/>
  <c r="AG116" i="1"/>
  <c r="Y116" i="1"/>
  <c r="CP115" i="1"/>
  <c r="CO115" i="1"/>
  <c r="CM115" i="1"/>
  <c r="BR115" i="1"/>
  <c r="BQ115" i="1"/>
  <c r="BO115" i="1"/>
  <c r="BS115" i="1" s="1"/>
  <c r="BT115" i="1" s="1"/>
  <c r="BM115" i="1"/>
  <c r="BN115" i="1" s="1"/>
  <c r="BI115" i="1"/>
  <c r="BC115" i="1"/>
  <c r="AW115" i="1"/>
  <c r="BJ115" i="1" s="1"/>
  <c r="AR115" i="1"/>
  <c r="AP115" i="1" s="1"/>
  <c r="AH115" i="1"/>
  <c r="AG115" i="1"/>
  <c r="AF115" i="1" s="1"/>
  <c r="Y115" i="1"/>
  <c r="CP114" i="1"/>
  <c r="CO114" i="1"/>
  <c r="CM114" i="1"/>
  <c r="CN114" i="1" s="1"/>
  <c r="BE114" i="1" s="1"/>
  <c r="BG114" i="1" s="1"/>
  <c r="BR114" i="1"/>
  <c r="BQ114" i="1"/>
  <c r="BM114" i="1"/>
  <c r="BP114" i="1" s="1"/>
  <c r="BI114" i="1"/>
  <c r="BC114" i="1"/>
  <c r="AW114" i="1"/>
  <c r="BJ114" i="1" s="1"/>
  <c r="AR114" i="1"/>
  <c r="AP114" i="1"/>
  <c r="R114" i="1" s="1"/>
  <c r="Q114" i="1" s="1"/>
  <c r="AH114" i="1"/>
  <c r="AG114" i="1"/>
  <c r="Y114" i="1"/>
  <c r="CP113" i="1"/>
  <c r="CO113" i="1"/>
  <c r="CM113" i="1"/>
  <c r="BR113" i="1"/>
  <c r="BQ113" i="1"/>
  <c r="BP113" i="1"/>
  <c r="BO113" i="1"/>
  <c r="BS113" i="1" s="1"/>
  <c r="BT113" i="1" s="1"/>
  <c r="BM113" i="1"/>
  <c r="BN113" i="1" s="1"/>
  <c r="BJ113" i="1"/>
  <c r="BI113" i="1"/>
  <c r="BC113" i="1"/>
  <c r="AW113" i="1"/>
  <c r="AR113" i="1"/>
  <c r="AP113" i="1" s="1"/>
  <c r="AH113" i="1"/>
  <c r="AG113" i="1"/>
  <c r="Y113" i="1"/>
  <c r="CP112" i="1"/>
  <c r="CO112" i="1"/>
  <c r="CM112" i="1"/>
  <c r="BR112" i="1"/>
  <c r="BQ112" i="1"/>
  <c r="BM112" i="1"/>
  <c r="BP112" i="1" s="1"/>
  <c r="BI112" i="1"/>
  <c r="BC112" i="1"/>
  <c r="AW112" i="1"/>
  <c r="BJ112" i="1" s="1"/>
  <c r="AR112" i="1"/>
  <c r="AP112" i="1" s="1"/>
  <c r="AH112" i="1"/>
  <c r="AG112" i="1"/>
  <c r="AF112" i="1" s="1"/>
  <c r="Y112" i="1"/>
  <c r="CP111" i="1"/>
  <c r="CO111" i="1"/>
  <c r="CM111" i="1"/>
  <c r="BR111" i="1"/>
  <c r="BQ111" i="1"/>
  <c r="BP111" i="1"/>
  <c r="BO111" i="1"/>
  <c r="BS111" i="1" s="1"/>
  <c r="BT111" i="1" s="1"/>
  <c r="BM111" i="1"/>
  <c r="BN111" i="1" s="1"/>
  <c r="BI111" i="1"/>
  <c r="BC111" i="1"/>
  <c r="AW111" i="1"/>
  <c r="BJ111" i="1" s="1"/>
  <c r="AR111" i="1"/>
  <c r="AP111" i="1" s="1"/>
  <c r="AQ111" i="1" s="1"/>
  <c r="AH111" i="1"/>
  <c r="AG111" i="1"/>
  <c r="Y111" i="1"/>
  <c r="CP110" i="1"/>
  <c r="CO110" i="1"/>
  <c r="CM110" i="1"/>
  <c r="BR110" i="1"/>
  <c r="BQ110" i="1"/>
  <c r="BM110" i="1"/>
  <c r="BI110" i="1"/>
  <c r="BC110" i="1"/>
  <c r="AW110" i="1"/>
  <c r="BJ110" i="1" s="1"/>
  <c r="AR110" i="1"/>
  <c r="AP110" i="1" s="1"/>
  <c r="R110" i="1" s="1"/>
  <c r="Q110" i="1" s="1"/>
  <c r="AH110" i="1"/>
  <c r="AG110" i="1"/>
  <c r="AF110" i="1" s="1"/>
  <c r="Y110" i="1"/>
  <c r="CP109" i="1"/>
  <c r="CO109" i="1"/>
  <c r="CM109" i="1"/>
  <c r="CN109" i="1" s="1"/>
  <c r="BE109" i="1" s="1"/>
  <c r="BR109" i="1"/>
  <c r="BQ109" i="1"/>
  <c r="BM109" i="1"/>
  <c r="BN109" i="1" s="1"/>
  <c r="BI109" i="1"/>
  <c r="BC109" i="1"/>
  <c r="AW109" i="1"/>
  <c r="BJ109" i="1" s="1"/>
  <c r="AR109" i="1"/>
  <c r="AP109" i="1" s="1"/>
  <c r="AH109" i="1"/>
  <c r="AG109" i="1"/>
  <c r="AF109" i="1" s="1"/>
  <c r="Y109" i="1"/>
  <c r="CP108" i="1"/>
  <c r="CO108" i="1"/>
  <c r="CM108" i="1"/>
  <c r="CN108" i="1" s="1"/>
  <c r="BE108" i="1" s="1"/>
  <c r="BR108" i="1"/>
  <c r="BQ108" i="1"/>
  <c r="BM108" i="1"/>
  <c r="BI108" i="1"/>
  <c r="BC108" i="1"/>
  <c r="AW108" i="1"/>
  <c r="BJ108" i="1" s="1"/>
  <c r="AR108" i="1"/>
  <c r="AP108" i="1" s="1"/>
  <c r="AH108" i="1"/>
  <c r="AG108" i="1"/>
  <c r="Y108" i="1"/>
  <c r="CP107" i="1"/>
  <c r="CO107" i="1"/>
  <c r="CM107" i="1"/>
  <c r="BR107" i="1"/>
  <c r="BQ107" i="1"/>
  <c r="BP107" i="1"/>
  <c r="BO107" i="1"/>
  <c r="BS107" i="1" s="1"/>
  <c r="BT107" i="1" s="1"/>
  <c r="BM107" i="1"/>
  <c r="BN107" i="1" s="1"/>
  <c r="BJ107" i="1"/>
  <c r="BI107" i="1"/>
  <c r="BC107" i="1"/>
  <c r="AW107" i="1"/>
  <c r="AR107" i="1"/>
  <c r="AP107" i="1" s="1"/>
  <c r="AQ107" i="1" s="1"/>
  <c r="AH107" i="1"/>
  <c r="AG107" i="1"/>
  <c r="Y107" i="1"/>
  <c r="R107" i="1"/>
  <c r="Q107" i="1" s="1"/>
  <c r="CP106" i="1"/>
  <c r="CO106" i="1"/>
  <c r="CM106" i="1"/>
  <c r="BR106" i="1"/>
  <c r="BQ106" i="1"/>
  <c r="BM106" i="1"/>
  <c r="BN106" i="1" s="1"/>
  <c r="BI106" i="1"/>
  <c r="BC106" i="1"/>
  <c r="AW106" i="1"/>
  <c r="BJ106" i="1" s="1"/>
  <c r="AR106" i="1"/>
  <c r="AP106" i="1" s="1"/>
  <c r="AH106" i="1"/>
  <c r="AG106" i="1"/>
  <c r="AB106" i="1"/>
  <c r="Y106" i="1"/>
  <c r="CP105" i="1"/>
  <c r="CO105" i="1"/>
  <c r="CM105" i="1"/>
  <c r="BR105" i="1"/>
  <c r="BQ105" i="1"/>
  <c r="BM105" i="1"/>
  <c r="BN105" i="1" s="1"/>
  <c r="BI105" i="1"/>
  <c r="BC105" i="1"/>
  <c r="AW105" i="1"/>
  <c r="BJ105" i="1" s="1"/>
  <c r="AR105" i="1"/>
  <c r="AP105" i="1" s="1"/>
  <c r="T105" i="1" s="1"/>
  <c r="AH105" i="1"/>
  <c r="AG105" i="1"/>
  <c r="Y105" i="1"/>
  <c r="CP104" i="1"/>
  <c r="AB104" i="1" s="1"/>
  <c r="CO104" i="1"/>
  <c r="CN104" i="1" s="1"/>
  <c r="BE104" i="1" s="1"/>
  <c r="CM104" i="1"/>
  <c r="BR104" i="1"/>
  <c r="BQ104" i="1"/>
  <c r="BN104" i="1"/>
  <c r="BM104" i="1"/>
  <c r="BP104" i="1" s="1"/>
  <c r="BI104" i="1"/>
  <c r="BC104" i="1"/>
  <c r="AW104" i="1"/>
  <c r="BJ104" i="1" s="1"/>
  <c r="AR104" i="1"/>
  <c r="AP104" i="1"/>
  <c r="R104" i="1" s="1"/>
  <c r="Q104" i="1" s="1"/>
  <c r="AH104" i="1"/>
  <c r="AG104" i="1"/>
  <c r="Y104" i="1"/>
  <c r="CP103" i="1"/>
  <c r="CO103" i="1"/>
  <c r="CM103" i="1"/>
  <c r="BR103" i="1"/>
  <c r="BQ103" i="1"/>
  <c r="BP103" i="1"/>
  <c r="BM103" i="1"/>
  <c r="BN103" i="1" s="1"/>
  <c r="BI103" i="1"/>
  <c r="BC103" i="1"/>
  <c r="AW103" i="1"/>
  <c r="BJ103" i="1" s="1"/>
  <c r="AR103" i="1"/>
  <c r="AP103" i="1" s="1"/>
  <c r="AH103" i="1"/>
  <c r="AG103" i="1"/>
  <c r="AB103" i="1"/>
  <c r="Y103" i="1"/>
  <c r="CP102" i="1"/>
  <c r="CO102" i="1"/>
  <c r="CM102" i="1"/>
  <c r="BR102" i="1"/>
  <c r="BQ102" i="1"/>
  <c r="BM102" i="1"/>
  <c r="BN102" i="1" s="1"/>
  <c r="BI102" i="1"/>
  <c r="BC102" i="1"/>
  <c r="AW102" i="1"/>
  <c r="BJ102" i="1" s="1"/>
  <c r="AR102" i="1"/>
  <c r="AP102" i="1" s="1"/>
  <c r="AH102" i="1"/>
  <c r="AG102" i="1"/>
  <c r="Y102" i="1"/>
  <c r="CP101" i="1"/>
  <c r="CO101" i="1"/>
  <c r="CM101" i="1"/>
  <c r="BR101" i="1"/>
  <c r="BQ101" i="1"/>
  <c r="BM101" i="1"/>
  <c r="BP101" i="1" s="1"/>
  <c r="BI101" i="1"/>
  <c r="BC101" i="1"/>
  <c r="AW101" i="1"/>
  <c r="BJ101" i="1" s="1"/>
  <c r="AR101" i="1"/>
  <c r="AP101" i="1" s="1"/>
  <c r="AH101" i="1"/>
  <c r="AG101" i="1"/>
  <c r="Y101" i="1"/>
  <c r="CP100" i="1"/>
  <c r="CO100" i="1"/>
  <c r="CM100" i="1"/>
  <c r="BR100" i="1"/>
  <c r="BQ100" i="1"/>
  <c r="BM100" i="1"/>
  <c r="BN100" i="1" s="1"/>
  <c r="BI100" i="1"/>
  <c r="BC100" i="1"/>
  <c r="AW100" i="1"/>
  <c r="BJ100" i="1" s="1"/>
  <c r="AR100" i="1"/>
  <c r="AP100" i="1" s="1"/>
  <c r="AH100" i="1"/>
  <c r="AG100" i="1"/>
  <c r="Y100" i="1"/>
  <c r="CP99" i="1"/>
  <c r="CO99" i="1"/>
  <c r="CM99" i="1"/>
  <c r="BR99" i="1"/>
  <c r="BQ99" i="1"/>
  <c r="BM99" i="1"/>
  <c r="BP99" i="1" s="1"/>
  <c r="BI99" i="1"/>
  <c r="BC99" i="1"/>
  <c r="AW99" i="1"/>
  <c r="BJ99" i="1" s="1"/>
  <c r="AR99" i="1"/>
  <c r="AP99" i="1" s="1"/>
  <c r="AH99" i="1"/>
  <c r="AF99" i="1" s="1"/>
  <c r="AG99" i="1"/>
  <c r="Y99" i="1"/>
  <c r="CP98" i="1"/>
  <c r="CO98" i="1"/>
  <c r="CM98" i="1"/>
  <c r="BR98" i="1"/>
  <c r="BQ98" i="1"/>
  <c r="BP98" i="1"/>
  <c r="BM98" i="1"/>
  <c r="BN98" i="1" s="1"/>
  <c r="BJ98" i="1"/>
  <c r="BI98" i="1"/>
  <c r="BC98" i="1"/>
  <c r="AW98" i="1"/>
  <c r="AR98" i="1"/>
  <c r="AP98" i="1" s="1"/>
  <c r="AH98" i="1"/>
  <c r="AG98" i="1"/>
  <c r="Y98" i="1"/>
  <c r="CP97" i="1"/>
  <c r="AB97" i="1" s="1"/>
  <c r="CO97" i="1"/>
  <c r="CM97" i="1"/>
  <c r="CN97" i="1" s="1"/>
  <c r="BE97" i="1" s="1"/>
  <c r="BR97" i="1"/>
  <c r="BQ97" i="1"/>
  <c r="BM97" i="1"/>
  <c r="BP97" i="1" s="1"/>
  <c r="BI97" i="1"/>
  <c r="BC97" i="1"/>
  <c r="AW97" i="1"/>
  <c r="BJ97" i="1" s="1"/>
  <c r="AR97" i="1"/>
  <c r="AP97" i="1"/>
  <c r="W97" i="1" s="1"/>
  <c r="AH97" i="1"/>
  <c r="AG97" i="1"/>
  <c r="Y97" i="1"/>
  <c r="CP96" i="1"/>
  <c r="CO96" i="1"/>
  <c r="CM96" i="1"/>
  <c r="BR96" i="1"/>
  <c r="BQ96" i="1"/>
  <c r="BM96" i="1"/>
  <c r="BN96" i="1" s="1"/>
  <c r="BI96" i="1"/>
  <c r="BC96" i="1"/>
  <c r="AW96" i="1"/>
  <c r="BJ96" i="1" s="1"/>
  <c r="AR96" i="1"/>
  <c r="AP96" i="1" s="1"/>
  <c r="AH96" i="1"/>
  <c r="AG96" i="1"/>
  <c r="Y96" i="1"/>
  <c r="CP95" i="1"/>
  <c r="CO95" i="1"/>
  <c r="CM95" i="1"/>
  <c r="AB95" i="1" s="1"/>
  <c r="BR95" i="1"/>
  <c r="BQ95" i="1"/>
  <c r="BM95" i="1"/>
  <c r="BP95" i="1" s="1"/>
  <c r="BI95" i="1"/>
  <c r="BC95" i="1"/>
  <c r="AW95" i="1"/>
  <c r="BJ95" i="1" s="1"/>
  <c r="AR95" i="1"/>
  <c r="AP95" i="1" s="1"/>
  <c r="AH95" i="1"/>
  <c r="AF95" i="1" s="1"/>
  <c r="AG95" i="1"/>
  <c r="Y95" i="1"/>
  <c r="CP94" i="1"/>
  <c r="CO94" i="1"/>
  <c r="CM94" i="1"/>
  <c r="CN94" i="1" s="1"/>
  <c r="BE94" i="1" s="1"/>
  <c r="BR94" i="1"/>
  <c r="BQ94" i="1"/>
  <c r="BM94" i="1"/>
  <c r="BN94" i="1" s="1"/>
  <c r="BJ94" i="1"/>
  <c r="BI94" i="1"/>
  <c r="BC94" i="1"/>
  <c r="AW94" i="1"/>
  <c r="AR94" i="1"/>
  <c r="AP94" i="1" s="1"/>
  <c r="AH94" i="1"/>
  <c r="AG94" i="1"/>
  <c r="Y94" i="1"/>
  <c r="CP93" i="1"/>
  <c r="AB93" i="1" s="1"/>
  <c r="CO93" i="1"/>
  <c r="CM93" i="1"/>
  <c r="CN93" i="1" s="1"/>
  <c r="BE93" i="1" s="1"/>
  <c r="BR93" i="1"/>
  <c r="BQ93" i="1"/>
  <c r="BM93" i="1"/>
  <c r="BP93" i="1" s="1"/>
  <c r="BI93" i="1"/>
  <c r="BC93" i="1"/>
  <c r="AW93" i="1"/>
  <c r="BJ93" i="1" s="1"/>
  <c r="AR93" i="1"/>
  <c r="AP93" i="1"/>
  <c r="W93" i="1" s="1"/>
  <c r="AH93" i="1"/>
  <c r="AG93" i="1"/>
  <c r="Y93" i="1"/>
  <c r="CP92" i="1"/>
  <c r="CO92" i="1"/>
  <c r="CM92" i="1"/>
  <c r="BR92" i="1"/>
  <c r="BQ92" i="1"/>
  <c r="BM92" i="1"/>
  <c r="BN92" i="1" s="1"/>
  <c r="BI92" i="1"/>
  <c r="BC92" i="1"/>
  <c r="AW92" i="1"/>
  <c r="BJ92" i="1" s="1"/>
  <c r="AR92" i="1"/>
  <c r="AP92" i="1" s="1"/>
  <c r="AH92" i="1"/>
  <c r="AG92" i="1"/>
  <c r="Y92" i="1"/>
  <c r="CP91" i="1"/>
  <c r="CO91" i="1"/>
  <c r="CM91" i="1"/>
  <c r="BR91" i="1"/>
  <c r="BQ91" i="1"/>
  <c r="BM91" i="1"/>
  <c r="BP91" i="1" s="1"/>
  <c r="BI91" i="1"/>
  <c r="BC91" i="1"/>
  <c r="AW91" i="1"/>
  <c r="BJ91" i="1" s="1"/>
  <c r="AR91" i="1"/>
  <c r="AP91" i="1" s="1"/>
  <c r="AH91" i="1"/>
  <c r="AF91" i="1" s="1"/>
  <c r="AG91" i="1"/>
  <c r="Y91" i="1"/>
  <c r="CP90" i="1"/>
  <c r="CO90" i="1"/>
  <c r="CM90" i="1"/>
  <c r="BR90" i="1"/>
  <c r="BQ90" i="1"/>
  <c r="BO90" i="1"/>
  <c r="BS90" i="1" s="1"/>
  <c r="BT90" i="1" s="1"/>
  <c r="BM90" i="1"/>
  <c r="BN90" i="1" s="1"/>
  <c r="BJ90" i="1"/>
  <c r="BI90" i="1"/>
  <c r="BC90" i="1"/>
  <c r="AW90" i="1"/>
  <c r="AR90" i="1"/>
  <c r="AP90" i="1" s="1"/>
  <c r="AH90" i="1"/>
  <c r="AG90" i="1"/>
  <c r="Y90" i="1"/>
  <c r="CP89" i="1"/>
  <c r="CO89" i="1"/>
  <c r="CM89" i="1"/>
  <c r="BR89" i="1"/>
  <c r="BQ89" i="1"/>
  <c r="BM89" i="1"/>
  <c r="BP89" i="1" s="1"/>
  <c r="BI89" i="1"/>
  <c r="BC89" i="1"/>
  <c r="AW89" i="1"/>
  <c r="BJ89" i="1" s="1"/>
  <c r="AR89" i="1"/>
  <c r="AP89" i="1" s="1"/>
  <c r="AH89" i="1"/>
  <c r="AG89" i="1"/>
  <c r="AF89" i="1" s="1"/>
  <c r="Y89" i="1"/>
  <c r="CP88" i="1"/>
  <c r="CO88" i="1"/>
  <c r="CM88" i="1"/>
  <c r="BR88" i="1"/>
  <c r="BQ88" i="1"/>
  <c r="BP88" i="1"/>
  <c r="BM88" i="1"/>
  <c r="BN88" i="1" s="1"/>
  <c r="BI88" i="1"/>
  <c r="BC88" i="1"/>
  <c r="AW88" i="1"/>
  <c r="BJ88" i="1" s="1"/>
  <c r="AR88" i="1"/>
  <c r="AP88" i="1" s="1"/>
  <c r="AH88" i="1"/>
  <c r="AG88" i="1"/>
  <c r="Y88" i="1"/>
  <c r="CP87" i="1"/>
  <c r="CO87" i="1"/>
  <c r="CM87" i="1"/>
  <c r="BR87" i="1"/>
  <c r="BQ87" i="1"/>
  <c r="BM87" i="1"/>
  <c r="BP87" i="1" s="1"/>
  <c r="BI87" i="1"/>
  <c r="BC87" i="1"/>
  <c r="AW87" i="1"/>
  <c r="BJ87" i="1" s="1"/>
  <c r="AR87" i="1"/>
  <c r="AP87" i="1" s="1"/>
  <c r="W87" i="1" s="1"/>
  <c r="AH87" i="1"/>
  <c r="AG87" i="1"/>
  <c r="AF87" i="1" s="1"/>
  <c r="Y87" i="1"/>
  <c r="CP86" i="1"/>
  <c r="CO86" i="1"/>
  <c r="CM86" i="1"/>
  <c r="BR86" i="1"/>
  <c r="BQ86" i="1"/>
  <c r="BP86" i="1"/>
  <c r="BM86" i="1"/>
  <c r="BI86" i="1"/>
  <c r="BC86" i="1"/>
  <c r="AW86" i="1"/>
  <c r="BJ86" i="1" s="1"/>
  <c r="AR86" i="1"/>
  <c r="AP86" i="1" s="1"/>
  <c r="AH86" i="1"/>
  <c r="AG86" i="1"/>
  <c r="Y86" i="1"/>
  <c r="CP85" i="1"/>
  <c r="CO85" i="1"/>
  <c r="CM85" i="1"/>
  <c r="BR85" i="1"/>
  <c r="BQ85" i="1"/>
  <c r="BM85" i="1"/>
  <c r="BP85" i="1" s="1"/>
  <c r="BI85" i="1"/>
  <c r="BC85" i="1"/>
  <c r="AW85" i="1"/>
  <c r="BJ85" i="1" s="1"/>
  <c r="AR85" i="1"/>
  <c r="AP85" i="1" s="1"/>
  <c r="W85" i="1" s="1"/>
  <c r="AH85" i="1"/>
  <c r="AF85" i="1" s="1"/>
  <c r="AG85" i="1"/>
  <c r="Y85" i="1"/>
  <c r="CP84" i="1"/>
  <c r="CO84" i="1"/>
  <c r="CM84" i="1"/>
  <c r="BR84" i="1"/>
  <c r="BQ84" i="1"/>
  <c r="BM84" i="1"/>
  <c r="BP84" i="1" s="1"/>
  <c r="BI84" i="1"/>
  <c r="BC84" i="1"/>
  <c r="AW84" i="1"/>
  <c r="BJ84" i="1" s="1"/>
  <c r="AR84" i="1"/>
  <c r="AP84" i="1" s="1"/>
  <c r="AH84" i="1"/>
  <c r="AG84" i="1"/>
  <c r="Y84" i="1"/>
  <c r="CP83" i="1"/>
  <c r="CO83" i="1"/>
  <c r="CM83" i="1"/>
  <c r="BR83" i="1"/>
  <c r="BQ83" i="1"/>
  <c r="BM83" i="1"/>
  <c r="BP83" i="1" s="1"/>
  <c r="BI83" i="1"/>
  <c r="BC83" i="1"/>
  <c r="AW83" i="1"/>
  <c r="BJ83" i="1" s="1"/>
  <c r="AR83" i="1"/>
  <c r="AP83" i="1" s="1"/>
  <c r="R83" i="1" s="1"/>
  <c r="Q83" i="1" s="1"/>
  <c r="AH83" i="1"/>
  <c r="AG83" i="1"/>
  <c r="AF83" i="1" s="1"/>
  <c r="Y83" i="1"/>
  <c r="W83" i="1"/>
  <c r="CP82" i="1"/>
  <c r="CO82" i="1"/>
  <c r="CM82" i="1"/>
  <c r="BR82" i="1"/>
  <c r="BQ82" i="1"/>
  <c r="BP82" i="1"/>
  <c r="BO82" i="1"/>
  <c r="BS82" i="1" s="1"/>
  <c r="BT82" i="1" s="1"/>
  <c r="BM82" i="1"/>
  <c r="BN82" i="1" s="1"/>
  <c r="BJ82" i="1"/>
  <c r="BI82" i="1"/>
  <c r="BC82" i="1"/>
  <c r="AW82" i="1"/>
  <c r="AR82" i="1"/>
  <c r="AP82" i="1" s="1"/>
  <c r="AH82" i="1"/>
  <c r="AG82" i="1"/>
  <c r="Y82" i="1"/>
  <c r="CP81" i="1"/>
  <c r="CO81" i="1"/>
  <c r="CM81" i="1"/>
  <c r="BR81" i="1"/>
  <c r="BQ81" i="1"/>
  <c r="BM81" i="1"/>
  <c r="BP81" i="1" s="1"/>
  <c r="BI81" i="1"/>
  <c r="BC81" i="1"/>
  <c r="AW81" i="1"/>
  <c r="BJ81" i="1" s="1"/>
  <c r="AR81" i="1"/>
  <c r="AP81" i="1" s="1"/>
  <c r="R81" i="1" s="1"/>
  <c r="Q81" i="1" s="1"/>
  <c r="AH81" i="1"/>
  <c r="AG81" i="1"/>
  <c r="AF81" i="1" s="1"/>
  <c r="Y81" i="1"/>
  <c r="CP80" i="1"/>
  <c r="CO80" i="1"/>
  <c r="CM80" i="1"/>
  <c r="BR80" i="1"/>
  <c r="BQ80" i="1"/>
  <c r="BM80" i="1"/>
  <c r="BN80" i="1" s="1"/>
  <c r="BI80" i="1"/>
  <c r="BC80" i="1"/>
  <c r="AW80" i="1"/>
  <c r="BJ80" i="1" s="1"/>
  <c r="AR80" i="1"/>
  <c r="AP80" i="1" s="1"/>
  <c r="AH80" i="1"/>
  <c r="AG80" i="1"/>
  <c r="Y80" i="1"/>
  <c r="CP79" i="1"/>
  <c r="CO79" i="1"/>
  <c r="CM79" i="1"/>
  <c r="BR79" i="1"/>
  <c r="BQ79" i="1"/>
  <c r="BM79" i="1"/>
  <c r="BP79" i="1" s="1"/>
  <c r="BI79" i="1"/>
  <c r="BC79" i="1"/>
  <c r="AW79" i="1"/>
  <c r="BJ79" i="1" s="1"/>
  <c r="AR79" i="1"/>
  <c r="AP79" i="1" s="1"/>
  <c r="AH79" i="1"/>
  <c r="AG79" i="1"/>
  <c r="AF79" i="1" s="1"/>
  <c r="Y79" i="1"/>
  <c r="CP78" i="1"/>
  <c r="CO78" i="1"/>
  <c r="CM78" i="1"/>
  <c r="CN78" i="1" s="1"/>
  <c r="BE78" i="1" s="1"/>
  <c r="BR78" i="1"/>
  <c r="BQ78" i="1"/>
  <c r="BO78" i="1"/>
  <c r="BS78" i="1" s="1"/>
  <c r="BT78" i="1" s="1"/>
  <c r="BM78" i="1"/>
  <c r="BN78" i="1" s="1"/>
  <c r="BI78" i="1"/>
  <c r="BC78" i="1"/>
  <c r="AW78" i="1"/>
  <c r="BJ78" i="1" s="1"/>
  <c r="AR78" i="1"/>
  <c r="AP78" i="1" s="1"/>
  <c r="AH78" i="1"/>
  <c r="AG78" i="1"/>
  <c r="AF78" i="1" s="1"/>
  <c r="Y78" i="1"/>
  <c r="CP77" i="1"/>
  <c r="CO77" i="1"/>
  <c r="CM77" i="1"/>
  <c r="CN77" i="1" s="1"/>
  <c r="BE77" i="1" s="1"/>
  <c r="BG77" i="1" s="1"/>
  <c r="BR77" i="1"/>
  <c r="BQ77" i="1"/>
  <c r="BM77" i="1"/>
  <c r="BP77" i="1" s="1"/>
  <c r="BI77" i="1"/>
  <c r="BC77" i="1"/>
  <c r="AW77" i="1"/>
  <c r="BJ77" i="1" s="1"/>
  <c r="AR77" i="1"/>
  <c r="AP77" i="1"/>
  <c r="R77" i="1" s="1"/>
  <c r="Q77" i="1" s="1"/>
  <c r="AH77" i="1"/>
  <c r="AG77" i="1"/>
  <c r="AF77" i="1" s="1"/>
  <c r="Y77" i="1"/>
  <c r="CP76" i="1"/>
  <c r="CO76" i="1"/>
  <c r="CM76" i="1"/>
  <c r="BR76" i="1"/>
  <c r="BQ76" i="1"/>
  <c r="BM76" i="1"/>
  <c r="BN76" i="1" s="1"/>
  <c r="BI76" i="1"/>
  <c r="BC76" i="1"/>
  <c r="AW76" i="1"/>
  <c r="BJ76" i="1" s="1"/>
  <c r="AR76" i="1"/>
  <c r="AP76" i="1" s="1"/>
  <c r="AH76" i="1"/>
  <c r="AG76" i="1"/>
  <c r="Y76" i="1"/>
  <c r="CP75" i="1"/>
  <c r="CO75" i="1"/>
  <c r="CM75" i="1"/>
  <c r="BR75" i="1"/>
  <c r="BQ75" i="1"/>
  <c r="BM75" i="1"/>
  <c r="BP75" i="1" s="1"/>
  <c r="BI75" i="1"/>
  <c r="BC75" i="1"/>
  <c r="AW75" i="1"/>
  <c r="BJ75" i="1" s="1"/>
  <c r="AR75" i="1"/>
  <c r="AP75" i="1" s="1"/>
  <c r="AH75" i="1"/>
  <c r="AG75" i="1"/>
  <c r="Y75" i="1"/>
  <c r="CP74" i="1"/>
  <c r="CO74" i="1"/>
  <c r="CM74" i="1"/>
  <c r="BR74" i="1"/>
  <c r="BQ74" i="1"/>
  <c r="BP74" i="1"/>
  <c r="BO74" i="1"/>
  <c r="BS74" i="1" s="1"/>
  <c r="BT74" i="1" s="1"/>
  <c r="BM74" i="1"/>
  <c r="BN74" i="1" s="1"/>
  <c r="BJ74" i="1"/>
  <c r="BI74" i="1"/>
  <c r="BC74" i="1"/>
  <c r="AW74" i="1"/>
  <c r="AR74" i="1"/>
  <c r="AP74" i="1" s="1"/>
  <c r="AH74" i="1"/>
  <c r="AG74" i="1"/>
  <c r="Y74" i="1"/>
  <c r="CP73" i="1"/>
  <c r="CO73" i="1"/>
  <c r="CM73" i="1"/>
  <c r="BR73" i="1"/>
  <c r="BQ73" i="1"/>
  <c r="BM73" i="1"/>
  <c r="BP73" i="1" s="1"/>
  <c r="BI73" i="1"/>
  <c r="BC73" i="1"/>
  <c r="AW73" i="1"/>
  <c r="BJ73" i="1" s="1"/>
  <c r="AR73" i="1"/>
  <c r="AP73" i="1" s="1"/>
  <c r="R73" i="1" s="1"/>
  <c r="Q73" i="1" s="1"/>
  <c r="AH73" i="1"/>
  <c r="AG73" i="1"/>
  <c r="AF73" i="1" s="1"/>
  <c r="Y73" i="1"/>
  <c r="CP72" i="1"/>
  <c r="CO72" i="1"/>
  <c r="CM72" i="1"/>
  <c r="BR72" i="1"/>
  <c r="BQ72" i="1"/>
  <c r="BM72" i="1"/>
  <c r="BN72" i="1" s="1"/>
  <c r="BI72" i="1"/>
  <c r="BC72" i="1"/>
  <c r="AW72" i="1"/>
  <c r="BJ72" i="1" s="1"/>
  <c r="AR72" i="1"/>
  <c r="AP72" i="1" s="1"/>
  <c r="AH72" i="1"/>
  <c r="AG72" i="1"/>
  <c r="Y72" i="1"/>
  <c r="CP71" i="1"/>
  <c r="CO71" i="1"/>
  <c r="CM71" i="1"/>
  <c r="BR71" i="1"/>
  <c r="BQ71" i="1"/>
  <c r="BM71" i="1"/>
  <c r="BI71" i="1"/>
  <c r="BC71" i="1"/>
  <c r="AW71" i="1"/>
  <c r="BJ71" i="1" s="1"/>
  <c r="AR71" i="1"/>
  <c r="AP71" i="1" s="1"/>
  <c r="AH71" i="1"/>
  <c r="AG71" i="1"/>
  <c r="Y71" i="1"/>
  <c r="CP70" i="1"/>
  <c r="CO70" i="1"/>
  <c r="CM70" i="1"/>
  <c r="BR70" i="1"/>
  <c r="BQ70" i="1"/>
  <c r="BM70" i="1"/>
  <c r="BN70" i="1" s="1"/>
  <c r="BI70" i="1"/>
  <c r="BC70" i="1"/>
  <c r="AW70" i="1"/>
  <c r="BJ70" i="1" s="1"/>
  <c r="AR70" i="1"/>
  <c r="AP70" i="1" s="1"/>
  <c r="AQ70" i="1" s="1"/>
  <c r="AH70" i="1"/>
  <c r="AG70" i="1"/>
  <c r="AF70" i="1" s="1"/>
  <c r="Y70" i="1"/>
  <c r="CP69" i="1"/>
  <c r="CO69" i="1"/>
  <c r="CM69" i="1"/>
  <c r="BR69" i="1"/>
  <c r="BQ69" i="1"/>
  <c r="BM69" i="1"/>
  <c r="BI69" i="1"/>
  <c r="BC69" i="1"/>
  <c r="AW69" i="1"/>
  <c r="BJ69" i="1" s="1"/>
  <c r="AR69" i="1"/>
  <c r="AP69" i="1"/>
  <c r="R69" i="1" s="1"/>
  <c r="Q69" i="1" s="1"/>
  <c r="AH69" i="1"/>
  <c r="AG69" i="1"/>
  <c r="Y69" i="1"/>
  <c r="W69" i="1"/>
  <c r="CP68" i="1"/>
  <c r="CO68" i="1"/>
  <c r="CM68" i="1"/>
  <c r="BR68" i="1"/>
  <c r="BQ68" i="1"/>
  <c r="BO68" i="1"/>
  <c r="BS68" i="1" s="1"/>
  <c r="BT68" i="1" s="1"/>
  <c r="BM68" i="1"/>
  <c r="BN68" i="1" s="1"/>
  <c r="BI68" i="1"/>
  <c r="BC68" i="1"/>
  <c r="AW68" i="1"/>
  <c r="BJ68" i="1" s="1"/>
  <c r="AR68" i="1"/>
  <c r="AP68" i="1" s="1"/>
  <c r="AQ68" i="1" s="1"/>
  <c r="AH68" i="1"/>
  <c r="AG68" i="1"/>
  <c r="Y68" i="1"/>
  <c r="CP67" i="1"/>
  <c r="CO67" i="1"/>
  <c r="CN67" i="1" s="1"/>
  <c r="BE67" i="1" s="1"/>
  <c r="CM67" i="1"/>
  <c r="BR67" i="1"/>
  <c r="BQ67" i="1"/>
  <c r="BN67" i="1"/>
  <c r="BM67" i="1"/>
  <c r="BI67" i="1"/>
  <c r="BC67" i="1"/>
  <c r="AW67" i="1"/>
  <c r="BJ67" i="1" s="1"/>
  <c r="AR67" i="1"/>
  <c r="AP67" i="1" s="1"/>
  <c r="AH67" i="1"/>
  <c r="AG67" i="1"/>
  <c r="AF67" i="1" s="1"/>
  <c r="Y67" i="1"/>
  <c r="CP66" i="1"/>
  <c r="CO66" i="1"/>
  <c r="CM66" i="1"/>
  <c r="BR66" i="1"/>
  <c r="BQ66" i="1"/>
  <c r="BO66" i="1"/>
  <c r="BS66" i="1" s="1"/>
  <c r="BT66" i="1" s="1"/>
  <c r="BM66" i="1"/>
  <c r="BN66" i="1" s="1"/>
  <c r="BJ66" i="1"/>
  <c r="BI66" i="1"/>
  <c r="BC66" i="1"/>
  <c r="AW66" i="1"/>
  <c r="AR66" i="1"/>
  <c r="AP66" i="1" s="1"/>
  <c r="AQ66" i="1" s="1"/>
  <c r="AH66" i="1"/>
  <c r="AG66" i="1"/>
  <c r="Y66" i="1"/>
  <c r="CP65" i="1"/>
  <c r="CO65" i="1"/>
  <c r="CM65" i="1"/>
  <c r="BR65" i="1"/>
  <c r="BQ65" i="1"/>
  <c r="BM65" i="1"/>
  <c r="BN65" i="1" s="1"/>
  <c r="BI65" i="1"/>
  <c r="BC65" i="1"/>
  <c r="AW65" i="1"/>
  <c r="BJ65" i="1" s="1"/>
  <c r="AR65" i="1"/>
  <c r="AP65" i="1" s="1"/>
  <c r="AH65" i="1"/>
  <c r="AF65" i="1" s="1"/>
  <c r="AG65" i="1"/>
  <c r="Y65" i="1"/>
  <c r="CP64" i="1"/>
  <c r="CO64" i="1"/>
  <c r="CM64" i="1"/>
  <c r="BR64" i="1"/>
  <c r="BQ64" i="1"/>
  <c r="BM64" i="1"/>
  <c r="BN64" i="1" s="1"/>
  <c r="BI64" i="1"/>
  <c r="BC64" i="1"/>
  <c r="AW64" i="1"/>
  <c r="BJ64" i="1" s="1"/>
  <c r="AR64" i="1"/>
  <c r="AP64" i="1" s="1"/>
  <c r="T64" i="1" s="1"/>
  <c r="AH64" i="1"/>
  <c r="AG64" i="1"/>
  <c r="Y64" i="1"/>
  <c r="CP63" i="1"/>
  <c r="CO63" i="1"/>
  <c r="CM63" i="1"/>
  <c r="BR63" i="1"/>
  <c r="BQ63" i="1"/>
  <c r="BM63" i="1"/>
  <c r="BP63" i="1" s="1"/>
  <c r="BI63" i="1"/>
  <c r="BC63" i="1"/>
  <c r="AW63" i="1"/>
  <c r="BJ63" i="1" s="1"/>
  <c r="AR63" i="1"/>
  <c r="AP63" i="1" s="1"/>
  <c r="AH63" i="1"/>
  <c r="AG63" i="1"/>
  <c r="AB63" i="1"/>
  <c r="Y63" i="1"/>
  <c r="CP62" i="1"/>
  <c r="CO62" i="1"/>
  <c r="CM62" i="1"/>
  <c r="BR62" i="1"/>
  <c r="BQ62" i="1"/>
  <c r="BM62" i="1"/>
  <c r="BN62" i="1" s="1"/>
  <c r="BI62" i="1"/>
  <c r="BC62" i="1"/>
  <c r="AW62" i="1"/>
  <c r="BJ62" i="1" s="1"/>
  <c r="AR62" i="1"/>
  <c r="AP62" i="1" s="1"/>
  <c r="T62" i="1" s="1"/>
  <c r="AQ62" i="1"/>
  <c r="AH62" i="1"/>
  <c r="AG62" i="1"/>
  <c r="AF62" i="1" s="1"/>
  <c r="Y62" i="1"/>
  <c r="W62" i="1"/>
  <c r="CP61" i="1"/>
  <c r="CO61" i="1"/>
  <c r="CM61" i="1"/>
  <c r="BR61" i="1"/>
  <c r="BQ61" i="1"/>
  <c r="BM61" i="1"/>
  <c r="BP61" i="1" s="1"/>
  <c r="BI61" i="1"/>
  <c r="BC61" i="1"/>
  <c r="AW61" i="1"/>
  <c r="BJ61" i="1" s="1"/>
  <c r="AR61" i="1"/>
  <c r="AP61" i="1" s="1"/>
  <c r="R61" i="1" s="1"/>
  <c r="Q61" i="1" s="1"/>
  <c r="AH61" i="1"/>
  <c r="AG61" i="1"/>
  <c r="AF61" i="1" s="1"/>
  <c r="Y61" i="1"/>
  <c r="CP60" i="1"/>
  <c r="CO60" i="1"/>
  <c r="CM60" i="1"/>
  <c r="CN60" i="1" s="1"/>
  <c r="BE60" i="1" s="1"/>
  <c r="BR60" i="1"/>
  <c r="BQ60" i="1"/>
  <c r="BM60" i="1"/>
  <c r="BN60" i="1" s="1"/>
  <c r="BI60" i="1"/>
  <c r="BC60" i="1"/>
  <c r="AW60" i="1"/>
  <c r="BJ60" i="1" s="1"/>
  <c r="AR60" i="1"/>
  <c r="AP60" i="1" s="1"/>
  <c r="AH60" i="1"/>
  <c r="AG60" i="1"/>
  <c r="AF60" i="1" s="1"/>
  <c r="Y60" i="1"/>
  <c r="CP59" i="1"/>
  <c r="CO59" i="1"/>
  <c r="CM59" i="1"/>
  <c r="CN59" i="1" s="1"/>
  <c r="BE59" i="1" s="1"/>
  <c r="BR59" i="1"/>
  <c r="BQ59" i="1"/>
  <c r="BM59" i="1"/>
  <c r="BP59" i="1" s="1"/>
  <c r="BI59" i="1"/>
  <c r="BC59" i="1"/>
  <c r="AW59" i="1"/>
  <c r="BJ59" i="1" s="1"/>
  <c r="AR59" i="1"/>
  <c r="AP59" i="1"/>
  <c r="R59" i="1" s="1"/>
  <c r="Q59" i="1" s="1"/>
  <c r="AH59" i="1"/>
  <c r="AG59" i="1"/>
  <c r="Y59" i="1"/>
  <c r="T59" i="1"/>
  <c r="CP58" i="1"/>
  <c r="CO58" i="1"/>
  <c r="CM58" i="1"/>
  <c r="CN58" i="1" s="1"/>
  <c r="BE58" i="1" s="1"/>
  <c r="BR58" i="1"/>
  <c r="BQ58" i="1"/>
  <c r="BM58" i="1"/>
  <c r="BN58" i="1" s="1"/>
  <c r="BJ58" i="1"/>
  <c r="BI58" i="1"/>
  <c r="BC58" i="1"/>
  <c r="AW58" i="1"/>
  <c r="AR58" i="1"/>
  <c r="AP58" i="1" s="1"/>
  <c r="AH58" i="1"/>
  <c r="AG58" i="1"/>
  <c r="AF58" i="1" s="1"/>
  <c r="Y58" i="1"/>
  <c r="CP57" i="1"/>
  <c r="CO57" i="1"/>
  <c r="CM57" i="1"/>
  <c r="CN57" i="1" s="1"/>
  <c r="BE57" i="1" s="1"/>
  <c r="BR57" i="1"/>
  <c r="BQ57" i="1"/>
  <c r="BM57" i="1"/>
  <c r="BP57" i="1" s="1"/>
  <c r="BI57" i="1"/>
  <c r="BC57" i="1"/>
  <c r="AW57" i="1"/>
  <c r="BJ57" i="1" s="1"/>
  <c r="AR57" i="1"/>
  <c r="AP57" i="1"/>
  <c r="R57" i="1" s="1"/>
  <c r="Q57" i="1" s="1"/>
  <c r="AH57" i="1"/>
  <c r="AG57" i="1"/>
  <c r="AF57" i="1" s="1"/>
  <c r="Y57" i="1"/>
  <c r="CP56" i="1"/>
  <c r="CO56" i="1"/>
  <c r="CM56" i="1"/>
  <c r="CN56" i="1" s="1"/>
  <c r="BE56" i="1" s="1"/>
  <c r="BR56" i="1"/>
  <c r="BQ56" i="1"/>
  <c r="BP56" i="1"/>
  <c r="BO56" i="1"/>
  <c r="BS56" i="1" s="1"/>
  <c r="BT56" i="1" s="1"/>
  <c r="BM56" i="1"/>
  <c r="BN56" i="1" s="1"/>
  <c r="BI56" i="1"/>
  <c r="BC56" i="1"/>
  <c r="AW56" i="1"/>
  <c r="BJ56" i="1" s="1"/>
  <c r="AR56" i="1"/>
  <c r="AP56" i="1" s="1"/>
  <c r="AH56" i="1"/>
  <c r="AG56" i="1"/>
  <c r="AF56" i="1" s="1"/>
  <c r="Y56" i="1"/>
  <c r="CP55" i="1"/>
  <c r="CO55" i="1"/>
  <c r="CM55" i="1"/>
  <c r="CN55" i="1" s="1"/>
  <c r="BE55" i="1" s="1"/>
  <c r="BG55" i="1" s="1"/>
  <c r="BR55" i="1"/>
  <c r="BQ55" i="1"/>
  <c r="BM55" i="1"/>
  <c r="BP55" i="1" s="1"/>
  <c r="BI55" i="1"/>
  <c r="BC55" i="1"/>
  <c r="AW55" i="1"/>
  <c r="BJ55" i="1" s="1"/>
  <c r="AR55" i="1"/>
  <c r="AP55" i="1"/>
  <c r="R55" i="1" s="1"/>
  <c r="Q55" i="1" s="1"/>
  <c r="AH55" i="1"/>
  <c r="AG55" i="1"/>
  <c r="Y55" i="1"/>
  <c r="T55" i="1"/>
  <c r="CP54" i="1"/>
  <c r="CO54" i="1"/>
  <c r="CM54" i="1"/>
  <c r="CN54" i="1" s="1"/>
  <c r="BE54" i="1" s="1"/>
  <c r="BR54" i="1"/>
  <c r="BQ54" i="1"/>
  <c r="BM54" i="1"/>
  <c r="BN54" i="1" s="1"/>
  <c r="BI54" i="1"/>
  <c r="BC54" i="1"/>
  <c r="AW54" i="1"/>
  <c r="BJ54" i="1" s="1"/>
  <c r="AR54" i="1"/>
  <c r="AP54" i="1" s="1"/>
  <c r="AH54" i="1"/>
  <c r="AG54" i="1"/>
  <c r="AF54" i="1" s="1"/>
  <c r="Y54" i="1"/>
  <c r="CP53" i="1"/>
  <c r="CO53" i="1"/>
  <c r="CM53" i="1"/>
  <c r="CN53" i="1" s="1"/>
  <c r="BE53" i="1" s="1"/>
  <c r="BR53" i="1"/>
  <c r="BQ53" i="1"/>
  <c r="BM53" i="1"/>
  <c r="BP53" i="1" s="1"/>
  <c r="BI53" i="1"/>
  <c r="BC53" i="1"/>
  <c r="AW53" i="1"/>
  <c r="BJ53" i="1" s="1"/>
  <c r="AR53" i="1"/>
  <c r="AP53" i="1"/>
  <c r="R53" i="1" s="1"/>
  <c r="Q53" i="1" s="1"/>
  <c r="AH53" i="1"/>
  <c r="AG53" i="1"/>
  <c r="Y53" i="1"/>
  <c r="CP52" i="1"/>
  <c r="CO52" i="1"/>
  <c r="CM52" i="1"/>
  <c r="BR52" i="1"/>
  <c r="BQ52" i="1"/>
  <c r="BP52" i="1"/>
  <c r="BM52" i="1"/>
  <c r="BN52" i="1" s="1"/>
  <c r="BI52" i="1"/>
  <c r="BC52" i="1"/>
  <c r="AW52" i="1"/>
  <c r="BJ52" i="1" s="1"/>
  <c r="AR52" i="1"/>
  <c r="AP52" i="1" s="1"/>
  <c r="AH52" i="1"/>
  <c r="AG52" i="1"/>
  <c r="Y52" i="1"/>
  <c r="CP51" i="1"/>
  <c r="CO51" i="1"/>
  <c r="CM51" i="1"/>
  <c r="BR51" i="1"/>
  <c r="BQ51" i="1"/>
  <c r="BM51" i="1"/>
  <c r="BP51" i="1" s="1"/>
  <c r="BI51" i="1"/>
  <c r="BC51" i="1"/>
  <c r="AW51" i="1"/>
  <c r="BJ51" i="1" s="1"/>
  <c r="AR51" i="1"/>
  <c r="AP51" i="1" s="1"/>
  <c r="AH51" i="1"/>
  <c r="AG51" i="1"/>
  <c r="Y51" i="1"/>
  <c r="CP50" i="1"/>
  <c r="CO50" i="1"/>
  <c r="CM50" i="1"/>
  <c r="CN50" i="1" s="1"/>
  <c r="BE50" i="1" s="1"/>
  <c r="BR50" i="1"/>
  <c r="BQ50" i="1"/>
  <c r="BP50" i="1"/>
  <c r="BO50" i="1"/>
  <c r="BS50" i="1" s="1"/>
  <c r="BT50" i="1" s="1"/>
  <c r="BM50" i="1"/>
  <c r="BN50" i="1" s="1"/>
  <c r="BJ50" i="1"/>
  <c r="BI50" i="1"/>
  <c r="BC50" i="1"/>
  <c r="AW50" i="1"/>
  <c r="AR50" i="1"/>
  <c r="AP50" i="1" s="1"/>
  <c r="AH50" i="1"/>
  <c r="AG50" i="1"/>
  <c r="AF50" i="1" s="1"/>
  <c r="Y50" i="1"/>
  <c r="CP49" i="1"/>
  <c r="CO49" i="1"/>
  <c r="CM49" i="1"/>
  <c r="CN49" i="1" s="1"/>
  <c r="BE49" i="1" s="1"/>
  <c r="BG49" i="1" s="1"/>
  <c r="BR49" i="1"/>
  <c r="BQ49" i="1"/>
  <c r="BM49" i="1"/>
  <c r="BP49" i="1" s="1"/>
  <c r="BI49" i="1"/>
  <c r="BC49" i="1"/>
  <c r="AW49" i="1"/>
  <c r="BJ49" i="1" s="1"/>
  <c r="AR49" i="1"/>
  <c r="AP49" i="1"/>
  <c r="R49" i="1" s="1"/>
  <c r="Q49" i="1" s="1"/>
  <c r="AH49" i="1"/>
  <c r="AG49" i="1"/>
  <c r="AF49" i="1" s="1"/>
  <c r="Y49" i="1"/>
  <c r="CP48" i="1"/>
  <c r="CO48" i="1"/>
  <c r="CM48" i="1"/>
  <c r="CN48" i="1" s="1"/>
  <c r="BE48" i="1" s="1"/>
  <c r="BR48" i="1"/>
  <c r="BQ48" i="1"/>
  <c r="BM48" i="1"/>
  <c r="BN48" i="1" s="1"/>
  <c r="BJ48" i="1"/>
  <c r="BI48" i="1"/>
  <c r="BC48" i="1"/>
  <c r="AW48" i="1"/>
  <c r="AR48" i="1"/>
  <c r="AP48" i="1" s="1"/>
  <c r="AH48" i="1"/>
  <c r="AG48" i="1"/>
  <c r="AF48" i="1" s="1"/>
  <c r="Y48" i="1"/>
  <c r="CP47" i="1"/>
  <c r="CO47" i="1"/>
  <c r="CM47" i="1"/>
  <c r="BR47" i="1"/>
  <c r="BQ47" i="1"/>
  <c r="BM47" i="1"/>
  <c r="BP47" i="1" s="1"/>
  <c r="BI47" i="1"/>
  <c r="BC47" i="1"/>
  <c r="AW47" i="1"/>
  <c r="BJ47" i="1" s="1"/>
  <c r="AR47" i="1"/>
  <c r="AP47" i="1" s="1"/>
  <c r="AH47" i="1"/>
  <c r="AG47" i="1"/>
  <c r="AF47" i="1" s="1"/>
  <c r="Y47" i="1"/>
  <c r="CP46" i="1"/>
  <c r="CO46" i="1"/>
  <c r="CM46" i="1"/>
  <c r="BR46" i="1"/>
  <c r="BQ46" i="1"/>
  <c r="BP46" i="1"/>
  <c r="BO46" i="1"/>
  <c r="BS46" i="1" s="1"/>
  <c r="BT46" i="1" s="1"/>
  <c r="BM46" i="1"/>
  <c r="BN46" i="1" s="1"/>
  <c r="BJ46" i="1"/>
  <c r="BI46" i="1"/>
  <c r="BC46" i="1"/>
  <c r="AW46" i="1"/>
  <c r="AR46" i="1"/>
  <c r="AP46" i="1" s="1"/>
  <c r="AH46" i="1"/>
  <c r="AG46" i="1"/>
  <c r="Y46" i="1"/>
  <c r="CP45" i="1"/>
  <c r="CO45" i="1"/>
  <c r="CM45" i="1"/>
  <c r="BR45" i="1"/>
  <c r="BQ45" i="1"/>
  <c r="BM45" i="1"/>
  <c r="BP45" i="1" s="1"/>
  <c r="BI45" i="1"/>
  <c r="BC45" i="1"/>
  <c r="AW45" i="1"/>
  <c r="BJ45" i="1" s="1"/>
  <c r="AR45" i="1"/>
  <c r="AP45" i="1" s="1"/>
  <c r="R45" i="1" s="1"/>
  <c r="Q45" i="1" s="1"/>
  <c r="AH45" i="1"/>
  <c r="AG45" i="1"/>
  <c r="AF45" i="1" s="1"/>
  <c r="Y45" i="1"/>
  <c r="CP44" i="1"/>
  <c r="CO44" i="1"/>
  <c r="CM44" i="1"/>
  <c r="CN44" i="1" s="1"/>
  <c r="BE44" i="1" s="1"/>
  <c r="BR44" i="1"/>
  <c r="BQ44" i="1"/>
  <c r="BM44" i="1"/>
  <c r="BN44" i="1" s="1"/>
  <c r="BI44" i="1"/>
  <c r="BC44" i="1"/>
  <c r="AW44" i="1"/>
  <c r="BJ44" i="1" s="1"/>
  <c r="AR44" i="1"/>
  <c r="AP44" i="1" s="1"/>
  <c r="AH44" i="1"/>
  <c r="AG44" i="1"/>
  <c r="AF44" i="1" s="1"/>
  <c r="Y44" i="1"/>
  <c r="CP43" i="1"/>
  <c r="CO43" i="1"/>
  <c r="CM43" i="1"/>
  <c r="CN43" i="1" s="1"/>
  <c r="BE43" i="1" s="1"/>
  <c r="BR43" i="1"/>
  <c r="BQ43" i="1"/>
  <c r="BM43" i="1"/>
  <c r="BP43" i="1" s="1"/>
  <c r="BI43" i="1"/>
  <c r="BC43" i="1"/>
  <c r="AW43" i="1"/>
  <c r="BJ43" i="1" s="1"/>
  <c r="AR43" i="1"/>
  <c r="AP43" i="1"/>
  <c r="R43" i="1" s="1"/>
  <c r="Q43" i="1" s="1"/>
  <c r="AH43" i="1"/>
  <c r="AG43" i="1"/>
  <c r="Y43" i="1"/>
  <c r="T43" i="1"/>
  <c r="CP42" i="1"/>
  <c r="CO42" i="1"/>
  <c r="CM42" i="1"/>
  <c r="CN42" i="1" s="1"/>
  <c r="BE42" i="1" s="1"/>
  <c r="BR42" i="1"/>
  <c r="BQ42" i="1"/>
  <c r="BP42" i="1"/>
  <c r="BO42" i="1"/>
  <c r="BS42" i="1" s="1"/>
  <c r="BT42" i="1" s="1"/>
  <c r="BM42" i="1"/>
  <c r="BN42" i="1" s="1"/>
  <c r="BJ42" i="1"/>
  <c r="BI42" i="1"/>
  <c r="BC42" i="1"/>
  <c r="AW42" i="1"/>
  <c r="AR42" i="1"/>
  <c r="AP42" i="1" s="1"/>
  <c r="AH42" i="1"/>
  <c r="AG42" i="1"/>
  <c r="AF42" i="1" s="1"/>
  <c r="Y42" i="1"/>
  <c r="CP41" i="1"/>
  <c r="CO41" i="1"/>
  <c r="CM41" i="1"/>
  <c r="CN41" i="1" s="1"/>
  <c r="BE41" i="1" s="1"/>
  <c r="BR41" i="1"/>
  <c r="BQ41" i="1"/>
  <c r="BM41" i="1"/>
  <c r="BP41" i="1" s="1"/>
  <c r="BI41" i="1"/>
  <c r="BC41" i="1"/>
  <c r="AW41" i="1"/>
  <c r="BJ41" i="1" s="1"/>
  <c r="AR41" i="1"/>
  <c r="AP41" i="1"/>
  <c r="R41" i="1" s="1"/>
  <c r="Q41" i="1" s="1"/>
  <c r="AH41" i="1"/>
  <c r="AG41" i="1"/>
  <c r="AF41" i="1" s="1"/>
  <c r="Y41" i="1"/>
  <c r="CP40" i="1"/>
  <c r="CO40" i="1"/>
  <c r="CM40" i="1"/>
  <c r="CN40" i="1" s="1"/>
  <c r="BE40" i="1" s="1"/>
  <c r="BR40" i="1"/>
  <c r="BQ40" i="1"/>
  <c r="BO40" i="1"/>
  <c r="BS40" i="1" s="1"/>
  <c r="BT40" i="1" s="1"/>
  <c r="BM40" i="1"/>
  <c r="BN40" i="1" s="1"/>
  <c r="BI40" i="1"/>
  <c r="BC40" i="1"/>
  <c r="AW40" i="1"/>
  <c r="BJ40" i="1" s="1"/>
  <c r="AR40" i="1"/>
  <c r="AP40" i="1" s="1"/>
  <c r="AH40" i="1"/>
  <c r="AG40" i="1"/>
  <c r="AF40" i="1" s="1"/>
  <c r="Y40" i="1"/>
  <c r="CP39" i="1"/>
  <c r="CO39" i="1"/>
  <c r="CM39" i="1"/>
  <c r="CN39" i="1" s="1"/>
  <c r="BE39" i="1" s="1"/>
  <c r="BG39" i="1" s="1"/>
  <c r="BR39" i="1"/>
  <c r="BQ39" i="1"/>
  <c r="BM39" i="1"/>
  <c r="BP39" i="1" s="1"/>
  <c r="BI39" i="1"/>
  <c r="BC39" i="1"/>
  <c r="AW39" i="1"/>
  <c r="BJ39" i="1" s="1"/>
  <c r="AR39" i="1"/>
  <c r="AP39" i="1"/>
  <c r="R39" i="1" s="1"/>
  <c r="Q39" i="1" s="1"/>
  <c r="AH39" i="1"/>
  <c r="AG39" i="1"/>
  <c r="Y39" i="1"/>
  <c r="T39" i="1"/>
  <c r="CP38" i="1"/>
  <c r="CO38" i="1"/>
  <c r="CM38" i="1"/>
  <c r="CN38" i="1" s="1"/>
  <c r="BE38" i="1" s="1"/>
  <c r="BR38" i="1"/>
  <c r="BQ38" i="1"/>
  <c r="BM38" i="1"/>
  <c r="BN38" i="1" s="1"/>
  <c r="BI38" i="1"/>
  <c r="BC38" i="1"/>
  <c r="AW38" i="1"/>
  <c r="BJ38" i="1" s="1"/>
  <c r="AR38" i="1"/>
  <c r="AP38" i="1" s="1"/>
  <c r="AH38" i="1"/>
  <c r="AG38" i="1"/>
  <c r="AF38" i="1" s="1"/>
  <c r="Y38" i="1"/>
  <c r="CP37" i="1"/>
  <c r="CO37" i="1"/>
  <c r="CM37" i="1"/>
  <c r="CN37" i="1" s="1"/>
  <c r="BE37" i="1" s="1"/>
  <c r="BR37" i="1"/>
  <c r="BQ37" i="1"/>
  <c r="BM37" i="1"/>
  <c r="BP37" i="1" s="1"/>
  <c r="BI37" i="1"/>
  <c r="BC37" i="1"/>
  <c r="AW37" i="1"/>
  <c r="BJ37" i="1" s="1"/>
  <c r="AR37" i="1"/>
  <c r="AP37" i="1"/>
  <c r="R37" i="1" s="1"/>
  <c r="Q37" i="1" s="1"/>
  <c r="AH37" i="1"/>
  <c r="AG37" i="1"/>
  <c r="Y37" i="1"/>
  <c r="CP36" i="1"/>
  <c r="CO36" i="1"/>
  <c r="CM36" i="1"/>
  <c r="BR36" i="1"/>
  <c r="BQ36" i="1"/>
  <c r="BP36" i="1"/>
  <c r="BO36" i="1"/>
  <c r="BS36" i="1" s="1"/>
  <c r="BT36" i="1" s="1"/>
  <c r="BM36" i="1"/>
  <c r="BN36" i="1" s="1"/>
  <c r="BI36" i="1"/>
  <c r="BC36" i="1"/>
  <c r="AW36" i="1"/>
  <c r="BJ36" i="1" s="1"/>
  <c r="AR36" i="1"/>
  <c r="AP36" i="1" s="1"/>
  <c r="AH36" i="1"/>
  <c r="AG36" i="1"/>
  <c r="Y36" i="1"/>
  <c r="CP35" i="1"/>
  <c r="CO35" i="1"/>
  <c r="CM35" i="1"/>
  <c r="BR35" i="1"/>
  <c r="BQ35" i="1"/>
  <c r="BM35" i="1"/>
  <c r="BP35" i="1" s="1"/>
  <c r="BI35" i="1"/>
  <c r="BC35" i="1"/>
  <c r="AW35" i="1"/>
  <c r="BJ35" i="1" s="1"/>
  <c r="AR35" i="1"/>
  <c r="AP35" i="1" s="1"/>
  <c r="AH35" i="1"/>
  <c r="AG35" i="1"/>
  <c r="Y35" i="1"/>
  <c r="CP34" i="1"/>
  <c r="CO34" i="1"/>
  <c r="CM34" i="1"/>
  <c r="CN34" i="1" s="1"/>
  <c r="BE34" i="1" s="1"/>
  <c r="BR34" i="1"/>
  <c r="BQ34" i="1"/>
  <c r="BP34" i="1"/>
  <c r="BO34" i="1"/>
  <c r="BS34" i="1" s="1"/>
  <c r="BT34" i="1" s="1"/>
  <c r="BM34" i="1"/>
  <c r="BN34" i="1" s="1"/>
  <c r="BJ34" i="1"/>
  <c r="BI34" i="1"/>
  <c r="BC34" i="1"/>
  <c r="AW34" i="1"/>
  <c r="AR34" i="1"/>
  <c r="AP34" i="1" s="1"/>
  <c r="AH34" i="1"/>
  <c r="AG34" i="1"/>
  <c r="AF34" i="1" s="1"/>
  <c r="Y34" i="1"/>
  <c r="CP33" i="1"/>
  <c r="CO33" i="1"/>
  <c r="CM33" i="1"/>
  <c r="CN33" i="1" s="1"/>
  <c r="BE33" i="1" s="1"/>
  <c r="BG33" i="1" s="1"/>
  <c r="BR33" i="1"/>
  <c r="BQ33" i="1"/>
  <c r="BM33" i="1"/>
  <c r="BP33" i="1" s="1"/>
  <c r="BI33" i="1"/>
  <c r="BC33" i="1"/>
  <c r="AW33" i="1"/>
  <c r="BJ33" i="1" s="1"/>
  <c r="AR33" i="1"/>
  <c r="AP33" i="1"/>
  <c r="R33" i="1" s="1"/>
  <c r="Q33" i="1" s="1"/>
  <c r="AH33" i="1"/>
  <c r="AG33" i="1"/>
  <c r="AF33" i="1" s="1"/>
  <c r="Y33" i="1"/>
  <c r="CP32" i="1"/>
  <c r="CO32" i="1"/>
  <c r="CM32" i="1"/>
  <c r="BR32" i="1"/>
  <c r="BQ32" i="1"/>
  <c r="BM32" i="1"/>
  <c r="BN32" i="1" s="1"/>
  <c r="BJ32" i="1"/>
  <c r="BI32" i="1"/>
  <c r="BC32" i="1"/>
  <c r="AW32" i="1"/>
  <c r="AR32" i="1"/>
  <c r="AP32" i="1" s="1"/>
  <c r="AH32" i="1"/>
  <c r="AG32" i="1"/>
  <c r="Y32" i="1"/>
  <c r="CP31" i="1"/>
  <c r="CO31" i="1"/>
  <c r="CM31" i="1"/>
  <c r="BR31" i="1"/>
  <c r="BQ31" i="1"/>
  <c r="BM31" i="1"/>
  <c r="BP31" i="1" s="1"/>
  <c r="BI31" i="1"/>
  <c r="BC31" i="1"/>
  <c r="AW31" i="1"/>
  <c r="BJ31" i="1" s="1"/>
  <c r="AR31" i="1"/>
  <c r="AP31" i="1" s="1"/>
  <c r="AH31" i="1"/>
  <c r="AG31" i="1"/>
  <c r="AF31" i="1" s="1"/>
  <c r="Y31" i="1"/>
  <c r="CP30" i="1"/>
  <c r="CO30" i="1"/>
  <c r="CM30" i="1"/>
  <c r="BR30" i="1"/>
  <c r="BQ30" i="1"/>
  <c r="BM30" i="1"/>
  <c r="BN30" i="1" s="1"/>
  <c r="BI30" i="1"/>
  <c r="BC30" i="1"/>
  <c r="AW30" i="1"/>
  <c r="BJ30" i="1" s="1"/>
  <c r="AR30" i="1"/>
  <c r="AP30" i="1" s="1"/>
  <c r="AH30" i="1"/>
  <c r="AG30" i="1"/>
  <c r="Y30" i="1"/>
  <c r="CP29" i="1"/>
  <c r="CO29" i="1"/>
  <c r="CM29" i="1"/>
  <c r="BR29" i="1"/>
  <c r="BQ29" i="1"/>
  <c r="BM29" i="1"/>
  <c r="BP29" i="1" s="1"/>
  <c r="BI29" i="1"/>
  <c r="BC29" i="1"/>
  <c r="AW29" i="1"/>
  <c r="BJ29" i="1" s="1"/>
  <c r="AR29" i="1"/>
  <c r="AP29" i="1" s="1"/>
  <c r="AH29" i="1"/>
  <c r="AG29" i="1"/>
  <c r="AF29" i="1" s="1"/>
  <c r="Y29" i="1"/>
  <c r="CP28" i="1"/>
  <c r="CO28" i="1"/>
  <c r="CM28" i="1"/>
  <c r="BR28" i="1"/>
  <c r="BQ28" i="1"/>
  <c r="BM28" i="1"/>
  <c r="BN28" i="1" s="1"/>
  <c r="BI28" i="1"/>
  <c r="BC28" i="1"/>
  <c r="AW28" i="1"/>
  <c r="BJ28" i="1" s="1"/>
  <c r="AR28" i="1"/>
  <c r="AP28" i="1" s="1"/>
  <c r="AH28" i="1"/>
  <c r="AG28" i="1"/>
  <c r="Y28" i="1"/>
  <c r="CP27" i="1"/>
  <c r="CO27" i="1"/>
  <c r="CM27" i="1"/>
  <c r="BR27" i="1"/>
  <c r="BQ27" i="1"/>
  <c r="BM27" i="1"/>
  <c r="BP27" i="1" s="1"/>
  <c r="BI27" i="1"/>
  <c r="BC27" i="1"/>
  <c r="AW27" i="1"/>
  <c r="BJ27" i="1" s="1"/>
  <c r="AR27" i="1"/>
  <c r="AP27" i="1"/>
  <c r="AH27" i="1"/>
  <c r="AG27" i="1"/>
  <c r="Y27" i="1"/>
  <c r="W27" i="1"/>
  <c r="T27" i="1"/>
  <c r="CP26" i="1"/>
  <c r="CO26" i="1"/>
  <c r="CM26" i="1"/>
  <c r="BR26" i="1"/>
  <c r="BQ26" i="1"/>
  <c r="BM26" i="1"/>
  <c r="BI26" i="1"/>
  <c r="BC26" i="1"/>
  <c r="AW26" i="1"/>
  <c r="BJ26" i="1" s="1"/>
  <c r="AR26" i="1"/>
  <c r="AP26" i="1" s="1"/>
  <c r="AQ26" i="1"/>
  <c r="AH26" i="1"/>
  <c r="AG26" i="1"/>
  <c r="AF26" i="1" s="1"/>
  <c r="Y26" i="1"/>
  <c r="CP25" i="1"/>
  <c r="CO25" i="1"/>
  <c r="CM25" i="1"/>
  <c r="BR25" i="1"/>
  <c r="BQ25" i="1"/>
  <c r="BM25" i="1"/>
  <c r="BI25" i="1"/>
  <c r="BC25" i="1"/>
  <c r="AW25" i="1"/>
  <c r="BJ25" i="1" s="1"/>
  <c r="AR25" i="1"/>
  <c r="AP25" i="1" s="1"/>
  <c r="AH25" i="1"/>
  <c r="AG25" i="1"/>
  <c r="Y25" i="1"/>
  <c r="CP24" i="1"/>
  <c r="CO24" i="1"/>
  <c r="CM24" i="1"/>
  <c r="BR24" i="1"/>
  <c r="BQ24" i="1"/>
  <c r="BO24" i="1"/>
  <c r="BS24" i="1" s="1"/>
  <c r="BT24" i="1" s="1"/>
  <c r="BM24" i="1"/>
  <c r="BN24" i="1" s="1"/>
  <c r="BI24" i="1"/>
  <c r="BC24" i="1"/>
  <c r="AW24" i="1"/>
  <c r="BJ24" i="1" s="1"/>
  <c r="AR24" i="1"/>
  <c r="AP24" i="1" s="1"/>
  <c r="AQ24" i="1"/>
  <c r="AH24" i="1"/>
  <c r="AG24" i="1"/>
  <c r="AF24" i="1" s="1"/>
  <c r="Y24" i="1"/>
  <c r="CP23" i="1"/>
  <c r="CO23" i="1"/>
  <c r="CM23" i="1"/>
  <c r="BR23" i="1"/>
  <c r="BQ23" i="1"/>
  <c r="BM23" i="1"/>
  <c r="BI23" i="1"/>
  <c r="BC23" i="1"/>
  <c r="AW23" i="1"/>
  <c r="BJ23" i="1" s="1"/>
  <c r="AR23" i="1"/>
  <c r="AP23" i="1" s="1"/>
  <c r="AH23" i="1"/>
  <c r="AG23" i="1"/>
  <c r="Y23" i="1"/>
  <c r="CP22" i="1"/>
  <c r="CO22" i="1"/>
  <c r="CM22" i="1"/>
  <c r="BR22" i="1"/>
  <c r="BQ22" i="1"/>
  <c r="BO22" i="1"/>
  <c r="BS22" i="1" s="1"/>
  <c r="BT22" i="1" s="1"/>
  <c r="BM22" i="1"/>
  <c r="BN22" i="1" s="1"/>
  <c r="BI22" i="1"/>
  <c r="BC22" i="1"/>
  <c r="AW22" i="1"/>
  <c r="BJ22" i="1" s="1"/>
  <c r="AR22" i="1"/>
  <c r="AP22" i="1" s="1"/>
  <c r="AQ22" i="1" s="1"/>
  <c r="AH22" i="1"/>
  <c r="AG22" i="1"/>
  <c r="AF22" i="1" s="1"/>
  <c r="Y22" i="1"/>
  <c r="CP21" i="1"/>
  <c r="CO21" i="1"/>
  <c r="CM21" i="1"/>
  <c r="BR21" i="1"/>
  <c r="BQ21" i="1"/>
  <c r="BM21" i="1"/>
  <c r="BI21" i="1"/>
  <c r="BC21" i="1"/>
  <c r="AW21" i="1"/>
  <c r="BJ21" i="1" s="1"/>
  <c r="AR21" i="1"/>
  <c r="AP21" i="1"/>
  <c r="R21" i="1" s="1"/>
  <c r="Q21" i="1" s="1"/>
  <c r="AH21" i="1"/>
  <c r="AG21" i="1"/>
  <c r="Y21" i="1"/>
  <c r="CP20" i="1"/>
  <c r="CO20" i="1"/>
  <c r="CM20" i="1"/>
  <c r="BR20" i="1"/>
  <c r="BQ20" i="1"/>
  <c r="BO20" i="1"/>
  <c r="BS20" i="1" s="1"/>
  <c r="BT20" i="1" s="1"/>
  <c r="BM20" i="1"/>
  <c r="BN20" i="1" s="1"/>
  <c r="BJ20" i="1"/>
  <c r="BI20" i="1"/>
  <c r="BC20" i="1"/>
  <c r="AW20" i="1"/>
  <c r="AR20" i="1"/>
  <c r="AP20" i="1" s="1"/>
  <c r="AQ20" i="1" s="1"/>
  <c r="AH20" i="1"/>
  <c r="AG20" i="1"/>
  <c r="Y20" i="1"/>
  <c r="CP19" i="1"/>
  <c r="CO19" i="1"/>
  <c r="CM19" i="1"/>
  <c r="BR19" i="1"/>
  <c r="BQ19" i="1"/>
  <c r="BM19" i="1"/>
  <c r="BI19" i="1"/>
  <c r="BC19" i="1"/>
  <c r="AW19" i="1"/>
  <c r="BJ19" i="1" s="1"/>
  <c r="AR19" i="1"/>
  <c r="AP19" i="1" s="1"/>
  <c r="AH19" i="1"/>
  <c r="AG19" i="1"/>
  <c r="Y19" i="1"/>
  <c r="CP18" i="1"/>
  <c r="CO18" i="1"/>
  <c r="CM18" i="1"/>
  <c r="BR18" i="1"/>
  <c r="BQ18" i="1"/>
  <c r="BM18" i="1"/>
  <c r="BN18" i="1" s="1"/>
  <c r="BI18" i="1"/>
  <c r="BC18" i="1"/>
  <c r="AW18" i="1"/>
  <c r="BJ18" i="1" s="1"/>
  <c r="AR18" i="1"/>
  <c r="AP18" i="1" s="1"/>
  <c r="R18" i="1" s="1"/>
  <c r="Q18" i="1" s="1"/>
  <c r="AH18" i="1"/>
  <c r="AG18" i="1"/>
  <c r="Y18" i="1"/>
  <c r="CP17" i="1"/>
  <c r="CO17" i="1"/>
  <c r="CM17" i="1"/>
  <c r="CN17" i="1" s="1"/>
  <c r="BE17" i="1" s="1"/>
  <c r="BR17" i="1"/>
  <c r="BQ17" i="1"/>
  <c r="BM17" i="1"/>
  <c r="BP17" i="1" s="1"/>
  <c r="BI17" i="1"/>
  <c r="BC17" i="1"/>
  <c r="AW17" i="1"/>
  <c r="BJ17" i="1" s="1"/>
  <c r="AR17" i="1"/>
  <c r="AP17" i="1" s="1"/>
  <c r="AH17" i="1"/>
  <c r="AF17" i="1" s="1"/>
  <c r="AG17" i="1"/>
  <c r="Y17" i="1"/>
  <c r="R23" i="1" l="1"/>
  <c r="Q23" i="1" s="1"/>
  <c r="AQ23" i="1"/>
  <c r="W23" i="1"/>
  <c r="T23" i="1"/>
  <c r="R29" i="1"/>
  <c r="Q29" i="1" s="1"/>
  <c r="T29" i="1"/>
  <c r="R63" i="1"/>
  <c r="Q63" i="1" s="1"/>
  <c r="AJ63" i="1" s="1"/>
  <c r="AQ63" i="1"/>
  <c r="T63" i="1"/>
  <c r="S63" i="1"/>
  <c r="BF63" i="1" s="1"/>
  <c r="W63" i="1"/>
  <c r="R112" i="1"/>
  <c r="Q112" i="1" s="1"/>
  <c r="T112" i="1"/>
  <c r="AF21" i="1"/>
  <c r="R27" i="1"/>
  <c r="Q27" i="1" s="1"/>
  <c r="AQ27" i="1"/>
  <c r="BP18" i="1"/>
  <c r="AF19" i="1"/>
  <c r="BN26" i="1"/>
  <c r="BO26" i="1"/>
  <c r="BS26" i="1" s="1"/>
  <c r="BT26" i="1" s="1"/>
  <c r="R31" i="1"/>
  <c r="Q31" i="1" s="1"/>
  <c r="T31" i="1"/>
  <c r="R47" i="1"/>
  <c r="Q47" i="1" s="1"/>
  <c r="T47" i="1"/>
  <c r="R71" i="1"/>
  <c r="Q71" i="1" s="1"/>
  <c r="W71" i="1"/>
  <c r="T71" i="1"/>
  <c r="S108" i="1"/>
  <c r="BF108" i="1" s="1"/>
  <c r="T108" i="1"/>
  <c r="R35" i="1"/>
  <c r="Q35" i="1" s="1"/>
  <c r="T35" i="1"/>
  <c r="R51" i="1"/>
  <c r="Q51" i="1" s="1"/>
  <c r="T51" i="1"/>
  <c r="R89" i="1"/>
  <c r="Q89" i="1" s="1"/>
  <c r="W89" i="1"/>
  <c r="S89" i="1"/>
  <c r="BF89" i="1" s="1"/>
  <c r="R128" i="1"/>
  <c r="Q128" i="1" s="1"/>
  <c r="S128" i="1"/>
  <c r="BF128" i="1" s="1"/>
  <c r="W137" i="1"/>
  <c r="AQ137" i="1"/>
  <c r="T137" i="1"/>
  <c r="AF35" i="1"/>
  <c r="BG37" i="1"/>
  <c r="BO38" i="1"/>
  <c r="BS38" i="1" s="1"/>
  <c r="BT38" i="1" s="1"/>
  <c r="BP40" i="1"/>
  <c r="BG43" i="1"/>
  <c r="BO44" i="1"/>
  <c r="BS44" i="1" s="1"/>
  <c r="BT44" i="1" s="1"/>
  <c r="AF51" i="1"/>
  <c r="BG53" i="1"/>
  <c r="BO54" i="1"/>
  <c r="BS54" i="1" s="1"/>
  <c r="BT54" i="1" s="1"/>
  <c r="BG59" i="1"/>
  <c r="BO60" i="1"/>
  <c r="BS60" i="1" s="1"/>
  <c r="BT60" i="1" s="1"/>
  <c r="AB67" i="1"/>
  <c r="R68" i="1"/>
  <c r="Q68" i="1" s="1"/>
  <c r="BP68" i="1"/>
  <c r="BO70" i="1"/>
  <c r="BS70" i="1" s="1"/>
  <c r="BT70" i="1" s="1"/>
  <c r="CN70" i="1"/>
  <c r="BE70" i="1" s="1"/>
  <c r="BG70" i="1" s="1"/>
  <c r="AF72" i="1"/>
  <c r="CN76" i="1"/>
  <c r="BE76" i="1" s="1"/>
  <c r="BP78" i="1"/>
  <c r="AF80" i="1"/>
  <c r="T83" i="1"/>
  <c r="CN85" i="1"/>
  <c r="BE85" i="1" s="1"/>
  <c r="AB89" i="1"/>
  <c r="AC89" i="1" s="1"/>
  <c r="AD89" i="1" s="1"/>
  <c r="BO102" i="1"/>
  <c r="BS102" i="1" s="1"/>
  <c r="BT102" i="1" s="1"/>
  <c r="AQ104" i="1"/>
  <c r="CN106" i="1"/>
  <c r="BE106" i="1" s="1"/>
  <c r="BO109" i="1"/>
  <c r="BS109" i="1" s="1"/>
  <c r="BT109" i="1" s="1"/>
  <c r="BP117" i="1"/>
  <c r="BO119" i="1"/>
  <c r="BS119" i="1" s="1"/>
  <c r="BT119" i="1" s="1"/>
  <c r="R193" i="1"/>
  <c r="Q193" i="1" s="1"/>
  <c r="W193" i="1"/>
  <c r="R201" i="1"/>
  <c r="Q201" i="1" s="1"/>
  <c r="W201" i="1"/>
  <c r="T201" i="1"/>
  <c r="R236" i="1"/>
  <c r="Q236" i="1" s="1"/>
  <c r="AQ236" i="1"/>
  <c r="W236" i="1"/>
  <c r="T236" i="1"/>
  <c r="CN27" i="1"/>
  <c r="BE27" i="1" s="1"/>
  <c r="BG27" i="1" s="1"/>
  <c r="AF28" i="1"/>
  <c r="CN29" i="1"/>
  <c r="BE29" i="1" s="1"/>
  <c r="BG29" i="1" s="1"/>
  <c r="AF30" i="1"/>
  <c r="CN31" i="1"/>
  <c r="BE31" i="1" s="1"/>
  <c r="BG31" i="1" s="1"/>
  <c r="AF32" i="1"/>
  <c r="BO32" i="1"/>
  <c r="BS32" i="1" s="1"/>
  <c r="BT32" i="1" s="1"/>
  <c r="CN32" i="1"/>
  <c r="BE32" i="1" s="1"/>
  <c r="BP38" i="1"/>
  <c r="AF39" i="1"/>
  <c r="BG41" i="1"/>
  <c r="BP44" i="1"/>
  <c r="CN47" i="1"/>
  <c r="BE47" i="1" s="1"/>
  <c r="BG47" i="1" s="1"/>
  <c r="BO48" i="1"/>
  <c r="BS48" i="1" s="1"/>
  <c r="BT48" i="1" s="1"/>
  <c r="BP54" i="1"/>
  <c r="AF55" i="1"/>
  <c r="BG57" i="1"/>
  <c r="BO58" i="1"/>
  <c r="BS58" i="1" s="1"/>
  <c r="BT58" i="1" s="1"/>
  <c r="BP60" i="1"/>
  <c r="R62" i="1"/>
  <c r="Q62" i="1" s="1"/>
  <c r="AJ62" i="1" s="1"/>
  <c r="BO62" i="1"/>
  <c r="BS62" i="1" s="1"/>
  <c r="BT62" i="1" s="1"/>
  <c r="AF69" i="1"/>
  <c r="BP70" i="1"/>
  <c r="CN73" i="1"/>
  <c r="BE73" i="1" s="1"/>
  <c r="BG73" i="1" s="1"/>
  <c r="AF74" i="1"/>
  <c r="CN74" i="1"/>
  <c r="BE74" i="1" s="1"/>
  <c r="AF75" i="1"/>
  <c r="CN81" i="1"/>
  <c r="BE81" i="1" s="1"/>
  <c r="BG81" i="1" s="1"/>
  <c r="AF82" i="1"/>
  <c r="CN82" i="1"/>
  <c r="BE82" i="1" s="1"/>
  <c r="CN90" i="1"/>
  <c r="BE90" i="1" s="1"/>
  <c r="BP92" i="1"/>
  <c r="AF93" i="1"/>
  <c r="BN93" i="1"/>
  <c r="AF94" i="1"/>
  <c r="BO94" i="1"/>
  <c r="BS94" i="1" s="1"/>
  <c r="BT94" i="1" s="1"/>
  <c r="AF97" i="1"/>
  <c r="BN97" i="1"/>
  <c r="AF98" i="1"/>
  <c r="BG98" i="1"/>
  <c r="BO98" i="1"/>
  <c r="BS98" i="1" s="1"/>
  <c r="BT98" i="1" s="1"/>
  <c r="CN98" i="1"/>
  <c r="BE98" i="1" s="1"/>
  <c r="BO100" i="1"/>
  <c r="BS100" i="1" s="1"/>
  <c r="BT100" i="1" s="1"/>
  <c r="AF101" i="1"/>
  <c r="CN101" i="1"/>
  <c r="BE101" i="1" s="1"/>
  <c r="AF103" i="1"/>
  <c r="CN107" i="1"/>
  <c r="BE107" i="1" s="1"/>
  <c r="BP109" i="1"/>
  <c r="CN112" i="1"/>
  <c r="BE112" i="1" s="1"/>
  <c r="BG112" i="1" s="1"/>
  <c r="AF113" i="1"/>
  <c r="CN113" i="1"/>
  <c r="BE113" i="1" s="1"/>
  <c r="AF114" i="1"/>
  <c r="CN118" i="1"/>
  <c r="BE118" i="1" s="1"/>
  <c r="BG118" i="1" s="1"/>
  <c r="AF119" i="1"/>
  <c r="AF130" i="1"/>
  <c r="T167" i="1"/>
  <c r="AQ167" i="1"/>
  <c r="R241" i="1"/>
  <c r="Q241" i="1" s="1"/>
  <c r="AQ241" i="1"/>
  <c r="W241" i="1"/>
  <c r="T241" i="1"/>
  <c r="CN28" i="1"/>
  <c r="BE28" i="1" s="1"/>
  <c r="BG28" i="1" s="1"/>
  <c r="CN30" i="1"/>
  <c r="BE30" i="1" s="1"/>
  <c r="BG30" i="1" s="1"/>
  <c r="BP32" i="1"/>
  <c r="CN35" i="1"/>
  <c r="BE35" i="1" s="1"/>
  <c r="BG35" i="1" s="1"/>
  <c r="AF36" i="1"/>
  <c r="CN36" i="1"/>
  <c r="BE36" i="1" s="1"/>
  <c r="AF37" i="1"/>
  <c r="AF43" i="1"/>
  <c r="CN45" i="1"/>
  <c r="BE45" i="1" s="1"/>
  <c r="BG45" i="1" s="1"/>
  <c r="AF46" i="1"/>
  <c r="CN46" i="1"/>
  <c r="BE46" i="1" s="1"/>
  <c r="BP48" i="1"/>
  <c r="CN51" i="1"/>
  <c r="BE51" i="1" s="1"/>
  <c r="BG51" i="1" s="1"/>
  <c r="AF52" i="1"/>
  <c r="BO52" i="1"/>
  <c r="BS52" i="1" s="1"/>
  <c r="BT52" i="1" s="1"/>
  <c r="CN52" i="1"/>
  <c r="BE52" i="1" s="1"/>
  <c r="AF53" i="1"/>
  <c r="BP58" i="1"/>
  <c r="AF59" i="1"/>
  <c r="CN61" i="1"/>
  <c r="BE61" i="1" s="1"/>
  <c r="BG61" i="1" s="1"/>
  <c r="S62" i="1"/>
  <c r="BF62" i="1" s="1"/>
  <c r="BP62" i="1"/>
  <c r="AF63" i="1"/>
  <c r="CN63" i="1"/>
  <c r="BE63" i="1" s="1"/>
  <c r="BG63" i="1" s="1"/>
  <c r="BG67" i="1"/>
  <c r="T69" i="1"/>
  <c r="AF71" i="1"/>
  <c r="CN72" i="1"/>
  <c r="BE72" i="1" s="1"/>
  <c r="CN75" i="1"/>
  <c r="BE75" i="1" s="1"/>
  <c r="AF76" i="1"/>
  <c r="CN89" i="1"/>
  <c r="BE89" i="1" s="1"/>
  <c r="BG89" i="1" s="1"/>
  <c r="AF90" i="1"/>
  <c r="CN91" i="1"/>
  <c r="BE91" i="1" s="1"/>
  <c r="T97" i="1"/>
  <c r="CN99" i="1"/>
  <c r="BE99" i="1" s="1"/>
  <c r="W104" i="1"/>
  <c r="BG104" i="1"/>
  <c r="AF108" i="1"/>
  <c r="AF111" i="1"/>
  <c r="CN115" i="1"/>
  <c r="BE115" i="1" s="1"/>
  <c r="AF116" i="1"/>
  <c r="W136" i="1"/>
  <c r="T136" i="1"/>
  <c r="R139" i="1"/>
  <c r="Q139" i="1" s="1"/>
  <c r="T139" i="1"/>
  <c r="R191" i="1"/>
  <c r="Q191" i="1" s="1"/>
  <c r="W191" i="1"/>
  <c r="R195" i="1"/>
  <c r="Q195" i="1" s="1"/>
  <c r="W195" i="1"/>
  <c r="T195" i="1"/>
  <c r="R206" i="1"/>
  <c r="Q206" i="1" s="1"/>
  <c r="AJ206" i="1" s="1"/>
  <c r="T206" i="1"/>
  <c r="R212" i="1"/>
  <c r="Q212" i="1" s="1"/>
  <c r="W212" i="1"/>
  <c r="T212" i="1"/>
  <c r="AQ225" i="1"/>
  <c r="W225" i="1"/>
  <c r="S225" i="1"/>
  <c r="BF225" i="1" s="1"/>
  <c r="CN122" i="1"/>
  <c r="BE122" i="1" s="1"/>
  <c r="BG122" i="1" s="1"/>
  <c r="AF123" i="1"/>
  <c r="BP125" i="1"/>
  <c r="CN126" i="1"/>
  <c r="BE126" i="1" s="1"/>
  <c r="AF127" i="1"/>
  <c r="BN136" i="1"/>
  <c r="AF139" i="1"/>
  <c r="BN139" i="1"/>
  <c r="AB139" i="1"/>
  <c r="BG141" i="1"/>
  <c r="BP142" i="1"/>
  <c r="BG147" i="1"/>
  <c r="BO148" i="1"/>
  <c r="BS148" i="1" s="1"/>
  <c r="BT148" i="1" s="1"/>
  <c r="CN151" i="1"/>
  <c r="BE151" i="1" s="1"/>
  <c r="BG151" i="1" s="1"/>
  <c r="AF152" i="1"/>
  <c r="BP152" i="1"/>
  <c r="BP154" i="1"/>
  <c r="S163" i="1"/>
  <c r="BF163" i="1" s="1"/>
  <c r="BH163" i="1" s="1"/>
  <c r="BN165" i="1"/>
  <c r="AB165" i="1"/>
  <c r="BN167" i="1"/>
  <c r="AB167" i="1"/>
  <c r="AB171" i="1"/>
  <c r="BO173" i="1"/>
  <c r="BS173" i="1" s="1"/>
  <c r="BT173" i="1" s="1"/>
  <c r="CN173" i="1"/>
  <c r="BE173" i="1" s="1"/>
  <c r="CN174" i="1"/>
  <c r="BE174" i="1" s="1"/>
  <c r="BG174" i="1" s="1"/>
  <c r="BG179" i="1"/>
  <c r="AF181" i="1"/>
  <c r="BO181" i="1"/>
  <c r="BS181" i="1" s="1"/>
  <c r="BT181" i="1" s="1"/>
  <c r="CN181" i="1"/>
  <c r="BE181" i="1" s="1"/>
  <c r="AF182" i="1"/>
  <c r="CN182" i="1"/>
  <c r="BE182" i="1" s="1"/>
  <c r="BG182" i="1" s="1"/>
  <c r="CN184" i="1"/>
  <c r="BE184" i="1" s="1"/>
  <c r="AF185" i="1"/>
  <c r="BP185" i="1"/>
  <c r="CN185" i="1"/>
  <c r="BE185" i="1" s="1"/>
  <c r="AF186" i="1"/>
  <c r="CN186" i="1"/>
  <c r="BE186" i="1" s="1"/>
  <c r="BG186" i="1" s="1"/>
  <c r="CN189" i="1"/>
  <c r="BE189" i="1" s="1"/>
  <c r="AF194" i="1"/>
  <c r="CN198" i="1"/>
  <c r="BE198" i="1" s="1"/>
  <c r="BG198" i="1" s="1"/>
  <c r="BP204" i="1"/>
  <c r="BO211" i="1"/>
  <c r="BS211" i="1" s="1"/>
  <c r="BT211" i="1" s="1"/>
  <c r="CN212" i="1"/>
  <c r="BE212" i="1" s="1"/>
  <c r="AF213" i="1"/>
  <c r="AF220" i="1"/>
  <c r="CN220" i="1"/>
  <c r="BE220" i="1" s="1"/>
  <c r="AF221" i="1"/>
  <c r="CN221" i="1"/>
  <c r="BE221" i="1" s="1"/>
  <c r="T222" i="1"/>
  <c r="R230" i="1"/>
  <c r="Q230" i="1" s="1"/>
  <c r="AQ239" i="1"/>
  <c r="S242" i="1"/>
  <c r="BF242" i="1" s="1"/>
  <c r="AF244" i="1"/>
  <c r="CN119" i="1"/>
  <c r="BE119" i="1" s="1"/>
  <c r="AF120" i="1"/>
  <c r="CN127" i="1"/>
  <c r="BE127" i="1" s="1"/>
  <c r="CN129" i="1"/>
  <c r="BE129" i="1" s="1"/>
  <c r="AF134" i="1"/>
  <c r="BN134" i="1"/>
  <c r="AF135" i="1"/>
  <c r="BO139" i="1"/>
  <c r="BS139" i="1" s="1"/>
  <c r="BT139" i="1" s="1"/>
  <c r="AB141" i="1"/>
  <c r="AF144" i="1"/>
  <c r="BO144" i="1"/>
  <c r="BS144" i="1" s="1"/>
  <c r="BT144" i="1" s="1"/>
  <c r="AF145" i="1"/>
  <c r="BP148" i="1"/>
  <c r="BO150" i="1"/>
  <c r="BS150" i="1" s="1"/>
  <c r="BT150" i="1" s="1"/>
  <c r="BO156" i="1"/>
  <c r="BS156" i="1" s="1"/>
  <c r="BT156" i="1" s="1"/>
  <c r="CN156" i="1"/>
  <c r="BE156" i="1" s="1"/>
  <c r="AF157" i="1"/>
  <c r="W163" i="1"/>
  <c r="S164" i="1"/>
  <c r="BF164" i="1" s="1"/>
  <c r="BO165" i="1"/>
  <c r="BS165" i="1" s="1"/>
  <c r="BT165" i="1" s="1"/>
  <c r="BO167" i="1"/>
  <c r="BS167" i="1" s="1"/>
  <c r="BT167" i="1" s="1"/>
  <c r="AF175" i="1"/>
  <c r="BO175" i="1"/>
  <c r="BS175" i="1" s="1"/>
  <c r="BT175" i="1" s="1"/>
  <c r="CN175" i="1"/>
  <c r="BE175" i="1" s="1"/>
  <c r="CN176" i="1"/>
  <c r="BE176" i="1" s="1"/>
  <c r="BG176" i="1" s="1"/>
  <c r="BG181" i="1"/>
  <c r="AF183" i="1"/>
  <c r="AB185" i="1"/>
  <c r="AB189" i="1"/>
  <c r="CN194" i="1"/>
  <c r="BE194" i="1" s="1"/>
  <c r="BG194" i="1" s="1"/>
  <c r="R207" i="1"/>
  <c r="Q207" i="1" s="1"/>
  <c r="BP211" i="1"/>
  <c r="CN213" i="1"/>
  <c r="BE213" i="1" s="1"/>
  <c r="AF216" i="1"/>
  <c r="AF227" i="1"/>
  <c r="CN229" i="1"/>
  <c r="BE229" i="1" s="1"/>
  <c r="W230" i="1"/>
  <c r="S235" i="1"/>
  <c r="BF235" i="1" s="1"/>
  <c r="CN123" i="1"/>
  <c r="BE123" i="1" s="1"/>
  <c r="AF124" i="1"/>
  <c r="CN128" i="1"/>
  <c r="BE128" i="1" s="1"/>
  <c r="AF129" i="1"/>
  <c r="AF132" i="1"/>
  <c r="AF133" i="1"/>
  <c r="T134" i="1"/>
  <c r="AF146" i="1"/>
  <c r="CN146" i="1"/>
  <c r="BE146" i="1" s="1"/>
  <c r="AF147" i="1"/>
  <c r="CN155" i="1"/>
  <c r="BE155" i="1" s="1"/>
  <c r="BG155" i="1" s="1"/>
  <c r="AF156" i="1"/>
  <c r="CN160" i="1"/>
  <c r="BE160" i="1" s="1"/>
  <c r="AF161" i="1"/>
  <c r="W164" i="1"/>
  <c r="BG175" i="1"/>
  <c r="AF177" i="1"/>
  <c r="CN178" i="1"/>
  <c r="BE178" i="1" s="1"/>
  <c r="BG178" i="1" s="1"/>
  <c r="W190" i="1"/>
  <c r="AQ190" i="1"/>
  <c r="AF193" i="1"/>
  <c r="CN196" i="1"/>
  <c r="BE196" i="1" s="1"/>
  <c r="BG196" i="1" s="1"/>
  <c r="CN201" i="1"/>
  <c r="BE201" i="1" s="1"/>
  <c r="AF202" i="1"/>
  <c r="CN209" i="1"/>
  <c r="BE209" i="1" s="1"/>
  <c r="AF212" i="1"/>
  <c r="T216" i="1"/>
  <c r="CN216" i="1"/>
  <c r="BE216" i="1" s="1"/>
  <c r="AF217" i="1"/>
  <c r="CN217" i="1"/>
  <c r="BE217" i="1" s="1"/>
  <c r="AQ222" i="1"/>
  <c r="CN222" i="1"/>
  <c r="BE222" i="1" s="1"/>
  <c r="BG222" i="1" s="1"/>
  <c r="AF232" i="1"/>
  <c r="AF234" i="1"/>
  <c r="AF238" i="1"/>
  <c r="R239" i="1"/>
  <c r="Q239" i="1" s="1"/>
  <c r="AF242" i="1"/>
  <c r="T65" i="1"/>
  <c r="S65" i="1"/>
  <c r="BF65" i="1" s="1"/>
  <c r="R75" i="1"/>
  <c r="Q75" i="1" s="1"/>
  <c r="T75" i="1"/>
  <c r="S75" i="1"/>
  <c r="BF75" i="1" s="1"/>
  <c r="W75" i="1"/>
  <c r="T19" i="1"/>
  <c r="S19" i="1"/>
  <c r="BF19" i="1" s="1"/>
  <c r="W19" i="1"/>
  <c r="R17" i="1"/>
  <c r="Q17" i="1" s="1"/>
  <c r="T17" i="1"/>
  <c r="S17" i="1"/>
  <c r="BF17" i="1" s="1"/>
  <c r="R25" i="1"/>
  <c r="Q25" i="1" s="1"/>
  <c r="W25" i="1"/>
  <c r="T25" i="1"/>
  <c r="S25" i="1"/>
  <c r="BF25" i="1" s="1"/>
  <c r="AQ25" i="1"/>
  <c r="T67" i="1"/>
  <c r="W67" i="1"/>
  <c r="R79" i="1"/>
  <c r="Q79" i="1" s="1"/>
  <c r="T79" i="1"/>
  <c r="S79" i="1"/>
  <c r="BF79" i="1" s="1"/>
  <c r="W79" i="1"/>
  <c r="AB17" i="1"/>
  <c r="CN19" i="1"/>
  <c r="BE19" i="1" s="1"/>
  <c r="AF20" i="1"/>
  <c r="S21" i="1"/>
  <c r="BF21" i="1" s="1"/>
  <c r="AF25" i="1"/>
  <c r="BO28" i="1"/>
  <c r="BS28" i="1" s="1"/>
  <c r="BT28" i="1" s="1"/>
  <c r="W29" i="1"/>
  <c r="BO30" i="1"/>
  <c r="BS30" i="1" s="1"/>
  <c r="BT30" i="1" s="1"/>
  <c r="W31" i="1"/>
  <c r="S33" i="1"/>
  <c r="BF33" i="1" s="1"/>
  <c r="W35" i="1"/>
  <c r="S37" i="1"/>
  <c r="BF37" i="1" s="1"/>
  <c r="W39" i="1"/>
  <c r="S41" i="1"/>
  <c r="BF41" i="1" s="1"/>
  <c r="W43" i="1"/>
  <c r="S45" i="1"/>
  <c r="BF45" i="1" s="1"/>
  <c r="W47" i="1"/>
  <c r="S49" i="1"/>
  <c r="BF49" i="1" s="1"/>
  <c r="W51" i="1"/>
  <c r="S53" i="1"/>
  <c r="BF53" i="1" s="1"/>
  <c r="W55" i="1"/>
  <c r="S57" i="1"/>
  <c r="BF57" i="1" s="1"/>
  <c r="W59" i="1"/>
  <c r="S61" i="1"/>
  <c r="BF61" i="1" s="1"/>
  <c r="S64" i="1"/>
  <c r="BF64" i="1" s="1"/>
  <c r="AQ64" i="1"/>
  <c r="AF66" i="1"/>
  <c r="S73" i="1"/>
  <c r="BF73" i="1" s="1"/>
  <c r="S77" i="1"/>
  <c r="BF77" i="1" s="1"/>
  <c r="S81" i="1"/>
  <c r="BF81" i="1" s="1"/>
  <c r="R85" i="1"/>
  <c r="Q85" i="1" s="1"/>
  <c r="T85" i="1"/>
  <c r="BG85" i="1"/>
  <c r="W101" i="1"/>
  <c r="T101" i="1"/>
  <c r="W103" i="1"/>
  <c r="T103" i="1"/>
  <c r="R120" i="1"/>
  <c r="Q120" i="1" s="1"/>
  <c r="S120" i="1"/>
  <c r="BF120" i="1" s="1"/>
  <c r="W120" i="1"/>
  <c r="T120" i="1"/>
  <c r="R145" i="1"/>
  <c r="Q145" i="1" s="1"/>
  <c r="S145" i="1"/>
  <c r="BF145" i="1" s="1"/>
  <c r="W145" i="1"/>
  <c r="T145" i="1"/>
  <c r="R157" i="1"/>
  <c r="Q157" i="1" s="1"/>
  <c r="S157" i="1"/>
  <c r="BF157" i="1" s="1"/>
  <c r="W157" i="1"/>
  <c r="T157" i="1"/>
  <c r="BG19" i="1"/>
  <c r="T21" i="1"/>
  <c r="BG32" i="1"/>
  <c r="T33" i="1"/>
  <c r="BG36" i="1"/>
  <c r="T37" i="1"/>
  <c r="BG40" i="1"/>
  <c r="T41" i="1"/>
  <c r="BG44" i="1"/>
  <c r="T45" i="1"/>
  <c r="BG48" i="1"/>
  <c r="T49" i="1"/>
  <c r="BG52" i="1"/>
  <c r="T53" i="1"/>
  <c r="BG56" i="1"/>
  <c r="T57" i="1"/>
  <c r="BG60" i="1"/>
  <c r="T61" i="1"/>
  <c r="BO72" i="1"/>
  <c r="BS72" i="1" s="1"/>
  <c r="BT72" i="1" s="1"/>
  <c r="BG72" i="1"/>
  <c r="T73" i="1"/>
  <c r="BG75" i="1"/>
  <c r="BO76" i="1"/>
  <c r="BS76" i="1" s="1"/>
  <c r="BT76" i="1" s="1"/>
  <c r="BG76" i="1"/>
  <c r="T77" i="1"/>
  <c r="CN79" i="1"/>
  <c r="BE79" i="1" s="1"/>
  <c r="BG79" i="1" s="1"/>
  <c r="BO80" i="1"/>
  <c r="BS80" i="1" s="1"/>
  <c r="BT80" i="1" s="1"/>
  <c r="CN80" i="1"/>
  <c r="BE80" i="1" s="1"/>
  <c r="BG80" i="1" s="1"/>
  <c r="T81" i="1"/>
  <c r="S87" i="1"/>
  <c r="BF87" i="1" s="1"/>
  <c r="R91" i="1"/>
  <c r="Q91" i="1" s="1"/>
  <c r="W91" i="1"/>
  <c r="T91" i="1"/>
  <c r="S91" i="1"/>
  <c r="BF91" i="1" s="1"/>
  <c r="BH91" i="1" s="1"/>
  <c r="W95" i="1"/>
  <c r="T95" i="1"/>
  <c r="W99" i="1"/>
  <c r="T99" i="1"/>
  <c r="R124" i="1"/>
  <c r="Q124" i="1" s="1"/>
  <c r="S124" i="1"/>
  <c r="BF124" i="1" s="1"/>
  <c r="W124" i="1"/>
  <c r="T124" i="1"/>
  <c r="W130" i="1"/>
  <c r="T130" i="1"/>
  <c r="R161" i="1"/>
  <c r="Q161" i="1" s="1"/>
  <c r="S161" i="1"/>
  <c r="BF161" i="1" s="1"/>
  <c r="W161" i="1"/>
  <c r="T161" i="1"/>
  <c r="BG17" i="1"/>
  <c r="BO17" i="1"/>
  <c r="BS17" i="1" s="1"/>
  <c r="BT17" i="1" s="1"/>
  <c r="BO18" i="1"/>
  <c r="BS18" i="1" s="1"/>
  <c r="BT18" i="1" s="1"/>
  <c r="CN18" i="1"/>
  <c r="BE18" i="1" s="1"/>
  <c r="BG18" i="1" s="1"/>
  <c r="BP20" i="1"/>
  <c r="W21" i="1"/>
  <c r="S23" i="1"/>
  <c r="BF23" i="1" s="1"/>
  <c r="AF23" i="1"/>
  <c r="S27" i="1"/>
  <c r="BF27" i="1" s="1"/>
  <c r="BH27" i="1" s="1"/>
  <c r="AF27" i="1"/>
  <c r="S29" i="1"/>
  <c r="BF29" i="1" s="1"/>
  <c r="S31" i="1"/>
  <c r="BF31" i="1" s="1"/>
  <c r="W33" i="1"/>
  <c r="S35" i="1"/>
  <c r="BF35" i="1" s="1"/>
  <c r="W37" i="1"/>
  <c r="S39" i="1"/>
  <c r="BF39" i="1" s="1"/>
  <c r="W41" i="1"/>
  <c r="S43" i="1"/>
  <c r="BF43" i="1" s="1"/>
  <c r="W45" i="1"/>
  <c r="S47" i="1"/>
  <c r="BF47" i="1" s="1"/>
  <c r="W49" i="1"/>
  <c r="S51" i="1"/>
  <c r="BF51" i="1" s="1"/>
  <c r="W53" i="1"/>
  <c r="S55" i="1"/>
  <c r="BF55" i="1" s="1"/>
  <c r="W57" i="1"/>
  <c r="S59" i="1"/>
  <c r="BF59" i="1" s="1"/>
  <c r="W61" i="1"/>
  <c r="AF64" i="1"/>
  <c r="AB65" i="1"/>
  <c r="R66" i="1"/>
  <c r="Q66" i="1" s="1"/>
  <c r="AJ66" i="1" s="1"/>
  <c r="BP66" i="1"/>
  <c r="AF68" i="1"/>
  <c r="S69" i="1"/>
  <c r="BF69" i="1" s="1"/>
  <c r="S71" i="1"/>
  <c r="BF71" i="1" s="1"/>
  <c r="BP72" i="1"/>
  <c r="W73" i="1"/>
  <c r="BP76" i="1"/>
  <c r="W77" i="1"/>
  <c r="BP80" i="1"/>
  <c r="W81" i="1"/>
  <c r="S83" i="1"/>
  <c r="BF83" i="1" s="1"/>
  <c r="S85" i="1"/>
  <c r="BF85" i="1" s="1"/>
  <c r="BH85" i="1" s="1"/>
  <c r="BN86" i="1"/>
  <c r="BO86" i="1"/>
  <c r="BS86" i="1" s="1"/>
  <c r="BT86" i="1" s="1"/>
  <c r="R116" i="1"/>
  <c r="Q116" i="1" s="1"/>
  <c r="S116" i="1"/>
  <c r="BF116" i="1" s="1"/>
  <c r="W116" i="1"/>
  <c r="T116" i="1"/>
  <c r="R126" i="1"/>
  <c r="Q126" i="1" s="1"/>
  <c r="W126" i="1"/>
  <c r="T126" i="1"/>
  <c r="S126" i="1"/>
  <c r="BF126" i="1" s="1"/>
  <c r="BH126" i="1" s="1"/>
  <c r="R153" i="1"/>
  <c r="Q153" i="1" s="1"/>
  <c r="S153" i="1"/>
  <c r="BF153" i="1" s="1"/>
  <c r="W153" i="1"/>
  <c r="T153" i="1"/>
  <c r="W169" i="1"/>
  <c r="T169" i="1"/>
  <c r="AQ169" i="1"/>
  <c r="BG34" i="1"/>
  <c r="BG38" i="1"/>
  <c r="BG42" i="1"/>
  <c r="BG46" i="1"/>
  <c r="BG50" i="1"/>
  <c r="BG54" i="1"/>
  <c r="BG58" i="1"/>
  <c r="BG74" i="1"/>
  <c r="BG78" i="1"/>
  <c r="BG82" i="1"/>
  <c r="BN84" i="1"/>
  <c r="BO84" i="1"/>
  <c r="BS84" i="1" s="1"/>
  <c r="BT84" i="1" s="1"/>
  <c r="R87" i="1"/>
  <c r="Q87" i="1" s="1"/>
  <c r="T87" i="1"/>
  <c r="R106" i="1"/>
  <c r="Q106" i="1" s="1"/>
  <c r="T106" i="1"/>
  <c r="AC126" i="1"/>
  <c r="AD126" i="1" s="1"/>
  <c r="T141" i="1"/>
  <c r="W141" i="1"/>
  <c r="S141" i="1"/>
  <c r="BF141" i="1" s="1"/>
  <c r="BH141" i="1" s="1"/>
  <c r="R149" i="1"/>
  <c r="Q149" i="1" s="1"/>
  <c r="S149" i="1"/>
  <c r="BF149" i="1" s="1"/>
  <c r="W149" i="1"/>
  <c r="T149" i="1"/>
  <c r="W171" i="1"/>
  <c r="T171" i="1"/>
  <c r="AQ171" i="1"/>
  <c r="BG99" i="1"/>
  <c r="BG101" i="1"/>
  <c r="BG106" i="1"/>
  <c r="BG107" i="1"/>
  <c r="BG115" i="1"/>
  <c r="BG119" i="1"/>
  <c r="BG123" i="1"/>
  <c r="BG148" i="1"/>
  <c r="BG152" i="1"/>
  <c r="BG156" i="1"/>
  <c r="BG160" i="1"/>
  <c r="W175" i="1"/>
  <c r="T175" i="1"/>
  <c r="AQ175" i="1"/>
  <c r="AQ229" i="1"/>
  <c r="T229" i="1"/>
  <c r="AF86" i="1"/>
  <c r="CN86" i="1"/>
  <c r="BE86" i="1" s="1"/>
  <c r="BG86" i="1" s="1"/>
  <c r="AB91" i="1"/>
  <c r="BN95" i="1"/>
  <c r="CN95" i="1"/>
  <c r="BE95" i="1" s="1"/>
  <c r="AF96" i="1"/>
  <c r="BO96" i="1"/>
  <c r="BS96" i="1" s="1"/>
  <c r="BT96" i="1" s="1"/>
  <c r="CN96" i="1"/>
  <c r="BE96" i="1" s="1"/>
  <c r="BG96" i="1" s="1"/>
  <c r="BG97" i="1"/>
  <c r="AB99" i="1"/>
  <c r="BP100" i="1"/>
  <c r="CN100" i="1"/>
  <c r="BE100" i="1" s="1"/>
  <c r="AB101" i="1"/>
  <c r="BP102" i="1"/>
  <c r="CN102" i="1"/>
  <c r="BE102" i="1" s="1"/>
  <c r="W108" i="1"/>
  <c r="S110" i="1"/>
  <c r="BF110" i="1" s="1"/>
  <c r="W112" i="1"/>
  <c r="S114" i="1"/>
  <c r="BF114" i="1" s="1"/>
  <c r="BH114" i="1" s="1"/>
  <c r="BP115" i="1"/>
  <c r="S118" i="1"/>
  <c r="BF118" i="1" s="1"/>
  <c r="BH118" i="1" s="1"/>
  <c r="BP119" i="1"/>
  <c r="S122" i="1"/>
  <c r="BF122" i="1" s="1"/>
  <c r="BH122" i="1" s="1"/>
  <c r="BP123" i="1"/>
  <c r="BG126" i="1"/>
  <c r="BO127" i="1"/>
  <c r="BS127" i="1" s="1"/>
  <c r="BT127" i="1" s="1"/>
  <c r="BG127" i="1"/>
  <c r="T128" i="1"/>
  <c r="BN130" i="1"/>
  <c r="CN130" i="1"/>
  <c r="BE130" i="1" s="1"/>
  <c r="BO131" i="1"/>
  <c r="BS131" i="1" s="1"/>
  <c r="BT131" i="1" s="1"/>
  <c r="BG131" i="1"/>
  <c r="BG132" i="1"/>
  <c r="BG134" i="1"/>
  <c r="BG136" i="1"/>
  <c r="BO140" i="1"/>
  <c r="BS140" i="1" s="1"/>
  <c r="BT140" i="1" s="1"/>
  <c r="S143" i="1"/>
  <c r="BF143" i="1" s="1"/>
  <c r="S147" i="1"/>
  <c r="BF147" i="1" s="1"/>
  <c r="BH147" i="1" s="1"/>
  <c r="S151" i="1"/>
  <c r="BF151" i="1" s="1"/>
  <c r="BH151" i="1" s="1"/>
  <c r="S155" i="1"/>
  <c r="BF155" i="1" s="1"/>
  <c r="BH155" i="1" s="1"/>
  <c r="S159" i="1"/>
  <c r="BF159" i="1" s="1"/>
  <c r="BH159" i="1" s="1"/>
  <c r="AC163" i="1"/>
  <c r="AD163" i="1" s="1"/>
  <c r="BG163" i="1"/>
  <c r="CN165" i="1"/>
  <c r="BE165" i="1" s="1"/>
  <c r="CN167" i="1"/>
  <c r="BE167" i="1" s="1"/>
  <c r="BG171" i="1"/>
  <c r="W177" i="1"/>
  <c r="T177" i="1"/>
  <c r="AQ177" i="1"/>
  <c r="W189" i="1"/>
  <c r="AQ189" i="1"/>
  <c r="T189" i="1"/>
  <c r="R197" i="1"/>
  <c r="Q197" i="1" s="1"/>
  <c r="S197" i="1"/>
  <c r="BF197" i="1" s="1"/>
  <c r="AQ197" i="1"/>
  <c r="W197" i="1"/>
  <c r="T197" i="1"/>
  <c r="R214" i="1"/>
  <c r="Q214" i="1" s="1"/>
  <c r="W214" i="1"/>
  <c r="T214" i="1"/>
  <c r="S214" i="1"/>
  <c r="BF214" i="1" s="1"/>
  <c r="W234" i="1"/>
  <c r="T234" i="1"/>
  <c r="AQ234" i="1"/>
  <c r="BG90" i="1"/>
  <c r="T93" i="1"/>
  <c r="BG94" i="1"/>
  <c r="BP96" i="1"/>
  <c r="AB98" i="1"/>
  <c r="AB100" i="1"/>
  <c r="AB102" i="1"/>
  <c r="BG109" i="1"/>
  <c r="T110" i="1"/>
  <c r="BG113" i="1"/>
  <c r="T114" i="1"/>
  <c r="BG117" i="1"/>
  <c r="T118" i="1"/>
  <c r="CN120" i="1"/>
  <c r="BE120" i="1" s="1"/>
  <c r="BG120" i="1" s="1"/>
  <c r="AF121" i="1"/>
  <c r="CN121" i="1"/>
  <c r="BE121" i="1" s="1"/>
  <c r="BG121" i="1" s="1"/>
  <c r="T122" i="1"/>
  <c r="CN124" i="1"/>
  <c r="BE124" i="1" s="1"/>
  <c r="BG124" i="1" s="1"/>
  <c r="AF125" i="1"/>
  <c r="CN125" i="1"/>
  <c r="BE125" i="1" s="1"/>
  <c r="BG125" i="1" s="1"/>
  <c r="BP127" i="1"/>
  <c r="W128" i="1"/>
  <c r="BN128" i="1"/>
  <c r="BG129" i="1"/>
  <c r="BG130" i="1"/>
  <c r="BP131" i="1"/>
  <c r="CN133" i="1"/>
  <c r="BE133" i="1" s="1"/>
  <c r="CN135" i="1"/>
  <c r="BE135" i="1" s="1"/>
  <c r="BP140" i="1"/>
  <c r="BG142" i="1"/>
  <c r="T143" i="1"/>
  <c r="BG146" i="1"/>
  <c r="T147" i="1"/>
  <c r="CN149" i="1"/>
  <c r="BE149" i="1" s="1"/>
  <c r="BG149" i="1" s="1"/>
  <c r="AF150" i="1"/>
  <c r="CN150" i="1"/>
  <c r="BE150" i="1" s="1"/>
  <c r="BG150" i="1" s="1"/>
  <c r="T151" i="1"/>
  <c r="CN153" i="1"/>
  <c r="BE153" i="1" s="1"/>
  <c r="BG153" i="1" s="1"/>
  <c r="AF154" i="1"/>
  <c r="BO154" i="1"/>
  <c r="BS154" i="1" s="1"/>
  <c r="BT154" i="1" s="1"/>
  <c r="CN154" i="1"/>
  <c r="BE154" i="1" s="1"/>
  <c r="BG154" i="1" s="1"/>
  <c r="T155" i="1"/>
  <c r="CN157" i="1"/>
  <c r="BE157" i="1" s="1"/>
  <c r="BG157" i="1" s="1"/>
  <c r="AF158" i="1"/>
  <c r="BO158" i="1"/>
  <c r="BS158" i="1" s="1"/>
  <c r="BT158" i="1" s="1"/>
  <c r="CN158" i="1"/>
  <c r="BE158" i="1" s="1"/>
  <c r="BG158" i="1" s="1"/>
  <c r="T159" i="1"/>
  <c r="CN161" i="1"/>
  <c r="BE161" i="1" s="1"/>
  <c r="BG161" i="1" s="1"/>
  <c r="AF162" i="1"/>
  <c r="BO162" i="1"/>
  <c r="BS162" i="1" s="1"/>
  <c r="BT162" i="1" s="1"/>
  <c r="CN162" i="1"/>
  <c r="BE162" i="1" s="1"/>
  <c r="BG162" i="1" s="1"/>
  <c r="T163" i="1"/>
  <c r="T164" i="1"/>
  <c r="R164" i="1"/>
  <c r="Q164" i="1" s="1"/>
  <c r="BG169" i="1"/>
  <c r="BG173" i="1"/>
  <c r="W208" i="1"/>
  <c r="T208" i="1"/>
  <c r="S208" i="1"/>
  <c r="BF208" i="1" s="1"/>
  <c r="R210" i="1"/>
  <c r="Q210" i="1" s="1"/>
  <c r="W210" i="1"/>
  <c r="T210" i="1"/>
  <c r="S210" i="1"/>
  <c r="BF210" i="1" s="1"/>
  <c r="R218" i="1"/>
  <c r="Q218" i="1" s="1"/>
  <c r="W218" i="1"/>
  <c r="T218" i="1"/>
  <c r="S218" i="1"/>
  <c r="BF218" i="1" s="1"/>
  <c r="W223" i="1"/>
  <c r="T223" i="1"/>
  <c r="S223" i="1"/>
  <c r="BF223" i="1" s="1"/>
  <c r="BH223" i="1" s="1"/>
  <c r="BP230" i="1"/>
  <c r="BN230" i="1"/>
  <c r="R243" i="1"/>
  <c r="Q243" i="1" s="1"/>
  <c r="AQ243" i="1"/>
  <c r="W243" i="1"/>
  <c r="T243" i="1"/>
  <c r="S243" i="1"/>
  <c r="BF243" i="1" s="1"/>
  <c r="AQ244" i="1"/>
  <c r="S244" i="1"/>
  <c r="BF244" i="1" s="1"/>
  <c r="R244" i="1"/>
  <c r="Q244" i="1" s="1"/>
  <c r="W244" i="1"/>
  <c r="T244" i="1"/>
  <c r="CN83" i="1"/>
  <c r="BE83" i="1" s="1"/>
  <c r="BG83" i="1" s="1"/>
  <c r="AF84" i="1"/>
  <c r="CN84" i="1"/>
  <c r="BE84" i="1" s="1"/>
  <c r="BG84" i="1" s="1"/>
  <c r="CN87" i="1"/>
  <c r="BE87" i="1" s="1"/>
  <c r="BG87" i="1" s="1"/>
  <c r="AF88" i="1"/>
  <c r="BO88" i="1"/>
  <c r="BS88" i="1" s="1"/>
  <c r="BT88" i="1" s="1"/>
  <c r="CN88" i="1"/>
  <c r="BE88" i="1" s="1"/>
  <c r="BG88" i="1" s="1"/>
  <c r="T89" i="1"/>
  <c r="BP90" i="1"/>
  <c r="BN91" i="1"/>
  <c r="AF92" i="1"/>
  <c r="BO92" i="1"/>
  <c r="BS92" i="1" s="1"/>
  <c r="BT92" i="1" s="1"/>
  <c r="CN92" i="1"/>
  <c r="BE92" i="1" s="1"/>
  <c r="BG92" i="1" s="1"/>
  <c r="BP94" i="1"/>
  <c r="AB96" i="1"/>
  <c r="BN99" i="1"/>
  <c r="AF100" i="1"/>
  <c r="BN101" i="1"/>
  <c r="AF102" i="1"/>
  <c r="BO103" i="1"/>
  <c r="BS103" i="1" s="1"/>
  <c r="BT103" i="1" s="1"/>
  <c r="T104" i="1"/>
  <c r="AF104" i="1"/>
  <c r="AF106" i="1"/>
  <c r="W110" i="1"/>
  <c r="S112" i="1"/>
  <c r="BF112" i="1" s="1"/>
  <c r="W114" i="1"/>
  <c r="W118" i="1"/>
  <c r="W122" i="1"/>
  <c r="BP129" i="1"/>
  <c r="AB131" i="1"/>
  <c r="AB133" i="1"/>
  <c r="AB135" i="1"/>
  <c r="R137" i="1"/>
  <c r="Q137" i="1" s="1"/>
  <c r="AF137" i="1"/>
  <c r="CN139" i="1"/>
  <c r="BE139" i="1" s="1"/>
  <c r="BG139" i="1" s="1"/>
  <c r="W143" i="1"/>
  <c r="W147" i="1"/>
  <c r="W151" i="1"/>
  <c r="W155" i="1"/>
  <c r="BP158" i="1"/>
  <c r="W159" i="1"/>
  <c r="BP162" i="1"/>
  <c r="AF165" i="1"/>
  <c r="BP171" i="1"/>
  <c r="BN171" i="1"/>
  <c r="W173" i="1"/>
  <c r="T173" i="1"/>
  <c r="AQ173" i="1"/>
  <c r="W185" i="1"/>
  <c r="AQ185" i="1"/>
  <c r="T185" i="1"/>
  <c r="R199" i="1"/>
  <c r="Q199" i="1" s="1"/>
  <c r="S199" i="1"/>
  <c r="BF199" i="1" s="1"/>
  <c r="AQ199" i="1"/>
  <c r="W199" i="1"/>
  <c r="T199" i="1"/>
  <c r="R220" i="1"/>
  <c r="Q220" i="1" s="1"/>
  <c r="T220" i="1"/>
  <c r="S220" i="1"/>
  <c r="BF220" i="1" s="1"/>
  <c r="BH220" i="1" s="1"/>
  <c r="W220" i="1"/>
  <c r="AQ227" i="1"/>
  <c r="W227" i="1"/>
  <c r="T227" i="1"/>
  <c r="S227" i="1"/>
  <c r="BF227" i="1" s="1"/>
  <c r="BH227" i="1" s="1"/>
  <c r="AQ245" i="1"/>
  <c r="T245" i="1"/>
  <c r="R245" i="1"/>
  <c r="Q245" i="1" s="1"/>
  <c r="AF189" i="1"/>
  <c r="BP189" i="1"/>
  <c r="BG216" i="1"/>
  <c r="BG220" i="1"/>
  <c r="BG227" i="1"/>
  <c r="AQ179" i="1"/>
  <c r="AQ181" i="1"/>
  <c r="AQ183" i="1"/>
  <c r="AQ187" i="1"/>
  <c r="AQ193" i="1"/>
  <c r="BO194" i="1"/>
  <c r="BS194" i="1" s="1"/>
  <c r="BT194" i="1" s="1"/>
  <c r="BO196" i="1"/>
  <c r="BS196" i="1" s="1"/>
  <c r="BT196" i="1" s="1"/>
  <c r="BO198" i="1"/>
  <c r="BS198" i="1" s="1"/>
  <c r="BT198" i="1" s="1"/>
  <c r="BG201" i="1"/>
  <c r="S203" i="1"/>
  <c r="BF203" i="1" s="1"/>
  <c r="BH203" i="1" s="1"/>
  <c r="BO205" i="1"/>
  <c r="BS205" i="1" s="1"/>
  <c r="BT205" i="1" s="1"/>
  <c r="W206" i="1"/>
  <c r="AQ206" i="1"/>
  <c r="BO209" i="1"/>
  <c r="BS209" i="1" s="1"/>
  <c r="BT209" i="1" s="1"/>
  <c r="BG209" i="1"/>
  <c r="BG212" i="1"/>
  <c r="BO213" i="1"/>
  <c r="BS213" i="1" s="1"/>
  <c r="BT213" i="1" s="1"/>
  <c r="BG213" i="1"/>
  <c r="BG217" i="1"/>
  <c r="BG221" i="1"/>
  <c r="CN225" i="1"/>
  <c r="BE225" i="1" s="1"/>
  <c r="BG225" i="1" s="1"/>
  <c r="AF226" i="1"/>
  <c r="AB227" i="1"/>
  <c r="AF228" i="1"/>
  <c r="AB232" i="1"/>
  <c r="BN232" i="1"/>
  <c r="R238" i="1"/>
  <c r="Q238" i="1" s="1"/>
  <c r="AQ238" i="1"/>
  <c r="S239" i="1"/>
  <c r="BF239" i="1" s="1"/>
  <c r="AF239" i="1"/>
  <c r="AF240" i="1"/>
  <c r="S241" i="1"/>
  <c r="BF241" i="1" s="1"/>
  <c r="AF241" i="1"/>
  <c r="AF245" i="1"/>
  <c r="BG245" i="1"/>
  <c r="CN245" i="1"/>
  <c r="BE245" i="1" s="1"/>
  <c r="CN183" i="1"/>
  <c r="BE183" i="1" s="1"/>
  <c r="BG183" i="1" s="1"/>
  <c r="AF184" i="1"/>
  <c r="BG184" i="1"/>
  <c r="BN185" i="1"/>
  <c r="AF187" i="1"/>
  <c r="CN187" i="1"/>
  <c r="BE187" i="1" s="1"/>
  <c r="BG187" i="1" s="1"/>
  <c r="AF188" i="1"/>
  <c r="CN188" i="1"/>
  <c r="BE188" i="1" s="1"/>
  <c r="BG188" i="1" s="1"/>
  <c r="BN189" i="1"/>
  <c r="R190" i="1"/>
  <c r="Q190" i="1" s="1"/>
  <c r="S191" i="1"/>
  <c r="BF191" i="1" s="1"/>
  <c r="AQ191" i="1"/>
  <c r="AF192" i="1"/>
  <c r="S193" i="1"/>
  <c r="BF193" i="1" s="1"/>
  <c r="CN193" i="1"/>
  <c r="BE193" i="1" s="1"/>
  <c r="BG193" i="1" s="1"/>
  <c r="AQ195" i="1"/>
  <c r="CN195" i="1"/>
  <c r="BE195" i="1" s="1"/>
  <c r="BG195" i="1" s="1"/>
  <c r="AF196" i="1"/>
  <c r="CN197" i="1"/>
  <c r="BE197" i="1" s="1"/>
  <c r="BG197" i="1" s="1"/>
  <c r="AF198" i="1"/>
  <c r="CN199" i="1"/>
  <c r="BE199" i="1" s="1"/>
  <c r="BG199" i="1" s="1"/>
  <c r="AF200" i="1"/>
  <c r="S201" i="1"/>
  <c r="BF201" i="1" s="1"/>
  <c r="AB201" i="1"/>
  <c r="CN202" i="1"/>
  <c r="BE202" i="1" s="1"/>
  <c r="BG202" i="1" s="1"/>
  <c r="T203" i="1"/>
  <c r="CN204" i="1"/>
  <c r="BE204" i="1" s="1"/>
  <c r="BG204" i="1" s="1"/>
  <c r="AF205" i="1"/>
  <c r="CN206" i="1"/>
  <c r="BE206" i="1" s="1"/>
  <c r="BG206" i="1" s="1"/>
  <c r="BP209" i="1"/>
  <c r="S212" i="1"/>
  <c r="BF212" i="1" s="1"/>
  <c r="BH212" i="1" s="1"/>
  <c r="BP213" i="1"/>
  <c r="CN214" i="1"/>
  <c r="BE214" i="1" s="1"/>
  <c r="BG214" i="1" s="1"/>
  <c r="AF215" i="1"/>
  <c r="S216" i="1"/>
  <c r="BF216" i="1" s="1"/>
  <c r="CN218" i="1"/>
  <c r="BE218" i="1" s="1"/>
  <c r="BG218" i="1" s="1"/>
  <c r="AF219" i="1"/>
  <c r="W222" i="1"/>
  <c r="S238" i="1"/>
  <c r="BF238" i="1" s="1"/>
  <c r="AF168" i="1"/>
  <c r="AF170" i="1"/>
  <c r="AF172" i="1"/>
  <c r="BN173" i="1"/>
  <c r="AF174" i="1"/>
  <c r="BN175" i="1"/>
  <c r="AF176" i="1"/>
  <c r="BN177" i="1"/>
  <c r="AF178" i="1"/>
  <c r="T179" i="1"/>
  <c r="BN179" i="1"/>
  <c r="AF180" i="1"/>
  <c r="T181" i="1"/>
  <c r="BN181" i="1"/>
  <c r="T183" i="1"/>
  <c r="T187" i="1"/>
  <c r="S190" i="1"/>
  <c r="BF190" i="1" s="1"/>
  <c r="T191" i="1"/>
  <c r="AF191" i="1"/>
  <c r="T193" i="1"/>
  <c r="S195" i="1"/>
  <c r="BF195" i="1" s="1"/>
  <c r="AF195" i="1"/>
  <c r="AF197" i="1"/>
  <c r="AF199" i="1"/>
  <c r="CN200" i="1"/>
  <c r="BE200" i="1" s="1"/>
  <c r="BG200" i="1" s="1"/>
  <c r="AF201" i="1"/>
  <c r="BG203" i="1"/>
  <c r="AF204" i="1"/>
  <c r="CN208" i="1"/>
  <c r="BE208" i="1" s="1"/>
  <c r="BG208" i="1" s="1"/>
  <c r="AF211" i="1"/>
  <c r="CN215" i="1"/>
  <c r="BE215" i="1" s="1"/>
  <c r="BG215" i="1" s="1"/>
  <c r="CN219" i="1"/>
  <c r="BE219" i="1" s="1"/>
  <c r="BG219" i="1" s="1"/>
  <c r="CN224" i="1"/>
  <c r="BE224" i="1" s="1"/>
  <c r="BG224" i="1" s="1"/>
  <c r="T225" i="1"/>
  <c r="CN226" i="1"/>
  <c r="BE226" i="1" s="1"/>
  <c r="CN228" i="1"/>
  <c r="BE228" i="1" s="1"/>
  <c r="AB229" i="1"/>
  <c r="T230" i="1"/>
  <c r="AF230" i="1"/>
  <c r="AF233" i="1"/>
  <c r="S236" i="1"/>
  <c r="BF236" i="1" s="1"/>
  <c r="AF236" i="1"/>
  <c r="AF237" i="1"/>
  <c r="AJ18" i="1"/>
  <c r="BH17" i="1"/>
  <c r="AJ17" i="1"/>
  <c r="AC17" i="1"/>
  <c r="AD17" i="1" s="1"/>
  <c r="AJ23" i="1"/>
  <c r="BH19" i="1"/>
  <c r="BP19" i="1"/>
  <c r="BO19" i="1"/>
  <c r="BS19" i="1" s="1"/>
  <c r="BT19" i="1" s="1"/>
  <c r="BN19" i="1"/>
  <c r="AJ21" i="1"/>
  <c r="T22" i="1"/>
  <c r="W22" i="1"/>
  <c r="S22" i="1"/>
  <c r="BF22" i="1" s="1"/>
  <c r="R22" i="1"/>
  <c r="Q22" i="1" s="1"/>
  <c r="T24" i="1"/>
  <c r="W24" i="1"/>
  <c r="S24" i="1"/>
  <c r="BF24" i="1" s="1"/>
  <c r="R24" i="1"/>
  <c r="Q24" i="1" s="1"/>
  <c r="T26" i="1"/>
  <c r="W26" i="1"/>
  <c r="S26" i="1"/>
  <c r="BF26" i="1" s="1"/>
  <c r="R26" i="1"/>
  <c r="Q26" i="1" s="1"/>
  <c r="AJ27" i="1"/>
  <c r="BH33" i="1"/>
  <c r="BH37" i="1"/>
  <c r="BH41" i="1"/>
  <c r="BH45" i="1"/>
  <c r="BH49" i="1"/>
  <c r="BH53" i="1"/>
  <c r="BH57" i="1"/>
  <c r="BH61" i="1"/>
  <c r="AJ68" i="1"/>
  <c r="CN21" i="1"/>
  <c r="BE21" i="1" s="1"/>
  <c r="BG21" i="1" s="1"/>
  <c r="AB21" i="1"/>
  <c r="CN23" i="1"/>
  <c r="BE23" i="1" s="1"/>
  <c r="BG23" i="1" s="1"/>
  <c r="AB23" i="1"/>
  <c r="CN25" i="1"/>
  <c r="BE25" i="1" s="1"/>
  <c r="BG25" i="1" s="1"/>
  <c r="AB25" i="1"/>
  <c r="AJ29" i="1"/>
  <c r="AJ31" i="1"/>
  <c r="AQ34" i="1"/>
  <c r="T34" i="1"/>
  <c r="W34" i="1"/>
  <c r="S34" i="1"/>
  <c r="BF34" i="1" s="1"/>
  <c r="BH34" i="1" s="1"/>
  <c r="R34" i="1"/>
  <c r="Q34" i="1" s="1"/>
  <c r="AJ35" i="1"/>
  <c r="AQ38" i="1"/>
  <c r="T38" i="1"/>
  <c r="W38" i="1"/>
  <c r="S38" i="1"/>
  <c r="BF38" i="1" s="1"/>
  <c r="BH38" i="1" s="1"/>
  <c r="R38" i="1"/>
  <c r="Q38" i="1" s="1"/>
  <c r="AJ39" i="1"/>
  <c r="AQ42" i="1"/>
  <c r="T42" i="1"/>
  <c r="W42" i="1"/>
  <c r="S42" i="1"/>
  <c r="BF42" i="1" s="1"/>
  <c r="BH42" i="1" s="1"/>
  <c r="R42" i="1"/>
  <c r="Q42" i="1" s="1"/>
  <c r="AJ43" i="1"/>
  <c r="AQ46" i="1"/>
  <c r="T46" i="1"/>
  <c r="W46" i="1"/>
  <c r="S46" i="1"/>
  <c r="BF46" i="1" s="1"/>
  <c r="BH46" i="1" s="1"/>
  <c r="R46" i="1"/>
  <c r="Q46" i="1" s="1"/>
  <c r="AJ47" i="1"/>
  <c r="AQ50" i="1"/>
  <c r="T50" i="1"/>
  <c r="W50" i="1"/>
  <c r="S50" i="1"/>
  <c r="BF50" i="1" s="1"/>
  <c r="BH50" i="1" s="1"/>
  <c r="R50" i="1"/>
  <c r="Q50" i="1" s="1"/>
  <c r="AJ51" i="1"/>
  <c r="AQ54" i="1"/>
  <c r="T54" i="1"/>
  <c r="W54" i="1"/>
  <c r="S54" i="1"/>
  <c r="BF54" i="1" s="1"/>
  <c r="BH54" i="1" s="1"/>
  <c r="R54" i="1"/>
  <c r="Q54" i="1" s="1"/>
  <c r="AJ55" i="1"/>
  <c r="AQ58" i="1"/>
  <c r="T58" i="1"/>
  <c r="W58" i="1"/>
  <c r="S58" i="1"/>
  <c r="BF58" i="1" s="1"/>
  <c r="BH58" i="1" s="1"/>
  <c r="R58" i="1"/>
  <c r="Q58" i="1" s="1"/>
  <c r="AJ59" i="1"/>
  <c r="T18" i="1"/>
  <c r="S18" i="1"/>
  <c r="BF18" i="1" s="1"/>
  <c r="BH18" i="1" s="1"/>
  <c r="W18" i="1"/>
  <c r="AQ17" i="1"/>
  <c r="W17" i="1"/>
  <c r="BN17" i="1"/>
  <c r="AF18" i="1"/>
  <c r="AQ18" i="1"/>
  <c r="AB19" i="1"/>
  <c r="R19" i="1"/>
  <c r="Q19" i="1" s="1"/>
  <c r="AQ19" i="1"/>
  <c r="T20" i="1"/>
  <c r="S20" i="1"/>
  <c r="BF20" i="1" s="1"/>
  <c r="W20" i="1"/>
  <c r="R20" i="1"/>
  <c r="Q20" i="1" s="1"/>
  <c r="CN20" i="1"/>
  <c r="BE20" i="1" s="1"/>
  <c r="BG20" i="1" s="1"/>
  <c r="BP21" i="1"/>
  <c r="BO21" i="1"/>
  <c r="BS21" i="1" s="1"/>
  <c r="BT21" i="1" s="1"/>
  <c r="BN21" i="1"/>
  <c r="CN22" i="1"/>
  <c r="BE22" i="1" s="1"/>
  <c r="BG22" i="1" s="1"/>
  <c r="BP23" i="1"/>
  <c r="BO23" i="1"/>
  <c r="BS23" i="1" s="1"/>
  <c r="BT23" i="1" s="1"/>
  <c r="BN23" i="1"/>
  <c r="CN24" i="1"/>
  <c r="BE24" i="1" s="1"/>
  <c r="BG24" i="1" s="1"/>
  <c r="BP25" i="1"/>
  <c r="BO25" i="1"/>
  <c r="BS25" i="1" s="1"/>
  <c r="BT25" i="1" s="1"/>
  <c r="BN25" i="1"/>
  <c r="CN26" i="1"/>
  <c r="BE26" i="1" s="1"/>
  <c r="BG26" i="1" s="1"/>
  <c r="BH29" i="1"/>
  <c r="BH31" i="1"/>
  <c r="BH35" i="1"/>
  <c r="BH39" i="1"/>
  <c r="BH43" i="1"/>
  <c r="BH47" i="1"/>
  <c r="BH51" i="1"/>
  <c r="BH55" i="1"/>
  <c r="BH59" i="1"/>
  <c r="AJ25" i="1"/>
  <c r="AQ28" i="1"/>
  <c r="T28" i="1"/>
  <c r="W28" i="1"/>
  <c r="S28" i="1"/>
  <c r="BF28" i="1" s="1"/>
  <c r="BH28" i="1" s="1"/>
  <c r="R28" i="1"/>
  <c r="Q28" i="1" s="1"/>
  <c r="AQ30" i="1"/>
  <c r="T30" i="1"/>
  <c r="W30" i="1"/>
  <c r="S30" i="1"/>
  <c r="BF30" i="1" s="1"/>
  <c r="BH30" i="1" s="1"/>
  <c r="R30" i="1"/>
  <c r="Q30" i="1" s="1"/>
  <c r="AQ32" i="1"/>
  <c r="T32" i="1"/>
  <c r="W32" i="1"/>
  <c r="S32" i="1"/>
  <c r="BF32" i="1" s="1"/>
  <c r="BH32" i="1" s="1"/>
  <c r="R32" i="1"/>
  <c r="Q32" i="1" s="1"/>
  <c r="AJ33" i="1"/>
  <c r="AQ36" i="1"/>
  <c r="T36" i="1"/>
  <c r="W36" i="1"/>
  <c r="S36" i="1"/>
  <c r="BF36" i="1" s="1"/>
  <c r="BH36" i="1" s="1"/>
  <c r="R36" i="1"/>
  <c r="Q36" i="1" s="1"/>
  <c r="AJ37" i="1"/>
  <c r="AQ40" i="1"/>
  <c r="T40" i="1"/>
  <c r="W40" i="1"/>
  <c r="S40" i="1"/>
  <c r="BF40" i="1" s="1"/>
  <c r="BH40" i="1" s="1"/>
  <c r="R40" i="1"/>
  <c r="Q40" i="1" s="1"/>
  <c r="AJ41" i="1"/>
  <c r="AQ44" i="1"/>
  <c r="T44" i="1"/>
  <c r="W44" i="1"/>
  <c r="S44" i="1"/>
  <c r="BF44" i="1" s="1"/>
  <c r="BH44" i="1" s="1"/>
  <c r="R44" i="1"/>
  <c r="Q44" i="1" s="1"/>
  <c r="AJ45" i="1"/>
  <c r="AQ48" i="1"/>
  <c r="T48" i="1"/>
  <c r="W48" i="1"/>
  <c r="S48" i="1"/>
  <c r="BF48" i="1" s="1"/>
  <c r="BH48" i="1" s="1"/>
  <c r="R48" i="1"/>
  <c r="Q48" i="1" s="1"/>
  <c r="AJ49" i="1"/>
  <c r="AQ52" i="1"/>
  <c r="T52" i="1"/>
  <c r="W52" i="1"/>
  <c r="S52" i="1"/>
  <c r="BF52" i="1" s="1"/>
  <c r="BH52" i="1" s="1"/>
  <c r="R52" i="1"/>
  <c r="Q52" i="1" s="1"/>
  <c r="AJ53" i="1"/>
  <c r="AQ56" i="1"/>
  <c r="T56" i="1"/>
  <c r="W56" i="1"/>
  <c r="S56" i="1"/>
  <c r="BF56" i="1" s="1"/>
  <c r="BH56" i="1" s="1"/>
  <c r="R56" i="1"/>
  <c r="Q56" i="1" s="1"/>
  <c r="AJ57" i="1"/>
  <c r="AQ60" i="1"/>
  <c r="T60" i="1"/>
  <c r="W60" i="1"/>
  <c r="S60" i="1"/>
  <c r="BF60" i="1" s="1"/>
  <c r="BH60" i="1" s="1"/>
  <c r="R60" i="1"/>
  <c r="Q60" i="1" s="1"/>
  <c r="AJ61" i="1"/>
  <c r="BP22" i="1"/>
  <c r="BP24" i="1"/>
  <c r="BP26" i="1"/>
  <c r="AB27" i="1"/>
  <c r="BN27" i="1"/>
  <c r="BP28" i="1"/>
  <c r="AB29" i="1"/>
  <c r="BN29" i="1"/>
  <c r="BP30" i="1"/>
  <c r="AB31" i="1"/>
  <c r="BN31" i="1"/>
  <c r="AB33" i="1"/>
  <c r="BN33" i="1"/>
  <c r="AB35" i="1"/>
  <c r="BN35" i="1"/>
  <c r="AB37" i="1"/>
  <c r="BN37" i="1"/>
  <c r="AB39" i="1"/>
  <c r="BN39" i="1"/>
  <c r="AB41" i="1"/>
  <c r="BN41" i="1"/>
  <c r="AB43" i="1"/>
  <c r="BN43" i="1"/>
  <c r="AB45" i="1"/>
  <c r="BN45" i="1"/>
  <c r="AB47" i="1"/>
  <c r="BN47" i="1"/>
  <c r="AB49" i="1"/>
  <c r="BN49" i="1"/>
  <c r="AB51" i="1"/>
  <c r="BN51" i="1"/>
  <c r="AB53" i="1"/>
  <c r="BN53" i="1"/>
  <c r="AB55" i="1"/>
  <c r="BN55" i="1"/>
  <c r="AB57" i="1"/>
  <c r="BN57" i="1"/>
  <c r="AB59" i="1"/>
  <c r="BN59" i="1"/>
  <c r="AB61" i="1"/>
  <c r="BN61" i="1"/>
  <c r="BN63" i="1"/>
  <c r="R65" i="1"/>
  <c r="Q65" i="1" s="1"/>
  <c r="AC65" i="1" s="1"/>
  <c r="AD65" i="1" s="1"/>
  <c r="AQ65" i="1"/>
  <c r="CN65" i="1"/>
  <c r="BE65" i="1" s="1"/>
  <c r="BH65" i="1" s="1"/>
  <c r="T66" i="1"/>
  <c r="W66" i="1"/>
  <c r="S66" i="1"/>
  <c r="BF66" i="1" s="1"/>
  <c r="AJ69" i="1"/>
  <c r="T70" i="1"/>
  <c r="W70" i="1"/>
  <c r="S70" i="1"/>
  <c r="BF70" i="1" s="1"/>
  <c r="BH70" i="1" s="1"/>
  <c r="R70" i="1"/>
  <c r="Q70" i="1" s="1"/>
  <c r="BP71" i="1"/>
  <c r="BO71" i="1"/>
  <c r="BS71" i="1" s="1"/>
  <c r="BT71" i="1" s="1"/>
  <c r="BN71" i="1"/>
  <c r="BH73" i="1"/>
  <c r="BH77" i="1"/>
  <c r="BH81" i="1"/>
  <c r="AE89" i="1"/>
  <c r="AI89" i="1" s="1"/>
  <c r="AL89" i="1"/>
  <c r="Z89" i="1"/>
  <c r="X89" i="1" s="1"/>
  <c r="AA89" i="1" s="1"/>
  <c r="U89" i="1" s="1"/>
  <c r="V89" i="1" s="1"/>
  <c r="AJ89" i="1"/>
  <c r="BG95" i="1"/>
  <c r="AQ98" i="1"/>
  <c r="T98" i="1"/>
  <c r="W98" i="1"/>
  <c r="S98" i="1"/>
  <c r="BF98" i="1" s="1"/>
  <c r="BH98" i="1" s="1"/>
  <c r="R98" i="1"/>
  <c r="Q98" i="1" s="1"/>
  <c r="AC98" i="1"/>
  <c r="AD98" i="1" s="1"/>
  <c r="AJ107" i="1"/>
  <c r="AQ21" i="1"/>
  <c r="BO27" i="1"/>
  <c r="BS27" i="1" s="1"/>
  <c r="BT27" i="1" s="1"/>
  <c r="AQ29" i="1"/>
  <c r="BO29" i="1"/>
  <c r="BS29" i="1" s="1"/>
  <c r="BT29" i="1" s="1"/>
  <c r="AQ31" i="1"/>
  <c r="BO31" i="1"/>
  <c r="BS31" i="1" s="1"/>
  <c r="BT31" i="1" s="1"/>
  <c r="AQ33" i="1"/>
  <c r="BO33" i="1"/>
  <c r="BS33" i="1" s="1"/>
  <c r="BT33" i="1" s="1"/>
  <c r="AQ35" i="1"/>
  <c r="BO35" i="1"/>
  <c r="BS35" i="1" s="1"/>
  <c r="BT35" i="1" s="1"/>
  <c r="AQ37" i="1"/>
  <c r="BO37" i="1"/>
  <c r="BS37" i="1" s="1"/>
  <c r="BT37" i="1" s="1"/>
  <c r="AQ39" i="1"/>
  <c r="BO39" i="1"/>
  <c r="BS39" i="1" s="1"/>
  <c r="BT39" i="1" s="1"/>
  <c r="AQ41" i="1"/>
  <c r="BO41" i="1"/>
  <c r="BS41" i="1" s="1"/>
  <c r="BT41" i="1" s="1"/>
  <c r="AQ43" i="1"/>
  <c r="BO43" i="1"/>
  <c r="BS43" i="1" s="1"/>
  <c r="BT43" i="1" s="1"/>
  <c r="AQ45" i="1"/>
  <c r="BO45" i="1"/>
  <c r="BS45" i="1" s="1"/>
  <c r="BT45" i="1" s="1"/>
  <c r="AQ47" i="1"/>
  <c r="BO47" i="1"/>
  <c r="BS47" i="1" s="1"/>
  <c r="BT47" i="1" s="1"/>
  <c r="AQ49" i="1"/>
  <c r="BO49" i="1"/>
  <c r="BS49" i="1" s="1"/>
  <c r="BT49" i="1" s="1"/>
  <c r="AQ51" i="1"/>
  <c r="BO51" i="1"/>
  <c r="BS51" i="1" s="1"/>
  <c r="BT51" i="1" s="1"/>
  <c r="AQ53" i="1"/>
  <c r="BO53" i="1"/>
  <c r="BS53" i="1" s="1"/>
  <c r="BT53" i="1" s="1"/>
  <c r="AQ55" i="1"/>
  <c r="BO55" i="1"/>
  <c r="BS55" i="1" s="1"/>
  <c r="BT55" i="1" s="1"/>
  <c r="AQ57" i="1"/>
  <c r="BO57" i="1"/>
  <c r="BS57" i="1" s="1"/>
  <c r="BT57" i="1" s="1"/>
  <c r="AQ59" i="1"/>
  <c r="BO59" i="1"/>
  <c r="BS59" i="1" s="1"/>
  <c r="BT59" i="1" s="1"/>
  <c r="AQ61" i="1"/>
  <c r="BO61" i="1"/>
  <c r="BS61" i="1" s="1"/>
  <c r="BT61" i="1" s="1"/>
  <c r="CN62" i="1"/>
  <c r="BE62" i="1" s="1"/>
  <c r="BG62" i="1" s="1"/>
  <c r="AB62" i="1"/>
  <c r="AC63" i="1"/>
  <c r="AD63" i="1" s="1"/>
  <c r="Z63" i="1" s="1"/>
  <c r="X63" i="1" s="1"/>
  <c r="AA63" i="1" s="1"/>
  <c r="U63" i="1" s="1"/>
  <c r="V63" i="1" s="1"/>
  <c r="BO63" i="1"/>
  <c r="BS63" i="1" s="1"/>
  <c r="BT63" i="1" s="1"/>
  <c r="BO64" i="1"/>
  <c r="BS64" i="1" s="1"/>
  <c r="BT64" i="1" s="1"/>
  <c r="S67" i="1"/>
  <c r="BF67" i="1" s="1"/>
  <c r="BH67" i="1" s="1"/>
  <c r="CN69" i="1"/>
  <c r="BE69" i="1" s="1"/>
  <c r="BG69" i="1" s="1"/>
  <c r="AB69" i="1"/>
  <c r="AQ74" i="1"/>
  <c r="T74" i="1"/>
  <c r="W74" i="1"/>
  <c r="S74" i="1"/>
  <c r="BF74" i="1" s="1"/>
  <c r="BH74" i="1" s="1"/>
  <c r="R74" i="1"/>
  <c r="Q74" i="1" s="1"/>
  <c r="AJ75" i="1"/>
  <c r="AQ78" i="1"/>
  <c r="T78" i="1"/>
  <c r="W78" i="1"/>
  <c r="S78" i="1"/>
  <c r="BF78" i="1" s="1"/>
  <c r="BH78" i="1" s="1"/>
  <c r="R78" i="1"/>
  <c r="Q78" i="1" s="1"/>
  <c r="AJ79" i="1"/>
  <c r="AQ82" i="1"/>
  <c r="T82" i="1"/>
  <c r="W82" i="1"/>
  <c r="S82" i="1"/>
  <c r="BF82" i="1" s="1"/>
  <c r="BH82" i="1" s="1"/>
  <c r="R82" i="1"/>
  <c r="Q82" i="1" s="1"/>
  <c r="AJ83" i="1"/>
  <c r="AQ86" i="1"/>
  <c r="T86" i="1"/>
  <c r="W86" i="1"/>
  <c r="S86" i="1"/>
  <c r="BF86" i="1" s="1"/>
  <c r="BH86" i="1" s="1"/>
  <c r="R86" i="1"/>
  <c r="Q86" i="1" s="1"/>
  <c r="AJ87" i="1"/>
  <c r="BG93" i="1"/>
  <c r="AQ96" i="1"/>
  <c r="T96" i="1"/>
  <c r="W96" i="1"/>
  <c r="S96" i="1"/>
  <c r="BF96" i="1" s="1"/>
  <c r="BH96" i="1" s="1"/>
  <c r="R96" i="1"/>
  <c r="Q96" i="1" s="1"/>
  <c r="AC96" i="1" s="1"/>
  <c r="AD96" i="1" s="1"/>
  <c r="AK96" i="1" s="1"/>
  <c r="BG100" i="1"/>
  <c r="BG102" i="1"/>
  <c r="BH108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R64" i="1"/>
  <c r="Q64" i="1" s="1"/>
  <c r="W64" i="1"/>
  <c r="BP64" i="1"/>
  <c r="W65" i="1"/>
  <c r="CN66" i="1"/>
  <c r="BE66" i="1" s="1"/>
  <c r="BG66" i="1" s="1"/>
  <c r="BP67" i="1"/>
  <c r="BO67" i="1"/>
  <c r="BS67" i="1" s="1"/>
  <c r="BT67" i="1" s="1"/>
  <c r="T68" i="1"/>
  <c r="W68" i="1"/>
  <c r="S68" i="1"/>
  <c r="BF68" i="1" s="1"/>
  <c r="CN68" i="1"/>
  <c r="BE68" i="1" s="1"/>
  <c r="BG68" i="1" s="1"/>
  <c r="BP69" i="1"/>
  <c r="BO69" i="1"/>
  <c r="BS69" i="1" s="1"/>
  <c r="BT69" i="1" s="1"/>
  <c r="BN69" i="1"/>
  <c r="AJ71" i="1"/>
  <c r="BH75" i="1"/>
  <c r="BH79" i="1"/>
  <c r="BH83" i="1"/>
  <c r="BH87" i="1"/>
  <c r="AQ90" i="1"/>
  <c r="T90" i="1"/>
  <c r="W90" i="1"/>
  <c r="S90" i="1"/>
  <c r="BF90" i="1" s="1"/>
  <c r="BH90" i="1" s="1"/>
  <c r="R90" i="1"/>
  <c r="Q90" i="1" s="1"/>
  <c r="BG91" i="1"/>
  <c r="AQ94" i="1"/>
  <c r="T94" i="1"/>
  <c r="W94" i="1"/>
  <c r="S94" i="1"/>
  <c r="BF94" i="1" s="1"/>
  <c r="BH94" i="1" s="1"/>
  <c r="R94" i="1"/>
  <c r="Q94" i="1" s="1"/>
  <c r="CN64" i="1"/>
  <c r="BE64" i="1" s="1"/>
  <c r="BG64" i="1" s="1"/>
  <c r="AB64" i="1"/>
  <c r="BP65" i="1"/>
  <c r="BO65" i="1"/>
  <c r="BS65" i="1" s="1"/>
  <c r="BT65" i="1" s="1"/>
  <c r="R67" i="1"/>
  <c r="Q67" i="1" s="1"/>
  <c r="AC67" i="1" s="1"/>
  <c r="AD67" i="1" s="1"/>
  <c r="AK67" i="1" s="1"/>
  <c r="AQ67" i="1"/>
  <c r="CN71" i="1"/>
  <c r="BE71" i="1" s="1"/>
  <c r="BG71" i="1" s="1"/>
  <c r="AB71" i="1"/>
  <c r="AQ72" i="1"/>
  <c r="T72" i="1"/>
  <c r="W72" i="1"/>
  <c r="S72" i="1"/>
  <c r="BF72" i="1" s="1"/>
  <c r="BH72" i="1" s="1"/>
  <c r="R72" i="1"/>
  <c r="Q72" i="1" s="1"/>
  <c r="AJ73" i="1"/>
  <c r="AQ76" i="1"/>
  <c r="T76" i="1"/>
  <c r="W76" i="1"/>
  <c r="S76" i="1"/>
  <c r="BF76" i="1" s="1"/>
  <c r="BH76" i="1" s="1"/>
  <c r="R76" i="1"/>
  <c r="Q76" i="1" s="1"/>
  <c r="AJ77" i="1"/>
  <c r="AQ80" i="1"/>
  <c r="T80" i="1"/>
  <c r="W80" i="1"/>
  <c r="S80" i="1"/>
  <c r="BF80" i="1" s="1"/>
  <c r="BH80" i="1" s="1"/>
  <c r="R80" i="1"/>
  <c r="Q80" i="1" s="1"/>
  <c r="AJ81" i="1"/>
  <c r="AQ84" i="1"/>
  <c r="T84" i="1"/>
  <c r="W84" i="1"/>
  <c r="S84" i="1"/>
  <c r="BF84" i="1" s="1"/>
  <c r="BH84" i="1" s="1"/>
  <c r="R84" i="1"/>
  <c r="Q84" i="1" s="1"/>
  <c r="AJ85" i="1"/>
  <c r="AQ88" i="1"/>
  <c r="T88" i="1"/>
  <c r="W88" i="1"/>
  <c r="S88" i="1"/>
  <c r="BF88" i="1" s="1"/>
  <c r="BH88" i="1" s="1"/>
  <c r="R88" i="1"/>
  <c r="Q88" i="1" s="1"/>
  <c r="AK89" i="1"/>
  <c r="AJ91" i="1"/>
  <c r="AQ92" i="1"/>
  <c r="T92" i="1"/>
  <c r="W92" i="1"/>
  <c r="S92" i="1"/>
  <c r="BF92" i="1" s="1"/>
  <c r="BH92" i="1" s="1"/>
  <c r="R92" i="1"/>
  <c r="Q92" i="1" s="1"/>
  <c r="AQ100" i="1"/>
  <c r="T100" i="1"/>
  <c r="W100" i="1"/>
  <c r="S100" i="1"/>
  <c r="BF100" i="1" s="1"/>
  <c r="BH100" i="1" s="1"/>
  <c r="R100" i="1"/>
  <c r="Q100" i="1" s="1"/>
  <c r="AC100" i="1" s="1"/>
  <c r="AD100" i="1" s="1"/>
  <c r="AQ102" i="1"/>
  <c r="T102" i="1"/>
  <c r="W102" i="1"/>
  <c r="S102" i="1"/>
  <c r="BF102" i="1" s="1"/>
  <c r="BH102" i="1" s="1"/>
  <c r="R102" i="1"/>
  <c r="Q102" i="1" s="1"/>
  <c r="AC106" i="1"/>
  <c r="AD106" i="1" s="1"/>
  <c r="AJ106" i="1"/>
  <c r="BG108" i="1"/>
  <c r="AB73" i="1"/>
  <c r="BN73" i="1"/>
  <c r="AB75" i="1"/>
  <c r="BN75" i="1"/>
  <c r="AB77" i="1"/>
  <c r="BN77" i="1"/>
  <c r="AB79" i="1"/>
  <c r="BN79" i="1"/>
  <c r="AB81" i="1"/>
  <c r="BN81" i="1"/>
  <c r="AB83" i="1"/>
  <c r="BN83" i="1"/>
  <c r="AB85" i="1"/>
  <c r="BN85" i="1"/>
  <c r="AB87" i="1"/>
  <c r="BN87" i="1"/>
  <c r="BN89" i="1"/>
  <c r="BP108" i="1"/>
  <c r="BO108" i="1"/>
  <c r="BS108" i="1" s="1"/>
  <c r="BT108" i="1" s="1"/>
  <c r="T109" i="1"/>
  <c r="W109" i="1"/>
  <c r="S109" i="1"/>
  <c r="BF109" i="1" s="1"/>
  <c r="BH109" i="1" s="1"/>
  <c r="BP110" i="1"/>
  <c r="BO110" i="1"/>
  <c r="BS110" i="1" s="1"/>
  <c r="BT110" i="1" s="1"/>
  <c r="BN110" i="1"/>
  <c r="AJ112" i="1"/>
  <c r="AQ115" i="1"/>
  <c r="T115" i="1"/>
  <c r="W115" i="1"/>
  <c r="S115" i="1"/>
  <c r="BF115" i="1" s="1"/>
  <c r="BH115" i="1" s="1"/>
  <c r="R115" i="1"/>
  <c r="Q115" i="1" s="1"/>
  <c r="AJ116" i="1"/>
  <c r="AQ119" i="1"/>
  <c r="T119" i="1"/>
  <c r="W119" i="1"/>
  <c r="S119" i="1"/>
  <c r="BF119" i="1" s="1"/>
  <c r="BH119" i="1" s="1"/>
  <c r="R119" i="1"/>
  <c r="Q119" i="1" s="1"/>
  <c r="AJ120" i="1"/>
  <c r="AQ123" i="1"/>
  <c r="T123" i="1"/>
  <c r="W123" i="1"/>
  <c r="S123" i="1"/>
  <c r="BF123" i="1" s="1"/>
  <c r="BH123" i="1" s="1"/>
  <c r="R123" i="1"/>
  <c r="Q123" i="1" s="1"/>
  <c r="AJ124" i="1"/>
  <c r="AQ133" i="1"/>
  <c r="T133" i="1"/>
  <c r="W133" i="1"/>
  <c r="S133" i="1"/>
  <c r="BF133" i="1" s="1"/>
  <c r="BH133" i="1" s="1"/>
  <c r="R133" i="1"/>
  <c r="Q133" i="1" s="1"/>
  <c r="AQ135" i="1"/>
  <c r="T135" i="1"/>
  <c r="W135" i="1"/>
  <c r="S135" i="1"/>
  <c r="BF135" i="1" s="1"/>
  <c r="BH135" i="1" s="1"/>
  <c r="R135" i="1"/>
  <c r="Q135" i="1" s="1"/>
  <c r="AC139" i="1"/>
  <c r="AD139" i="1" s="1"/>
  <c r="AJ140" i="1"/>
  <c r="AQ69" i="1"/>
  <c r="AQ71" i="1"/>
  <c r="AQ73" i="1"/>
  <c r="BO73" i="1"/>
  <c r="BS73" i="1" s="1"/>
  <c r="BT73" i="1" s="1"/>
  <c r="AQ75" i="1"/>
  <c r="BO75" i="1"/>
  <c r="BS75" i="1" s="1"/>
  <c r="BT75" i="1" s="1"/>
  <c r="AQ77" i="1"/>
  <c r="BO77" i="1"/>
  <c r="BS77" i="1" s="1"/>
  <c r="BT77" i="1" s="1"/>
  <c r="AQ79" i="1"/>
  <c r="BO79" i="1"/>
  <c r="BS79" i="1" s="1"/>
  <c r="BT79" i="1" s="1"/>
  <c r="AQ81" i="1"/>
  <c r="BO81" i="1"/>
  <c r="BS81" i="1" s="1"/>
  <c r="BT81" i="1" s="1"/>
  <c r="AQ83" i="1"/>
  <c r="BO83" i="1"/>
  <c r="BS83" i="1" s="1"/>
  <c r="BT83" i="1" s="1"/>
  <c r="AQ85" i="1"/>
  <c r="BO85" i="1"/>
  <c r="BS85" i="1" s="1"/>
  <c r="BT85" i="1" s="1"/>
  <c r="AQ87" i="1"/>
  <c r="BO87" i="1"/>
  <c r="BS87" i="1" s="1"/>
  <c r="BT87" i="1" s="1"/>
  <c r="AQ89" i="1"/>
  <c r="BO89" i="1"/>
  <c r="BS89" i="1" s="1"/>
  <c r="BT89" i="1" s="1"/>
  <c r="AC91" i="1"/>
  <c r="AD91" i="1" s="1"/>
  <c r="AK91" i="1" s="1"/>
  <c r="AQ91" i="1"/>
  <c r="BO91" i="1"/>
  <c r="BS91" i="1" s="1"/>
  <c r="BT91" i="1" s="1"/>
  <c r="AQ93" i="1"/>
  <c r="BO93" i="1"/>
  <c r="BS93" i="1" s="1"/>
  <c r="BT93" i="1" s="1"/>
  <c r="AQ95" i="1"/>
  <c r="BO95" i="1"/>
  <c r="BS95" i="1" s="1"/>
  <c r="BT95" i="1" s="1"/>
  <c r="AQ97" i="1"/>
  <c r="BO97" i="1"/>
  <c r="BS97" i="1" s="1"/>
  <c r="BT97" i="1" s="1"/>
  <c r="AQ99" i="1"/>
  <c r="BO99" i="1"/>
  <c r="BS99" i="1" s="1"/>
  <c r="BT99" i="1" s="1"/>
  <c r="AQ101" i="1"/>
  <c r="BO101" i="1"/>
  <c r="BS101" i="1" s="1"/>
  <c r="BT101" i="1" s="1"/>
  <c r="AQ103" i="1"/>
  <c r="CN103" i="1"/>
  <c r="BE103" i="1" s="1"/>
  <c r="BG103" i="1" s="1"/>
  <c r="S104" i="1"/>
  <c r="BF104" i="1" s="1"/>
  <c r="BH104" i="1" s="1"/>
  <c r="AC104" i="1"/>
  <c r="AD104" i="1" s="1"/>
  <c r="Z104" i="1" s="1"/>
  <c r="X104" i="1" s="1"/>
  <c r="AA104" i="1" s="1"/>
  <c r="BO104" i="1"/>
  <c r="BS104" i="1" s="1"/>
  <c r="BT104" i="1" s="1"/>
  <c r="AF105" i="1"/>
  <c r="BO105" i="1"/>
  <c r="BS105" i="1" s="1"/>
  <c r="BT105" i="1" s="1"/>
  <c r="AQ106" i="1"/>
  <c r="BP106" i="1"/>
  <c r="BO106" i="1"/>
  <c r="BS106" i="1" s="1"/>
  <c r="BT106" i="1" s="1"/>
  <c r="AF107" i="1"/>
  <c r="AB108" i="1"/>
  <c r="R108" i="1"/>
  <c r="Q108" i="1" s="1"/>
  <c r="AQ108" i="1"/>
  <c r="BN108" i="1"/>
  <c r="R109" i="1"/>
  <c r="Q109" i="1" s="1"/>
  <c r="BH112" i="1"/>
  <c r="BH116" i="1"/>
  <c r="BH120" i="1"/>
  <c r="BH124" i="1"/>
  <c r="AQ127" i="1"/>
  <c r="T127" i="1"/>
  <c r="W127" i="1"/>
  <c r="S127" i="1"/>
  <c r="BF127" i="1" s="1"/>
  <c r="BH127" i="1" s="1"/>
  <c r="R127" i="1"/>
  <c r="Q127" i="1" s="1"/>
  <c r="BG128" i="1"/>
  <c r="AQ131" i="1"/>
  <c r="T131" i="1"/>
  <c r="W131" i="1"/>
  <c r="S131" i="1"/>
  <c r="BF131" i="1" s="1"/>
  <c r="BH131" i="1" s="1"/>
  <c r="R131" i="1"/>
  <c r="Q131" i="1" s="1"/>
  <c r="AC131" i="1" s="1"/>
  <c r="AD131" i="1" s="1"/>
  <c r="AK131" i="1" s="1"/>
  <c r="AC133" i="1"/>
  <c r="AD133" i="1" s="1"/>
  <c r="AK133" i="1" s="1"/>
  <c r="AC135" i="1"/>
  <c r="AD135" i="1" s="1"/>
  <c r="AC137" i="1"/>
  <c r="AD137" i="1" s="1"/>
  <c r="Z137" i="1" s="1"/>
  <c r="X137" i="1" s="1"/>
  <c r="AA137" i="1" s="1"/>
  <c r="AJ137" i="1"/>
  <c r="AB66" i="1"/>
  <c r="AB68" i="1"/>
  <c r="AB70" i="1"/>
  <c r="AB72" i="1"/>
  <c r="AB74" i="1"/>
  <c r="AB76" i="1"/>
  <c r="AB78" i="1"/>
  <c r="AB80" i="1"/>
  <c r="AB82" i="1"/>
  <c r="AB84" i="1"/>
  <c r="AB86" i="1"/>
  <c r="AB88" i="1"/>
  <c r="AB90" i="1"/>
  <c r="AB92" i="1"/>
  <c r="R93" i="1"/>
  <c r="Q93" i="1" s="1"/>
  <c r="AC93" i="1" s="1"/>
  <c r="AD93" i="1" s="1"/>
  <c r="AB94" i="1"/>
  <c r="R95" i="1"/>
  <c r="Q95" i="1" s="1"/>
  <c r="R97" i="1"/>
  <c r="Q97" i="1" s="1"/>
  <c r="AC97" i="1" s="1"/>
  <c r="AD97" i="1" s="1"/>
  <c r="R99" i="1"/>
  <c r="Q99" i="1" s="1"/>
  <c r="AC99" i="1" s="1"/>
  <c r="AD99" i="1" s="1"/>
  <c r="R101" i="1"/>
  <c r="Q101" i="1" s="1"/>
  <c r="R103" i="1"/>
  <c r="Q103" i="1" s="1"/>
  <c r="R105" i="1"/>
  <c r="Q105" i="1" s="1"/>
  <c r="W105" i="1"/>
  <c r="BP105" i="1"/>
  <c r="W106" i="1"/>
  <c r="T107" i="1"/>
  <c r="W107" i="1"/>
  <c r="S107" i="1"/>
  <c r="BF107" i="1" s="1"/>
  <c r="BH107" i="1" s="1"/>
  <c r="AJ110" i="1"/>
  <c r="T111" i="1"/>
  <c r="W111" i="1"/>
  <c r="S111" i="1"/>
  <c r="BF111" i="1" s="1"/>
  <c r="R111" i="1"/>
  <c r="Q111" i="1" s="1"/>
  <c r="CN111" i="1"/>
  <c r="BE111" i="1" s="1"/>
  <c r="BG111" i="1" s="1"/>
  <c r="AQ113" i="1"/>
  <c r="T113" i="1"/>
  <c r="W113" i="1"/>
  <c r="S113" i="1"/>
  <c r="BF113" i="1" s="1"/>
  <c r="BH113" i="1" s="1"/>
  <c r="R113" i="1"/>
  <c r="Q113" i="1" s="1"/>
  <c r="AJ114" i="1"/>
  <c r="AQ117" i="1"/>
  <c r="T117" i="1"/>
  <c r="W117" i="1"/>
  <c r="S117" i="1"/>
  <c r="BF117" i="1" s="1"/>
  <c r="BH117" i="1" s="1"/>
  <c r="R117" i="1"/>
  <c r="Q117" i="1" s="1"/>
  <c r="AJ118" i="1"/>
  <c r="AQ121" i="1"/>
  <c r="T121" i="1"/>
  <c r="W121" i="1"/>
  <c r="S121" i="1"/>
  <c r="BF121" i="1" s="1"/>
  <c r="BH121" i="1" s="1"/>
  <c r="R121" i="1"/>
  <c r="Q121" i="1" s="1"/>
  <c r="AJ122" i="1"/>
  <c r="AQ125" i="1"/>
  <c r="T125" i="1"/>
  <c r="W125" i="1"/>
  <c r="S125" i="1"/>
  <c r="BF125" i="1" s="1"/>
  <c r="BH125" i="1" s="1"/>
  <c r="R125" i="1"/>
  <c r="Q125" i="1" s="1"/>
  <c r="AK126" i="1"/>
  <c r="BH128" i="1"/>
  <c r="AJ128" i="1"/>
  <c r="AQ129" i="1"/>
  <c r="T129" i="1"/>
  <c r="W129" i="1"/>
  <c r="S129" i="1"/>
  <c r="BF129" i="1" s="1"/>
  <c r="BH129" i="1" s="1"/>
  <c r="R129" i="1"/>
  <c r="Q129" i="1" s="1"/>
  <c r="BG133" i="1"/>
  <c r="BG135" i="1"/>
  <c r="AJ139" i="1"/>
  <c r="S93" i="1"/>
  <c r="BF93" i="1" s="1"/>
  <c r="BH93" i="1" s="1"/>
  <c r="S95" i="1"/>
  <c r="BF95" i="1" s="1"/>
  <c r="BH95" i="1" s="1"/>
  <c r="S97" i="1"/>
  <c r="BF97" i="1" s="1"/>
  <c r="BH97" i="1" s="1"/>
  <c r="S99" i="1"/>
  <c r="BF99" i="1" s="1"/>
  <c r="BH99" i="1" s="1"/>
  <c r="S101" i="1"/>
  <c r="BF101" i="1" s="1"/>
  <c r="BH101" i="1" s="1"/>
  <c r="S103" i="1"/>
  <c r="BF103" i="1" s="1"/>
  <c r="AJ104" i="1"/>
  <c r="S105" i="1"/>
  <c r="BF105" i="1" s="1"/>
  <c r="AQ105" i="1"/>
  <c r="CN105" i="1"/>
  <c r="BE105" i="1" s="1"/>
  <c r="BG105" i="1" s="1"/>
  <c r="AB105" i="1"/>
  <c r="S106" i="1"/>
  <c r="BF106" i="1" s="1"/>
  <c r="BH106" i="1" s="1"/>
  <c r="AQ109" i="1"/>
  <c r="CN110" i="1"/>
  <c r="BE110" i="1" s="1"/>
  <c r="BG110" i="1" s="1"/>
  <c r="AB110" i="1"/>
  <c r="AE126" i="1"/>
  <c r="AI126" i="1" s="1"/>
  <c r="AL126" i="1"/>
  <c r="Z126" i="1"/>
  <c r="X126" i="1" s="1"/>
  <c r="AA126" i="1" s="1"/>
  <c r="U126" i="1" s="1"/>
  <c r="V126" i="1" s="1"/>
  <c r="AJ126" i="1"/>
  <c r="AB112" i="1"/>
  <c r="BN112" i="1"/>
  <c r="AB114" i="1"/>
  <c r="BN114" i="1"/>
  <c r="AB116" i="1"/>
  <c r="BN116" i="1"/>
  <c r="AB118" i="1"/>
  <c r="BN118" i="1"/>
  <c r="AB120" i="1"/>
  <c r="BN120" i="1"/>
  <c r="AB122" i="1"/>
  <c r="BN122" i="1"/>
  <c r="AB124" i="1"/>
  <c r="BN124" i="1"/>
  <c r="BN126" i="1"/>
  <c r="T142" i="1"/>
  <c r="W142" i="1"/>
  <c r="S142" i="1"/>
  <c r="BF142" i="1" s="1"/>
  <c r="BH142" i="1" s="1"/>
  <c r="BP143" i="1"/>
  <c r="BO143" i="1"/>
  <c r="BS143" i="1" s="1"/>
  <c r="BT143" i="1" s="1"/>
  <c r="BN143" i="1"/>
  <c r="AJ145" i="1"/>
  <c r="T146" i="1"/>
  <c r="W146" i="1"/>
  <c r="S146" i="1"/>
  <c r="BF146" i="1" s="1"/>
  <c r="BH146" i="1" s="1"/>
  <c r="R146" i="1"/>
  <c r="Q146" i="1" s="1"/>
  <c r="T148" i="1"/>
  <c r="W148" i="1"/>
  <c r="S148" i="1"/>
  <c r="BF148" i="1" s="1"/>
  <c r="BH148" i="1" s="1"/>
  <c r="R148" i="1"/>
  <c r="Q148" i="1" s="1"/>
  <c r="AQ148" i="1"/>
  <c r="AJ149" i="1"/>
  <c r="T152" i="1"/>
  <c r="W152" i="1"/>
  <c r="S152" i="1"/>
  <c r="BF152" i="1" s="1"/>
  <c r="BH152" i="1" s="1"/>
  <c r="R152" i="1"/>
  <c r="Q152" i="1" s="1"/>
  <c r="AQ152" i="1"/>
  <c r="AJ153" i="1"/>
  <c r="T156" i="1"/>
  <c r="W156" i="1"/>
  <c r="S156" i="1"/>
  <c r="BF156" i="1" s="1"/>
  <c r="BH156" i="1" s="1"/>
  <c r="R156" i="1"/>
  <c r="Q156" i="1" s="1"/>
  <c r="AQ156" i="1"/>
  <c r="AJ157" i="1"/>
  <c r="T160" i="1"/>
  <c r="W160" i="1"/>
  <c r="S160" i="1"/>
  <c r="BF160" i="1" s="1"/>
  <c r="BH160" i="1" s="1"/>
  <c r="R160" i="1"/>
  <c r="Q160" i="1" s="1"/>
  <c r="AQ160" i="1"/>
  <c r="AJ161" i="1"/>
  <c r="AQ110" i="1"/>
  <c r="AQ112" i="1"/>
  <c r="BO112" i="1"/>
  <c r="BS112" i="1" s="1"/>
  <c r="BT112" i="1" s="1"/>
  <c r="AQ114" i="1"/>
  <c r="BO114" i="1"/>
  <c r="BS114" i="1" s="1"/>
  <c r="BT114" i="1" s="1"/>
  <c r="AQ116" i="1"/>
  <c r="BO116" i="1"/>
  <c r="BS116" i="1" s="1"/>
  <c r="BT116" i="1" s="1"/>
  <c r="AQ118" i="1"/>
  <c r="BO118" i="1"/>
  <c r="BS118" i="1" s="1"/>
  <c r="BT118" i="1" s="1"/>
  <c r="AQ120" i="1"/>
  <c r="BO120" i="1"/>
  <c r="BS120" i="1" s="1"/>
  <c r="BT120" i="1" s="1"/>
  <c r="AQ122" i="1"/>
  <c r="BO122" i="1"/>
  <c r="BS122" i="1" s="1"/>
  <c r="BT122" i="1" s="1"/>
  <c r="AQ124" i="1"/>
  <c r="BO124" i="1"/>
  <c r="BS124" i="1" s="1"/>
  <c r="BT124" i="1" s="1"/>
  <c r="AQ126" i="1"/>
  <c r="BO126" i="1"/>
  <c r="BS126" i="1" s="1"/>
  <c r="BT126" i="1" s="1"/>
  <c r="AC128" i="1"/>
  <c r="AD128" i="1" s="1"/>
  <c r="AK128" i="1" s="1"/>
  <c r="AQ128" i="1"/>
  <c r="BO128" i="1"/>
  <c r="BS128" i="1" s="1"/>
  <c r="BT128" i="1" s="1"/>
  <c r="AQ130" i="1"/>
  <c r="BO130" i="1"/>
  <c r="BS130" i="1" s="1"/>
  <c r="BT130" i="1" s="1"/>
  <c r="AQ132" i="1"/>
  <c r="BO132" i="1"/>
  <c r="BS132" i="1" s="1"/>
  <c r="BT132" i="1" s="1"/>
  <c r="AQ134" i="1"/>
  <c r="BO134" i="1"/>
  <c r="BS134" i="1" s="1"/>
  <c r="BT134" i="1" s="1"/>
  <c r="AQ136" i="1"/>
  <c r="BO136" i="1"/>
  <c r="BS136" i="1" s="1"/>
  <c r="BT136" i="1" s="1"/>
  <c r="S137" i="1"/>
  <c r="BF137" i="1" s="1"/>
  <c r="BH137" i="1" s="1"/>
  <c r="BO137" i="1"/>
  <c r="BS137" i="1" s="1"/>
  <c r="BT137" i="1" s="1"/>
  <c r="AF138" i="1"/>
  <c r="BO138" i="1"/>
  <c r="BS138" i="1" s="1"/>
  <c r="BT138" i="1" s="1"/>
  <c r="AQ139" i="1"/>
  <c r="S140" i="1"/>
  <c r="BF140" i="1" s="1"/>
  <c r="CN140" i="1"/>
  <c r="BE140" i="1" s="1"/>
  <c r="BG140" i="1" s="1"/>
  <c r="BP141" i="1"/>
  <c r="BO141" i="1"/>
  <c r="BS141" i="1" s="1"/>
  <c r="BT141" i="1" s="1"/>
  <c r="CN145" i="1"/>
  <c r="BE145" i="1" s="1"/>
  <c r="BG145" i="1" s="1"/>
  <c r="AB145" i="1"/>
  <c r="BH149" i="1"/>
  <c r="BH153" i="1"/>
  <c r="BH157" i="1"/>
  <c r="BH161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R130" i="1"/>
  <c r="Q130" i="1" s="1"/>
  <c r="R132" i="1"/>
  <c r="Q132" i="1" s="1"/>
  <c r="R134" i="1"/>
  <c r="Q134" i="1" s="1"/>
  <c r="R136" i="1"/>
  <c r="Q136" i="1" s="1"/>
  <c r="AC136" i="1" s="1"/>
  <c r="AD136" i="1" s="1"/>
  <c r="AK136" i="1" s="1"/>
  <c r="R138" i="1"/>
  <c r="Q138" i="1" s="1"/>
  <c r="W138" i="1"/>
  <c r="BP138" i="1"/>
  <c r="W139" i="1"/>
  <c r="AF140" i="1"/>
  <c r="AQ140" i="1"/>
  <c r="R141" i="1"/>
  <c r="Q141" i="1" s="1"/>
  <c r="AC141" i="1" s="1"/>
  <c r="AD141" i="1" s="1"/>
  <c r="AK141" i="1" s="1"/>
  <c r="AQ141" i="1"/>
  <c r="R142" i="1"/>
  <c r="Q142" i="1" s="1"/>
  <c r="AJ143" i="1"/>
  <c r="T144" i="1"/>
  <c r="W144" i="1"/>
  <c r="S144" i="1"/>
  <c r="BF144" i="1" s="1"/>
  <c r="R144" i="1"/>
  <c r="Q144" i="1" s="1"/>
  <c r="CN144" i="1"/>
  <c r="BE144" i="1" s="1"/>
  <c r="BG144" i="1" s="1"/>
  <c r="BP145" i="1"/>
  <c r="BO145" i="1"/>
  <c r="BS145" i="1" s="1"/>
  <c r="BT145" i="1" s="1"/>
  <c r="BN145" i="1"/>
  <c r="AJ147" i="1"/>
  <c r="T150" i="1"/>
  <c r="W150" i="1"/>
  <c r="S150" i="1"/>
  <c r="BF150" i="1" s="1"/>
  <c r="BH150" i="1" s="1"/>
  <c r="R150" i="1"/>
  <c r="Q150" i="1" s="1"/>
  <c r="AQ150" i="1"/>
  <c r="AJ151" i="1"/>
  <c r="T154" i="1"/>
  <c r="W154" i="1"/>
  <c r="S154" i="1"/>
  <c r="BF154" i="1" s="1"/>
  <c r="BH154" i="1" s="1"/>
  <c r="R154" i="1"/>
  <c r="Q154" i="1" s="1"/>
  <c r="AQ154" i="1"/>
  <c r="AJ155" i="1"/>
  <c r="T158" i="1"/>
  <c r="W158" i="1"/>
  <c r="S158" i="1"/>
  <c r="BF158" i="1" s="1"/>
  <c r="BH158" i="1" s="1"/>
  <c r="R158" i="1"/>
  <c r="Q158" i="1" s="1"/>
  <c r="AQ158" i="1"/>
  <c r="AJ159" i="1"/>
  <c r="T162" i="1"/>
  <c r="W162" i="1"/>
  <c r="S162" i="1"/>
  <c r="BF162" i="1" s="1"/>
  <c r="BH162" i="1" s="1"/>
  <c r="R162" i="1"/>
  <c r="Q162" i="1" s="1"/>
  <c r="AQ162" i="1"/>
  <c r="AK163" i="1"/>
  <c r="S130" i="1"/>
  <c r="BF130" i="1" s="1"/>
  <c r="BH130" i="1" s="1"/>
  <c r="S132" i="1"/>
  <c r="BF132" i="1" s="1"/>
  <c r="BH132" i="1" s="1"/>
  <c r="S134" i="1"/>
  <c r="BF134" i="1" s="1"/>
  <c r="BH134" i="1" s="1"/>
  <c r="S136" i="1"/>
  <c r="BF136" i="1" s="1"/>
  <c r="BH136" i="1" s="1"/>
  <c r="S138" i="1"/>
  <c r="BF138" i="1" s="1"/>
  <c r="AQ138" i="1"/>
  <c r="CN138" i="1"/>
  <c r="BE138" i="1" s="1"/>
  <c r="BG138" i="1" s="1"/>
  <c r="AB138" i="1"/>
  <c r="S139" i="1"/>
  <c r="BF139" i="1" s="1"/>
  <c r="BH139" i="1" s="1"/>
  <c r="AQ142" i="1"/>
  <c r="BH143" i="1"/>
  <c r="CN143" i="1"/>
  <c r="BE143" i="1" s="1"/>
  <c r="BG143" i="1" s="1"/>
  <c r="AB143" i="1"/>
  <c r="AQ146" i="1"/>
  <c r="AL163" i="1"/>
  <c r="AM163" i="1" s="1"/>
  <c r="AE163" i="1"/>
  <c r="AI163" i="1" s="1"/>
  <c r="Z163" i="1"/>
  <c r="X163" i="1" s="1"/>
  <c r="AA163" i="1" s="1"/>
  <c r="U163" i="1" s="1"/>
  <c r="V163" i="1" s="1"/>
  <c r="AJ163" i="1"/>
  <c r="AJ164" i="1"/>
  <c r="W165" i="1"/>
  <c r="S165" i="1"/>
  <c r="BF165" i="1" s="1"/>
  <c r="BH165" i="1" s="1"/>
  <c r="R165" i="1"/>
  <c r="Q165" i="1" s="1"/>
  <c r="AC165" i="1" s="1"/>
  <c r="AD165" i="1" s="1"/>
  <c r="BG165" i="1"/>
  <c r="AQ166" i="1"/>
  <c r="T166" i="1"/>
  <c r="CN166" i="1"/>
  <c r="BE166" i="1" s="1"/>
  <c r="BG166" i="1" s="1"/>
  <c r="AB166" i="1"/>
  <c r="AB147" i="1"/>
  <c r="BN147" i="1"/>
  <c r="AB149" i="1"/>
  <c r="BN149" i="1"/>
  <c r="AB151" i="1"/>
  <c r="BN151" i="1"/>
  <c r="AB153" i="1"/>
  <c r="BN153" i="1"/>
  <c r="AB155" i="1"/>
  <c r="BN155" i="1"/>
  <c r="AB157" i="1"/>
  <c r="BN157" i="1"/>
  <c r="AB159" i="1"/>
  <c r="BN159" i="1"/>
  <c r="AB161" i="1"/>
  <c r="BN161" i="1"/>
  <c r="BN163" i="1"/>
  <c r="CN164" i="1"/>
  <c r="BE164" i="1" s="1"/>
  <c r="BG164" i="1" s="1"/>
  <c r="AB164" i="1"/>
  <c r="T165" i="1"/>
  <c r="AQ165" i="1"/>
  <c r="W166" i="1"/>
  <c r="AQ168" i="1"/>
  <c r="T168" i="1"/>
  <c r="R168" i="1"/>
  <c r="Q168" i="1" s="1"/>
  <c r="CN168" i="1"/>
  <c r="BE168" i="1" s="1"/>
  <c r="BG168" i="1" s="1"/>
  <c r="AB168" i="1"/>
  <c r="AQ172" i="1"/>
  <c r="T172" i="1"/>
  <c r="W172" i="1"/>
  <c r="S172" i="1"/>
  <c r="BF172" i="1" s="1"/>
  <c r="BH172" i="1" s="1"/>
  <c r="R172" i="1"/>
  <c r="Q172" i="1" s="1"/>
  <c r="AQ174" i="1"/>
  <c r="T174" i="1"/>
  <c r="W174" i="1"/>
  <c r="S174" i="1"/>
  <c r="BF174" i="1" s="1"/>
  <c r="BH174" i="1" s="1"/>
  <c r="R174" i="1"/>
  <c r="Q174" i="1" s="1"/>
  <c r="AQ176" i="1"/>
  <c r="T176" i="1"/>
  <c r="W176" i="1"/>
  <c r="S176" i="1"/>
  <c r="BF176" i="1" s="1"/>
  <c r="BH176" i="1" s="1"/>
  <c r="R176" i="1"/>
  <c r="Q176" i="1" s="1"/>
  <c r="AQ178" i="1"/>
  <c r="T178" i="1"/>
  <c r="W178" i="1"/>
  <c r="S178" i="1"/>
  <c r="BF178" i="1" s="1"/>
  <c r="BH178" i="1" s="1"/>
  <c r="R178" i="1"/>
  <c r="Q178" i="1" s="1"/>
  <c r="AQ180" i="1"/>
  <c r="T180" i="1"/>
  <c r="W180" i="1"/>
  <c r="S180" i="1"/>
  <c r="BF180" i="1" s="1"/>
  <c r="BH180" i="1" s="1"/>
  <c r="R180" i="1"/>
  <c r="Q180" i="1" s="1"/>
  <c r="AQ182" i="1"/>
  <c r="T182" i="1"/>
  <c r="W182" i="1"/>
  <c r="S182" i="1"/>
  <c r="BF182" i="1" s="1"/>
  <c r="BH182" i="1" s="1"/>
  <c r="R182" i="1"/>
  <c r="Q182" i="1" s="1"/>
  <c r="AQ186" i="1"/>
  <c r="T186" i="1"/>
  <c r="W186" i="1"/>
  <c r="S186" i="1"/>
  <c r="BF186" i="1" s="1"/>
  <c r="BH186" i="1" s="1"/>
  <c r="R186" i="1"/>
  <c r="Q186" i="1" s="1"/>
  <c r="AQ143" i="1"/>
  <c r="AQ145" i="1"/>
  <c r="AQ147" i="1"/>
  <c r="BO147" i="1"/>
  <c r="BS147" i="1" s="1"/>
  <c r="BT147" i="1" s="1"/>
  <c r="AQ149" i="1"/>
  <c r="BO149" i="1"/>
  <c r="BS149" i="1" s="1"/>
  <c r="BT149" i="1" s="1"/>
  <c r="AQ151" i="1"/>
  <c r="BO151" i="1"/>
  <c r="BS151" i="1" s="1"/>
  <c r="BT151" i="1" s="1"/>
  <c r="AQ153" i="1"/>
  <c r="BO153" i="1"/>
  <c r="BS153" i="1" s="1"/>
  <c r="BT153" i="1" s="1"/>
  <c r="AQ155" i="1"/>
  <c r="BO155" i="1"/>
  <c r="BS155" i="1" s="1"/>
  <c r="BT155" i="1" s="1"/>
  <c r="AQ157" i="1"/>
  <c r="BO157" i="1"/>
  <c r="BS157" i="1" s="1"/>
  <c r="BT157" i="1" s="1"/>
  <c r="AQ159" i="1"/>
  <c r="BO159" i="1"/>
  <c r="BS159" i="1" s="1"/>
  <c r="BT159" i="1" s="1"/>
  <c r="AQ161" i="1"/>
  <c r="BO161" i="1"/>
  <c r="BS161" i="1" s="1"/>
  <c r="BT161" i="1" s="1"/>
  <c r="AQ163" i="1"/>
  <c r="BO163" i="1"/>
  <c r="BS163" i="1" s="1"/>
  <c r="BT163" i="1" s="1"/>
  <c r="R166" i="1"/>
  <c r="Q166" i="1" s="1"/>
  <c r="BO168" i="1"/>
  <c r="BS168" i="1" s="1"/>
  <c r="BT168" i="1" s="1"/>
  <c r="BN168" i="1"/>
  <c r="BP168" i="1"/>
  <c r="AQ170" i="1"/>
  <c r="T170" i="1"/>
  <c r="R170" i="1"/>
  <c r="Q170" i="1" s="1"/>
  <c r="CN170" i="1"/>
  <c r="BE170" i="1" s="1"/>
  <c r="BG170" i="1" s="1"/>
  <c r="AB170" i="1"/>
  <c r="BG185" i="1"/>
  <c r="BG189" i="1"/>
  <c r="AJ190" i="1"/>
  <c r="AB140" i="1"/>
  <c r="AB142" i="1"/>
  <c r="AB144" i="1"/>
  <c r="AB146" i="1"/>
  <c r="AB148" i="1"/>
  <c r="AB150" i="1"/>
  <c r="AB152" i="1"/>
  <c r="AB154" i="1"/>
  <c r="AB156" i="1"/>
  <c r="AB158" i="1"/>
  <c r="AB160" i="1"/>
  <c r="AB162" i="1"/>
  <c r="AF164" i="1"/>
  <c r="BO164" i="1"/>
  <c r="BS164" i="1" s="1"/>
  <c r="BT164" i="1" s="1"/>
  <c r="S166" i="1"/>
  <c r="BF166" i="1" s="1"/>
  <c r="AF166" i="1"/>
  <c r="BO166" i="1"/>
  <c r="BS166" i="1" s="1"/>
  <c r="BT166" i="1" s="1"/>
  <c r="BN166" i="1"/>
  <c r="W167" i="1"/>
  <c r="S167" i="1"/>
  <c r="BF167" i="1" s="1"/>
  <c r="BH167" i="1" s="1"/>
  <c r="R167" i="1"/>
  <c r="Q167" i="1" s="1"/>
  <c r="BG167" i="1"/>
  <c r="BO170" i="1"/>
  <c r="BS170" i="1" s="1"/>
  <c r="BT170" i="1" s="1"/>
  <c r="BN170" i="1"/>
  <c r="BP170" i="1"/>
  <c r="AQ184" i="1"/>
  <c r="T184" i="1"/>
  <c r="W184" i="1"/>
  <c r="S184" i="1"/>
  <c r="BF184" i="1" s="1"/>
  <c r="BH184" i="1" s="1"/>
  <c r="R184" i="1"/>
  <c r="Q184" i="1" s="1"/>
  <c r="AQ188" i="1"/>
  <c r="T188" i="1"/>
  <c r="W188" i="1"/>
  <c r="S188" i="1"/>
  <c r="BF188" i="1" s="1"/>
  <c r="BH188" i="1" s="1"/>
  <c r="R188" i="1"/>
  <c r="Q188" i="1" s="1"/>
  <c r="BP172" i="1"/>
  <c r="BP174" i="1"/>
  <c r="BP176" i="1"/>
  <c r="BP178" i="1"/>
  <c r="BP180" i="1"/>
  <c r="BP182" i="1"/>
  <c r="BP184" i="1"/>
  <c r="BP186" i="1"/>
  <c r="BP188" i="1"/>
  <c r="T192" i="1"/>
  <c r="R192" i="1"/>
  <c r="Q192" i="1" s="1"/>
  <c r="AJ193" i="1"/>
  <c r="T194" i="1"/>
  <c r="W194" i="1"/>
  <c r="S194" i="1"/>
  <c r="BF194" i="1" s="1"/>
  <c r="BH194" i="1" s="1"/>
  <c r="R194" i="1"/>
  <c r="Q194" i="1" s="1"/>
  <c r="AQ194" i="1"/>
  <c r="T196" i="1"/>
  <c r="W196" i="1"/>
  <c r="S196" i="1"/>
  <c r="BF196" i="1" s="1"/>
  <c r="BH196" i="1" s="1"/>
  <c r="R196" i="1"/>
  <c r="Q196" i="1" s="1"/>
  <c r="AQ196" i="1"/>
  <c r="T198" i="1"/>
  <c r="W198" i="1"/>
  <c r="S198" i="1"/>
  <c r="BF198" i="1" s="1"/>
  <c r="BH198" i="1" s="1"/>
  <c r="R198" i="1"/>
  <c r="Q198" i="1" s="1"/>
  <c r="AQ198" i="1"/>
  <c r="T200" i="1"/>
  <c r="W200" i="1"/>
  <c r="S200" i="1"/>
  <c r="BF200" i="1" s="1"/>
  <c r="BH200" i="1" s="1"/>
  <c r="R200" i="1"/>
  <c r="Q200" i="1" s="1"/>
  <c r="AQ200" i="1"/>
  <c r="AL203" i="1"/>
  <c r="AE203" i="1"/>
  <c r="AI203" i="1" s="1"/>
  <c r="Z203" i="1"/>
  <c r="X203" i="1" s="1"/>
  <c r="AA203" i="1" s="1"/>
  <c r="U203" i="1" s="1"/>
  <c r="V203" i="1" s="1"/>
  <c r="AJ203" i="1"/>
  <c r="AJ207" i="1"/>
  <c r="CN190" i="1"/>
  <c r="BE190" i="1" s="1"/>
  <c r="BG190" i="1" s="1"/>
  <c r="AB190" i="1"/>
  <c r="AC191" i="1"/>
  <c r="AD191" i="1" s="1"/>
  <c r="W192" i="1"/>
  <c r="AJ195" i="1"/>
  <c r="AJ197" i="1"/>
  <c r="AJ199" i="1"/>
  <c r="AK201" i="1"/>
  <c r="AC201" i="1"/>
  <c r="AD201" i="1" s="1"/>
  <c r="AJ201" i="1"/>
  <c r="T204" i="1"/>
  <c r="W204" i="1"/>
  <c r="S204" i="1"/>
  <c r="BF204" i="1" s="1"/>
  <c r="BH204" i="1" s="1"/>
  <c r="R204" i="1"/>
  <c r="Q204" i="1" s="1"/>
  <c r="AQ204" i="1"/>
  <c r="R169" i="1"/>
  <c r="Q169" i="1" s="1"/>
  <c r="R171" i="1"/>
  <c r="Q171" i="1" s="1"/>
  <c r="AB172" i="1"/>
  <c r="BN172" i="1"/>
  <c r="R173" i="1"/>
  <c r="Q173" i="1" s="1"/>
  <c r="AB174" i="1"/>
  <c r="BN174" i="1"/>
  <c r="R175" i="1"/>
  <c r="Q175" i="1" s="1"/>
  <c r="AB176" i="1"/>
  <c r="BN176" i="1"/>
  <c r="R177" i="1"/>
  <c r="Q177" i="1" s="1"/>
  <c r="AB178" i="1"/>
  <c r="BN178" i="1"/>
  <c r="R179" i="1"/>
  <c r="Q179" i="1" s="1"/>
  <c r="AB180" i="1"/>
  <c r="BN180" i="1"/>
  <c r="R181" i="1"/>
  <c r="Q181" i="1" s="1"/>
  <c r="AB182" i="1"/>
  <c r="BN182" i="1"/>
  <c r="R183" i="1"/>
  <c r="Q183" i="1" s="1"/>
  <c r="AB184" i="1"/>
  <c r="BN184" i="1"/>
  <c r="R185" i="1"/>
  <c r="Q185" i="1" s="1"/>
  <c r="AB186" i="1"/>
  <c r="BN186" i="1"/>
  <c r="R187" i="1"/>
  <c r="Q187" i="1" s="1"/>
  <c r="AB188" i="1"/>
  <c r="BN188" i="1"/>
  <c r="R189" i="1"/>
  <c r="Q189" i="1" s="1"/>
  <c r="BP191" i="1"/>
  <c r="BN191" i="1"/>
  <c r="BN192" i="1"/>
  <c r="BP192" i="1"/>
  <c r="BH201" i="1"/>
  <c r="S169" i="1"/>
  <c r="BF169" i="1" s="1"/>
  <c r="BH169" i="1" s="1"/>
  <c r="S171" i="1"/>
  <c r="BF171" i="1" s="1"/>
  <c r="BH171" i="1" s="1"/>
  <c r="S173" i="1"/>
  <c r="BF173" i="1" s="1"/>
  <c r="BH173" i="1" s="1"/>
  <c r="S175" i="1"/>
  <c r="BF175" i="1" s="1"/>
  <c r="BH175" i="1" s="1"/>
  <c r="S177" i="1"/>
  <c r="BF177" i="1" s="1"/>
  <c r="BH177" i="1" s="1"/>
  <c r="S179" i="1"/>
  <c r="BF179" i="1" s="1"/>
  <c r="BH179" i="1" s="1"/>
  <c r="S181" i="1"/>
  <c r="BF181" i="1" s="1"/>
  <c r="BH181" i="1" s="1"/>
  <c r="S183" i="1"/>
  <c r="BF183" i="1" s="1"/>
  <c r="BH183" i="1" s="1"/>
  <c r="S185" i="1"/>
  <c r="BF185" i="1" s="1"/>
  <c r="BH185" i="1" s="1"/>
  <c r="S187" i="1"/>
  <c r="BF187" i="1" s="1"/>
  <c r="BH187" i="1" s="1"/>
  <c r="S189" i="1"/>
  <c r="BF189" i="1" s="1"/>
  <c r="BH189" i="1" s="1"/>
  <c r="AF190" i="1"/>
  <c r="BO190" i="1"/>
  <c r="BS190" i="1" s="1"/>
  <c r="BT190" i="1" s="1"/>
  <c r="AJ191" i="1"/>
  <c r="BO191" i="1"/>
  <c r="BS191" i="1" s="1"/>
  <c r="BT191" i="1" s="1"/>
  <c r="CN191" i="1"/>
  <c r="BE191" i="1" s="1"/>
  <c r="BG191" i="1" s="1"/>
  <c r="S192" i="1"/>
  <c r="BF192" i="1" s="1"/>
  <c r="BH192" i="1" s="1"/>
  <c r="AQ192" i="1"/>
  <c r="BO192" i="1"/>
  <c r="BS192" i="1" s="1"/>
  <c r="BT192" i="1" s="1"/>
  <c r="CN192" i="1"/>
  <c r="BE192" i="1" s="1"/>
  <c r="BG192" i="1" s="1"/>
  <c r="BP193" i="1"/>
  <c r="BO193" i="1"/>
  <c r="BS193" i="1" s="1"/>
  <c r="BT193" i="1" s="1"/>
  <c r="BN193" i="1"/>
  <c r="BH195" i="1"/>
  <c r="BH197" i="1"/>
  <c r="BH199" i="1"/>
  <c r="T202" i="1"/>
  <c r="W202" i="1"/>
  <c r="S202" i="1"/>
  <c r="BF202" i="1" s="1"/>
  <c r="BH202" i="1" s="1"/>
  <c r="R202" i="1"/>
  <c r="Q202" i="1" s="1"/>
  <c r="AQ202" i="1"/>
  <c r="AK203" i="1"/>
  <c r="BO200" i="1"/>
  <c r="BS200" i="1" s="1"/>
  <c r="BT200" i="1" s="1"/>
  <c r="BO202" i="1"/>
  <c r="BS202" i="1" s="1"/>
  <c r="BT202" i="1" s="1"/>
  <c r="W203" i="1"/>
  <c r="BO204" i="1"/>
  <c r="BS204" i="1" s="1"/>
  <c r="BT204" i="1" s="1"/>
  <c r="S205" i="1"/>
  <c r="BF205" i="1" s="1"/>
  <c r="AQ205" i="1"/>
  <c r="CN205" i="1"/>
  <c r="BE205" i="1" s="1"/>
  <c r="BG205" i="1" s="1"/>
  <c r="AB205" i="1"/>
  <c r="S206" i="1"/>
  <c r="BF206" i="1" s="1"/>
  <c r="BH206" i="1" s="1"/>
  <c r="AC206" i="1"/>
  <c r="AD206" i="1" s="1"/>
  <c r="Z206" i="1" s="1"/>
  <c r="X206" i="1" s="1"/>
  <c r="AA206" i="1" s="1"/>
  <c r="U206" i="1" s="1"/>
  <c r="V206" i="1" s="1"/>
  <c r="BO206" i="1"/>
  <c r="BS206" i="1" s="1"/>
  <c r="BT206" i="1" s="1"/>
  <c r="AF207" i="1"/>
  <c r="BO207" i="1"/>
  <c r="BS207" i="1" s="1"/>
  <c r="BT207" i="1" s="1"/>
  <c r="CN210" i="1"/>
  <c r="BE210" i="1" s="1"/>
  <c r="BG210" i="1" s="1"/>
  <c r="AB210" i="1"/>
  <c r="AQ215" i="1"/>
  <c r="T215" i="1"/>
  <c r="W215" i="1"/>
  <c r="S215" i="1"/>
  <c r="BF215" i="1" s="1"/>
  <c r="BH215" i="1" s="1"/>
  <c r="R215" i="1"/>
  <c r="Q215" i="1" s="1"/>
  <c r="BO215" i="1"/>
  <c r="BS215" i="1" s="1"/>
  <c r="BT215" i="1" s="1"/>
  <c r="BN215" i="1"/>
  <c r="BP215" i="1"/>
  <c r="AQ219" i="1"/>
  <c r="T219" i="1"/>
  <c r="W219" i="1"/>
  <c r="S219" i="1"/>
  <c r="BF219" i="1" s="1"/>
  <c r="BH219" i="1" s="1"/>
  <c r="R219" i="1"/>
  <c r="Q219" i="1" s="1"/>
  <c r="BO219" i="1"/>
  <c r="BS219" i="1" s="1"/>
  <c r="BT219" i="1" s="1"/>
  <c r="BN219" i="1"/>
  <c r="BP219" i="1"/>
  <c r="AB193" i="1"/>
  <c r="BP194" i="1"/>
  <c r="AB195" i="1"/>
  <c r="BN195" i="1"/>
  <c r="BP196" i="1"/>
  <c r="AB197" i="1"/>
  <c r="BN197" i="1"/>
  <c r="BP198" i="1"/>
  <c r="AB199" i="1"/>
  <c r="BN199" i="1"/>
  <c r="BP200" i="1"/>
  <c r="BN201" i="1"/>
  <c r="BP202" i="1"/>
  <c r="W207" i="1"/>
  <c r="BP207" i="1"/>
  <c r="BP210" i="1"/>
  <c r="BO210" i="1"/>
  <c r="BS210" i="1" s="1"/>
  <c r="BT210" i="1" s="1"/>
  <c r="BN210" i="1"/>
  <c r="AJ212" i="1"/>
  <c r="BP214" i="1"/>
  <c r="BO214" i="1"/>
  <c r="BS214" i="1" s="1"/>
  <c r="BT214" i="1" s="1"/>
  <c r="BN214" i="1"/>
  <c r="AJ216" i="1"/>
  <c r="BP218" i="1"/>
  <c r="BO218" i="1"/>
  <c r="BS218" i="1" s="1"/>
  <c r="BT218" i="1" s="1"/>
  <c r="BN218" i="1"/>
  <c r="AJ220" i="1"/>
  <c r="AJ222" i="1"/>
  <c r="BO223" i="1"/>
  <c r="BS223" i="1" s="1"/>
  <c r="BT223" i="1" s="1"/>
  <c r="BP223" i="1"/>
  <c r="BN223" i="1"/>
  <c r="BO195" i="1"/>
  <c r="BS195" i="1" s="1"/>
  <c r="BT195" i="1" s="1"/>
  <c r="BO197" i="1"/>
  <c r="BS197" i="1" s="1"/>
  <c r="BT197" i="1" s="1"/>
  <c r="BO199" i="1"/>
  <c r="BS199" i="1" s="1"/>
  <c r="BT199" i="1" s="1"/>
  <c r="AQ201" i="1"/>
  <c r="BO201" i="1"/>
  <c r="BS201" i="1" s="1"/>
  <c r="BT201" i="1" s="1"/>
  <c r="AQ203" i="1"/>
  <c r="BO203" i="1"/>
  <c r="BS203" i="1" s="1"/>
  <c r="BT203" i="1" s="1"/>
  <c r="AQ207" i="1"/>
  <c r="CN207" i="1"/>
  <c r="BE207" i="1" s="1"/>
  <c r="BG207" i="1" s="1"/>
  <c r="AB207" i="1"/>
  <c r="BP208" i="1"/>
  <c r="BO208" i="1"/>
  <c r="BS208" i="1" s="1"/>
  <c r="BT208" i="1" s="1"/>
  <c r="AF209" i="1"/>
  <c r="BH216" i="1"/>
  <c r="AQ217" i="1"/>
  <c r="T217" i="1"/>
  <c r="W217" i="1"/>
  <c r="S217" i="1"/>
  <c r="BF217" i="1" s="1"/>
  <c r="BH217" i="1" s="1"/>
  <c r="R217" i="1"/>
  <c r="Q217" i="1" s="1"/>
  <c r="BO217" i="1"/>
  <c r="BS217" i="1" s="1"/>
  <c r="BT217" i="1" s="1"/>
  <c r="BN217" i="1"/>
  <c r="BP217" i="1"/>
  <c r="AQ221" i="1"/>
  <c r="T221" i="1"/>
  <c r="W221" i="1"/>
  <c r="S221" i="1"/>
  <c r="BF221" i="1" s="1"/>
  <c r="BH221" i="1" s="1"/>
  <c r="R221" i="1"/>
  <c r="Q221" i="1" s="1"/>
  <c r="BO221" i="1"/>
  <c r="BS221" i="1" s="1"/>
  <c r="BT221" i="1" s="1"/>
  <c r="BN221" i="1"/>
  <c r="BP221" i="1"/>
  <c r="BN222" i="1"/>
  <c r="BP222" i="1"/>
  <c r="BO222" i="1"/>
  <c r="BS222" i="1" s="1"/>
  <c r="BT222" i="1" s="1"/>
  <c r="AB192" i="1"/>
  <c r="AB194" i="1"/>
  <c r="AB196" i="1"/>
  <c r="AB198" i="1"/>
  <c r="AB200" i="1"/>
  <c r="AB202" i="1"/>
  <c r="AB204" i="1"/>
  <c r="R205" i="1"/>
  <c r="Q205" i="1" s="1"/>
  <c r="W205" i="1"/>
  <c r="BP205" i="1"/>
  <c r="BN206" i="1"/>
  <c r="AB208" i="1"/>
  <c r="R208" i="1"/>
  <c r="Q208" i="1" s="1"/>
  <c r="AQ208" i="1"/>
  <c r="BN208" i="1"/>
  <c r="T209" i="1"/>
  <c r="W209" i="1"/>
  <c r="S209" i="1"/>
  <c r="BF209" i="1" s="1"/>
  <c r="BH209" i="1" s="1"/>
  <c r="AJ210" i="1"/>
  <c r="T211" i="1"/>
  <c r="W211" i="1"/>
  <c r="S211" i="1"/>
  <c r="BF211" i="1" s="1"/>
  <c r="R211" i="1"/>
  <c r="Q211" i="1" s="1"/>
  <c r="CN211" i="1"/>
  <c r="BE211" i="1" s="1"/>
  <c r="BG211" i="1" s="1"/>
  <c r="AQ213" i="1"/>
  <c r="T213" i="1"/>
  <c r="W213" i="1"/>
  <c r="S213" i="1"/>
  <c r="BF213" i="1" s="1"/>
  <c r="BH213" i="1" s="1"/>
  <c r="R213" i="1"/>
  <c r="Q213" i="1" s="1"/>
  <c r="AJ214" i="1"/>
  <c r="BP216" i="1"/>
  <c r="BO216" i="1"/>
  <c r="BS216" i="1" s="1"/>
  <c r="BT216" i="1" s="1"/>
  <c r="BN216" i="1"/>
  <c r="AJ218" i="1"/>
  <c r="BP220" i="1"/>
  <c r="BO220" i="1"/>
  <c r="BS220" i="1" s="1"/>
  <c r="BT220" i="1" s="1"/>
  <c r="BN220" i="1"/>
  <c r="AB212" i="1"/>
  <c r="BN212" i="1"/>
  <c r="AB214" i="1"/>
  <c r="AB216" i="1"/>
  <c r="AB218" i="1"/>
  <c r="AB220" i="1"/>
  <c r="W224" i="1"/>
  <c r="S224" i="1"/>
  <c r="BF224" i="1" s="1"/>
  <c r="BH224" i="1" s="1"/>
  <c r="R224" i="1"/>
  <c r="Q224" i="1" s="1"/>
  <c r="AQ224" i="1"/>
  <c r="T224" i="1"/>
  <c r="BP224" i="1"/>
  <c r="BO224" i="1"/>
  <c r="BS224" i="1" s="1"/>
  <c r="BT224" i="1" s="1"/>
  <c r="BN224" i="1"/>
  <c r="BO225" i="1"/>
  <c r="BS225" i="1" s="1"/>
  <c r="BT225" i="1" s="1"/>
  <c r="BN225" i="1"/>
  <c r="BP225" i="1"/>
  <c r="AQ210" i="1"/>
  <c r="AQ212" i="1"/>
  <c r="BO212" i="1"/>
  <c r="BS212" i="1" s="1"/>
  <c r="BT212" i="1" s="1"/>
  <c r="AQ214" i="1"/>
  <c r="AQ216" i="1"/>
  <c r="AQ218" i="1"/>
  <c r="AQ220" i="1"/>
  <c r="AC222" i="1"/>
  <c r="AD222" i="1" s="1"/>
  <c r="Z222" i="1" s="1"/>
  <c r="X222" i="1" s="1"/>
  <c r="AA222" i="1" s="1"/>
  <c r="U222" i="1" s="1"/>
  <c r="V222" i="1" s="1"/>
  <c r="AB223" i="1"/>
  <c r="AQ223" i="1"/>
  <c r="R223" i="1"/>
  <c r="Q223" i="1" s="1"/>
  <c r="AC224" i="1"/>
  <c r="AD224" i="1" s="1"/>
  <c r="BG226" i="1"/>
  <c r="BG228" i="1"/>
  <c r="BO229" i="1"/>
  <c r="BS229" i="1" s="1"/>
  <c r="BT229" i="1" s="1"/>
  <c r="BN229" i="1"/>
  <c r="BP229" i="1"/>
  <c r="BH230" i="1"/>
  <c r="AB209" i="1"/>
  <c r="AB211" i="1"/>
  <c r="AB213" i="1"/>
  <c r="AB215" i="1"/>
  <c r="AB217" i="1"/>
  <c r="AB219" i="1"/>
  <c r="AB221" i="1"/>
  <c r="BH225" i="1"/>
  <c r="BG229" i="1"/>
  <c r="AJ230" i="1"/>
  <c r="BO233" i="1"/>
  <c r="BS233" i="1" s="1"/>
  <c r="BT233" i="1" s="1"/>
  <c r="BN233" i="1"/>
  <c r="BP233" i="1"/>
  <c r="W226" i="1"/>
  <c r="S226" i="1"/>
  <c r="BF226" i="1" s="1"/>
  <c r="BH226" i="1" s="1"/>
  <c r="R226" i="1"/>
  <c r="Q226" i="1" s="1"/>
  <c r="AQ226" i="1"/>
  <c r="T226" i="1"/>
  <c r="BP226" i="1"/>
  <c r="BO226" i="1"/>
  <c r="BS226" i="1" s="1"/>
  <c r="BT226" i="1" s="1"/>
  <c r="BN226" i="1"/>
  <c r="BO227" i="1"/>
  <c r="BS227" i="1" s="1"/>
  <c r="BT227" i="1" s="1"/>
  <c r="BN227" i="1"/>
  <c r="BP227" i="1"/>
  <c r="W228" i="1"/>
  <c r="S228" i="1"/>
  <c r="BF228" i="1" s="1"/>
  <c r="BH228" i="1" s="1"/>
  <c r="R228" i="1"/>
  <c r="Q228" i="1" s="1"/>
  <c r="AC228" i="1" s="1"/>
  <c r="AD228" i="1" s="1"/>
  <c r="AQ228" i="1"/>
  <c r="T228" i="1"/>
  <c r="BP228" i="1"/>
  <c r="BO228" i="1"/>
  <c r="BS228" i="1" s="1"/>
  <c r="BT228" i="1" s="1"/>
  <c r="BN228" i="1"/>
  <c r="R225" i="1"/>
  <c r="Q225" i="1" s="1"/>
  <c r="R227" i="1"/>
  <c r="Q227" i="1" s="1"/>
  <c r="AC227" i="1" s="1"/>
  <c r="AD227" i="1" s="1"/>
  <c r="R229" i="1"/>
  <c r="Q229" i="1" s="1"/>
  <c r="R231" i="1"/>
  <c r="Q231" i="1" s="1"/>
  <c r="W231" i="1"/>
  <c r="AQ233" i="1"/>
  <c r="T233" i="1"/>
  <c r="CN233" i="1"/>
  <c r="BE233" i="1" s="1"/>
  <c r="BG233" i="1" s="1"/>
  <c r="AB233" i="1"/>
  <c r="BG234" i="1"/>
  <c r="BN240" i="1"/>
  <c r="BP240" i="1"/>
  <c r="BO240" i="1"/>
  <c r="BS240" i="1" s="1"/>
  <c r="BT240" i="1" s="1"/>
  <c r="S229" i="1"/>
  <c r="BF229" i="1" s="1"/>
  <c r="BH229" i="1" s="1"/>
  <c r="W229" i="1"/>
  <c r="S231" i="1"/>
  <c r="BF231" i="1" s="1"/>
  <c r="AQ231" i="1"/>
  <c r="BP243" i="1"/>
  <c r="BN243" i="1"/>
  <c r="BO243" i="1"/>
  <c r="BS243" i="1" s="1"/>
  <c r="BT243" i="1" s="1"/>
  <c r="BO231" i="1"/>
  <c r="BS231" i="1" s="1"/>
  <c r="BT231" i="1" s="1"/>
  <c r="BN231" i="1"/>
  <c r="W232" i="1"/>
  <c r="S232" i="1"/>
  <c r="BF232" i="1" s="1"/>
  <c r="BH232" i="1" s="1"/>
  <c r="R232" i="1"/>
  <c r="Q232" i="1" s="1"/>
  <c r="BG232" i="1"/>
  <c r="AJ243" i="1"/>
  <c r="AC230" i="1"/>
  <c r="AD230" i="1" s="1"/>
  <c r="Z230" i="1" s="1"/>
  <c r="X230" i="1" s="1"/>
  <c r="AA230" i="1" s="1"/>
  <c r="U230" i="1" s="1"/>
  <c r="V230" i="1" s="1"/>
  <c r="BO230" i="1"/>
  <c r="BS230" i="1" s="1"/>
  <c r="BT230" i="1" s="1"/>
  <c r="AF231" i="1"/>
  <c r="BP231" i="1"/>
  <c r="CN231" i="1"/>
  <c r="BE231" i="1" s="1"/>
  <c r="BG231" i="1" s="1"/>
  <c r="AB231" i="1"/>
  <c r="T232" i="1"/>
  <c r="AQ232" i="1"/>
  <c r="BO232" i="1"/>
  <c r="BS232" i="1" s="1"/>
  <c r="BT232" i="1" s="1"/>
  <c r="R233" i="1"/>
  <c r="Q233" i="1" s="1"/>
  <c r="BP234" i="1"/>
  <c r="BN234" i="1"/>
  <c r="BO234" i="1"/>
  <c r="BS234" i="1" s="1"/>
  <c r="BT234" i="1" s="1"/>
  <c r="BN238" i="1"/>
  <c r="BP238" i="1"/>
  <c r="BO238" i="1"/>
  <c r="BS238" i="1" s="1"/>
  <c r="BT238" i="1" s="1"/>
  <c r="BN244" i="1"/>
  <c r="BP244" i="1"/>
  <c r="BO244" i="1"/>
  <c r="BS244" i="1" s="1"/>
  <c r="BT244" i="1" s="1"/>
  <c r="R235" i="1"/>
  <c r="Q235" i="1" s="1"/>
  <c r="AQ235" i="1"/>
  <c r="CN235" i="1"/>
  <c r="BE235" i="1" s="1"/>
  <c r="BG235" i="1" s="1"/>
  <c r="CN236" i="1"/>
  <c r="BE236" i="1" s="1"/>
  <c r="BG236" i="1" s="1"/>
  <c r="S237" i="1"/>
  <c r="BF237" i="1" s="1"/>
  <c r="CN237" i="1"/>
  <c r="BE237" i="1" s="1"/>
  <c r="BG237" i="1" s="1"/>
  <c r="AB237" i="1"/>
  <c r="CN241" i="1"/>
  <c r="BE241" i="1" s="1"/>
  <c r="BG241" i="1" s="1"/>
  <c r="AB241" i="1"/>
  <c r="BH242" i="1"/>
  <c r="CN242" i="1"/>
  <c r="BE242" i="1" s="1"/>
  <c r="BG242" i="1" s="1"/>
  <c r="AB242" i="1"/>
  <c r="BH243" i="1"/>
  <c r="BP245" i="1"/>
  <c r="BO245" i="1"/>
  <c r="BS245" i="1" s="1"/>
  <c r="BT245" i="1" s="1"/>
  <c r="BN245" i="1"/>
  <c r="R237" i="1"/>
  <c r="Q237" i="1" s="1"/>
  <c r="T237" i="1"/>
  <c r="BP239" i="1"/>
  <c r="BN239" i="1"/>
  <c r="AJ241" i="1"/>
  <c r="T242" i="1"/>
  <c r="R242" i="1"/>
  <c r="Q242" i="1" s="1"/>
  <c r="AJ244" i="1"/>
  <c r="R234" i="1"/>
  <c r="Q234" i="1" s="1"/>
  <c r="AB235" i="1"/>
  <c r="AF235" i="1"/>
  <c r="BO235" i="1"/>
  <c r="BS235" i="1" s="1"/>
  <c r="BT235" i="1" s="1"/>
  <c r="W237" i="1"/>
  <c r="AJ239" i="1"/>
  <c r="BO239" i="1"/>
  <c r="BS239" i="1" s="1"/>
  <c r="BT239" i="1" s="1"/>
  <c r="CN239" i="1"/>
  <c r="BE239" i="1" s="1"/>
  <c r="BG239" i="1" s="1"/>
  <c r="AB239" i="1"/>
  <c r="S240" i="1"/>
  <c r="BF240" i="1" s="1"/>
  <c r="BH240" i="1" s="1"/>
  <c r="CN240" i="1"/>
  <c r="BE240" i="1" s="1"/>
  <c r="BG240" i="1" s="1"/>
  <c r="AB240" i="1"/>
  <c r="W242" i="1"/>
  <c r="CN243" i="1"/>
  <c r="BE243" i="1" s="1"/>
  <c r="BG243" i="1" s="1"/>
  <c r="AB243" i="1"/>
  <c r="AJ245" i="1"/>
  <c r="S234" i="1"/>
  <c r="BF234" i="1" s="1"/>
  <c r="BH234" i="1" s="1"/>
  <c r="BP235" i="1"/>
  <c r="AJ236" i="1"/>
  <c r="AB236" i="1"/>
  <c r="BN236" i="1"/>
  <c r="BP236" i="1"/>
  <c r="BP237" i="1"/>
  <c r="BN237" i="1"/>
  <c r="AJ238" i="1"/>
  <c r="CN238" i="1"/>
  <c r="BE238" i="1" s="1"/>
  <c r="BG238" i="1" s="1"/>
  <c r="AB238" i="1"/>
  <c r="T240" i="1"/>
  <c r="R240" i="1"/>
  <c r="Q240" i="1" s="1"/>
  <c r="BP241" i="1"/>
  <c r="BN241" i="1"/>
  <c r="BN242" i="1"/>
  <c r="BP242" i="1"/>
  <c r="CN244" i="1"/>
  <c r="BE244" i="1" s="1"/>
  <c r="BG244" i="1" s="1"/>
  <c r="AB244" i="1"/>
  <c r="AC245" i="1"/>
  <c r="AD245" i="1" s="1"/>
  <c r="Z245" i="1" s="1"/>
  <c r="X245" i="1" s="1"/>
  <c r="AA245" i="1" s="1"/>
  <c r="U245" i="1" s="1"/>
  <c r="V245" i="1" s="1"/>
  <c r="S245" i="1"/>
  <c r="BF245" i="1" s="1"/>
  <c r="BH245" i="1" s="1"/>
  <c r="W245" i="1"/>
  <c r="BH89" i="1" l="1"/>
  <c r="BH222" i="1"/>
  <c r="AK137" i="1"/>
  <c r="BH20" i="1"/>
  <c r="BH63" i="1"/>
  <c r="AM203" i="1"/>
  <c r="Z128" i="1"/>
  <c r="X128" i="1" s="1"/>
  <c r="AA128" i="1" s="1"/>
  <c r="U128" i="1" s="1"/>
  <c r="V128" i="1" s="1"/>
  <c r="BH111" i="1"/>
  <c r="BH71" i="1"/>
  <c r="BH236" i="1"/>
  <c r="BH214" i="1"/>
  <c r="BH105" i="1"/>
  <c r="BH23" i="1"/>
  <c r="BH193" i="1"/>
  <c r="BH241" i="1"/>
  <c r="BH231" i="1"/>
  <c r="BH211" i="1"/>
  <c r="BH170" i="1"/>
  <c r="BH168" i="1"/>
  <c r="BH69" i="1"/>
  <c r="BH218" i="1"/>
  <c r="BH208" i="1"/>
  <c r="U137" i="1"/>
  <c r="V137" i="1" s="1"/>
  <c r="AE165" i="1"/>
  <c r="AI165" i="1" s="1"/>
  <c r="AL165" i="1"/>
  <c r="AK165" i="1"/>
  <c r="AE93" i="1"/>
  <c r="AI93" i="1" s="1"/>
  <c r="AL93" i="1"/>
  <c r="AK93" i="1"/>
  <c r="AE100" i="1"/>
  <c r="AI100" i="1" s="1"/>
  <c r="AL100" i="1"/>
  <c r="AK100" i="1"/>
  <c r="AE97" i="1"/>
  <c r="AI97" i="1" s="1"/>
  <c r="AL97" i="1"/>
  <c r="AK97" i="1"/>
  <c r="AL65" i="1"/>
  <c r="AE65" i="1"/>
  <c r="AI65" i="1" s="1"/>
  <c r="AK65" i="1"/>
  <c r="AE228" i="1"/>
  <c r="AI228" i="1" s="1"/>
  <c r="AL228" i="1"/>
  <c r="AK228" i="1"/>
  <c r="AE224" i="1"/>
  <c r="AI224" i="1" s="1"/>
  <c r="AL224" i="1"/>
  <c r="AC214" i="1"/>
  <c r="AD214" i="1" s="1"/>
  <c r="AJ211" i="1"/>
  <c r="AC204" i="1"/>
  <c r="AD204" i="1" s="1"/>
  <c r="AC199" i="1"/>
  <c r="AD199" i="1" s="1"/>
  <c r="AC193" i="1"/>
  <c r="AD193" i="1" s="1"/>
  <c r="AC185" i="1"/>
  <c r="AD185" i="1" s="1"/>
  <c r="AJ185" i="1"/>
  <c r="AC150" i="1"/>
  <c r="AD150" i="1" s="1"/>
  <c r="AJ178" i="1"/>
  <c r="AC111" i="1"/>
  <c r="AD111" i="1" s="1"/>
  <c r="AJ152" i="1"/>
  <c r="AJ146" i="1"/>
  <c r="AC116" i="1"/>
  <c r="AD116" i="1" s="1"/>
  <c r="AJ105" i="1"/>
  <c r="AE135" i="1"/>
  <c r="AI135" i="1" s="1"/>
  <c r="AL135" i="1"/>
  <c r="AL139" i="1"/>
  <c r="AE139" i="1"/>
  <c r="AI139" i="1" s="1"/>
  <c r="AC239" i="1"/>
  <c r="AD239" i="1" s="1"/>
  <c r="AJ237" i="1"/>
  <c r="AC231" i="1"/>
  <c r="AD231" i="1" s="1"/>
  <c r="AC213" i="1"/>
  <c r="AD213" i="1" s="1"/>
  <c r="AC223" i="1"/>
  <c r="AD223" i="1" s="1"/>
  <c r="AJ221" i="1"/>
  <c r="AJ215" i="1"/>
  <c r="AJ125" i="1"/>
  <c r="AJ121" i="1"/>
  <c r="AJ117" i="1"/>
  <c r="AJ113" i="1"/>
  <c r="AJ103" i="1"/>
  <c r="AJ95" i="1"/>
  <c r="AC90" i="1"/>
  <c r="AD90" i="1" s="1"/>
  <c r="AC82" i="1"/>
  <c r="AD82" i="1" s="1"/>
  <c r="AC74" i="1"/>
  <c r="AD74" i="1" s="1"/>
  <c r="AC66" i="1"/>
  <c r="AD66" i="1" s="1"/>
  <c r="AK135" i="1"/>
  <c r="AE99" i="1"/>
  <c r="AI99" i="1" s="1"/>
  <c r="AL99" i="1"/>
  <c r="AE91" i="1"/>
  <c r="AI91" i="1" s="1"/>
  <c r="AL91" i="1"/>
  <c r="AM91" i="1" s="1"/>
  <c r="AC85" i="1"/>
  <c r="AD85" i="1" s="1"/>
  <c r="AC81" i="1"/>
  <c r="AD81" i="1" s="1"/>
  <c r="AC77" i="1"/>
  <c r="AD77" i="1" s="1"/>
  <c r="AC73" i="1"/>
  <c r="AD73" i="1" s="1"/>
  <c r="AL106" i="1"/>
  <c r="AE106" i="1"/>
  <c r="AI106" i="1" s="1"/>
  <c r="AJ102" i="1"/>
  <c r="Z91" i="1"/>
  <c r="X91" i="1" s="1"/>
  <c r="AA91" i="1" s="1"/>
  <c r="U91" i="1" s="1"/>
  <c r="V91" i="1" s="1"/>
  <c r="AJ88" i="1"/>
  <c r="AJ84" i="1"/>
  <c r="AJ80" i="1"/>
  <c r="AJ76" i="1"/>
  <c r="AJ72" i="1"/>
  <c r="AJ94" i="1"/>
  <c r="AJ90" i="1"/>
  <c r="Z90" i="1"/>
  <c r="X90" i="1" s="1"/>
  <c r="AA90" i="1" s="1"/>
  <c r="U90" i="1" s="1"/>
  <c r="V90" i="1" s="1"/>
  <c r="BH68" i="1"/>
  <c r="AC58" i="1"/>
  <c r="AD58" i="1" s="1"/>
  <c r="AC50" i="1"/>
  <c r="AD50" i="1" s="1"/>
  <c r="AC42" i="1"/>
  <c r="AD42" i="1" s="1"/>
  <c r="AC34" i="1"/>
  <c r="AD34" i="1" s="1"/>
  <c r="AC26" i="1"/>
  <c r="AD26" i="1" s="1"/>
  <c r="AC18" i="1"/>
  <c r="AD18" i="1" s="1"/>
  <c r="AJ96" i="1"/>
  <c r="Z96" i="1"/>
  <c r="X96" i="1" s="1"/>
  <c r="AA96" i="1" s="1"/>
  <c r="U96" i="1" s="1"/>
  <c r="V96" i="1" s="1"/>
  <c r="AC69" i="1"/>
  <c r="AD69" i="1" s="1"/>
  <c r="AC62" i="1"/>
  <c r="AD62" i="1" s="1"/>
  <c r="AE98" i="1"/>
  <c r="AI98" i="1" s="1"/>
  <c r="AL98" i="1"/>
  <c r="AM89" i="1"/>
  <c r="BH66" i="1"/>
  <c r="AC59" i="1"/>
  <c r="AD59" i="1" s="1"/>
  <c r="AC55" i="1"/>
  <c r="AD55" i="1" s="1"/>
  <c r="AC51" i="1"/>
  <c r="AD51" i="1" s="1"/>
  <c r="AC47" i="1"/>
  <c r="AD47" i="1" s="1"/>
  <c r="AC43" i="1"/>
  <c r="AD43" i="1" s="1"/>
  <c r="AC39" i="1"/>
  <c r="AD39" i="1" s="1"/>
  <c r="AC35" i="1"/>
  <c r="AD35" i="1" s="1"/>
  <c r="AC31" i="1"/>
  <c r="AD31" i="1" s="1"/>
  <c r="AJ30" i="1"/>
  <c r="AC19" i="1"/>
  <c r="AD19" i="1" s="1"/>
  <c r="AC23" i="1"/>
  <c r="AD23" i="1" s="1"/>
  <c r="BH22" i="1"/>
  <c r="AL17" i="1"/>
  <c r="AE17" i="1"/>
  <c r="AI17" i="1" s="1"/>
  <c r="AJ225" i="1"/>
  <c r="AC196" i="1"/>
  <c r="AD196" i="1" s="1"/>
  <c r="Z196" i="1" s="1"/>
  <c r="X196" i="1" s="1"/>
  <c r="AA196" i="1" s="1"/>
  <c r="U196" i="1" s="1"/>
  <c r="V196" i="1" s="1"/>
  <c r="AC177" i="1"/>
  <c r="AD177" i="1" s="1"/>
  <c r="Z177" i="1" s="1"/>
  <c r="X177" i="1" s="1"/>
  <c r="AA177" i="1" s="1"/>
  <c r="U177" i="1" s="1"/>
  <c r="V177" i="1" s="1"/>
  <c r="AJ177" i="1"/>
  <c r="AJ196" i="1"/>
  <c r="AC142" i="1"/>
  <c r="AD142" i="1" s="1"/>
  <c r="Z134" i="1"/>
  <c r="X134" i="1" s="1"/>
  <c r="AA134" i="1" s="1"/>
  <c r="U134" i="1" s="1"/>
  <c r="V134" i="1" s="1"/>
  <c r="AJ134" i="1"/>
  <c r="AC134" i="1"/>
  <c r="AD134" i="1" s="1"/>
  <c r="AJ156" i="1"/>
  <c r="AJ148" i="1"/>
  <c r="AC124" i="1"/>
  <c r="AD124" i="1" s="1"/>
  <c r="AC112" i="1"/>
  <c r="AD112" i="1" s="1"/>
  <c r="AJ135" i="1"/>
  <c r="Z135" i="1"/>
  <c r="X135" i="1" s="1"/>
  <c r="AA135" i="1" s="1"/>
  <c r="U135" i="1" s="1"/>
  <c r="V135" i="1" s="1"/>
  <c r="AJ242" i="1"/>
  <c r="AC221" i="1"/>
  <c r="AD221" i="1" s="1"/>
  <c r="AC220" i="1"/>
  <c r="AD220" i="1" s="1"/>
  <c r="AC194" i="1"/>
  <c r="AD194" i="1" s="1"/>
  <c r="AJ219" i="1"/>
  <c r="BH210" i="1"/>
  <c r="AC179" i="1"/>
  <c r="AD179" i="1" s="1"/>
  <c r="Z179" i="1" s="1"/>
  <c r="X179" i="1" s="1"/>
  <c r="AA179" i="1" s="1"/>
  <c r="U179" i="1" s="1"/>
  <c r="V179" i="1" s="1"/>
  <c r="AJ179" i="1"/>
  <c r="AC143" i="1"/>
  <c r="AD143" i="1" s="1"/>
  <c r="BH138" i="1"/>
  <c r="AJ144" i="1"/>
  <c r="AJ138" i="1"/>
  <c r="AJ130" i="1"/>
  <c r="AC123" i="1"/>
  <c r="AD123" i="1" s="1"/>
  <c r="AC115" i="1"/>
  <c r="AD115" i="1" s="1"/>
  <c r="AC107" i="1"/>
  <c r="AD107" i="1" s="1"/>
  <c r="AC130" i="1"/>
  <c r="AD130" i="1" s="1"/>
  <c r="AC122" i="1"/>
  <c r="AD122" i="1" s="1"/>
  <c r="AC118" i="1"/>
  <c r="AD118" i="1" s="1"/>
  <c r="AC114" i="1"/>
  <c r="AD114" i="1" s="1"/>
  <c r="AK139" i="1"/>
  <c r="AM126" i="1"/>
  <c r="BH110" i="1"/>
  <c r="AC105" i="1"/>
  <c r="AD105" i="1" s="1"/>
  <c r="Z105" i="1" s="1"/>
  <c r="X105" i="1" s="1"/>
  <c r="AA105" i="1" s="1"/>
  <c r="U105" i="1" s="1"/>
  <c r="V105" i="1" s="1"/>
  <c r="Z139" i="1"/>
  <c r="X139" i="1" s="1"/>
  <c r="AA139" i="1" s="1"/>
  <c r="U139" i="1" s="1"/>
  <c r="V139" i="1" s="1"/>
  <c r="AJ129" i="1"/>
  <c r="AJ101" i="1"/>
  <c r="AC94" i="1"/>
  <c r="AD94" i="1" s="1"/>
  <c r="AC88" i="1"/>
  <c r="AD88" i="1" s="1"/>
  <c r="AC80" i="1"/>
  <c r="AD80" i="1" s="1"/>
  <c r="AC72" i="1"/>
  <c r="AD72" i="1" s="1"/>
  <c r="AE137" i="1"/>
  <c r="AI137" i="1" s="1"/>
  <c r="AL137" i="1"/>
  <c r="AM137" i="1" s="1"/>
  <c r="AE131" i="1"/>
  <c r="AI131" i="1" s="1"/>
  <c r="AL131" i="1"/>
  <c r="AJ108" i="1"/>
  <c r="AC101" i="1"/>
  <c r="AD101" i="1" s="1"/>
  <c r="AJ133" i="1"/>
  <c r="Z133" i="1"/>
  <c r="X133" i="1" s="1"/>
  <c r="AA133" i="1" s="1"/>
  <c r="U133" i="1" s="1"/>
  <c r="V133" i="1" s="1"/>
  <c r="Z106" i="1"/>
  <c r="X106" i="1" s="1"/>
  <c r="AA106" i="1" s="1"/>
  <c r="U106" i="1" s="1"/>
  <c r="V106" i="1" s="1"/>
  <c r="AC71" i="1"/>
  <c r="AD71" i="1" s="1"/>
  <c r="Z67" i="1"/>
  <c r="X67" i="1" s="1"/>
  <c r="AA67" i="1" s="1"/>
  <c r="U67" i="1" s="1"/>
  <c r="V67" i="1" s="1"/>
  <c r="AJ67" i="1"/>
  <c r="AC64" i="1"/>
  <c r="AD64" i="1" s="1"/>
  <c r="Z64" i="1" s="1"/>
  <c r="X64" i="1" s="1"/>
  <c r="AA64" i="1" s="1"/>
  <c r="U64" i="1" s="1"/>
  <c r="V64" i="1" s="1"/>
  <c r="AJ64" i="1"/>
  <c r="AC56" i="1"/>
  <c r="AD56" i="1" s="1"/>
  <c r="AC48" i="1"/>
  <c r="AD48" i="1" s="1"/>
  <c r="AC40" i="1"/>
  <c r="AD40" i="1" s="1"/>
  <c r="AC32" i="1"/>
  <c r="AD32" i="1" s="1"/>
  <c r="AC24" i="1"/>
  <c r="AD24" i="1" s="1"/>
  <c r="AK98" i="1"/>
  <c r="AJ98" i="1"/>
  <c r="Z98" i="1"/>
  <c r="X98" i="1" s="1"/>
  <c r="AA98" i="1" s="1"/>
  <c r="U98" i="1" s="1"/>
  <c r="V98" i="1" s="1"/>
  <c r="AJ70" i="1"/>
  <c r="AJ28" i="1"/>
  <c r="BG65" i="1"/>
  <c r="AC25" i="1"/>
  <c r="AD25" i="1" s="1"/>
  <c r="BH21" i="1"/>
  <c r="AJ26" i="1"/>
  <c r="Z26" i="1"/>
  <c r="X26" i="1" s="1"/>
  <c r="AA26" i="1" s="1"/>
  <c r="U26" i="1" s="1"/>
  <c r="V26" i="1" s="1"/>
  <c r="AC244" i="1"/>
  <c r="AD244" i="1" s="1"/>
  <c r="AJ233" i="1"/>
  <c r="AC215" i="1"/>
  <c r="AD215" i="1" s="1"/>
  <c r="AC188" i="1"/>
  <c r="AD188" i="1" s="1"/>
  <c r="AC180" i="1"/>
  <c r="AD180" i="1" s="1"/>
  <c r="AC158" i="1"/>
  <c r="AD158" i="1" s="1"/>
  <c r="AC170" i="1"/>
  <c r="AD170" i="1" s="1"/>
  <c r="AJ182" i="1"/>
  <c r="AJ174" i="1"/>
  <c r="AC119" i="1"/>
  <c r="AD119" i="1" s="1"/>
  <c r="AJ160" i="1"/>
  <c r="Z97" i="1"/>
  <c r="X97" i="1" s="1"/>
  <c r="AA97" i="1" s="1"/>
  <c r="U97" i="1" s="1"/>
  <c r="V97" i="1" s="1"/>
  <c r="AJ97" i="1"/>
  <c r="AC84" i="1"/>
  <c r="AD84" i="1" s="1"/>
  <c r="Z84" i="1" s="1"/>
  <c r="X84" i="1" s="1"/>
  <c r="AA84" i="1" s="1"/>
  <c r="U84" i="1" s="1"/>
  <c r="V84" i="1" s="1"/>
  <c r="AC68" i="1"/>
  <c r="AD68" i="1" s="1"/>
  <c r="AC235" i="1"/>
  <c r="AD235" i="1" s="1"/>
  <c r="AC241" i="1"/>
  <c r="AD241" i="1" s="1"/>
  <c r="AJ232" i="1"/>
  <c r="AC232" i="1"/>
  <c r="AD232" i="1" s="1"/>
  <c r="Z232" i="1" s="1"/>
  <c r="X232" i="1" s="1"/>
  <c r="AA232" i="1" s="1"/>
  <c r="U232" i="1" s="1"/>
  <c r="V232" i="1" s="1"/>
  <c r="AJ231" i="1"/>
  <c r="Z231" i="1"/>
  <c r="X231" i="1" s="1"/>
  <c r="AA231" i="1" s="1"/>
  <c r="U231" i="1" s="1"/>
  <c r="V231" i="1" s="1"/>
  <c r="AE227" i="1"/>
  <c r="AI227" i="1" s="1"/>
  <c r="AL227" i="1"/>
  <c r="AJ208" i="1"/>
  <c r="AC202" i="1"/>
  <c r="AD202" i="1" s="1"/>
  <c r="AJ217" i="1"/>
  <c r="AL206" i="1"/>
  <c r="AE206" i="1"/>
  <c r="AI206" i="1" s="1"/>
  <c r="AC187" i="1"/>
  <c r="AD187" i="1" s="1"/>
  <c r="Z187" i="1" s="1"/>
  <c r="X187" i="1" s="1"/>
  <c r="AA187" i="1" s="1"/>
  <c r="U187" i="1" s="1"/>
  <c r="V187" i="1" s="1"/>
  <c r="AJ187" i="1"/>
  <c r="AC182" i="1"/>
  <c r="AD182" i="1" s="1"/>
  <c r="Z182" i="1" s="1"/>
  <c r="X182" i="1" s="1"/>
  <c r="AA182" i="1" s="1"/>
  <c r="U182" i="1" s="1"/>
  <c r="V182" i="1" s="1"/>
  <c r="AC174" i="1"/>
  <c r="AD174" i="1" s="1"/>
  <c r="Z174" i="1" s="1"/>
  <c r="X174" i="1" s="1"/>
  <c r="AA174" i="1" s="1"/>
  <c r="U174" i="1" s="1"/>
  <c r="V174" i="1" s="1"/>
  <c r="AC171" i="1"/>
  <c r="AD171" i="1" s="1"/>
  <c r="AJ171" i="1"/>
  <c r="AJ204" i="1"/>
  <c r="Z204" i="1"/>
  <c r="X204" i="1" s="1"/>
  <c r="AA204" i="1" s="1"/>
  <c r="U204" i="1" s="1"/>
  <c r="V204" i="1" s="1"/>
  <c r="AL191" i="1"/>
  <c r="AE191" i="1"/>
  <c r="AI191" i="1" s="1"/>
  <c r="AK191" i="1"/>
  <c r="AJ194" i="1"/>
  <c r="Z194" i="1"/>
  <c r="X194" i="1" s="1"/>
  <c r="AA194" i="1" s="1"/>
  <c r="U194" i="1" s="1"/>
  <c r="V194" i="1" s="1"/>
  <c r="Z191" i="1"/>
  <c r="X191" i="1" s="1"/>
  <c r="AA191" i="1" s="1"/>
  <c r="U191" i="1" s="1"/>
  <c r="V191" i="1" s="1"/>
  <c r="AJ188" i="1"/>
  <c r="Z188" i="1"/>
  <c r="X188" i="1" s="1"/>
  <c r="AA188" i="1" s="1"/>
  <c r="U188" i="1" s="1"/>
  <c r="V188" i="1" s="1"/>
  <c r="AJ167" i="1"/>
  <c r="AC156" i="1"/>
  <c r="AD156" i="1" s="1"/>
  <c r="AC148" i="1"/>
  <c r="AD148" i="1" s="1"/>
  <c r="Z148" i="1" s="1"/>
  <c r="X148" i="1" s="1"/>
  <c r="AA148" i="1" s="1"/>
  <c r="U148" i="1" s="1"/>
  <c r="V148" i="1" s="1"/>
  <c r="AC140" i="1"/>
  <c r="AD140" i="1" s="1"/>
  <c r="AC168" i="1"/>
  <c r="AD168" i="1" s="1"/>
  <c r="AC159" i="1"/>
  <c r="AD159" i="1" s="1"/>
  <c r="AC155" i="1"/>
  <c r="AD155" i="1" s="1"/>
  <c r="AC151" i="1"/>
  <c r="AD151" i="1" s="1"/>
  <c r="AC147" i="1"/>
  <c r="AD147" i="1" s="1"/>
  <c r="AJ142" i="1"/>
  <c r="Z142" i="1"/>
  <c r="X142" i="1" s="1"/>
  <c r="AA142" i="1" s="1"/>
  <c r="U142" i="1" s="1"/>
  <c r="V142" i="1" s="1"/>
  <c r="AJ132" i="1"/>
  <c r="AC125" i="1"/>
  <c r="AD125" i="1" s="1"/>
  <c r="Z125" i="1" s="1"/>
  <c r="X125" i="1" s="1"/>
  <c r="AA125" i="1" s="1"/>
  <c r="U125" i="1" s="1"/>
  <c r="V125" i="1" s="1"/>
  <c r="AC117" i="1"/>
  <c r="AD117" i="1" s="1"/>
  <c r="AC109" i="1"/>
  <c r="AD109" i="1" s="1"/>
  <c r="BH145" i="1"/>
  <c r="BH140" i="1"/>
  <c r="AE136" i="1"/>
  <c r="AI136" i="1" s="1"/>
  <c r="AL136" i="1"/>
  <c r="AE128" i="1"/>
  <c r="AI128" i="1" s="1"/>
  <c r="AL128" i="1"/>
  <c r="AM128" i="1" s="1"/>
  <c r="AC238" i="1"/>
  <c r="AD238" i="1" s="1"/>
  <c r="AC236" i="1"/>
  <c r="AD236" i="1" s="1"/>
  <c r="AC243" i="1"/>
  <c r="AD243" i="1" s="1"/>
  <c r="AC240" i="1"/>
  <c r="AD240" i="1" s="1"/>
  <c r="AJ234" i="1"/>
  <c r="AC234" i="1"/>
  <c r="AD234" i="1" s="1"/>
  <c r="AC242" i="1"/>
  <c r="AD242" i="1" s="1"/>
  <c r="Z242" i="1" s="1"/>
  <c r="X242" i="1" s="1"/>
  <c r="AA242" i="1" s="1"/>
  <c r="U242" i="1" s="1"/>
  <c r="V242" i="1" s="1"/>
  <c r="BH237" i="1"/>
  <c r="AL230" i="1"/>
  <c r="AK230" i="1"/>
  <c r="AE230" i="1"/>
  <c r="AI230" i="1" s="1"/>
  <c r="AJ229" i="1"/>
  <c r="AC229" i="1"/>
  <c r="AD229" i="1" s="1"/>
  <c r="Z229" i="1" s="1"/>
  <c r="X229" i="1" s="1"/>
  <c r="AA229" i="1" s="1"/>
  <c r="U229" i="1" s="1"/>
  <c r="V229" i="1" s="1"/>
  <c r="AC219" i="1"/>
  <c r="AD219" i="1" s="1"/>
  <c r="Z219" i="1" s="1"/>
  <c r="X219" i="1" s="1"/>
  <c r="AA219" i="1" s="1"/>
  <c r="U219" i="1" s="1"/>
  <c r="V219" i="1" s="1"/>
  <c r="AC211" i="1"/>
  <c r="AD211" i="1" s="1"/>
  <c r="Z211" i="1" s="1"/>
  <c r="X211" i="1" s="1"/>
  <c r="AA211" i="1" s="1"/>
  <c r="U211" i="1" s="1"/>
  <c r="V211" i="1" s="1"/>
  <c r="AK224" i="1"/>
  <c r="AE222" i="1"/>
  <c r="AI222" i="1" s="1"/>
  <c r="AL222" i="1"/>
  <c r="AK227" i="1"/>
  <c r="Z224" i="1"/>
  <c r="X224" i="1" s="1"/>
  <c r="AA224" i="1" s="1"/>
  <c r="U224" i="1" s="1"/>
  <c r="V224" i="1" s="1"/>
  <c r="AJ224" i="1"/>
  <c r="AC218" i="1"/>
  <c r="AD218" i="1" s="1"/>
  <c r="AC212" i="1"/>
  <c r="AD212" i="1" s="1"/>
  <c r="AJ213" i="1"/>
  <c r="Z213" i="1"/>
  <c r="X213" i="1" s="1"/>
  <c r="AA213" i="1" s="1"/>
  <c r="U213" i="1" s="1"/>
  <c r="V213" i="1" s="1"/>
  <c r="AC208" i="1"/>
  <c r="AD208" i="1" s="1"/>
  <c r="Z208" i="1" s="1"/>
  <c r="X208" i="1" s="1"/>
  <c r="AA208" i="1" s="1"/>
  <c r="U208" i="1" s="1"/>
  <c r="V208" i="1" s="1"/>
  <c r="AC200" i="1"/>
  <c r="AD200" i="1" s="1"/>
  <c r="Z200" i="1" s="1"/>
  <c r="X200" i="1" s="1"/>
  <c r="AA200" i="1" s="1"/>
  <c r="U200" i="1" s="1"/>
  <c r="V200" i="1" s="1"/>
  <c r="AC192" i="1"/>
  <c r="AD192" i="1" s="1"/>
  <c r="AC207" i="1"/>
  <c r="AD207" i="1" s="1"/>
  <c r="AC195" i="1"/>
  <c r="AD195" i="1" s="1"/>
  <c r="BH205" i="1"/>
  <c r="AC189" i="1"/>
  <c r="AD189" i="1" s="1"/>
  <c r="Z189" i="1" s="1"/>
  <c r="X189" i="1" s="1"/>
  <c r="AA189" i="1" s="1"/>
  <c r="U189" i="1" s="1"/>
  <c r="V189" i="1" s="1"/>
  <c r="AJ189" i="1"/>
  <c r="AC184" i="1"/>
  <c r="AD184" i="1" s="1"/>
  <c r="AC181" i="1"/>
  <c r="AD181" i="1" s="1"/>
  <c r="AJ181" i="1"/>
  <c r="AC176" i="1"/>
  <c r="AD176" i="1" s="1"/>
  <c r="AC173" i="1"/>
  <c r="AD173" i="1" s="1"/>
  <c r="AJ173" i="1"/>
  <c r="AJ169" i="1"/>
  <c r="AC169" i="1"/>
  <c r="AD169" i="1" s="1"/>
  <c r="AL201" i="1"/>
  <c r="AM201" i="1" s="1"/>
  <c r="AE201" i="1"/>
  <c r="AI201" i="1" s="1"/>
  <c r="BH191" i="1"/>
  <c r="AJ200" i="1"/>
  <c r="AC162" i="1"/>
  <c r="AD162" i="1" s="1"/>
  <c r="AC154" i="1"/>
  <c r="AD154" i="1" s="1"/>
  <c r="Z154" i="1" s="1"/>
  <c r="X154" i="1" s="1"/>
  <c r="AA154" i="1" s="1"/>
  <c r="U154" i="1" s="1"/>
  <c r="V154" i="1" s="1"/>
  <c r="AC146" i="1"/>
  <c r="AD146" i="1" s="1"/>
  <c r="AJ170" i="1"/>
  <c r="Z170" i="1"/>
  <c r="X170" i="1" s="1"/>
  <c r="AA170" i="1" s="1"/>
  <c r="U170" i="1" s="1"/>
  <c r="V170" i="1" s="1"/>
  <c r="AJ166" i="1"/>
  <c r="AJ186" i="1"/>
  <c r="AJ180" i="1"/>
  <c r="Z180" i="1"/>
  <c r="X180" i="1" s="1"/>
  <c r="AA180" i="1" s="1"/>
  <c r="U180" i="1" s="1"/>
  <c r="V180" i="1" s="1"/>
  <c r="AJ176" i="1"/>
  <c r="Z176" i="1"/>
  <c r="X176" i="1" s="1"/>
  <c r="AA176" i="1" s="1"/>
  <c r="U176" i="1" s="1"/>
  <c r="V176" i="1" s="1"/>
  <c r="AJ172" i="1"/>
  <c r="AC167" i="1"/>
  <c r="AD167" i="1" s="1"/>
  <c r="AL245" i="1"/>
  <c r="AE245" i="1"/>
  <c r="AI245" i="1" s="1"/>
  <c r="BH244" i="1"/>
  <c r="AK245" i="1"/>
  <c r="BH238" i="1"/>
  <c r="BH239" i="1"/>
  <c r="AJ235" i="1"/>
  <c r="Z235" i="1"/>
  <c r="X235" i="1" s="1"/>
  <c r="AA235" i="1" s="1"/>
  <c r="U235" i="1" s="1"/>
  <c r="V235" i="1" s="1"/>
  <c r="BH235" i="1"/>
  <c r="AC233" i="1"/>
  <c r="AD233" i="1" s="1"/>
  <c r="Z233" i="1" s="1"/>
  <c r="X233" i="1" s="1"/>
  <c r="AA233" i="1" s="1"/>
  <c r="U233" i="1" s="1"/>
  <c r="V233" i="1" s="1"/>
  <c r="BH233" i="1"/>
  <c r="AJ227" i="1"/>
  <c r="Z227" i="1"/>
  <c r="X227" i="1" s="1"/>
  <c r="AA227" i="1" s="1"/>
  <c r="U227" i="1" s="1"/>
  <c r="V227" i="1" s="1"/>
  <c r="AJ226" i="1"/>
  <c r="AC225" i="1"/>
  <c r="AD225" i="1" s="1"/>
  <c r="Z225" i="1" s="1"/>
  <c r="X225" i="1" s="1"/>
  <c r="AA225" i="1" s="1"/>
  <c r="U225" i="1" s="1"/>
  <c r="V225" i="1" s="1"/>
  <c r="AC217" i="1"/>
  <c r="AD217" i="1" s="1"/>
  <c r="AC209" i="1"/>
  <c r="AD209" i="1" s="1"/>
  <c r="Z223" i="1"/>
  <c r="X223" i="1" s="1"/>
  <c r="AA223" i="1" s="1"/>
  <c r="U223" i="1" s="1"/>
  <c r="V223" i="1" s="1"/>
  <c r="AJ223" i="1"/>
  <c r="AC226" i="1"/>
  <c r="AD226" i="1" s="1"/>
  <c r="AC216" i="1"/>
  <c r="AD216" i="1" s="1"/>
  <c r="AK222" i="1"/>
  <c r="AJ205" i="1"/>
  <c r="AC198" i="1"/>
  <c r="AD198" i="1" s="1"/>
  <c r="Z198" i="1" s="1"/>
  <c r="X198" i="1" s="1"/>
  <c r="AA198" i="1" s="1"/>
  <c r="U198" i="1" s="1"/>
  <c r="V198" i="1" s="1"/>
  <c r="AC197" i="1"/>
  <c r="AD197" i="1" s="1"/>
  <c r="AC210" i="1"/>
  <c r="AD210" i="1" s="1"/>
  <c r="AC205" i="1"/>
  <c r="AD205" i="1" s="1"/>
  <c r="AJ202" i="1"/>
  <c r="Z202" i="1"/>
  <c r="X202" i="1" s="1"/>
  <c r="AA202" i="1" s="1"/>
  <c r="U202" i="1" s="1"/>
  <c r="V202" i="1" s="1"/>
  <c r="AK206" i="1"/>
  <c r="AC186" i="1"/>
  <c r="AD186" i="1" s="1"/>
  <c r="AC183" i="1"/>
  <c r="AD183" i="1" s="1"/>
  <c r="AJ183" i="1"/>
  <c r="AC178" i="1"/>
  <c r="AD178" i="1" s="1"/>
  <c r="AC175" i="1"/>
  <c r="AD175" i="1" s="1"/>
  <c r="Z175" i="1" s="1"/>
  <c r="X175" i="1" s="1"/>
  <c r="AA175" i="1" s="1"/>
  <c r="U175" i="1" s="1"/>
  <c r="V175" i="1" s="1"/>
  <c r="AJ175" i="1"/>
  <c r="BH207" i="1"/>
  <c r="Z201" i="1"/>
  <c r="X201" i="1" s="1"/>
  <c r="AA201" i="1" s="1"/>
  <c r="U201" i="1" s="1"/>
  <c r="V201" i="1" s="1"/>
  <c r="AC190" i="1"/>
  <c r="AD190" i="1" s="1"/>
  <c r="AJ198" i="1"/>
  <c r="AJ192" i="1"/>
  <c r="Z192" i="1"/>
  <c r="X192" i="1" s="1"/>
  <c r="AA192" i="1" s="1"/>
  <c r="U192" i="1" s="1"/>
  <c r="V192" i="1" s="1"/>
  <c r="BH190" i="1"/>
  <c r="AJ184" i="1"/>
  <c r="Z184" i="1"/>
  <c r="X184" i="1" s="1"/>
  <c r="AA184" i="1" s="1"/>
  <c r="U184" i="1" s="1"/>
  <c r="V184" i="1" s="1"/>
  <c r="BH166" i="1"/>
  <c r="AC160" i="1"/>
  <c r="AD160" i="1" s="1"/>
  <c r="AC152" i="1"/>
  <c r="AD152" i="1" s="1"/>
  <c r="AC144" i="1"/>
  <c r="AD144" i="1" s="1"/>
  <c r="AJ168" i="1"/>
  <c r="Z168" i="1"/>
  <c r="X168" i="1" s="1"/>
  <c r="AA168" i="1" s="1"/>
  <c r="U168" i="1" s="1"/>
  <c r="V168" i="1" s="1"/>
  <c r="AC164" i="1"/>
  <c r="AD164" i="1" s="1"/>
  <c r="AC161" i="1"/>
  <c r="AD161" i="1" s="1"/>
  <c r="AC157" i="1"/>
  <c r="AD157" i="1" s="1"/>
  <c r="AC153" i="1"/>
  <c r="AD153" i="1" s="1"/>
  <c r="AC149" i="1"/>
  <c r="AD149" i="1" s="1"/>
  <c r="AC166" i="1"/>
  <c r="AD166" i="1" s="1"/>
  <c r="Z166" i="1" s="1"/>
  <c r="X166" i="1" s="1"/>
  <c r="AA166" i="1" s="1"/>
  <c r="U166" i="1" s="1"/>
  <c r="V166" i="1" s="1"/>
  <c r="AC138" i="1"/>
  <c r="AD138" i="1" s="1"/>
  <c r="AJ162" i="1"/>
  <c r="Z162" i="1"/>
  <c r="X162" i="1" s="1"/>
  <c r="AA162" i="1" s="1"/>
  <c r="U162" i="1" s="1"/>
  <c r="V162" i="1" s="1"/>
  <c r="AJ158" i="1"/>
  <c r="Z158" i="1"/>
  <c r="X158" i="1" s="1"/>
  <c r="AA158" i="1" s="1"/>
  <c r="U158" i="1" s="1"/>
  <c r="V158" i="1" s="1"/>
  <c r="AJ154" i="1"/>
  <c r="AJ150" i="1"/>
  <c r="Z150" i="1"/>
  <c r="X150" i="1" s="1"/>
  <c r="AA150" i="1" s="1"/>
  <c r="U150" i="1" s="1"/>
  <c r="V150" i="1" s="1"/>
  <c r="BH144" i="1"/>
  <c r="Z141" i="1"/>
  <c r="X141" i="1" s="1"/>
  <c r="AA141" i="1" s="1"/>
  <c r="U141" i="1" s="1"/>
  <c r="V141" i="1" s="1"/>
  <c r="AJ141" i="1"/>
  <c r="Z136" i="1"/>
  <c r="X136" i="1" s="1"/>
  <c r="AA136" i="1" s="1"/>
  <c r="U136" i="1" s="1"/>
  <c r="V136" i="1" s="1"/>
  <c r="AJ136" i="1"/>
  <c r="AC129" i="1"/>
  <c r="AD129" i="1" s="1"/>
  <c r="AC121" i="1"/>
  <c r="AD121" i="1" s="1"/>
  <c r="AC113" i="1"/>
  <c r="AD113" i="1" s="1"/>
  <c r="AC145" i="1"/>
  <c r="AD145" i="1" s="1"/>
  <c r="AC132" i="1"/>
  <c r="AD132" i="1" s="1"/>
  <c r="Z132" i="1" s="1"/>
  <c r="X132" i="1" s="1"/>
  <c r="AA132" i="1" s="1"/>
  <c r="U132" i="1" s="1"/>
  <c r="V132" i="1" s="1"/>
  <c r="BH164" i="1"/>
  <c r="BH103" i="1"/>
  <c r="AJ111" i="1"/>
  <c r="Z111" i="1"/>
  <c r="X111" i="1" s="1"/>
  <c r="AA111" i="1" s="1"/>
  <c r="U111" i="1" s="1"/>
  <c r="V111" i="1" s="1"/>
  <c r="Z99" i="1"/>
  <c r="X99" i="1" s="1"/>
  <c r="AA99" i="1" s="1"/>
  <c r="U99" i="1" s="1"/>
  <c r="V99" i="1" s="1"/>
  <c r="AJ99" i="1"/>
  <c r="Z93" i="1"/>
  <c r="X93" i="1" s="1"/>
  <c r="AA93" i="1" s="1"/>
  <c r="U93" i="1" s="1"/>
  <c r="V93" i="1" s="1"/>
  <c r="AJ93" i="1"/>
  <c r="AC86" i="1"/>
  <c r="AD86" i="1" s="1"/>
  <c r="AC78" i="1"/>
  <c r="AD78" i="1" s="1"/>
  <c r="AC70" i="1"/>
  <c r="AD70" i="1" s="1"/>
  <c r="AE133" i="1"/>
  <c r="AI133" i="1" s="1"/>
  <c r="AL133" i="1"/>
  <c r="AM133" i="1" s="1"/>
  <c r="AJ131" i="1"/>
  <c r="Z131" i="1"/>
  <c r="X131" i="1" s="1"/>
  <c r="AA131" i="1" s="1"/>
  <c r="U131" i="1" s="1"/>
  <c r="V131" i="1" s="1"/>
  <c r="AJ127" i="1"/>
  <c r="AJ109" i="1"/>
  <c r="Z109" i="1"/>
  <c r="X109" i="1" s="1"/>
  <c r="AA109" i="1" s="1"/>
  <c r="U109" i="1" s="1"/>
  <c r="V109" i="1" s="1"/>
  <c r="AC108" i="1"/>
  <c r="AD108" i="1" s="1"/>
  <c r="Z108" i="1" s="1"/>
  <c r="X108" i="1" s="1"/>
  <c r="AA108" i="1" s="1"/>
  <c r="U108" i="1" s="1"/>
  <c r="V108" i="1" s="1"/>
  <c r="AL104" i="1"/>
  <c r="AE104" i="1"/>
  <c r="AI104" i="1" s="1"/>
  <c r="AK104" i="1"/>
  <c r="AC103" i="1"/>
  <c r="AD103" i="1" s="1"/>
  <c r="AC95" i="1"/>
  <c r="AD95" i="1" s="1"/>
  <c r="Z95" i="1" s="1"/>
  <c r="X95" i="1" s="1"/>
  <c r="AA95" i="1" s="1"/>
  <c r="U95" i="1" s="1"/>
  <c r="V95" i="1" s="1"/>
  <c r="AC87" i="1"/>
  <c r="AD87" i="1" s="1"/>
  <c r="AC83" i="1"/>
  <c r="AD83" i="1" s="1"/>
  <c r="AC79" i="1"/>
  <c r="AD79" i="1" s="1"/>
  <c r="AC75" i="1"/>
  <c r="AD75" i="1" s="1"/>
  <c r="AK106" i="1"/>
  <c r="AJ100" i="1"/>
  <c r="Z100" i="1"/>
  <c r="X100" i="1" s="1"/>
  <c r="AA100" i="1" s="1"/>
  <c r="U100" i="1" s="1"/>
  <c r="V100" i="1" s="1"/>
  <c r="AJ92" i="1"/>
  <c r="AL67" i="1"/>
  <c r="AM67" i="1" s="1"/>
  <c r="AE67" i="1"/>
  <c r="AI67" i="1" s="1"/>
  <c r="AK99" i="1"/>
  <c r="AC54" i="1"/>
  <c r="AD54" i="1" s="1"/>
  <c r="Z54" i="1" s="1"/>
  <c r="X54" i="1" s="1"/>
  <c r="AA54" i="1" s="1"/>
  <c r="U54" i="1" s="1"/>
  <c r="V54" i="1" s="1"/>
  <c r="AC46" i="1"/>
  <c r="AD46" i="1" s="1"/>
  <c r="AC38" i="1"/>
  <c r="AD38" i="1" s="1"/>
  <c r="Z38" i="1" s="1"/>
  <c r="X38" i="1" s="1"/>
  <c r="AA38" i="1" s="1"/>
  <c r="U38" i="1" s="1"/>
  <c r="V38" i="1" s="1"/>
  <c r="AC30" i="1"/>
  <c r="AD30" i="1" s="1"/>
  <c r="AC22" i="1"/>
  <c r="AD22" i="1" s="1"/>
  <c r="AC102" i="1"/>
  <c r="AD102" i="1" s="1"/>
  <c r="Z65" i="1"/>
  <c r="X65" i="1" s="1"/>
  <c r="AA65" i="1" s="1"/>
  <c r="U65" i="1" s="1"/>
  <c r="V65" i="1" s="1"/>
  <c r="AJ65" i="1"/>
  <c r="AC61" i="1"/>
  <c r="AD61" i="1" s="1"/>
  <c r="AC57" i="1"/>
  <c r="AD57" i="1" s="1"/>
  <c r="AC53" i="1"/>
  <c r="AD53" i="1" s="1"/>
  <c r="AC49" i="1"/>
  <c r="AD49" i="1" s="1"/>
  <c r="AC45" i="1"/>
  <c r="AD45" i="1" s="1"/>
  <c r="AC41" i="1"/>
  <c r="AD41" i="1" s="1"/>
  <c r="AC37" i="1"/>
  <c r="AD37" i="1" s="1"/>
  <c r="AC33" i="1"/>
  <c r="AD33" i="1" s="1"/>
  <c r="AC27" i="1"/>
  <c r="AD27" i="1" s="1"/>
  <c r="AJ20" i="1"/>
  <c r="AJ58" i="1"/>
  <c r="Z58" i="1"/>
  <c r="X58" i="1" s="1"/>
  <c r="AA58" i="1" s="1"/>
  <c r="U58" i="1" s="1"/>
  <c r="V58" i="1" s="1"/>
  <c r="AJ54" i="1"/>
  <c r="AJ50" i="1"/>
  <c r="Z50" i="1"/>
  <c r="X50" i="1" s="1"/>
  <c r="AA50" i="1" s="1"/>
  <c r="U50" i="1" s="1"/>
  <c r="V50" i="1" s="1"/>
  <c r="AJ46" i="1"/>
  <c r="Z46" i="1"/>
  <c r="X46" i="1" s="1"/>
  <c r="AA46" i="1" s="1"/>
  <c r="U46" i="1" s="1"/>
  <c r="V46" i="1" s="1"/>
  <c r="AJ42" i="1"/>
  <c r="Z42" i="1"/>
  <c r="X42" i="1" s="1"/>
  <c r="AA42" i="1" s="1"/>
  <c r="U42" i="1" s="1"/>
  <c r="V42" i="1" s="1"/>
  <c r="AJ38" i="1"/>
  <c r="AJ34" i="1"/>
  <c r="Z34" i="1"/>
  <c r="X34" i="1" s="1"/>
  <c r="AA34" i="1" s="1"/>
  <c r="U34" i="1" s="1"/>
  <c r="V34" i="1" s="1"/>
  <c r="BH64" i="1"/>
  <c r="BH26" i="1"/>
  <c r="AJ24" i="1"/>
  <c r="Z24" i="1"/>
  <c r="X24" i="1" s="1"/>
  <c r="AA24" i="1" s="1"/>
  <c r="U24" i="1" s="1"/>
  <c r="V24" i="1" s="1"/>
  <c r="Z17" i="1"/>
  <c r="X17" i="1" s="1"/>
  <c r="AA17" i="1" s="1"/>
  <c r="U17" i="1" s="1"/>
  <c r="V17" i="1" s="1"/>
  <c r="AJ240" i="1"/>
  <c r="Z240" i="1"/>
  <c r="X240" i="1" s="1"/>
  <c r="AA240" i="1" s="1"/>
  <c r="U240" i="1" s="1"/>
  <c r="V240" i="1" s="1"/>
  <c r="AC237" i="1"/>
  <c r="AD237" i="1" s="1"/>
  <c r="Z228" i="1"/>
  <c r="X228" i="1" s="1"/>
  <c r="AA228" i="1" s="1"/>
  <c r="U228" i="1" s="1"/>
  <c r="V228" i="1" s="1"/>
  <c r="AJ228" i="1"/>
  <c r="AC172" i="1"/>
  <c r="AD172" i="1" s="1"/>
  <c r="Z172" i="1" s="1"/>
  <c r="X172" i="1" s="1"/>
  <c r="AA172" i="1" s="1"/>
  <c r="U172" i="1" s="1"/>
  <c r="V172" i="1" s="1"/>
  <c r="Z165" i="1"/>
  <c r="X165" i="1" s="1"/>
  <c r="AA165" i="1" s="1"/>
  <c r="U165" i="1" s="1"/>
  <c r="V165" i="1" s="1"/>
  <c r="AJ165" i="1"/>
  <c r="AL141" i="1"/>
  <c r="AM141" i="1" s="1"/>
  <c r="AE141" i="1"/>
  <c r="AI141" i="1" s="1"/>
  <c r="AC127" i="1"/>
  <c r="AD127" i="1" s="1"/>
  <c r="AC120" i="1"/>
  <c r="AD120" i="1" s="1"/>
  <c r="AC110" i="1"/>
  <c r="AD110" i="1" s="1"/>
  <c r="AC92" i="1"/>
  <c r="AD92" i="1" s="1"/>
  <c r="Z92" i="1" s="1"/>
  <c r="X92" i="1" s="1"/>
  <c r="AA92" i="1" s="1"/>
  <c r="U92" i="1" s="1"/>
  <c r="V92" i="1" s="1"/>
  <c r="AC76" i="1"/>
  <c r="AD76" i="1" s="1"/>
  <c r="AJ123" i="1"/>
  <c r="Z123" i="1"/>
  <c r="X123" i="1" s="1"/>
  <c r="AA123" i="1" s="1"/>
  <c r="U123" i="1" s="1"/>
  <c r="V123" i="1" s="1"/>
  <c r="AJ119" i="1"/>
  <c r="Z119" i="1"/>
  <c r="X119" i="1" s="1"/>
  <c r="AA119" i="1" s="1"/>
  <c r="U119" i="1" s="1"/>
  <c r="V119" i="1" s="1"/>
  <c r="AJ115" i="1"/>
  <c r="Z115" i="1"/>
  <c r="X115" i="1" s="1"/>
  <c r="AA115" i="1" s="1"/>
  <c r="U115" i="1" s="1"/>
  <c r="V115" i="1" s="1"/>
  <c r="U104" i="1"/>
  <c r="V104" i="1" s="1"/>
  <c r="AC60" i="1"/>
  <c r="AD60" i="1" s="1"/>
  <c r="Z60" i="1" s="1"/>
  <c r="X60" i="1" s="1"/>
  <c r="AA60" i="1" s="1"/>
  <c r="U60" i="1" s="1"/>
  <c r="V60" i="1" s="1"/>
  <c r="AC52" i="1"/>
  <c r="AD52" i="1" s="1"/>
  <c r="Z52" i="1" s="1"/>
  <c r="X52" i="1" s="1"/>
  <c r="AA52" i="1" s="1"/>
  <c r="U52" i="1" s="1"/>
  <c r="V52" i="1" s="1"/>
  <c r="AC44" i="1"/>
  <c r="AD44" i="1" s="1"/>
  <c r="Z44" i="1" s="1"/>
  <c r="X44" i="1" s="1"/>
  <c r="AA44" i="1" s="1"/>
  <c r="U44" i="1" s="1"/>
  <c r="V44" i="1" s="1"/>
  <c r="AC36" i="1"/>
  <c r="AD36" i="1" s="1"/>
  <c r="AC28" i="1"/>
  <c r="AD28" i="1" s="1"/>
  <c r="Z28" i="1" s="1"/>
  <c r="X28" i="1" s="1"/>
  <c r="AA28" i="1" s="1"/>
  <c r="U28" i="1" s="1"/>
  <c r="V28" i="1" s="1"/>
  <c r="AC20" i="1"/>
  <c r="AD20" i="1" s="1"/>
  <c r="Z20" i="1" s="1"/>
  <c r="X20" i="1" s="1"/>
  <c r="AA20" i="1" s="1"/>
  <c r="U20" i="1" s="1"/>
  <c r="V20" i="1" s="1"/>
  <c r="AE96" i="1"/>
  <c r="AI96" i="1" s="1"/>
  <c r="AL96" i="1"/>
  <c r="AM96" i="1" s="1"/>
  <c r="AJ86" i="1"/>
  <c r="Z86" i="1"/>
  <c r="X86" i="1" s="1"/>
  <c r="AA86" i="1" s="1"/>
  <c r="U86" i="1" s="1"/>
  <c r="V86" i="1" s="1"/>
  <c r="AJ82" i="1"/>
  <c r="Z82" i="1"/>
  <c r="X82" i="1" s="1"/>
  <c r="AA82" i="1" s="1"/>
  <c r="U82" i="1" s="1"/>
  <c r="V82" i="1" s="1"/>
  <c r="AJ78" i="1"/>
  <c r="Z78" i="1"/>
  <c r="X78" i="1" s="1"/>
  <c r="AA78" i="1" s="1"/>
  <c r="U78" i="1" s="1"/>
  <c r="V78" i="1" s="1"/>
  <c r="AJ74" i="1"/>
  <c r="Z74" i="1"/>
  <c r="X74" i="1" s="1"/>
  <c r="AA74" i="1" s="1"/>
  <c r="U74" i="1" s="1"/>
  <c r="V74" i="1" s="1"/>
  <c r="AL63" i="1"/>
  <c r="AE63" i="1"/>
  <c r="AI63" i="1" s="1"/>
  <c r="AK63" i="1"/>
  <c r="AC29" i="1"/>
  <c r="AD29" i="1" s="1"/>
  <c r="AJ60" i="1"/>
  <c r="AJ56" i="1"/>
  <c r="Z56" i="1"/>
  <c r="X56" i="1" s="1"/>
  <c r="AA56" i="1" s="1"/>
  <c r="U56" i="1" s="1"/>
  <c r="V56" i="1" s="1"/>
  <c r="AJ52" i="1"/>
  <c r="AJ48" i="1"/>
  <c r="Z48" i="1"/>
  <c r="X48" i="1" s="1"/>
  <c r="AA48" i="1" s="1"/>
  <c r="U48" i="1" s="1"/>
  <c r="V48" i="1" s="1"/>
  <c r="AJ44" i="1"/>
  <c r="AJ40" i="1"/>
  <c r="Z40" i="1"/>
  <c r="X40" i="1" s="1"/>
  <c r="AA40" i="1" s="1"/>
  <c r="U40" i="1" s="1"/>
  <c r="V40" i="1" s="1"/>
  <c r="AJ36" i="1"/>
  <c r="Z36" i="1"/>
  <c r="X36" i="1" s="1"/>
  <c r="AA36" i="1" s="1"/>
  <c r="U36" i="1" s="1"/>
  <c r="V36" i="1" s="1"/>
  <c r="AJ32" i="1"/>
  <c r="Z32" i="1"/>
  <c r="X32" i="1" s="1"/>
  <c r="AA32" i="1" s="1"/>
  <c r="U32" i="1" s="1"/>
  <c r="V32" i="1" s="1"/>
  <c r="Z19" i="1"/>
  <c r="X19" i="1" s="1"/>
  <c r="AA19" i="1" s="1"/>
  <c r="U19" i="1" s="1"/>
  <c r="V19" i="1" s="1"/>
  <c r="AJ19" i="1"/>
  <c r="BH25" i="1"/>
  <c r="AC21" i="1"/>
  <c r="AD21" i="1" s="1"/>
  <c r="BH62" i="1"/>
  <c r="BH24" i="1"/>
  <c r="AJ22" i="1"/>
  <c r="Z22" i="1"/>
  <c r="X22" i="1" s="1"/>
  <c r="AA22" i="1" s="1"/>
  <c r="U22" i="1" s="1"/>
  <c r="V22" i="1" s="1"/>
  <c r="AK17" i="1"/>
  <c r="AM245" i="1" l="1"/>
  <c r="AM191" i="1"/>
  <c r="AM222" i="1"/>
  <c r="AM230" i="1"/>
  <c r="AE41" i="1"/>
  <c r="AI41" i="1" s="1"/>
  <c r="AL41" i="1"/>
  <c r="AK41" i="1"/>
  <c r="Z41" i="1"/>
  <c r="X41" i="1" s="1"/>
  <c r="AA41" i="1" s="1"/>
  <c r="U41" i="1" s="1"/>
  <c r="V41" i="1" s="1"/>
  <c r="AE57" i="1"/>
  <c r="AI57" i="1" s="1"/>
  <c r="AL57" i="1"/>
  <c r="AK57" i="1"/>
  <c r="Z57" i="1"/>
  <c r="X57" i="1" s="1"/>
  <c r="AA57" i="1" s="1"/>
  <c r="U57" i="1" s="1"/>
  <c r="V57" i="1" s="1"/>
  <c r="AE38" i="1"/>
  <c r="AI38" i="1" s="1"/>
  <c r="AL38" i="1"/>
  <c r="AK38" i="1"/>
  <c r="AE70" i="1"/>
  <c r="AI70" i="1" s="1"/>
  <c r="AL70" i="1"/>
  <c r="AK70" i="1"/>
  <c r="AL145" i="1"/>
  <c r="AE145" i="1"/>
  <c r="AI145" i="1" s="1"/>
  <c r="Z145" i="1"/>
  <c r="X145" i="1" s="1"/>
  <c r="AA145" i="1" s="1"/>
  <c r="U145" i="1" s="1"/>
  <c r="V145" i="1" s="1"/>
  <c r="AK145" i="1"/>
  <c r="AE121" i="1"/>
  <c r="AI121" i="1" s="1"/>
  <c r="AL121" i="1"/>
  <c r="AM121" i="1" s="1"/>
  <c r="AK121" i="1"/>
  <c r="AL138" i="1"/>
  <c r="AK138" i="1"/>
  <c r="AE138" i="1"/>
  <c r="AI138" i="1" s="1"/>
  <c r="AL164" i="1"/>
  <c r="AE164" i="1"/>
  <c r="AI164" i="1" s="1"/>
  <c r="Z164" i="1"/>
  <c r="X164" i="1" s="1"/>
  <c r="AA164" i="1" s="1"/>
  <c r="U164" i="1" s="1"/>
  <c r="V164" i="1" s="1"/>
  <c r="AK164" i="1"/>
  <c r="AE144" i="1"/>
  <c r="AI144" i="1" s="1"/>
  <c r="AL144" i="1"/>
  <c r="AK144" i="1"/>
  <c r="AE160" i="1"/>
  <c r="AI160" i="1" s="1"/>
  <c r="AL160" i="1"/>
  <c r="AM160" i="1" s="1"/>
  <c r="AK160" i="1"/>
  <c r="AE183" i="1"/>
  <c r="AI183" i="1" s="1"/>
  <c r="AL183" i="1"/>
  <c r="AM183" i="1" s="1"/>
  <c r="AK183" i="1"/>
  <c r="AL197" i="1"/>
  <c r="AE197" i="1"/>
  <c r="AI197" i="1" s="1"/>
  <c r="Z197" i="1"/>
  <c r="X197" i="1" s="1"/>
  <c r="AA197" i="1" s="1"/>
  <c r="U197" i="1" s="1"/>
  <c r="V197" i="1" s="1"/>
  <c r="AK197" i="1"/>
  <c r="AE226" i="1"/>
  <c r="AI226" i="1" s="1"/>
  <c r="AL226" i="1"/>
  <c r="AK226" i="1"/>
  <c r="AE167" i="1"/>
  <c r="AI167" i="1" s="1"/>
  <c r="AL167" i="1"/>
  <c r="AK167" i="1"/>
  <c r="AE169" i="1"/>
  <c r="AI169" i="1" s="1"/>
  <c r="AL169" i="1"/>
  <c r="AM169" i="1" s="1"/>
  <c r="AK169" i="1"/>
  <c r="AE173" i="1"/>
  <c r="AI173" i="1" s="1"/>
  <c r="AL173" i="1"/>
  <c r="AM173" i="1" s="1"/>
  <c r="AK173" i="1"/>
  <c r="AE184" i="1"/>
  <c r="AI184" i="1" s="1"/>
  <c r="AL184" i="1"/>
  <c r="AK184" i="1"/>
  <c r="AE234" i="1"/>
  <c r="AI234" i="1" s="1"/>
  <c r="AL234" i="1"/>
  <c r="AK234" i="1"/>
  <c r="AL240" i="1"/>
  <c r="AM240" i="1" s="1"/>
  <c r="AE240" i="1"/>
  <c r="AI240" i="1" s="1"/>
  <c r="AK240" i="1"/>
  <c r="AE117" i="1"/>
  <c r="AI117" i="1" s="1"/>
  <c r="AL117" i="1"/>
  <c r="AM117" i="1" s="1"/>
  <c r="AK117" i="1"/>
  <c r="AL147" i="1"/>
  <c r="AE147" i="1"/>
  <c r="AI147" i="1" s="1"/>
  <c r="AK147" i="1"/>
  <c r="Z147" i="1"/>
  <c r="X147" i="1" s="1"/>
  <c r="AA147" i="1" s="1"/>
  <c r="U147" i="1" s="1"/>
  <c r="V147" i="1" s="1"/>
  <c r="AL155" i="1"/>
  <c r="AE155" i="1"/>
  <c r="AI155" i="1" s="1"/>
  <c r="AK155" i="1"/>
  <c r="Z155" i="1"/>
  <c r="X155" i="1" s="1"/>
  <c r="AA155" i="1" s="1"/>
  <c r="U155" i="1" s="1"/>
  <c r="V155" i="1" s="1"/>
  <c r="AL168" i="1"/>
  <c r="AE168" i="1"/>
  <c r="AI168" i="1" s="1"/>
  <c r="AK168" i="1"/>
  <c r="Z167" i="1"/>
  <c r="X167" i="1" s="1"/>
  <c r="AA167" i="1" s="1"/>
  <c r="U167" i="1" s="1"/>
  <c r="V167" i="1" s="1"/>
  <c r="AE171" i="1"/>
  <c r="AI171" i="1" s="1"/>
  <c r="AL171" i="1"/>
  <c r="AK171" i="1"/>
  <c r="AL241" i="1"/>
  <c r="AM241" i="1" s="1"/>
  <c r="AK241" i="1"/>
  <c r="AE241" i="1"/>
  <c r="AI241" i="1" s="1"/>
  <c r="Z241" i="1"/>
  <c r="X241" i="1" s="1"/>
  <c r="AA241" i="1" s="1"/>
  <c r="U241" i="1" s="1"/>
  <c r="V241" i="1" s="1"/>
  <c r="AE68" i="1"/>
  <c r="AI68" i="1" s="1"/>
  <c r="AL68" i="1"/>
  <c r="AK68" i="1"/>
  <c r="Z68" i="1"/>
  <c r="X68" i="1" s="1"/>
  <c r="AA68" i="1" s="1"/>
  <c r="U68" i="1" s="1"/>
  <c r="V68" i="1" s="1"/>
  <c r="AE158" i="1"/>
  <c r="AI158" i="1" s="1"/>
  <c r="AL158" i="1"/>
  <c r="AK158" i="1"/>
  <c r="AL25" i="1"/>
  <c r="AM25" i="1" s="1"/>
  <c r="AE25" i="1"/>
  <c r="AI25" i="1" s="1"/>
  <c r="Z25" i="1"/>
  <c r="X25" i="1" s="1"/>
  <c r="AA25" i="1" s="1"/>
  <c r="U25" i="1" s="1"/>
  <c r="V25" i="1" s="1"/>
  <c r="AK25" i="1"/>
  <c r="Z70" i="1"/>
  <c r="X70" i="1" s="1"/>
  <c r="AA70" i="1" s="1"/>
  <c r="U70" i="1" s="1"/>
  <c r="V70" i="1" s="1"/>
  <c r="AE32" i="1"/>
  <c r="AI32" i="1" s="1"/>
  <c r="AL32" i="1"/>
  <c r="AK32" i="1"/>
  <c r="AE48" i="1"/>
  <c r="AI48" i="1" s="1"/>
  <c r="AL48" i="1"/>
  <c r="AM48" i="1" s="1"/>
  <c r="AK48" i="1"/>
  <c r="AE80" i="1"/>
  <c r="AI80" i="1" s="1"/>
  <c r="AL80" i="1"/>
  <c r="AM80" i="1" s="1"/>
  <c r="AK80" i="1"/>
  <c r="AE94" i="1"/>
  <c r="AI94" i="1" s="1"/>
  <c r="AL94" i="1"/>
  <c r="AK94" i="1"/>
  <c r="Z144" i="1"/>
  <c r="X144" i="1" s="1"/>
  <c r="AA144" i="1" s="1"/>
  <c r="U144" i="1" s="1"/>
  <c r="V144" i="1" s="1"/>
  <c r="AL143" i="1"/>
  <c r="AE143" i="1"/>
  <c r="AI143" i="1" s="1"/>
  <c r="Z143" i="1"/>
  <c r="X143" i="1" s="1"/>
  <c r="AA143" i="1" s="1"/>
  <c r="U143" i="1" s="1"/>
  <c r="V143" i="1" s="1"/>
  <c r="AK143" i="1"/>
  <c r="AE221" i="1"/>
  <c r="AI221" i="1" s="1"/>
  <c r="AL221" i="1"/>
  <c r="AK221" i="1"/>
  <c r="AE142" i="1"/>
  <c r="AI142" i="1" s="1"/>
  <c r="AL142" i="1"/>
  <c r="AK142" i="1"/>
  <c r="AM17" i="1"/>
  <c r="AE31" i="1"/>
  <c r="AI31" i="1" s="1"/>
  <c r="AL31" i="1"/>
  <c r="AK31" i="1"/>
  <c r="Z31" i="1"/>
  <c r="X31" i="1" s="1"/>
  <c r="AA31" i="1" s="1"/>
  <c r="U31" i="1" s="1"/>
  <c r="V31" i="1" s="1"/>
  <c r="AE39" i="1"/>
  <c r="AI39" i="1" s="1"/>
  <c r="AL39" i="1"/>
  <c r="AK39" i="1"/>
  <c r="Z39" i="1"/>
  <c r="X39" i="1" s="1"/>
  <c r="AA39" i="1" s="1"/>
  <c r="U39" i="1" s="1"/>
  <c r="V39" i="1" s="1"/>
  <c r="AE47" i="1"/>
  <c r="AI47" i="1" s="1"/>
  <c r="AL47" i="1"/>
  <c r="AK47" i="1"/>
  <c r="Z47" i="1"/>
  <c r="X47" i="1" s="1"/>
  <c r="AA47" i="1" s="1"/>
  <c r="U47" i="1" s="1"/>
  <c r="V47" i="1" s="1"/>
  <c r="AE55" i="1"/>
  <c r="AI55" i="1" s="1"/>
  <c r="AL55" i="1"/>
  <c r="AK55" i="1"/>
  <c r="Z55" i="1"/>
  <c r="X55" i="1" s="1"/>
  <c r="AA55" i="1" s="1"/>
  <c r="U55" i="1" s="1"/>
  <c r="V55" i="1" s="1"/>
  <c r="AL62" i="1"/>
  <c r="AE62" i="1"/>
  <c r="AI62" i="1" s="1"/>
  <c r="Z62" i="1"/>
  <c r="X62" i="1" s="1"/>
  <c r="AA62" i="1" s="1"/>
  <c r="U62" i="1" s="1"/>
  <c r="V62" i="1" s="1"/>
  <c r="AK62" i="1"/>
  <c r="AE26" i="1"/>
  <c r="AI26" i="1" s="1"/>
  <c r="AL26" i="1"/>
  <c r="AK26" i="1"/>
  <c r="AE77" i="1"/>
  <c r="AI77" i="1" s="1"/>
  <c r="AL77" i="1"/>
  <c r="AM77" i="1" s="1"/>
  <c r="AK77" i="1"/>
  <c r="Z77" i="1"/>
  <c r="X77" i="1" s="1"/>
  <c r="AA77" i="1" s="1"/>
  <c r="U77" i="1" s="1"/>
  <c r="V77" i="1" s="1"/>
  <c r="AE85" i="1"/>
  <c r="AI85" i="1" s="1"/>
  <c r="AL85" i="1"/>
  <c r="AM85" i="1" s="1"/>
  <c r="AK85" i="1"/>
  <c r="Z85" i="1"/>
  <c r="X85" i="1" s="1"/>
  <c r="AA85" i="1" s="1"/>
  <c r="U85" i="1" s="1"/>
  <c r="V85" i="1" s="1"/>
  <c r="AM99" i="1"/>
  <c r="AE82" i="1"/>
  <c r="AI82" i="1" s="1"/>
  <c r="AL82" i="1"/>
  <c r="AK82" i="1"/>
  <c r="AL223" i="1"/>
  <c r="AM223" i="1" s="1"/>
  <c r="AE223" i="1"/>
  <c r="AI223" i="1" s="1"/>
  <c r="AK223" i="1"/>
  <c r="AL239" i="1"/>
  <c r="AM239" i="1" s="1"/>
  <c r="AE239" i="1"/>
  <c r="AI239" i="1" s="1"/>
  <c r="Z239" i="1"/>
  <c r="X239" i="1" s="1"/>
  <c r="AA239" i="1" s="1"/>
  <c r="U239" i="1" s="1"/>
  <c r="V239" i="1" s="1"/>
  <c r="AK239" i="1"/>
  <c r="AE185" i="1"/>
  <c r="AI185" i="1" s="1"/>
  <c r="AL185" i="1"/>
  <c r="AM185" i="1" s="1"/>
  <c r="AK185" i="1"/>
  <c r="AM224" i="1"/>
  <c r="AM100" i="1"/>
  <c r="AE76" i="1"/>
  <c r="AI76" i="1" s="1"/>
  <c r="AL76" i="1"/>
  <c r="AM76" i="1" s="1"/>
  <c r="AK76" i="1"/>
  <c r="AE127" i="1"/>
  <c r="AI127" i="1" s="1"/>
  <c r="AL127" i="1"/>
  <c r="AM127" i="1" s="1"/>
  <c r="AK127" i="1"/>
  <c r="AE33" i="1"/>
  <c r="AI33" i="1" s="1"/>
  <c r="AL33" i="1"/>
  <c r="AK33" i="1"/>
  <c r="Z33" i="1"/>
  <c r="X33" i="1" s="1"/>
  <c r="AA33" i="1" s="1"/>
  <c r="U33" i="1" s="1"/>
  <c r="V33" i="1" s="1"/>
  <c r="AE49" i="1"/>
  <c r="AI49" i="1" s="1"/>
  <c r="AL49" i="1"/>
  <c r="AK49" i="1"/>
  <c r="Z49" i="1"/>
  <c r="X49" i="1" s="1"/>
  <c r="AA49" i="1" s="1"/>
  <c r="U49" i="1" s="1"/>
  <c r="V49" i="1" s="1"/>
  <c r="AE54" i="1"/>
  <c r="AI54" i="1" s="1"/>
  <c r="AL54" i="1"/>
  <c r="AK54" i="1"/>
  <c r="AL21" i="1"/>
  <c r="AM21" i="1" s="1"/>
  <c r="AE21" i="1"/>
  <c r="AI21" i="1" s="1"/>
  <c r="AK21" i="1"/>
  <c r="Z21" i="1"/>
  <c r="X21" i="1" s="1"/>
  <c r="AA21" i="1" s="1"/>
  <c r="U21" i="1" s="1"/>
  <c r="V21" i="1" s="1"/>
  <c r="AE29" i="1"/>
  <c r="AI29" i="1" s="1"/>
  <c r="AL29" i="1"/>
  <c r="Z29" i="1"/>
  <c r="X29" i="1" s="1"/>
  <c r="AA29" i="1" s="1"/>
  <c r="U29" i="1" s="1"/>
  <c r="V29" i="1" s="1"/>
  <c r="AK29" i="1"/>
  <c r="AM63" i="1"/>
  <c r="AE36" i="1"/>
  <c r="AI36" i="1" s="1"/>
  <c r="AL36" i="1"/>
  <c r="AK36" i="1"/>
  <c r="AE52" i="1"/>
  <c r="AI52" i="1" s="1"/>
  <c r="AL52" i="1"/>
  <c r="AK52" i="1"/>
  <c r="AE120" i="1"/>
  <c r="AI120" i="1" s="1"/>
  <c r="AL120" i="1"/>
  <c r="AM120" i="1" s="1"/>
  <c r="AK120" i="1"/>
  <c r="Z120" i="1"/>
  <c r="X120" i="1" s="1"/>
  <c r="AA120" i="1" s="1"/>
  <c r="U120" i="1" s="1"/>
  <c r="V120" i="1" s="1"/>
  <c r="AL237" i="1"/>
  <c r="AM237" i="1" s="1"/>
  <c r="AE237" i="1"/>
  <c r="AI237" i="1" s="1"/>
  <c r="AK237" i="1"/>
  <c r="AE75" i="1"/>
  <c r="AI75" i="1" s="1"/>
  <c r="AL75" i="1"/>
  <c r="AM75" i="1" s="1"/>
  <c r="AK75" i="1"/>
  <c r="Z75" i="1"/>
  <c r="X75" i="1" s="1"/>
  <c r="AA75" i="1" s="1"/>
  <c r="U75" i="1" s="1"/>
  <c r="V75" i="1" s="1"/>
  <c r="AE83" i="1"/>
  <c r="AI83" i="1" s="1"/>
  <c r="AL83" i="1"/>
  <c r="AM83" i="1" s="1"/>
  <c r="AK83" i="1"/>
  <c r="Z83" i="1"/>
  <c r="X83" i="1" s="1"/>
  <c r="AA83" i="1" s="1"/>
  <c r="U83" i="1" s="1"/>
  <c r="V83" i="1" s="1"/>
  <c r="AE95" i="1"/>
  <c r="AI95" i="1" s="1"/>
  <c r="AL95" i="1"/>
  <c r="AM95" i="1" s="1"/>
  <c r="AK95" i="1"/>
  <c r="AM104" i="1"/>
  <c r="AE86" i="1"/>
  <c r="AI86" i="1" s="1"/>
  <c r="AL86" i="1"/>
  <c r="AM86" i="1" s="1"/>
  <c r="AK86" i="1"/>
  <c r="AL149" i="1"/>
  <c r="AE149" i="1"/>
  <c r="AI149" i="1" s="1"/>
  <c r="Z149" i="1"/>
  <c r="X149" i="1" s="1"/>
  <c r="AA149" i="1" s="1"/>
  <c r="U149" i="1" s="1"/>
  <c r="V149" i="1" s="1"/>
  <c r="AK149" i="1"/>
  <c r="AL157" i="1"/>
  <c r="AE157" i="1"/>
  <c r="AI157" i="1" s="1"/>
  <c r="Z157" i="1"/>
  <c r="X157" i="1" s="1"/>
  <c r="AA157" i="1" s="1"/>
  <c r="U157" i="1" s="1"/>
  <c r="V157" i="1" s="1"/>
  <c r="AK157" i="1"/>
  <c r="Z183" i="1"/>
  <c r="X183" i="1" s="1"/>
  <c r="AA183" i="1" s="1"/>
  <c r="U183" i="1" s="1"/>
  <c r="V183" i="1" s="1"/>
  <c r="AE198" i="1"/>
  <c r="AI198" i="1" s="1"/>
  <c r="AL198" i="1"/>
  <c r="AM198" i="1" s="1"/>
  <c r="AK198" i="1"/>
  <c r="Z226" i="1"/>
  <c r="X226" i="1" s="1"/>
  <c r="AA226" i="1" s="1"/>
  <c r="U226" i="1" s="1"/>
  <c r="V226" i="1" s="1"/>
  <c r="AE146" i="1"/>
  <c r="AI146" i="1" s="1"/>
  <c r="AL146" i="1"/>
  <c r="AM146" i="1" s="1"/>
  <c r="AK146" i="1"/>
  <c r="AE162" i="1"/>
  <c r="AI162" i="1" s="1"/>
  <c r="AL162" i="1"/>
  <c r="AK162" i="1"/>
  <c r="Z173" i="1"/>
  <c r="X173" i="1" s="1"/>
  <c r="AA173" i="1" s="1"/>
  <c r="U173" i="1" s="1"/>
  <c r="V173" i="1" s="1"/>
  <c r="AE181" i="1"/>
  <c r="AI181" i="1" s="1"/>
  <c r="AL181" i="1"/>
  <c r="AK181" i="1"/>
  <c r="AL192" i="1"/>
  <c r="AM192" i="1" s="1"/>
  <c r="AK192" i="1"/>
  <c r="AE192" i="1"/>
  <c r="AI192" i="1" s="1"/>
  <c r="AE212" i="1"/>
  <c r="AI212" i="1" s="1"/>
  <c r="AL212" i="1"/>
  <c r="AM212" i="1" s="1"/>
  <c r="AK212" i="1"/>
  <c r="Z212" i="1"/>
  <c r="X212" i="1" s="1"/>
  <c r="AA212" i="1" s="1"/>
  <c r="U212" i="1" s="1"/>
  <c r="V212" i="1" s="1"/>
  <c r="AM136" i="1"/>
  <c r="AE109" i="1"/>
  <c r="AI109" i="1" s="1"/>
  <c r="AL109" i="1"/>
  <c r="AK109" i="1"/>
  <c r="AE140" i="1"/>
  <c r="AI140" i="1" s="1"/>
  <c r="AL140" i="1"/>
  <c r="AM140" i="1" s="1"/>
  <c r="AK140" i="1"/>
  <c r="Z140" i="1"/>
  <c r="X140" i="1" s="1"/>
  <c r="AA140" i="1" s="1"/>
  <c r="U140" i="1" s="1"/>
  <c r="V140" i="1" s="1"/>
  <c r="AE156" i="1"/>
  <c r="AI156" i="1" s="1"/>
  <c r="AL156" i="1"/>
  <c r="AM156" i="1" s="1"/>
  <c r="AK156" i="1"/>
  <c r="Z171" i="1"/>
  <c r="X171" i="1" s="1"/>
  <c r="AA171" i="1" s="1"/>
  <c r="U171" i="1" s="1"/>
  <c r="V171" i="1" s="1"/>
  <c r="AE182" i="1"/>
  <c r="AI182" i="1" s="1"/>
  <c r="AL182" i="1"/>
  <c r="AM182" i="1" s="1"/>
  <c r="AK182" i="1"/>
  <c r="AE202" i="1"/>
  <c r="AI202" i="1" s="1"/>
  <c r="AL202" i="1"/>
  <c r="AM202" i="1" s="1"/>
  <c r="AK202" i="1"/>
  <c r="AM227" i="1"/>
  <c r="AE232" i="1"/>
  <c r="AI232" i="1" s="1"/>
  <c r="AL232" i="1"/>
  <c r="AM232" i="1" s="1"/>
  <c r="AK232" i="1"/>
  <c r="AE119" i="1"/>
  <c r="AI119" i="1" s="1"/>
  <c r="AL119" i="1"/>
  <c r="AK119" i="1"/>
  <c r="AE188" i="1"/>
  <c r="AI188" i="1" s="1"/>
  <c r="AL188" i="1"/>
  <c r="AK188" i="1"/>
  <c r="AE24" i="1"/>
  <c r="AI24" i="1" s="1"/>
  <c r="AL24" i="1"/>
  <c r="AM24" i="1" s="1"/>
  <c r="AK24" i="1"/>
  <c r="AL64" i="1"/>
  <c r="AE64" i="1"/>
  <c r="AI64" i="1" s="1"/>
  <c r="AK64" i="1"/>
  <c r="AM131" i="1"/>
  <c r="AE118" i="1"/>
  <c r="AI118" i="1" s="1"/>
  <c r="AL118" i="1"/>
  <c r="AM118" i="1" s="1"/>
  <c r="Z118" i="1"/>
  <c r="X118" i="1" s="1"/>
  <c r="AA118" i="1" s="1"/>
  <c r="U118" i="1" s="1"/>
  <c r="V118" i="1" s="1"/>
  <c r="AK118" i="1"/>
  <c r="AE130" i="1"/>
  <c r="AI130" i="1" s="1"/>
  <c r="AL130" i="1"/>
  <c r="AM130" i="1" s="1"/>
  <c r="AK130" i="1"/>
  <c r="AE115" i="1"/>
  <c r="AI115" i="1" s="1"/>
  <c r="AL115" i="1"/>
  <c r="AK115" i="1"/>
  <c r="Z130" i="1"/>
  <c r="X130" i="1" s="1"/>
  <c r="AA130" i="1" s="1"/>
  <c r="U130" i="1" s="1"/>
  <c r="V130" i="1" s="1"/>
  <c r="AE220" i="1"/>
  <c r="AI220" i="1" s="1"/>
  <c r="AL220" i="1"/>
  <c r="AK220" i="1"/>
  <c r="Z220" i="1"/>
  <c r="X220" i="1" s="1"/>
  <c r="AA220" i="1" s="1"/>
  <c r="U220" i="1" s="1"/>
  <c r="V220" i="1" s="1"/>
  <c r="AE112" i="1"/>
  <c r="AI112" i="1" s="1"/>
  <c r="AL112" i="1"/>
  <c r="AK112" i="1"/>
  <c r="Z112" i="1"/>
  <c r="X112" i="1" s="1"/>
  <c r="AA112" i="1" s="1"/>
  <c r="U112" i="1" s="1"/>
  <c r="V112" i="1" s="1"/>
  <c r="AE134" i="1"/>
  <c r="AI134" i="1" s="1"/>
  <c r="AL134" i="1"/>
  <c r="AK134" i="1"/>
  <c r="AE177" i="1"/>
  <c r="AI177" i="1" s="1"/>
  <c r="AL177" i="1"/>
  <c r="AK177" i="1"/>
  <c r="AL19" i="1"/>
  <c r="AM19" i="1" s="1"/>
  <c r="AE19" i="1"/>
  <c r="AI19" i="1" s="1"/>
  <c r="AK19" i="1"/>
  <c r="AE42" i="1"/>
  <c r="AI42" i="1" s="1"/>
  <c r="AL42" i="1"/>
  <c r="AK42" i="1"/>
  <c r="AE58" i="1"/>
  <c r="AI58" i="1" s="1"/>
  <c r="AL58" i="1"/>
  <c r="AK58" i="1"/>
  <c r="Z94" i="1"/>
  <c r="X94" i="1" s="1"/>
  <c r="AA94" i="1" s="1"/>
  <c r="U94" i="1" s="1"/>
  <c r="V94" i="1" s="1"/>
  <c r="Z76" i="1"/>
  <c r="X76" i="1" s="1"/>
  <c r="AA76" i="1" s="1"/>
  <c r="U76" i="1" s="1"/>
  <c r="V76" i="1" s="1"/>
  <c r="AM106" i="1"/>
  <c r="Z117" i="1"/>
  <c r="X117" i="1" s="1"/>
  <c r="AA117" i="1" s="1"/>
  <c r="U117" i="1" s="1"/>
  <c r="V117" i="1" s="1"/>
  <c r="Z221" i="1"/>
  <c r="X221" i="1" s="1"/>
  <c r="AA221" i="1" s="1"/>
  <c r="U221" i="1" s="1"/>
  <c r="V221" i="1" s="1"/>
  <c r="Z146" i="1"/>
  <c r="X146" i="1" s="1"/>
  <c r="AA146" i="1" s="1"/>
  <c r="U146" i="1" s="1"/>
  <c r="V146" i="1" s="1"/>
  <c r="AE111" i="1"/>
  <c r="AI111" i="1" s="1"/>
  <c r="AL111" i="1"/>
  <c r="AK111" i="1"/>
  <c r="AE150" i="1"/>
  <c r="AI150" i="1" s="1"/>
  <c r="AL150" i="1"/>
  <c r="AK150" i="1"/>
  <c r="Z185" i="1"/>
  <c r="X185" i="1" s="1"/>
  <c r="AA185" i="1" s="1"/>
  <c r="U185" i="1" s="1"/>
  <c r="V185" i="1" s="1"/>
  <c r="AL199" i="1"/>
  <c r="AE199" i="1"/>
  <c r="AI199" i="1" s="1"/>
  <c r="Z199" i="1"/>
  <c r="X199" i="1" s="1"/>
  <c r="AA199" i="1" s="1"/>
  <c r="U199" i="1" s="1"/>
  <c r="V199" i="1" s="1"/>
  <c r="AK199" i="1"/>
  <c r="AM97" i="1"/>
  <c r="AE20" i="1"/>
  <c r="AI20" i="1" s="1"/>
  <c r="AL20" i="1"/>
  <c r="AK20" i="1"/>
  <c r="AL110" i="1"/>
  <c r="AE110" i="1"/>
  <c r="AI110" i="1" s="1"/>
  <c r="Z110" i="1"/>
  <c r="X110" i="1" s="1"/>
  <c r="AA110" i="1" s="1"/>
  <c r="U110" i="1" s="1"/>
  <c r="V110" i="1" s="1"/>
  <c r="AK110" i="1"/>
  <c r="AE92" i="1"/>
  <c r="AI92" i="1" s="1"/>
  <c r="AL92" i="1"/>
  <c r="AK92" i="1"/>
  <c r="AE172" i="1"/>
  <c r="AI172" i="1" s="1"/>
  <c r="AL172" i="1"/>
  <c r="AK172" i="1"/>
  <c r="AE27" i="1"/>
  <c r="AI27" i="1" s="1"/>
  <c r="AL27" i="1"/>
  <c r="AM27" i="1" s="1"/>
  <c r="Z27" i="1"/>
  <c r="X27" i="1" s="1"/>
  <c r="AA27" i="1" s="1"/>
  <c r="U27" i="1" s="1"/>
  <c r="V27" i="1" s="1"/>
  <c r="AK27" i="1"/>
  <c r="AE37" i="1"/>
  <c r="AI37" i="1" s="1"/>
  <c r="AL37" i="1"/>
  <c r="AM37" i="1" s="1"/>
  <c r="AK37" i="1"/>
  <c r="Z37" i="1"/>
  <c r="X37" i="1" s="1"/>
  <c r="AA37" i="1" s="1"/>
  <c r="U37" i="1" s="1"/>
  <c r="V37" i="1" s="1"/>
  <c r="AE45" i="1"/>
  <c r="AI45" i="1" s="1"/>
  <c r="AL45" i="1"/>
  <c r="AM45" i="1" s="1"/>
  <c r="AK45" i="1"/>
  <c r="Z45" i="1"/>
  <c r="X45" i="1" s="1"/>
  <c r="AA45" i="1" s="1"/>
  <c r="U45" i="1" s="1"/>
  <c r="V45" i="1" s="1"/>
  <c r="AE53" i="1"/>
  <c r="AI53" i="1" s="1"/>
  <c r="AL53" i="1"/>
  <c r="AM53" i="1" s="1"/>
  <c r="AK53" i="1"/>
  <c r="Z53" i="1"/>
  <c r="X53" i="1" s="1"/>
  <c r="AA53" i="1" s="1"/>
  <c r="U53" i="1" s="1"/>
  <c r="V53" i="1" s="1"/>
  <c r="AE61" i="1"/>
  <c r="AI61" i="1" s="1"/>
  <c r="AL61" i="1"/>
  <c r="AM61" i="1" s="1"/>
  <c r="AK61" i="1"/>
  <c r="Z61" i="1"/>
  <c r="X61" i="1" s="1"/>
  <c r="AA61" i="1" s="1"/>
  <c r="U61" i="1" s="1"/>
  <c r="V61" i="1" s="1"/>
  <c r="AE102" i="1"/>
  <c r="AI102" i="1" s="1"/>
  <c r="AL102" i="1"/>
  <c r="AM102" i="1" s="1"/>
  <c r="AK102" i="1"/>
  <c r="AE30" i="1"/>
  <c r="AI30" i="1" s="1"/>
  <c r="AL30" i="1"/>
  <c r="AK30" i="1"/>
  <c r="AE46" i="1"/>
  <c r="AI46" i="1" s="1"/>
  <c r="AL46" i="1"/>
  <c r="AK46" i="1"/>
  <c r="AE103" i="1"/>
  <c r="AI103" i="1" s="1"/>
  <c r="AL103" i="1"/>
  <c r="AK103" i="1"/>
  <c r="Z127" i="1"/>
  <c r="X127" i="1" s="1"/>
  <c r="AA127" i="1" s="1"/>
  <c r="U127" i="1" s="1"/>
  <c r="V127" i="1" s="1"/>
  <c r="AE132" i="1"/>
  <c r="AI132" i="1" s="1"/>
  <c r="AL132" i="1"/>
  <c r="AK132" i="1"/>
  <c r="AE113" i="1"/>
  <c r="AI113" i="1" s="1"/>
  <c r="AL113" i="1"/>
  <c r="AM113" i="1" s="1"/>
  <c r="AK113" i="1"/>
  <c r="AE129" i="1"/>
  <c r="AI129" i="1" s="1"/>
  <c r="AL129" i="1"/>
  <c r="AM129" i="1" s="1"/>
  <c r="AK129" i="1"/>
  <c r="AE152" i="1"/>
  <c r="AI152" i="1" s="1"/>
  <c r="AL152" i="1"/>
  <c r="AK152" i="1"/>
  <c r="AL190" i="1"/>
  <c r="AE190" i="1"/>
  <c r="AI190" i="1" s="1"/>
  <c r="Z190" i="1"/>
  <c r="X190" i="1" s="1"/>
  <c r="AA190" i="1" s="1"/>
  <c r="U190" i="1" s="1"/>
  <c r="V190" i="1" s="1"/>
  <c r="AK190" i="1"/>
  <c r="AE178" i="1"/>
  <c r="AI178" i="1" s="1"/>
  <c r="AL178" i="1"/>
  <c r="AK178" i="1"/>
  <c r="AL210" i="1"/>
  <c r="AM210" i="1" s="1"/>
  <c r="AE210" i="1"/>
  <c r="AI210" i="1" s="1"/>
  <c r="AK210" i="1"/>
  <c r="Z210" i="1"/>
  <c r="X210" i="1" s="1"/>
  <c r="AA210" i="1" s="1"/>
  <c r="U210" i="1" s="1"/>
  <c r="V210" i="1" s="1"/>
  <c r="AE216" i="1"/>
  <c r="AI216" i="1" s="1"/>
  <c r="AL216" i="1"/>
  <c r="AM216" i="1" s="1"/>
  <c r="AK216" i="1"/>
  <c r="Z216" i="1"/>
  <c r="X216" i="1" s="1"/>
  <c r="AA216" i="1" s="1"/>
  <c r="U216" i="1" s="1"/>
  <c r="V216" i="1" s="1"/>
  <c r="AE217" i="1"/>
  <c r="AI217" i="1" s="1"/>
  <c r="AL217" i="1"/>
  <c r="AM217" i="1" s="1"/>
  <c r="AK217" i="1"/>
  <c r="AL233" i="1"/>
  <c r="AE233" i="1"/>
  <c r="AI233" i="1" s="1"/>
  <c r="AK233" i="1"/>
  <c r="Z169" i="1"/>
  <c r="X169" i="1" s="1"/>
  <c r="AA169" i="1" s="1"/>
  <c r="U169" i="1" s="1"/>
  <c r="V169" i="1" s="1"/>
  <c r="Z181" i="1"/>
  <c r="X181" i="1" s="1"/>
  <c r="AA181" i="1" s="1"/>
  <c r="U181" i="1" s="1"/>
  <c r="V181" i="1" s="1"/>
  <c r="AE189" i="1"/>
  <c r="AI189" i="1" s="1"/>
  <c r="AL189" i="1"/>
  <c r="AM189" i="1" s="1"/>
  <c r="AK189" i="1"/>
  <c r="AL195" i="1"/>
  <c r="AE195" i="1"/>
  <c r="AI195" i="1" s="1"/>
  <c r="AK195" i="1"/>
  <c r="Z195" i="1"/>
  <c r="X195" i="1" s="1"/>
  <c r="AA195" i="1" s="1"/>
  <c r="U195" i="1" s="1"/>
  <c r="V195" i="1" s="1"/>
  <c r="AL208" i="1"/>
  <c r="AE208" i="1"/>
  <c r="AI208" i="1" s="1"/>
  <c r="AK208" i="1"/>
  <c r="AE219" i="1"/>
  <c r="AI219" i="1" s="1"/>
  <c r="AL219" i="1"/>
  <c r="AK219" i="1"/>
  <c r="AL242" i="1"/>
  <c r="AE242" i="1"/>
  <c r="AI242" i="1" s="1"/>
  <c r="AK242" i="1"/>
  <c r="Z234" i="1"/>
  <c r="X234" i="1" s="1"/>
  <c r="AA234" i="1" s="1"/>
  <c r="U234" i="1" s="1"/>
  <c r="V234" i="1" s="1"/>
  <c r="AL243" i="1"/>
  <c r="AE243" i="1"/>
  <c r="AI243" i="1" s="1"/>
  <c r="Z243" i="1"/>
  <c r="X243" i="1" s="1"/>
  <c r="AA243" i="1" s="1"/>
  <c r="U243" i="1" s="1"/>
  <c r="V243" i="1" s="1"/>
  <c r="AK243" i="1"/>
  <c r="AL238" i="1"/>
  <c r="AE238" i="1"/>
  <c r="AI238" i="1" s="1"/>
  <c r="AK238" i="1"/>
  <c r="Z238" i="1"/>
  <c r="X238" i="1" s="1"/>
  <c r="AA238" i="1" s="1"/>
  <c r="U238" i="1" s="1"/>
  <c r="V238" i="1" s="1"/>
  <c r="AE125" i="1"/>
  <c r="AI125" i="1" s="1"/>
  <c r="AL125" i="1"/>
  <c r="AK125" i="1"/>
  <c r="AL151" i="1"/>
  <c r="AM151" i="1" s="1"/>
  <c r="AE151" i="1"/>
  <c r="AI151" i="1" s="1"/>
  <c r="AK151" i="1"/>
  <c r="Z151" i="1"/>
  <c r="X151" i="1" s="1"/>
  <c r="AA151" i="1" s="1"/>
  <c r="U151" i="1" s="1"/>
  <c r="V151" i="1" s="1"/>
  <c r="AL159" i="1"/>
  <c r="AM159" i="1" s="1"/>
  <c r="AE159" i="1"/>
  <c r="AI159" i="1" s="1"/>
  <c r="Z159" i="1"/>
  <c r="X159" i="1" s="1"/>
  <c r="AA159" i="1" s="1"/>
  <c r="U159" i="1" s="1"/>
  <c r="V159" i="1" s="1"/>
  <c r="AK159" i="1"/>
  <c r="AM206" i="1"/>
  <c r="AL235" i="1"/>
  <c r="AM235" i="1" s="1"/>
  <c r="AK235" i="1"/>
  <c r="AE235" i="1"/>
  <c r="AI235" i="1" s="1"/>
  <c r="Z160" i="1"/>
  <c r="X160" i="1" s="1"/>
  <c r="AA160" i="1" s="1"/>
  <c r="U160" i="1" s="1"/>
  <c r="V160" i="1" s="1"/>
  <c r="AE40" i="1"/>
  <c r="AI40" i="1" s="1"/>
  <c r="AL40" i="1"/>
  <c r="AK40" i="1"/>
  <c r="AE56" i="1"/>
  <c r="AI56" i="1" s="1"/>
  <c r="AL56" i="1"/>
  <c r="AM56" i="1" s="1"/>
  <c r="AK56" i="1"/>
  <c r="AL71" i="1"/>
  <c r="AE71" i="1"/>
  <c r="AI71" i="1" s="1"/>
  <c r="AK71" i="1"/>
  <c r="Z71" i="1"/>
  <c r="X71" i="1" s="1"/>
  <c r="AA71" i="1" s="1"/>
  <c r="U71" i="1" s="1"/>
  <c r="V71" i="1" s="1"/>
  <c r="AE101" i="1"/>
  <c r="AI101" i="1" s="1"/>
  <c r="AL101" i="1"/>
  <c r="AM101" i="1" s="1"/>
  <c r="AK101" i="1"/>
  <c r="AE72" i="1"/>
  <c r="AI72" i="1" s="1"/>
  <c r="AL72" i="1"/>
  <c r="AK72" i="1"/>
  <c r="AE88" i="1"/>
  <c r="AI88" i="1" s="1"/>
  <c r="AL88" i="1"/>
  <c r="AK88" i="1"/>
  <c r="Z101" i="1"/>
  <c r="X101" i="1" s="1"/>
  <c r="AA101" i="1" s="1"/>
  <c r="U101" i="1" s="1"/>
  <c r="V101" i="1" s="1"/>
  <c r="AL105" i="1"/>
  <c r="AM105" i="1" s="1"/>
  <c r="AK105" i="1"/>
  <c r="AE105" i="1"/>
  <c r="AI105" i="1" s="1"/>
  <c r="AE107" i="1"/>
  <c r="AI107" i="1" s="1"/>
  <c r="AK107" i="1"/>
  <c r="AL107" i="1"/>
  <c r="Z107" i="1"/>
  <c r="X107" i="1" s="1"/>
  <c r="AA107" i="1" s="1"/>
  <c r="U107" i="1" s="1"/>
  <c r="V107" i="1" s="1"/>
  <c r="Z138" i="1"/>
  <c r="X138" i="1" s="1"/>
  <c r="AA138" i="1" s="1"/>
  <c r="U138" i="1" s="1"/>
  <c r="V138" i="1" s="1"/>
  <c r="AE179" i="1"/>
  <c r="AI179" i="1" s="1"/>
  <c r="AL179" i="1"/>
  <c r="AK179" i="1"/>
  <c r="Z30" i="1"/>
  <c r="X30" i="1" s="1"/>
  <c r="AA30" i="1" s="1"/>
  <c r="U30" i="1" s="1"/>
  <c r="V30" i="1" s="1"/>
  <c r="AE35" i="1"/>
  <c r="AI35" i="1" s="1"/>
  <c r="AL35" i="1"/>
  <c r="AK35" i="1"/>
  <c r="Z35" i="1"/>
  <c r="X35" i="1" s="1"/>
  <c r="AA35" i="1" s="1"/>
  <c r="U35" i="1" s="1"/>
  <c r="V35" i="1" s="1"/>
  <c r="AE43" i="1"/>
  <c r="AI43" i="1" s="1"/>
  <c r="AL43" i="1"/>
  <c r="AK43" i="1"/>
  <c r="Z43" i="1"/>
  <c r="X43" i="1" s="1"/>
  <c r="AA43" i="1" s="1"/>
  <c r="U43" i="1" s="1"/>
  <c r="V43" i="1" s="1"/>
  <c r="AE51" i="1"/>
  <c r="AI51" i="1" s="1"/>
  <c r="AL51" i="1"/>
  <c r="AK51" i="1"/>
  <c r="Z51" i="1"/>
  <c r="X51" i="1" s="1"/>
  <c r="AA51" i="1" s="1"/>
  <c r="U51" i="1" s="1"/>
  <c r="V51" i="1" s="1"/>
  <c r="AE59" i="1"/>
  <c r="AI59" i="1" s="1"/>
  <c r="AL59" i="1"/>
  <c r="AK59" i="1"/>
  <c r="Z59" i="1"/>
  <c r="X59" i="1" s="1"/>
  <c r="AA59" i="1" s="1"/>
  <c r="U59" i="1" s="1"/>
  <c r="V59" i="1" s="1"/>
  <c r="AM98" i="1"/>
  <c r="AE18" i="1"/>
  <c r="AI18" i="1" s="1"/>
  <c r="AL18" i="1"/>
  <c r="AK18" i="1"/>
  <c r="Z18" i="1"/>
  <c r="X18" i="1" s="1"/>
  <c r="AA18" i="1" s="1"/>
  <c r="U18" i="1" s="1"/>
  <c r="V18" i="1" s="1"/>
  <c r="Z102" i="1"/>
  <c r="X102" i="1" s="1"/>
  <c r="AA102" i="1" s="1"/>
  <c r="U102" i="1" s="1"/>
  <c r="V102" i="1" s="1"/>
  <c r="AE73" i="1"/>
  <c r="AI73" i="1" s="1"/>
  <c r="AL73" i="1"/>
  <c r="AM73" i="1" s="1"/>
  <c r="AK73" i="1"/>
  <c r="Z73" i="1"/>
  <c r="X73" i="1" s="1"/>
  <c r="AA73" i="1" s="1"/>
  <c r="U73" i="1" s="1"/>
  <c r="V73" i="1" s="1"/>
  <c r="AE81" i="1"/>
  <c r="AI81" i="1" s="1"/>
  <c r="AL81" i="1"/>
  <c r="AM81" i="1" s="1"/>
  <c r="AK81" i="1"/>
  <c r="Z81" i="1"/>
  <c r="X81" i="1" s="1"/>
  <c r="AA81" i="1" s="1"/>
  <c r="U81" i="1" s="1"/>
  <c r="V81" i="1" s="1"/>
  <c r="AE74" i="1"/>
  <c r="AI74" i="1" s="1"/>
  <c r="AL74" i="1"/>
  <c r="AM74" i="1" s="1"/>
  <c r="AK74" i="1"/>
  <c r="AE90" i="1"/>
  <c r="AI90" i="1" s="1"/>
  <c r="AL90" i="1"/>
  <c r="AK90" i="1"/>
  <c r="Z103" i="1"/>
  <c r="X103" i="1" s="1"/>
  <c r="AA103" i="1" s="1"/>
  <c r="U103" i="1" s="1"/>
  <c r="V103" i="1" s="1"/>
  <c r="AE213" i="1"/>
  <c r="AI213" i="1" s="1"/>
  <c r="AL213" i="1"/>
  <c r="AK213" i="1"/>
  <c r="Z237" i="1"/>
  <c r="X237" i="1" s="1"/>
  <c r="AA237" i="1" s="1"/>
  <c r="U237" i="1" s="1"/>
  <c r="V237" i="1" s="1"/>
  <c r="AM139" i="1"/>
  <c r="AE204" i="1"/>
  <c r="AI204" i="1" s="1"/>
  <c r="AL204" i="1"/>
  <c r="AM204" i="1" s="1"/>
  <c r="AK204" i="1"/>
  <c r="AE214" i="1"/>
  <c r="AI214" i="1" s="1"/>
  <c r="AL214" i="1"/>
  <c r="Z214" i="1"/>
  <c r="X214" i="1" s="1"/>
  <c r="AA214" i="1" s="1"/>
  <c r="U214" i="1" s="1"/>
  <c r="V214" i="1" s="1"/>
  <c r="AK214" i="1"/>
  <c r="AM165" i="1"/>
  <c r="AE28" i="1"/>
  <c r="AI28" i="1" s="1"/>
  <c r="AL28" i="1"/>
  <c r="AM28" i="1" s="1"/>
  <c r="AK28" i="1"/>
  <c r="AE44" i="1"/>
  <c r="AI44" i="1" s="1"/>
  <c r="AL44" i="1"/>
  <c r="AK44" i="1"/>
  <c r="AE60" i="1"/>
  <c r="AI60" i="1" s="1"/>
  <c r="AL60" i="1"/>
  <c r="AK60" i="1"/>
  <c r="AE22" i="1"/>
  <c r="AI22" i="1" s="1"/>
  <c r="AL22" i="1"/>
  <c r="AM22" i="1" s="1"/>
  <c r="AK22" i="1"/>
  <c r="AE79" i="1"/>
  <c r="AI79" i="1" s="1"/>
  <c r="AL79" i="1"/>
  <c r="AM79" i="1" s="1"/>
  <c r="AK79" i="1"/>
  <c r="Z79" i="1"/>
  <c r="X79" i="1" s="1"/>
  <c r="AA79" i="1" s="1"/>
  <c r="U79" i="1" s="1"/>
  <c r="V79" i="1" s="1"/>
  <c r="AE87" i="1"/>
  <c r="AI87" i="1" s="1"/>
  <c r="AL87" i="1"/>
  <c r="AM87" i="1" s="1"/>
  <c r="AK87" i="1"/>
  <c r="Z87" i="1"/>
  <c r="X87" i="1" s="1"/>
  <c r="AA87" i="1" s="1"/>
  <c r="U87" i="1" s="1"/>
  <c r="V87" i="1" s="1"/>
  <c r="AL108" i="1"/>
  <c r="AE108" i="1"/>
  <c r="AI108" i="1" s="1"/>
  <c r="AK108" i="1"/>
  <c r="AE78" i="1"/>
  <c r="AI78" i="1" s="1"/>
  <c r="AL78" i="1"/>
  <c r="AK78" i="1"/>
  <c r="AL166" i="1"/>
  <c r="AE166" i="1"/>
  <c r="AI166" i="1" s="1"/>
  <c r="AK166" i="1"/>
  <c r="AL153" i="1"/>
  <c r="AM153" i="1" s="1"/>
  <c r="AE153" i="1"/>
  <c r="AI153" i="1" s="1"/>
  <c r="Z153" i="1"/>
  <c r="X153" i="1" s="1"/>
  <c r="AA153" i="1" s="1"/>
  <c r="U153" i="1" s="1"/>
  <c r="V153" i="1" s="1"/>
  <c r="AK153" i="1"/>
  <c r="AL161" i="1"/>
  <c r="AM161" i="1" s="1"/>
  <c r="AE161" i="1"/>
  <c r="AI161" i="1" s="1"/>
  <c r="Z161" i="1"/>
  <c r="X161" i="1" s="1"/>
  <c r="AA161" i="1" s="1"/>
  <c r="U161" i="1" s="1"/>
  <c r="V161" i="1" s="1"/>
  <c r="AK161" i="1"/>
  <c r="AE175" i="1"/>
  <c r="AI175" i="1" s="1"/>
  <c r="AL175" i="1"/>
  <c r="AM175" i="1" s="1"/>
  <c r="AK175" i="1"/>
  <c r="AE186" i="1"/>
  <c r="AI186" i="1" s="1"/>
  <c r="AL186" i="1"/>
  <c r="AM186" i="1" s="1"/>
  <c r="AK186" i="1"/>
  <c r="AL205" i="1"/>
  <c r="AK205" i="1"/>
  <c r="AE205" i="1"/>
  <c r="AI205" i="1" s="1"/>
  <c r="Z205" i="1"/>
  <c r="X205" i="1" s="1"/>
  <c r="AA205" i="1" s="1"/>
  <c r="U205" i="1" s="1"/>
  <c r="V205" i="1" s="1"/>
  <c r="AE209" i="1"/>
  <c r="AI209" i="1" s="1"/>
  <c r="AL209" i="1"/>
  <c r="Z209" i="1"/>
  <c r="X209" i="1" s="1"/>
  <c r="AA209" i="1" s="1"/>
  <c r="U209" i="1" s="1"/>
  <c r="V209" i="1" s="1"/>
  <c r="AK209" i="1"/>
  <c r="AE225" i="1"/>
  <c r="AI225" i="1" s="1"/>
  <c r="AL225" i="1"/>
  <c r="AK225" i="1"/>
  <c r="Z186" i="1"/>
  <c r="X186" i="1" s="1"/>
  <c r="AA186" i="1" s="1"/>
  <c r="U186" i="1" s="1"/>
  <c r="V186" i="1" s="1"/>
  <c r="AE154" i="1"/>
  <c r="AI154" i="1" s="1"/>
  <c r="AL154" i="1"/>
  <c r="AK154" i="1"/>
  <c r="AE176" i="1"/>
  <c r="AI176" i="1" s="1"/>
  <c r="AL176" i="1"/>
  <c r="AK176" i="1"/>
  <c r="AE207" i="1"/>
  <c r="AI207" i="1" s="1"/>
  <c r="AL207" i="1"/>
  <c r="Z207" i="1"/>
  <c r="X207" i="1" s="1"/>
  <c r="AA207" i="1" s="1"/>
  <c r="U207" i="1" s="1"/>
  <c r="V207" i="1" s="1"/>
  <c r="AK207" i="1"/>
  <c r="AE200" i="1"/>
  <c r="AI200" i="1" s="1"/>
  <c r="AL200" i="1"/>
  <c r="AM200" i="1" s="1"/>
  <c r="AK200" i="1"/>
  <c r="AE218" i="1"/>
  <c r="AI218" i="1" s="1"/>
  <c r="AL218" i="1"/>
  <c r="AM218" i="1" s="1"/>
  <c r="AK218" i="1"/>
  <c r="Z218" i="1"/>
  <c r="X218" i="1" s="1"/>
  <c r="AA218" i="1" s="1"/>
  <c r="U218" i="1" s="1"/>
  <c r="V218" i="1" s="1"/>
  <c r="AE211" i="1"/>
  <c r="AI211" i="1" s="1"/>
  <c r="AL211" i="1"/>
  <c r="AM211" i="1" s="1"/>
  <c r="AK211" i="1"/>
  <c r="AE229" i="1"/>
  <c r="AI229" i="1" s="1"/>
  <c r="AL229" i="1"/>
  <c r="AK229" i="1"/>
  <c r="AL236" i="1"/>
  <c r="AE236" i="1"/>
  <c r="AI236" i="1" s="1"/>
  <c r="Z236" i="1"/>
  <c r="X236" i="1" s="1"/>
  <c r="AA236" i="1" s="1"/>
  <c r="U236" i="1" s="1"/>
  <c r="V236" i="1" s="1"/>
  <c r="AK236" i="1"/>
  <c r="AE148" i="1"/>
  <c r="AI148" i="1" s="1"/>
  <c r="AL148" i="1"/>
  <c r="AK148" i="1"/>
  <c r="AE174" i="1"/>
  <c r="AI174" i="1" s="1"/>
  <c r="AL174" i="1"/>
  <c r="AM174" i="1" s="1"/>
  <c r="AK174" i="1"/>
  <c r="AE187" i="1"/>
  <c r="AI187" i="1" s="1"/>
  <c r="AL187" i="1"/>
  <c r="AM187" i="1" s="1"/>
  <c r="AK187" i="1"/>
  <c r="Z217" i="1"/>
  <c r="X217" i="1" s="1"/>
  <c r="AA217" i="1" s="1"/>
  <c r="U217" i="1" s="1"/>
  <c r="V217" i="1" s="1"/>
  <c r="AE84" i="1"/>
  <c r="AI84" i="1" s="1"/>
  <c r="AL84" i="1"/>
  <c r="AM84" i="1" s="1"/>
  <c r="AK84" i="1"/>
  <c r="AL170" i="1"/>
  <c r="AE170" i="1"/>
  <c r="AI170" i="1" s="1"/>
  <c r="AK170" i="1"/>
  <c r="AE180" i="1"/>
  <c r="AI180" i="1" s="1"/>
  <c r="AL180" i="1"/>
  <c r="AK180" i="1"/>
  <c r="AE215" i="1"/>
  <c r="AI215" i="1" s="1"/>
  <c r="AL215" i="1"/>
  <c r="AK215" i="1"/>
  <c r="AL244" i="1"/>
  <c r="AE244" i="1"/>
  <c r="AI244" i="1" s="1"/>
  <c r="Z244" i="1"/>
  <c r="X244" i="1" s="1"/>
  <c r="AA244" i="1" s="1"/>
  <c r="U244" i="1" s="1"/>
  <c r="V244" i="1" s="1"/>
  <c r="AK244" i="1"/>
  <c r="Z129" i="1"/>
  <c r="X129" i="1" s="1"/>
  <c r="AA129" i="1" s="1"/>
  <c r="U129" i="1" s="1"/>
  <c r="V129" i="1" s="1"/>
  <c r="AE114" i="1"/>
  <c r="AI114" i="1" s="1"/>
  <c r="AL114" i="1"/>
  <c r="Z114" i="1"/>
  <c r="X114" i="1" s="1"/>
  <c r="AA114" i="1" s="1"/>
  <c r="U114" i="1" s="1"/>
  <c r="V114" i="1" s="1"/>
  <c r="AK114" i="1"/>
  <c r="AE122" i="1"/>
  <c r="AI122" i="1" s="1"/>
  <c r="AL122" i="1"/>
  <c r="Z122" i="1"/>
  <c r="X122" i="1" s="1"/>
  <c r="AA122" i="1" s="1"/>
  <c r="U122" i="1" s="1"/>
  <c r="V122" i="1" s="1"/>
  <c r="AK122" i="1"/>
  <c r="AE123" i="1"/>
  <c r="AI123" i="1" s="1"/>
  <c r="AL123" i="1"/>
  <c r="AK123" i="1"/>
  <c r="AE194" i="1"/>
  <c r="AI194" i="1" s="1"/>
  <c r="AL194" i="1"/>
  <c r="AM194" i="1" s="1"/>
  <c r="AK194" i="1"/>
  <c r="AE124" i="1"/>
  <c r="AI124" i="1" s="1"/>
  <c r="AL124" i="1"/>
  <c r="AK124" i="1"/>
  <c r="Z124" i="1"/>
  <c r="X124" i="1" s="1"/>
  <c r="AA124" i="1" s="1"/>
  <c r="U124" i="1" s="1"/>
  <c r="V124" i="1" s="1"/>
  <c r="Z156" i="1"/>
  <c r="X156" i="1" s="1"/>
  <c r="AA156" i="1" s="1"/>
  <c r="U156" i="1" s="1"/>
  <c r="V156" i="1" s="1"/>
  <c r="AE196" i="1"/>
  <c r="AI196" i="1" s="1"/>
  <c r="AL196" i="1"/>
  <c r="AM196" i="1" s="1"/>
  <c r="AK196" i="1"/>
  <c r="AL23" i="1"/>
  <c r="AE23" i="1"/>
  <c r="AI23" i="1" s="1"/>
  <c r="AK23" i="1"/>
  <c r="Z23" i="1"/>
  <c r="X23" i="1" s="1"/>
  <c r="AA23" i="1" s="1"/>
  <c r="U23" i="1" s="1"/>
  <c r="V23" i="1" s="1"/>
  <c r="AL69" i="1"/>
  <c r="AE69" i="1"/>
  <c r="AI69" i="1" s="1"/>
  <c r="AK69" i="1"/>
  <c r="Z69" i="1"/>
  <c r="X69" i="1" s="1"/>
  <c r="AA69" i="1" s="1"/>
  <c r="U69" i="1" s="1"/>
  <c r="V69" i="1" s="1"/>
  <c r="AE34" i="1"/>
  <c r="AI34" i="1" s="1"/>
  <c r="AL34" i="1"/>
  <c r="AK34" i="1"/>
  <c r="AE50" i="1"/>
  <c r="AI50" i="1" s="1"/>
  <c r="AL50" i="1"/>
  <c r="AM50" i="1" s="1"/>
  <c r="AK50" i="1"/>
  <c r="Z72" i="1"/>
  <c r="X72" i="1" s="1"/>
  <c r="AA72" i="1" s="1"/>
  <c r="U72" i="1" s="1"/>
  <c r="V72" i="1" s="1"/>
  <c r="Z80" i="1"/>
  <c r="X80" i="1" s="1"/>
  <c r="AA80" i="1" s="1"/>
  <c r="U80" i="1" s="1"/>
  <c r="V80" i="1" s="1"/>
  <c r="Z88" i="1"/>
  <c r="X88" i="1" s="1"/>
  <c r="AA88" i="1" s="1"/>
  <c r="U88" i="1" s="1"/>
  <c r="V88" i="1" s="1"/>
  <c r="AE66" i="1"/>
  <c r="AI66" i="1" s="1"/>
  <c r="AL66" i="1"/>
  <c r="AM66" i="1" s="1"/>
  <c r="Z66" i="1"/>
  <c r="X66" i="1" s="1"/>
  <c r="AA66" i="1" s="1"/>
  <c r="U66" i="1" s="1"/>
  <c r="V66" i="1" s="1"/>
  <c r="AK66" i="1"/>
  <c r="Z113" i="1"/>
  <c r="X113" i="1" s="1"/>
  <c r="AA113" i="1" s="1"/>
  <c r="U113" i="1" s="1"/>
  <c r="V113" i="1" s="1"/>
  <c r="Z121" i="1"/>
  <c r="X121" i="1" s="1"/>
  <c r="AA121" i="1" s="1"/>
  <c r="U121" i="1" s="1"/>
  <c r="V121" i="1" s="1"/>
  <c r="Z215" i="1"/>
  <c r="X215" i="1" s="1"/>
  <c r="AA215" i="1" s="1"/>
  <c r="U215" i="1" s="1"/>
  <c r="V215" i="1" s="1"/>
  <c r="AL231" i="1"/>
  <c r="AM231" i="1" s="1"/>
  <c r="AK231" i="1"/>
  <c r="AE231" i="1"/>
  <c r="AI231" i="1" s="1"/>
  <c r="AM135" i="1"/>
  <c r="AE116" i="1"/>
  <c r="AI116" i="1" s="1"/>
  <c r="AL116" i="1"/>
  <c r="AK116" i="1"/>
  <c r="Z116" i="1"/>
  <c r="X116" i="1" s="1"/>
  <c r="AA116" i="1" s="1"/>
  <c r="U116" i="1" s="1"/>
  <c r="V116" i="1" s="1"/>
  <c r="Z152" i="1"/>
  <c r="X152" i="1" s="1"/>
  <c r="AA152" i="1" s="1"/>
  <c r="U152" i="1" s="1"/>
  <c r="V152" i="1" s="1"/>
  <c r="Z178" i="1"/>
  <c r="X178" i="1" s="1"/>
  <c r="AA178" i="1" s="1"/>
  <c r="U178" i="1" s="1"/>
  <c r="V178" i="1" s="1"/>
  <c r="AL193" i="1"/>
  <c r="AM193" i="1" s="1"/>
  <c r="AE193" i="1"/>
  <c r="AI193" i="1" s="1"/>
  <c r="AK193" i="1"/>
  <c r="Z193" i="1"/>
  <c r="X193" i="1" s="1"/>
  <c r="AA193" i="1" s="1"/>
  <c r="U193" i="1" s="1"/>
  <c r="V193" i="1" s="1"/>
  <c r="AM228" i="1"/>
  <c r="AM65" i="1"/>
  <c r="AM93" i="1"/>
  <c r="AM180" i="1" l="1"/>
  <c r="AM148" i="1"/>
  <c r="AM176" i="1"/>
  <c r="AM205" i="1"/>
  <c r="AM26" i="1"/>
  <c r="AM55" i="1"/>
  <c r="AM47" i="1"/>
  <c r="AM39" i="1"/>
  <c r="AM31" i="1"/>
  <c r="AM142" i="1"/>
  <c r="AM32" i="1"/>
  <c r="AM138" i="1"/>
  <c r="AM38" i="1"/>
  <c r="AM57" i="1"/>
  <c r="AM41" i="1"/>
  <c r="AM123" i="1"/>
  <c r="AM122" i="1"/>
  <c r="AM114" i="1"/>
  <c r="AM215" i="1"/>
  <c r="AM207" i="1"/>
  <c r="AM166" i="1"/>
  <c r="AM238" i="1"/>
  <c r="AM242" i="1"/>
  <c r="AM70" i="1"/>
  <c r="AM30" i="1"/>
  <c r="AM20" i="1"/>
  <c r="AM111" i="1"/>
  <c r="AM42" i="1"/>
  <c r="AM116" i="1"/>
  <c r="AM34" i="1"/>
  <c r="AM124" i="1"/>
  <c r="AM244" i="1"/>
  <c r="AM229" i="1"/>
  <c r="AM154" i="1"/>
  <c r="AM225" i="1"/>
  <c r="AM209" i="1"/>
  <c r="AM78" i="1"/>
  <c r="AM108" i="1"/>
  <c r="AM44" i="1"/>
  <c r="AM214" i="1"/>
  <c r="AM213" i="1"/>
  <c r="AM90" i="1"/>
  <c r="AM18" i="1"/>
  <c r="AM72" i="1"/>
  <c r="AM71" i="1"/>
  <c r="AM219" i="1"/>
  <c r="AM208" i="1"/>
  <c r="AM195" i="1"/>
  <c r="AM233" i="1"/>
  <c r="AM152" i="1"/>
  <c r="AM46" i="1"/>
  <c r="AM92" i="1"/>
  <c r="AM150" i="1"/>
  <c r="AM58" i="1"/>
  <c r="AM134" i="1"/>
  <c r="AM112" i="1"/>
  <c r="AM220" i="1"/>
  <c r="AM115" i="1"/>
  <c r="AM64" i="1"/>
  <c r="AM119" i="1"/>
  <c r="AM181" i="1"/>
  <c r="AM162" i="1"/>
  <c r="AM36" i="1"/>
  <c r="AM54" i="1"/>
  <c r="AM49" i="1"/>
  <c r="AM33" i="1"/>
  <c r="AM221" i="1"/>
  <c r="AM94" i="1"/>
  <c r="AM171" i="1"/>
  <c r="AM184" i="1"/>
  <c r="AM226" i="1"/>
  <c r="AM145" i="1"/>
  <c r="AM69" i="1"/>
  <c r="AM23" i="1"/>
  <c r="AM170" i="1"/>
  <c r="AM60" i="1"/>
  <c r="AM59" i="1"/>
  <c r="AM51" i="1"/>
  <c r="AM43" i="1"/>
  <c r="AM35" i="1"/>
  <c r="AM179" i="1"/>
  <c r="AM107" i="1"/>
  <c r="AM88" i="1"/>
  <c r="AM40" i="1"/>
  <c r="AM125" i="1"/>
  <c r="AM178" i="1"/>
  <c r="AM132" i="1"/>
  <c r="AM103" i="1"/>
  <c r="AM172" i="1"/>
  <c r="AM110" i="1"/>
  <c r="AM199" i="1"/>
  <c r="AM177" i="1"/>
  <c r="AM188" i="1"/>
  <c r="AM109" i="1"/>
  <c r="AM157" i="1"/>
  <c r="AM149" i="1"/>
  <c r="AM52" i="1"/>
  <c r="AM29" i="1"/>
  <c r="AM82" i="1"/>
  <c r="AM143" i="1"/>
  <c r="AM158" i="1"/>
  <c r="AM68" i="1"/>
  <c r="AM168" i="1"/>
  <c r="AM155" i="1"/>
  <c r="AM147" i="1"/>
  <c r="AM234" i="1"/>
  <c r="AM167" i="1"/>
  <c r="AM197" i="1"/>
  <c r="AM144" i="1"/>
  <c r="AM236" i="1"/>
  <c r="AM243" i="1"/>
  <c r="AM190" i="1"/>
  <c r="AM62" i="1"/>
  <c r="AM164" i="1"/>
</calcChain>
</file>

<file path=xl/sharedStrings.xml><?xml version="1.0" encoding="utf-8"?>
<sst xmlns="http://schemas.openxmlformats.org/spreadsheetml/2006/main" count="6374" uniqueCount="1491">
  <si>
    <t>File opened</t>
  </si>
  <si>
    <t>2023-07-26 08:15:08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</si>
  <si>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</si>
  <si>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</si>
  <si>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</si>
  <si>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</si>
  <si>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</si>
  <si>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</si>
  <si>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</si>
  <si>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</si>
  <si>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</si>
  <si>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</si>
  <si>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</si>
  <si>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</si>
  <si>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</si>
  <si>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18 09:47</t>
  </si>
  <si>
    <t>H2O rangematch</t>
  </si>
  <si>
    <t>Tue Jul 18 09:53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</si>
  <si>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</si>
  <si>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</si>
  <si>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</si>
  <si>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</si>
  <si>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</si>
  <si>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</si>
  <si>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</si>
  <si>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</si>
  <si>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</si>
  <si>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08:15:08</t>
  </si>
  <si>
    <t>Stability Definition:	ΔCO2 (Meas2): Slp&lt;2.5 Per=20	ΔH2O (Meas2): Slp&lt;0.5 Per=20	H2O_s (Meas): Slp&lt;0.7 Per=15	CO2_s (Meas): Slp&lt;3 Std&lt;1 Per=15	A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</si>
  <si>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</si>
  <si>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</si>
  <si>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</si>
  <si>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</si>
  <si>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</si>
  <si>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</si>
  <si>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</si>
  <si>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</si>
  <si>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</si>
  <si>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</si>
  <si>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</si>
  <si>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</si>
  <si>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</si>
  <si>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</si>
  <si>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</si>
  <si>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</si>
  <si>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</si>
  <si>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</si>
  <si>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</si>
  <si>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</si>
  <si>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</si>
  <si>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</si>
  <si>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</si>
  <si>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</si>
  <si>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</si>
  <si>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</si>
  <si>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</si>
  <si>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</si>
  <si>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</si>
  <si>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</si>
  <si>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</si>
  <si>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</si>
  <si>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</si>
  <si>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</si>
  <si>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</si>
  <si>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</si>
  <si>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</si>
  <si>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</si>
  <si>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</si>
  <si>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</si>
  <si>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</si>
  <si>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</si>
  <si>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</si>
  <si>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</si>
  <si>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</si>
  <si>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</si>
  <si>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</si>
  <si>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</si>
  <si>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</si>
  <si>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</si>
  <si>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</si>
  <si>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</si>
  <si>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2.33828 80.2825 372.212 607.867 848.912 1040.1 1229.5 1356.12</t>
  </si>
  <si>
    <t>Fs_true</t>
  </si>
  <si>
    <t>-0.20937 99.4367 403.571 601.194 802.203 1000.97 1202.68 1401.14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</si>
  <si>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</si>
  <si>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</si>
  <si>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</si>
  <si>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</si>
  <si>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</si>
  <si>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</si>
  <si>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</si>
  <si>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</si>
  <si>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</si>
  <si>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</si>
  <si>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</si>
  <si>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</si>
  <si>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</si>
  <si>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</si>
  <si>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</si>
  <si>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</si>
  <si>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</si>
  <si>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</si>
  <si>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</si>
  <si>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</si>
  <si>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</si>
  <si>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</si>
  <si>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</si>
  <si>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</si>
  <si>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</si>
  <si>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</si>
  <si>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</si>
  <si>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</si>
  <si>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</si>
  <si>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</si>
  <si>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</si>
  <si>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</si>
  <si>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</si>
  <si>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</si>
  <si>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</si>
  <si>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</si>
  <si>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</si>
  <si>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</si>
  <si>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</si>
  <si>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</si>
  <si>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</si>
  <si>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</si>
  <si>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</si>
  <si>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</si>
  <si>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</si>
  <si>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</si>
  <si>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</si>
  <si>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</si>
  <si>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</si>
  <si>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</si>
  <si>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</si>
  <si>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</si>
  <si>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</si>
  <si>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</si>
  <si>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</si>
  <si>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</si>
  <si>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</si>
  <si>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</si>
  <si>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</si>
  <si>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</si>
  <si>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</si>
  <si>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</si>
  <si>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</si>
  <si>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</si>
  <si>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</si>
  <si>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</si>
  <si>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</si>
  <si>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</si>
  <si>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</si>
  <si>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</si>
  <si>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</si>
  <si>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</si>
  <si>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</si>
  <si>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</si>
  <si>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</si>
  <si>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</si>
  <si>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</si>
  <si>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</si>
  <si>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</si>
  <si>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</si>
  <si>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</si>
  <si>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</si>
  <si>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</si>
  <si>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</si>
  <si>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</si>
  <si>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</si>
  <si>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</si>
  <si>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</si>
  <si>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</si>
  <si>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</si>
  <si>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</si>
  <si>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</si>
  <si>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</si>
  <si>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</si>
  <si>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</si>
  <si>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</si>
  <si>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</si>
  <si>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</si>
  <si>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</si>
  <si>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</si>
  <si>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</si>
  <si>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</si>
  <si>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</si>
  <si>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</si>
  <si>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</si>
  <si>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</si>
  <si>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</si>
  <si>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</si>
  <si>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</si>
  <si>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</si>
  <si>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</si>
  <si>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</si>
  <si>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</si>
  <si>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</si>
  <si>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</si>
  <si>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</si>
  <si>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</si>
  <si>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</si>
  <si>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</si>
  <si>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</si>
  <si>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</si>
  <si>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</si>
  <si>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</si>
  <si>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</si>
  <si>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</si>
  <si>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</si>
  <si>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</si>
  <si>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</si>
  <si>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</si>
  <si>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</si>
  <si>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</si>
  <si>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</si>
  <si>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</si>
  <si>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</si>
  <si>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</si>
  <si>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</si>
  <si>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</si>
  <si>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</si>
  <si>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</si>
  <si>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</si>
  <si>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</si>
  <si>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</si>
  <si>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</si>
  <si>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</si>
  <si>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</si>
  <si>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</si>
  <si>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</si>
  <si>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</si>
  <si>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</si>
  <si>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</si>
  <si>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</si>
  <si>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</si>
  <si>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</si>
  <si>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</si>
  <si>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</si>
  <si>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</si>
  <si>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</si>
  <si>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</si>
  <si>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</si>
  <si>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</si>
  <si>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</si>
  <si>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</si>
  <si>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</si>
  <si>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</si>
  <si>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</si>
  <si>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</si>
  <si>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</si>
  <si>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</si>
  <si>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</si>
  <si>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</si>
  <si>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</si>
  <si>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</si>
  <si>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</si>
  <si>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</si>
  <si>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</si>
  <si>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</si>
  <si>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</si>
  <si>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</si>
  <si>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</si>
  <si>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</si>
  <si>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</si>
  <si>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</si>
  <si>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</si>
  <si>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</si>
  <si>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</si>
  <si>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</si>
  <si>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</si>
  <si>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</si>
  <si>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</si>
  <si>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</si>
  <si>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</si>
  <si>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</si>
  <si>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</si>
  <si>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</si>
  <si>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</si>
  <si>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</si>
  <si>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</si>
  <si>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</si>
  <si>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</si>
  <si>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</si>
  <si>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</si>
  <si>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</si>
  <si>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</si>
  <si>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</si>
  <si>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</si>
  <si>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</si>
  <si>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</si>
  <si>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</si>
  <si>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</si>
  <si>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</si>
  <si>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</si>
  <si>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</si>
  <si>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</si>
  <si>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</si>
  <si>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</si>
  <si>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</si>
  <si>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</si>
  <si>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</si>
  <si>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</si>
  <si>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</si>
  <si>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</si>
  <si>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</si>
  <si>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</si>
  <si>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</si>
  <si>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</si>
  <si>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</si>
  <si>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</si>
  <si>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</si>
  <si>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</si>
  <si>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</si>
  <si>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</si>
  <si>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</si>
  <si>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</si>
  <si>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</si>
  <si>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</si>
  <si>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</si>
  <si>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</si>
  <si>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</si>
  <si>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</si>
  <si>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</si>
  <si>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</si>
  <si>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</si>
  <si>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</si>
  <si>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</si>
  <si>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</si>
  <si>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</si>
  <si>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</si>
  <si>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</si>
  <si>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</si>
  <si>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</si>
  <si>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</si>
  <si>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</si>
  <si>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</si>
  <si>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</si>
  <si>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</si>
  <si>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</si>
  <si>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</si>
  <si>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</si>
  <si>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</si>
  <si>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</si>
  <si>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</si>
  <si>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</si>
  <si>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</si>
  <si>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</si>
  <si>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</si>
  <si>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</si>
  <si>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</si>
  <si>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</si>
  <si>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</si>
  <si>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</si>
  <si>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</si>
  <si>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</si>
  <si>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</si>
  <si>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</si>
  <si>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</si>
  <si>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</si>
  <si>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</si>
  <si>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</si>
  <si>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</si>
  <si>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</si>
  <si>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</si>
  <si>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</si>
  <si>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</si>
  <si>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</si>
  <si>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</si>
  <si>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</si>
  <si>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</si>
  <si>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</si>
  <si>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</si>
  <si>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</si>
  <si>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</si>
  <si>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</si>
  <si>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</si>
  <si>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</si>
  <si>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</si>
  <si>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</si>
  <si>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</si>
  <si>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</si>
  <si>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</si>
  <si>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</si>
  <si>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</si>
  <si>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</si>
  <si>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</si>
  <si>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</si>
  <si>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</si>
  <si>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</si>
  <si>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</si>
  <si>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</si>
  <si>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</si>
  <si>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</si>
  <si>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</si>
  <si>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</si>
  <si>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</si>
  <si>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</si>
  <si>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</si>
  <si>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</si>
  <si>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</si>
  <si>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</si>
  <si>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</si>
  <si>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</si>
  <si>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</si>
  <si>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</si>
  <si>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</si>
  <si>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</si>
  <si>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</si>
  <si>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</si>
  <si>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</si>
  <si>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</si>
  <si>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20230726 08:32:50</t>
  </si>
  <si>
    <t>08:32:50</t>
  </si>
  <si>
    <t>MPF-3097-20230721-11_20_30</t>
  </si>
  <si>
    <t>MPF-3120-20230726-08_32_45</t>
  </si>
  <si>
    <t>DARK-3121-20230726-08_32_53</t>
  </si>
  <si>
    <t>-</t>
  </si>
  <si>
    <t>0: Broadleaf</t>
  </si>
  <si>
    <t>08:33:19</t>
  </si>
  <si>
    <t>5/5</t>
  </si>
  <si>
    <t>11111111</t>
  </si>
  <si>
    <t>oooooooo</t>
  </si>
  <si>
    <t>on</t>
  </si>
  <si>
    <t>20230726 08:37:37</t>
  </si>
  <si>
    <t>08:37:37</t>
  </si>
  <si>
    <t>MPF-3122-20230726-08_37_33</t>
  </si>
  <si>
    <t>DARK-3123-20230726-08_37_40</t>
  </si>
  <si>
    <t>08:37:55</t>
  </si>
  <si>
    <t>20230726 08:40:21</t>
  </si>
  <si>
    <t>08:40:21</t>
  </si>
  <si>
    <t>MPF-3124-20230726-08_40_17</t>
  </si>
  <si>
    <t>DARK-3125-20230726-08_40_24</t>
  </si>
  <si>
    <t>08:40:44</t>
  </si>
  <si>
    <t>20230726 08:42:21</t>
  </si>
  <si>
    <t>08:42:21</t>
  </si>
  <si>
    <t>MPF-3126-20230726-08_42_16</t>
  </si>
  <si>
    <t>DARK-3127-20230726-08_42_24</t>
  </si>
  <si>
    <t>08:42:40</t>
  </si>
  <si>
    <t>20230726 08:44:39</t>
  </si>
  <si>
    <t>08:44:39</t>
  </si>
  <si>
    <t>MPF-3128-20230726-08_44_35</t>
  </si>
  <si>
    <t>DARK-3129-20230726-08_44_42</t>
  </si>
  <si>
    <t>08:45:03</t>
  </si>
  <si>
    <t>20230726 08:47:14</t>
  </si>
  <si>
    <t>08:47:14</t>
  </si>
  <si>
    <t>MPF-3130-20230726-08_47_09</t>
  </si>
  <si>
    <t>DARK-3131-20230726-08_47_17</t>
  </si>
  <si>
    <t>20230726 08:49:36</t>
  </si>
  <si>
    <t>08:49:36</t>
  </si>
  <si>
    <t>MPF-3132-20230726-08_49_32</t>
  </si>
  <si>
    <t>DARK-3133-20230726-08_49_39</t>
  </si>
  <si>
    <t>08:50:03</t>
  </si>
  <si>
    <t>20230726 08:52:02</t>
  </si>
  <si>
    <t>08:52:02</t>
  </si>
  <si>
    <t>MPF-3134-20230726-08_51_58</t>
  </si>
  <si>
    <t>DARK-3135-20230726-08_52_05</t>
  </si>
  <si>
    <t>08:52:22</t>
  </si>
  <si>
    <t>20230726 08:55:42</t>
  </si>
  <si>
    <t>08:55:42</t>
  </si>
  <si>
    <t>MPF-3136-20230726-08_55_37</t>
  </si>
  <si>
    <t>DARK-3137-20230726-08_55_45</t>
  </si>
  <si>
    <t>20230726 08:58:09</t>
  </si>
  <si>
    <t>08:58:09</t>
  </si>
  <si>
    <t>MPF-3138-20230726-08_58_04</t>
  </si>
  <si>
    <t>DARK-3139-20230726-08_58_12</t>
  </si>
  <si>
    <t>20230726 09:02:09</t>
  </si>
  <si>
    <t>09:02:09</t>
  </si>
  <si>
    <t>MPF-3140-20230726-09_02_04</t>
  </si>
  <si>
    <t>DARK-3141-20230726-09_02_12</t>
  </si>
  <si>
    <t>20230726 09:05:48</t>
  </si>
  <si>
    <t>09:05:48</t>
  </si>
  <si>
    <t>MPF-3142-20230726-09_05_44</t>
  </si>
  <si>
    <t>DARK-3143-20230726-09_05_51</t>
  </si>
  <si>
    <t>09:06:09</t>
  </si>
  <si>
    <t>20230726 09:08:05</t>
  </si>
  <si>
    <t>09:08:05</t>
  </si>
  <si>
    <t>MPF-3144-20230726-09_08_01</t>
  </si>
  <si>
    <t>DARK-3145-20230726-09_08_08</t>
  </si>
  <si>
    <t>09:08:28</t>
  </si>
  <si>
    <t>20230726 09:11:38</t>
  </si>
  <si>
    <t>09:11:38</t>
  </si>
  <si>
    <t>MPF-3146-20230726-09_11_34</t>
  </si>
  <si>
    <t>DARK-3147-20230726-09_11_41</t>
  </si>
  <si>
    <t>20230726 09:18:18</t>
  </si>
  <si>
    <t>09:18:18</t>
  </si>
  <si>
    <t>MPF-3148-20230726-09_18_13</t>
  </si>
  <si>
    <t>DARK-3149-20230726-09_18_21</t>
  </si>
  <si>
    <t>09:18:38</t>
  </si>
  <si>
    <t>4/5</t>
  </si>
  <si>
    <t>20230726 09:21:31</t>
  </si>
  <si>
    <t>09:21:31</t>
  </si>
  <si>
    <t>MPF-3150-20230726-09_21_27</t>
  </si>
  <si>
    <t>DARK-3151-20230726-09_21_34</t>
  </si>
  <si>
    <t>09:22:02</t>
  </si>
  <si>
    <t>20230726 09:25:37</t>
  </si>
  <si>
    <t>09:25:37</t>
  </si>
  <si>
    <t>MPF-3152-20230726-09_25_33</t>
  </si>
  <si>
    <t>DARK-3153-20230726-09_25_40</t>
  </si>
  <si>
    <t>09:25:59</t>
  </si>
  <si>
    <t>20230726 09:28:13</t>
  </si>
  <si>
    <t>09:28:13</t>
  </si>
  <si>
    <t>MPF-3154-20230726-09_28_08</t>
  </si>
  <si>
    <t>DARK-3155-20230726-09_28_16</t>
  </si>
  <si>
    <t>09:28:35</t>
  </si>
  <si>
    <t>20230726 09:31:11</t>
  </si>
  <si>
    <t>09:31:11</t>
  </si>
  <si>
    <t>MPF-3156-20230726-09_31_07</t>
  </si>
  <si>
    <t>DARK-3157-20230726-09_31_14</t>
  </si>
  <si>
    <t>09:31:38</t>
  </si>
  <si>
    <t>20230726 09:36:12</t>
  </si>
  <si>
    <t>09:36:12</t>
  </si>
  <si>
    <t>MPF-3158-20230726-09_36_08</t>
  </si>
  <si>
    <t>DARK-3159-20230726-09_36_15</t>
  </si>
  <si>
    <t>09:36:32</t>
  </si>
  <si>
    <t>20230726 09:39:49</t>
  </si>
  <si>
    <t>09:39:49</t>
  </si>
  <si>
    <t>MPF-3160-20230726-09_39_45</t>
  </si>
  <si>
    <t>DARK-3161-20230726-09_39_52</t>
  </si>
  <si>
    <t>09:40:06</t>
  </si>
  <si>
    <t>20230726 09:42:07</t>
  </si>
  <si>
    <t>09:42:07</t>
  </si>
  <si>
    <t>MPF-3162-20230726-09_42_03</t>
  </si>
  <si>
    <t>DARK-3163-20230726-09_42_10</t>
  </si>
  <si>
    <t>09:42:35</t>
  </si>
  <si>
    <t>20230726 09:46:22</t>
  </si>
  <si>
    <t>09:46:22</t>
  </si>
  <si>
    <t>MPF-3164-20230726-09_46_18</t>
  </si>
  <si>
    <t>DARK-3165-20230726-09_46_25</t>
  </si>
  <si>
    <t>09:46:41</t>
  </si>
  <si>
    <t>20230726 09:49:56</t>
  </si>
  <si>
    <t>09:49:56</t>
  </si>
  <si>
    <t>MPF-3166-20230726-09_49_52</t>
  </si>
  <si>
    <t>DARK-3167-20230726-09_49_59</t>
  </si>
  <si>
    <t>20230726 09:52:56</t>
  </si>
  <si>
    <t>09:52:56</t>
  </si>
  <si>
    <t>MPF-3168-20230726-09_52_51</t>
  </si>
  <si>
    <t>DARK-3169-20230726-09_52_59</t>
  </si>
  <si>
    <t>09:53:18</t>
  </si>
  <si>
    <t>20230726 09:56:18</t>
  </si>
  <si>
    <t>09:56:18</t>
  </si>
  <si>
    <t>MPF-3170-20230726-09_56_14</t>
  </si>
  <si>
    <t>DARK-3171-20230726-09_56_21</t>
  </si>
  <si>
    <t>20230726 09:59:36</t>
  </si>
  <si>
    <t>09:59:36</t>
  </si>
  <si>
    <t>MPF-3172-20230726-09_59_31</t>
  </si>
  <si>
    <t>DARK-3173-20230726-09_59_39</t>
  </si>
  <si>
    <t>20230726 10:01:58</t>
  </si>
  <si>
    <t>10:01:58</t>
  </si>
  <si>
    <t>MPF-3174-20230726-10_01_53</t>
  </si>
  <si>
    <t>DARK-3175-20230726-10_02_01</t>
  </si>
  <si>
    <t>20230726 10:04:50</t>
  </si>
  <si>
    <t>10:04:50</t>
  </si>
  <si>
    <t>MPF-3176-20230726-10_04_46</t>
  </si>
  <si>
    <t>DARK-3177-20230726-10_04_53</t>
  </si>
  <si>
    <t>1/5</t>
  </si>
  <si>
    <t>20230726 10:06:23</t>
  </si>
  <si>
    <t>10:06:23</t>
  </si>
  <si>
    <t>MPF-3178-20230726-10_06_19</t>
  </si>
  <si>
    <t>DARK-3179-20230726-10_06_26</t>
  </si>
  <si>
    <t>10:06:51</t>
  </si>
  <si>
    <t>20230726 10:07:59</t>
  </si>
  <si>
    <t>10:07:59</t>
  </si>
  <si>
    <t>MPF-3180-20230726-10_07_55</t>
  </si>
  <si>
    <t>DARK-3181-20230726-10_08_02</t>
  </si>
  <si>
    <t>10:08:23</t>
  </si>
  <si>
    <t>20230726 10:09:28</t>
  </si>
  <si>
    <t>10:09:28</t>
  </si>
  <si>
    <t>MPF-3182-20230726-10_09_24</t>
  </si>
  <si>
    <t>DARK-3183-20230726-10_09_31</t>
  </si>
  <si>
    <t>20230726 10:17:12</t>
  </si>
  <si>
    <t>10:17:12</t>
  </si>
  <si>
    <t>MPF-3184-20230726-10_17_07</t>
  </si>
  <si>
    <t>DARK-3185-20230726-10_17_15</t>
  </si>
  <si>
    <t>10:17:34</t>
  </si>
  <si>
    <t>20230726 10:19:22</t>
  </si>
  <si>
    <t>10:19:22</t>
  </si>
  <si>
    <t>MPF-3186-20230726-10_19_18</t>
  </si>
  <si>
    <t>DARK-3187-20230726-10_19_25</t>
  </si>
  <si>
    <t>10:19:47</t>
  </si>
  <si>
    <t>20230726 10:21:55</t>
  </si>
  <si>
    <t>10:21:55</t>
  </si>
  <si>
    <t>MPF-3188-20230726-10_21_51</t>
  </si>
  <si>
    <t>DARK-3189-20230726-10_21_58</t>
  </si>
  <si>
    <t>10:22:16</t>
  </si>
  <si>
    <t>20230726 10:23:47</t>
  </si>
  <si>
    <t>10:23:47</t>
  </si>
  <si>
    <t>MPF-3190-20230726-10_23_43</t>
  </si>
  <si>
    <t>DARK-3191-20230726-10_23_50</t>
  </si>
  <si>
    <t>10:24:12</t>
  </si>
  <si>
    <t>20230726 10:25:50</t>
  </si>
  <si>
    <t>10:25:50</t>
  </si>
  <si>
    <t>MPF-3192-20230726-10_25_45</t>
  </si>
  <si>
    <t>DARK-3193-20230726-10_25_53</t>
  </si>
  <si>
    <t>20230726 10:28:15</t>
  </si>
  <si>
    <t>10:28:15</t>
  </si>
  <si>
    <t>MPF-3194-20230726-10_28_11</t>
  </si>
  <si>
    <t>DARK-3195-20230726-10_28_18</t>
  </si>
  <si>
    <t>10:28:35</t>
  </si>
  <si>
    <t>20230726 10:30:09</t>
  </si>
  <si>
    <t>10:30:09</t>
  </si>
  <si>
    <t>MPF-3196-20230726-10_30_05</t>
  </si>
  <si>
    <t>DARK-3197-20230726-10_30_12</t>
  </si>
  <si>
    <t>10:30:30</t>
  </si>
  <si>
    <t>20230726 10:32:06</t>
  </si>
  <si>
    <t>10:32:06</t>
  </si>
  <si>
    <t>MPF-3198-20230726-10_32_01</t>
  </si>
  <si>
    <t>DARK-3199-20230726-10_32_09</t>
  </si>
  <si>
    <t>20230726 10:34:43</t>
  </si>
  <si>
    <t>10:34:43</t>
  </si>
  <si>
    <t>MPF-3200-20230726-10_34_39</t>
  </si>
  <si>
    <t>DARK-3201-20230726-10_34_46</t>
  </si>
  <si>
    <t>20230726 10:36:49</t>
  </si>
  <si>
    <t>10:36:49</t>
  </si>
  <si>
    <t>MPF-3202-20230726-10_36_44</t>
  </si>
  <si>
    <t>DARK-3203-20230726-10_36_52</t>
  </si>
  <si>
    <t>20230726 10:39:23</t>
  </si>
  <si>
    <t>10:39:23</t>
  </si>
  <si>
    <t>MPF-3204-20230726-10_39_18</t>
  </si>
  <si>
    <t>DARK-3205-20230726-10_39_26</t>
  </si>
  <si>
    <t>10:39:46</t>
  </si>
  <si>
    <t>20230726 10:41:14</t>
  </si>
  <si>
    <t>10:41:14</t>
  </si>
  <si>
    <t>MPF-3206-20230726-10_41_10</t>
  </si>
  <si>
    <t>DARK-3207-20230726-10_41_17</t>
  </si>
  <si>
    <t>20230726 10:42:54</t>
  </si>
  <si>
    <t>10:42:54</t>
  </si>
  <si>
    <t>MPF-3208-20230726-10_42_49</t>
  </si>
  <si>
    <t>DARK-3209-20230726-10_42_57</t>
  </si>
  <si>
    <t>20230726 10:45:26</t>
  </si>
  <si>
    <t>10:45:26</t>
  </si>
  <si>
    <t>MPF-3210-20230726-10_45_22</t>
  </si>
  <si>
    <t>DARK-3211-20230726-10_45_29</t>
  </si>
  <si>
    <t>10:45:47</t>
  </si>
  <si>
    <t>20230726 10:47:22</t>
  </si>
  <si>
    <t>10:47:22</t>
  </si>
  <si>
    <t>MPF-3212-20230726-10_47_17</t>
  </si>
  <si>
    <t>DARK-3213-20230726-10_47_25</t>
  </si>
  <si>
    <t>10:47:47</t>
  </si>
  <si>
    <t>20230726 10:50:47</t>
  </si>
  <si>
    <t>10:50:47</t>
  </si>
  <si>
    <t>MPF-3214-20230726-10_50_43</t>
  </si>
  <si>
    <t>DARK-3215-20230726-10_50_50</t>
  </si>
  <si>
    <t>10:51:06</t>
  </si>
  <si>
    <t>20230726 10:54:36</t>
  </si>
  <si>
    <t>10:54:36</t>
  </si>
  <si>
    <t>MPF-3216-20230726-10_54_32</t>
  </si>
  <si>
    <t>DARK-3217-20230726-10_54_39</t>
  </si>
  <si>
    <t>10:54:55</t>
  </si>
  <si>
    <t>20230726 10:57:13</t>
  </si>
  <si>
    <t>10:57:13</t>
  </si>
  <si>
    <t>MPF-3218-20230726-10_57_08</t>
  </si>
  <si>
    <t>DARK-3219-20230726-10_57_16</t>
  </si>
  <si>
    <t>10:57:32</t>
  </si>
  <si>
    <t>20230726 10:59:11</t>
  </si>
  <si>
    <t>10:59:11</t>
  </si>
  <si>
    <t>MPF-3220-20230726-10_59_06</t>
  </si>
  <si>
    <t>DARK-3221-20230726-10_59_14</t>
  </si>
  <si>
    <t>10:59:29</t>
  </si>
  <si>
    <t>20230726 11:01:17</t>
  </si>
  <si>
    <t>11:01:17</t>
  </si>
  <si>
    <t>MPF-3222-20230726-11_01_13</t>
  </si>
  <si>
    <t>DARK-3223-20230726-11_01_20</t>
  </si>
  <si>
    <t>11:01:36</t>
  </si>
  <si>
    <t>20230726 11:03:47</t>
  </si>
  <si>
    <t>11:03:47</t>
  </si>
  <si>
    <t>MPF-3224-20230726-11_03_42</t>
  </si>
  <si>
    <t>DARK-3225-20230726-11_03_50</t>
  </si>
  <si>
    <t>11:04:06</t>
  </si>
  <si>
    <t>20230726 11:05:35</t>
  </si>
  <si>
    <t>11:05:35</t>
  </si>
  <si>
    <t>MPF-3226-20230726-11_05_30</t>
  </si>
  <si>
    <t>DARK-3227-20230726-11_05_38</t>
  </si>
  <si>
    <t>11:05:54</t>
  </si>
  <si>
    <t>20230726 11:08:25</t>
  </si>
  <si>
    <t>11:08:25</t>
  </si>
  <si>
    <t>MPF-3228-20230726-11_08_21</t>
  </si>
  <si>
    <t>DARK-3229-20230726-11_08_28</t>
  </si>
  <si>
    <t>20230726 11:11:14</t>
  </si>
  <si>
    <t>11:11:14</t>
  </si>
  <si>
    <t>MPF-3230-20230726-11_11_09</t>
  </si>
  <si>
    <t>DARK-3231-20230726-11_11_17</t>
  </si>
  <si>
    <t>20230726 11:13:18</t>
  </si>
  <si>
    <t>11:13:18</t>
  </si>
  <si>
    <t>MPF-3232-20230726-11_13_13</t>
  </si>
  <si>
    <t>DARK-3233-20230726-11_13_21</t>
  </si>
  <si>
    <t>20230726 11:15:18</t>
  </si>
  <si>
    <t>11:15:18</t>
  </si>
  <si>
    <t>MPF-3234-20230726-11_15_14</t>
  </si>
  <si>
    <t>DARK-3235-20230726-11_15_21</t>
  </si>
  <si>
    <t>20230726 11:17:01</t>
  </si>
  <si>
    <t>11:17:01</t>
  </si>
  <si>
    <t>MPF-3236-20230726-11_16_56</t>
  </si>
  <si>
    <t>DARK-3237-20230726-11_17_04</t>
  </si>
  <si>
    <t>20230726 11:18:38</t>
  </si>
  <si>
    <t>11:18:38</t>
  </si>
  <si>
    <t>MPF-3238-20230726-11_18_33</t>
  </si>
  <si>
    <t>DARK-3239-20230726-11_18_41</t>
  </si>
  <si>
    <t>20230726 11:20:08</t>
  </si>
  <si>
    <t>11:20:08</t>
  </si>
  <si>
    <t>MPF-3240-20230726-11_20_04</t>
  </si>
  <si>
    <t>DARK-3241-20230726-11_20_11</t>
  </si>
  <si>
    <t>11:20:25</t>
  </si>
  <si>
    <t>20230726 11:22:01</t>
  </si>
  <si>
    <t>11:22:01</t>
  </si>
  <si>
    <t>MPF-3242-20230726-11_21_56</t>
  </si>
  <si>
    <t>DARK-3243-20230726-11_22_04</t>
  </si>
  <si>
    <t>20230726 11:23:37</t>
  </si>
  <si>
    <t>11:23:37</t>
  </si>
  <si>
    <t>MPF-3244-20230726-11_23_32</t>
  </si>
  <si>
    <t>DARK-3245-20230726-11_23_40</t>
  </si>
  <si>
    <t>20230726 12:05:08</t>
  </si>
  <si>
    <t>12:05:08</t>
  </si>
  <si>
    <t>MPF-3246-20230726-12_05_04</t>
  </si>
  <si>
    <t>DARK-3247-20230726-12_05_11</t>
  </si>
  <si>
    <t>12:05:27</t>
  </si>
  <si>
    <t>20230726 12:07:24</t>
  </si>
  <si>
    <t>12:07:24</t>
  </si>
  <si>
    <t>MPF-3248-20230726-12_07_19</t>
  </si>
  <si>
    <t>DARK-3249-20230726-12_07_27</t>
  </si>
  <si>
    <t>12:07:49</t>
  </si>
  <si>
    <t>20230726 12:09:39</t>
  </si>
  <si>
    <t>12:09:39</t>
  </si>
  <si>
    <t>MPF-3250-20230726-12_09_34</t>
  </si>
  <si>
    <t>DARK-3251-20230726-12_09_42</t>
  </si>
  <si>
    <t>12:09:58</t>
  </si>
  <si>
    <t>20230726 12:11:27</t>
  </si>
  <si>
    <t>12:11:27</t>
  </si>
  <si>
    <t>MPF-3252-20230726-12_11_22</t>
  </si>
  <si>
    <t>DARK-3253-20230726-12_11_30</t>
  </si>
  <si>
    <t>12:11:46</t>
  </si>
  <si>
    <t>20230726 12:13:35</t>
  </si>
  <si>
    <t>12:13:35</t>
  </si>
  <si>
    <t>MPF-3254-20230726-12_13_30</t>
  </si>
  <si>
    <t>DARK-3255-20230726-12_13_38</t>
  </si>
  <si>
    <t>12:13:57</t>
  </si>
  <si>
    <t>20230726 12:15:38</t>
  </si>
  <si>
    <t>12:15:38</t>
  </si>
  <si>
    <t>MPF-3256-20230726-12_15_33</t>
  </si>
  <si>
    <t>DARK-3257-20230726-12_15_41</t>
  </si>
  <si>
    <t>20230726 12:17:21</t>
  </si>
  <si>
    <t>12:17:21</t>
  </si>
  <si>
    <t>MPF-3258-20230726-12_17_17</t>
  </si>
  <si>
    <t>DARK-3259-20230726-12_17_24</t>
  </si>
  <si>
    <t>12:17:45</t>
  </si>
  <si>
    <t>20230726 12:20:10</t>
  </si>
  <si>
    <t>12:20:10</t>
  </si>
  <si>
    <t>MPF-3260-20230726-12_20_06</t>
  </si>
  <si>
    <t>DARK-3261-20230726-12_20_13</t>
  </si>
  <si>
    <t>12:20:28</t>
  </si>
  <si>
    <t>20230726 12:22:32</t>
  </si>
  <si>
    <t>12:22:32</t>
  </si>
  <si>
    <t>MPF-3262-20230726-12_22_28</t>
  </si>
  <si>
    <t>DARK-3263-20230726-12_22_35</t>
  </si>
  <si>
    <t>20230726 12:24:28</t>
  </si>
  <si>
    <t>12:24:28</t>
  </si>
  <si>
    <t>MPF-3264-20230726-12_24_24</t>
  </si>
  <si>
    <t>DARK-3265-20230726-12_24_31</t>
  </si>
  <si>
    <t>20230726 12:27:53</t>
  </si>
  <si>
    <t>12:27:53</t>
  </si>
  <si>
    <t>MPF-3266-20230726-12_27_49</t>
  </si>
  <si>
    <t>DARK-3267-20230726-12_27_56</t>
  </si>
  <si>
    <t>12:28:13</t>
  </si>
  <si>
    <t>20230726 12:29:37</t>
  </si>
  <si>
    <t>12:29:37</t>
  </si>
  <si>
    <t>MPF-3268-20230726-12_29_33</t>
  </si>
  <si>
    <t>DARK-3269-20230726-12_29_40</t>
  </si>
  <si>
    <t>12:29:55</t>
  </si>
  <si>
    <t>20230726 12:31:45</t>
  </si>
  <si>
    <t>12:31:45</t>
  </si>
  <si>
    <t>MPF-3270-20230726-12_31_41</t>
  </si>
  <si>
    <t>DARK-3271-20230726-12_31_48</t>
  </si>
  <si>
    <t>20230726 12:36:28</t>
  </si>
  <si>
    <t>12:36:28</t>
  </si>
  <si>
    <t>MPF-3272-20230726-12_36_24</t>
  </si>
  <si>
    <t>DARK-3273-20230726-12_36_31</t>
  </si>
  <si>
    <t>12:36:51</t>
  </si>
  <si>
    <t>20230726 12:43:43</t>
  </si>
  <si>
    <t>12:43:43</t>
  </si>
  <si>
    <t>MPF-3274-20230726-12_43_39</t>
  </si>
  <si>
    <t>DARK-3275-20230726-12_43_46</t>
  </si>
  <si>
    <t>12:44:08</t>
  </si>
  <si>
    <t>20230726 12:46:03</t>
  </si>
  <si>
    <t>12:46:03</t>
  </si>
  <si>
    <t>MPF-3276-20230726-12_45_59</t>
  </si>
  <si>
    <t>DARK-3277-20230726-12_46_06</t>
  </si>
  <si>
    <t>12:46:30</t>
  </si>
  <si>
    <t>20230726 12:48:21</t>
  </si>
  <si>
    <t>12:48:21</t>
  </si>
  <si>
    <t>MPF-3278-20230726-12_48_16</t>
  </si>
  <si>
    <t>DARK-3279-20230726-12_48_24</t>
  </si>
  <si>
    <t>12:48:41</t>
  </si>
  <si>
    <t>20230726 12:51:18</t>
  </si>
  <si>
    <t>12:51:18</t>
  </si>
  <si>
    <t>MPF-3280-20230726-12_51_14</t>
  </si>
  <si>
    <t>DARK-3281-20230726-12_51_21</t>
  </si>
  <si>
    <t>12:51:43</t>
  </si>
  <si>
    <t>20230726 12:53:28</t>
  </si>
  <si>
    <t>12:53:28</t>
  </si>
  <si>
    <t>MPF-3282-20230726-12_53_24</t>
  </si>
  <si>
    <t>DARK-3283-20230726-12_53_31</t>
  </si>
  <si>
    <t>12:53:49</t>
  </si>
  <si>
    <t>20230726 12:55:37</t>
  </si>
  <si>
    <t>12:55:37</t>
  </si>
  <si>
    <t>MPF-3284-20230726-12_55_33</t>
  </si>
  <si>
    <t>DARK-3285-20230726-12_55_40</t>
  </si>
  <si>
    <t>12:55:58</t>
  </si>
  <si>
    <t>20230726 12:57:18</t>
  </si>
  <si>
    <t>12:57:18</t>
  </si>
  <si>
    <t>MPF-3286-20230726-12_57_14</t>
  </si>
  <si>
    <t>DARK-3287-20230726-12_57_21</t>
  </si>
  <si>
    <t>12:57:44</t>
  </si>
  <si>
    <t>20230726 12:59:18</t>
  </si>
  <si>
    <t>12:59:18</t>
  </si>
  <si>
    <t>MPF-3288-20230726-12_59_14</t>
  </si>
  <si>
    <t>DARK-3289-20230726-12_59_21</t>
  </si>
  <si>
    <t>12:59:39</t>
  </si>
  <si>
    <t>20230726 13:02:28</t>
  </si>
  <si>
    <t>13:02:28</t>
  </si>
  <si>
    <t>MPF-3290-20230726-13_02_24</t>
  </si>
  <si>
    <t>DARK-3291-20230726-13_02_31</t>
  </si>
  <si>
    <t>20230726 13:04:47</t>
  </si>
  <si>
    <t>13:04:47</t>
  </si>
  <si>
    <t>MPF-3292-20230726-13_04_43</t>
  </si>
  <si>
    <t>DARK-3293-20230726-13_04_50</t>
  </si>
  <si>
    <t>20230726 13:06:54</t>
  </si>
  <si>
    <t>13:06:54</t>
  </si>
  <si>
    <t>MPF-3294-20230726-13_06_50</t>
  </si>
  <si>
    <t>DARK-3295-20230726-13_06_57</t>
  </si>
  <si>
    <t>20230726 13:09:17</t>
  </si>
  <si>
    <t>13:09:17</t>
  </si>
  <si>
    <t>MPF-3296-20230726-13_09_13</t>
  </si>
  <si>
    <t>DARK-3297-20230726-13_09_20</t>
  </si>
  <si>
    <t>13:09:36</t>
  </si>
  <si>
    <t>20230726 13:11:34</t>
  </si>
  <si>
    <t>13:11:34</t>
  </si>
  <si>
    <t>MPF-3298-20230726-13_11_30</t>
  </si>
  <si>
    <t>DARK-3299-20230726-13_11_37</t>
  </si>
  <si>
    <t>13:12:03</t>
  </si>
  <si>
    <t>20230726 13:14:02</t>
  </si>
  <si>
    <t>13:14:02</t>
  </si>
  <si>
    <t>MPF-3300-20230726-13_13_58</t>
  </si>
  <si>
    <t>DARK-3301-20230726-13_14_05</t>
  </si>
  <si>
    <t>13:14:32</t>
  </si>
  <si>
    <t>20230726 13:16:53</t>
  </si>
  <si>
    <t>13:16:53</t>
  </si>
  <si>
    <t>MPF-3302-20230726-13_16_49</t>
  </si>
  <si>
    <t>DARK-3303-20230726-13_16_56</t>
  </si>
  <si>
    <t>20230726 13:18:56</t>
  </si>
  <si>
    <t>13:18:56</t>
  </si>
  <si>
    <t>MPF-3304-20230726-13_18_52</t>
  </si>
  <si>
    <t>DARK-3305-20230726-13_18_59</t>
  </si>
  <si>
    <t>20230726 13:20:42</t>
  </si>
  <si>
    <t>13:20:42</t>
  </si>
  <si>
    <t>MPF-3306-20230726-13_20_38</t>
  </si>
  <si>
    <t>DARK-3307-20230726-13_20_45</t>
  </si>
  <si>
    <t>20230726 14:06:10</t>
  </si>
  <si>
    <t>14:06:10</t>
  </si>
  <si>
    <t>MPF-3308-20230726-14_06_06</t>
  </si>
  <si>
    <t>DARK-3309-20230726-14_06_14</t>
  </si>
  <si>
    <t>14:06:28</t>
  </si>
  <si>
    <t>20230726 14:08:10</t>
  </si>
  <si>
    <t>14:08:10</t>
  </si>
  <si>
    <t>MPF-3310-20230726-14_08_06</t>
  </si>
  <si>
    <t>DARK-3311-20230726-14_08_13</t>
  </si>
  <si>
    <t>14:08:33</t>
  </si>
  <si>
    <t>20230726 14:10:02</t>
  </si>
  <si>
    <t>14:10:02</t>
  </si>
  <si>
    <t>MPF-3312-20230726-14_09_58</t>
  </si>
  <si>
    <t>DARK-3313-20230726-14_10_05</t>
  </si>
  <si>
    <t>14:10:23</t>
  </si>
  <si>
    <t>20230726 14:12:32</t>
  </si>
  <si>
    <t>14:12:32</t>
  </si>
  <si>
    <t>MPF-3314-20230726-14_12_28</t>
  </si>
  <si>
    <t>DARK-3315-20230726-14_12_35</t>
  </si>
  <si>
    <t>14:12:57</t>
  </si>
  <si>
    <t>20230726 14:15:05</t>
  </si>
  <si>
    <t>14:15:05</t>
  </si>
  <si>
    <t>MPF-3316-20230726-14_15_01</t>
  </si>
  <si>
    <t>DARK-3317-20230726-14_15_09</t>
  </si>
  <si>
    <t>14:15:32</t>
  </si>
  <si>
    <t>20230726 14:17:20</t>
  </si>
  <si>
    <t>14:17:20</t>
  </si>
  <si>
    <t>MPF-3318-20230726-14_17_16</t>
  </si>
  <si>
    <t>DARK-3319-20230726-14_17_23</t>
  </si>
  <si>
    <t>14:17:43</t>
  </si>
  <si>
    <t>20230726 14:19:08</t>
  </si>
  <si>
    <t>14:19:08</t>
  </si>
  <si>
    <t>MPF-3320-20230726-14_19_04</t>
  </si>
  <si>
    <t>DARK-3321-20230726-14_19_11</t>
  </si>
  <si>
    <t>14:19:31</t>
  </si>
  <si>
    <t>20230726 14:21:44</t>
  </si>
  <si>
    <t>14:21:44</t>
  </si>
  <si>
    <t>MPF-3322-20230726-14_21_40</t>
  </si>
  <si>
    <t>DARK-3323-20230726-14_21_47</t>
  </si>
  <si>
    <t>14:22:17</t>
  </si>
  <si>
    <t>20230726 14:23:25</t>
  </si>
  <si>
    <t>14:23:25</t>
  </si>
  <si>
    <t>MPF-3324-20230726-14_23_21</t>
  </si>
  <si>
    <t>DARK-3325-20230726-14_23_28</t>
  </si>
  <si>
    <t>14:23:45</t>
  </si>
  <si>
    <t>20230726 14:25:28</t>
  </si>
  <si>
    <t>14:25:28</t>
  </si>
  <si>
    <t>MPF-3326-20230726-14_25_24</t>
  </si>
  <si>
    <t>DARK-3327-20230726-14_25_32</t>
  </si>
  <si>
    <t>20230726 14:31:35</t>
  </si>
  <si>
    <t>14:31:35</t>
  </si>
  <si>
    <t>MPF-3328-20230726-14_31_31</t>
  </si>
  <si>
    <t>DARK-3329-20230726-14_31_39</t>
  </si>
  <si>
    <t>14:32:00</t>
  </si>
  <si>
    <t>20230726 14:33:22</t>
  </si>
  <si>
    <t>14:33:22</t>
  </si>
  <si>
    <t>MPF-3330-20230726-14_33_18</t>
  </si>
  <si>
    <t>DARK-3331-20230726-14_33_25</t>
  </si>
  <si>
    <t>20230726 14:36:04</t>
  </si>
  <si>
    <t>14:36:04</t>
  </si>
  <si>
    <t>MPF-3332-20230726-14_36_00</t>
  </si>
  <si>
    <t>DARK-3333-20230726-14_36_07</t>
  </si>
  <si>
    <t>20230726 14:38:13</t>
  </si>
  <si>
    <t>14:38:13</t>
  </si>
  <si>
    <t>MPF-3334-20230726-14_38_09</t>
  </si>
  <si>
    <t>DARK-3335-20230726-14_38_16</t>
  </si>
  <si>
    <t>14:38:33</t>
  </si>
  <si>
    <t>20230726 14:40:38</t>
  </si>
  <si>
    <t>14:40:38</t>
  </si>
  <si>
    <t>MPF-3336-20230726-14_40_34</t>
  </si>
  <si>
    <t>DARK-3337-20230726-14_40_42</t>
  </si>
  <si>
    <t>14:41:00</t>
  </si>
  <si>
    <t>20230726 14:42:49</t>
  </si>
  <si>
    <t>14:42:49</t>
  </si>
  <si>
    <t>MPF-3338-20230726-14_42_45</t>
  </si>
  <si>
    <t>DARK-3339-20230726-14_42_52</t>
  </si>
  <si>
    <t>20230726 14:44:51</t>
  </si>
  <si>
    <t>14:44:51</t>
  </si>
  <si>
    <t>MPF-3340-20230726-14_44_47</t>
  </si>
  <si>
    <t>DARK-3341-20230726-14_44_55</t>
  </si>
  <si>
    <t>14:45:08</t>
  </si>
  <si>
    <t>20230726 14:46:58</t>
  </si>
  <si>
    <t>14:46:58</t>
  </si>
  <si>
    <t>MPF-3342-20230726-14_46_54</t>
  </si>
  <si>
    <t>DARK-3343-20230726-14_47_02</t>
  </si>
  <si>
    <t>14:47:21</t>
  </si>
  <si>
    <t>20230726 14:49:24</t>
  </si>
  <si>
    <t>14:49:24</t>
  </si>
  <si>
    <t>MPF-3344-20230726-14_49_20</t>
  </si>
  <si>
    <t>DARK-3345-20230726-14_49_27</t>
  </si>
  <si>
    <t>14:49:46</t>
  </si>
  <si>
    <t>20230726 14:52:22</t>
  </si>
  <si>
    <t>14:52:22</t>
  </si>
  <si>
    <t>MPF-3346-20230726-14_52_18</t>
  </si>
  <si>
    <t>DARK-3347-20230726-14_52_26</t>
  </si>
  <si>
    <t>14:52:45</t>
  </si>
  <si>
    <t>20230726 14:54:21</t>
  </si>
  <si>
    <t>14:54:21</t>
  </si>
  <si>
    <t>MPF-3348-20230726-14_54_17</t>
  </si>
  <si>
    <t>DARK-3349-20230726-14_54_25</t>
  </si>
  <si>
    <t>14:54:45</t>
  </si>
  <si>
    <t>20230726 14:57:30</t>
  </si>
  <si>
    <t>14:57:30</t>
  </si>
  <si>
    <t>MPF-3350-20230726-14_57_26</t>
  </si>
  <si>
    <t>DARK-3351-20230726-14_57_33</t>
  </si>
  <si>
    <t>14:57:55</t>
  </si>
  <si>
    <t>20230726 14:59:54</t>
  </si>
  <si>
    <t>14:59:54</t>
  </si>
  <si>
    <t>MPF-3352-20230726-14_59_50</t>
  </si>
  <si>
    <t>DARK-3353-20230726-14_59_57</t>
  </si>
  <si>
    <t>15:00:18</t>
  </si>
  <si>
    <t>20230726 15:02:16</t>
  </si>
  <si>
    <t>15:02:16</t>
  </si>
  <si>
    <t>MPF-3354-20230726-15_02_12</t>
  </si>
  <si>
    <t>DARK-3355-20230726-15_02_20</t>
  </si>
  <si>
    <t>15:02:36</t>
  </si>
  <si>
    <t>20230726 15:04:29</t>
  </si>
  <si>
    <t>15:04:29</t>
  </si>
  <si>
    <t>MPF-3356-20230726-15_04_25</t>
  </si>
  <si>
    <t>DARK-3357-20230726-15_04_33</t>
  </si>
  <si>
    <t>15:04:52</t>
  </si>
  <si>
    <t>20230726 15:07:40</t>
  </si>
  <si>
    <t>15:07:40</t>
  </si>
  <si>
    <t>MPF-3358-20230726-15_07_36</t>
  </si>
  <si>
    <t>DARK-3359-20230726-15_07_43</t>
  </si>
  <si>
    <t>15:08:06</t>
  </si>
  <si>
    <t>20230726 15:10:37</t>
  </si>
  <si>
    <t>15:10:37</t>
  </si>
  <si>
    <t>MPF-3360-20230726-15_10_33</t>
  </si>
  <si>
    <t>DARK-3361-20230726-15_10_40</t>
  </si>
  <si>
    <t>20230726 15:12:35</t>
  </si>
  <si>
    <t>15:12:35</t>
  </si>
  <si>
    <t>MPF-3362-20230726-15_12_31</t>
  </si>
  <si>
    <t>DARK-3363-20230726-15_12_39</t>
  </si>
  <si>
    <t>15:12:58</t>
  </si>
  <si>
    <t>20230726 15:14:46</t>
  </si>
  <si>
    <t>15:14:46</t>
  </si>
  <si>
    <t>MPF-3364-20230726-15_14_42</t>
  </si>
  <si>
    <t>DARK-3365-20230726-15_14_49</t>
  </si>
  <si>
    <t>20230726 15:17:06</t>
  </si>
  <si>
    <t>15:17:06</t>
  </si>
  <si>
    <t>MPF-3366-20230726-15_17_02</t>
  </si>
  <si>
    <t>DARK-3367-20230726-15_17_09</t>
  </si>
  <si>
    <t>15:17:26</t>
  </si>
  <si>
    <t>20230726 15:19:17</t>
  </si>
  <si>
    <t>15:19:17</t>
  </si>
  <si>
    <t>MPF-3368-20230726-15_19_13</t>
  </si>
  <si>
    <t>DARK-3369-20230726-15_19_20</t>
  </si>
  <si>
    <t>15:19:38</t>
  </si>
  <si>
    <t>20230726 15:21:18</t>
  </si>
  <si>
    <t>15:21:18</t>
  </si>
  <si>
    <t>MPF-3370-20230726-15_21_14</t>
  </si>
  <si>
    <t>DARK-3371-20230726-15_21_21</t>
  </si>
  <si>
    <t>15:21:47</t>
  </si>
  <si>
    <t>20230726 15:23:07</t>
  </si>
  <si>
    <t>15:23:07</t>
  </si>
  <si>
    <t>MPF-3372-20230726-15_23_03</t>
  </si>
  <si>
    <t>DARK-3373-20230726-15_23_11</t>
  </si>
  <si>
    <t>15:23:28</t>
  </si>
  <si>
    <t>20230726 15:23:30</t>
  </si>
  <si>
    <t>15:23:30</t>
  </si>
  <si>
    <t>MPF-3374-20230726-15_23_26</t>
  </si>
  <si>
    <t>DARK-3375-20230726-15_23_34</t>
  </si>
  <si>
    <t>15:24:03</t>
  </si>
  <si>
    <t>3/5</t>
  </si>
  <si>
    <t>20230726 15:26:00</t>
  </si>
  <si>
    <t>15:26:00</t>
  </si>
  <si>
    <t>MPF-3376-20230726-15_25_56</t>
  </si>
  <si>
    <t>DARK-3377-20230726-15_26_03</t>
  </si>
  <si>
    <t>15:26:22</t>
  </si>
  <si>
    <t>20230726 15:27:58</t>
  </si>
  <si>
    <t>15:27:58</t>
  </si>
  <si>
    <t>MPF-3378-20230726-15_27_54</t>
  </si>
  <si>
    <t>DARK-3379-20230726-15_28_01</t>
  </si>
  <si>
    <t>20230726 16:03:11</t>
  </si>
  <si>
    <t>16:03:11</t>
  </si>
  <si>
    <t>MPF-3380-20230726-16_03_07</t>
  </si>
  <si>
    <t>DARK-3381-20230726-16_03_15</t>
  </si>
  <si>
    <t>16:03:32</t>
  </si>
  <si>
    <t>20230726 16:06:36</t>
  </si>
  <si>
    <t>16:06:36</t>
  </si>
  <si>
    <t>MPF-3382-20230726-16_06_32</t>
  </si>
  <si>
    <t>DARK-3383-20230726-16_06_40</t>
  </si>
  <si>
    <t>16:06:59</t>
  </si>
  <si>
    <t>20230726 16:08:30</t>
  </si>
  <si>
    <t>16:08:30</t>
  </si>
  <si>
    <t>MPF-3384-20230726-16_08_26</t>
  </si>
  <si>
    <t>DARK-3385-20230726-16_08_33</t>
  </si>
  <si>
    <t>16:08:53</t>
  </si>
  <si>
    <t>20230726 16:10:49</t>
  </si>
  <si>
    <t>16:10:49</t>
  </si>
  <si>
    <t>MPF-3386-20230726-16_10_45</t>
  </si>
  <si>
    <t>DARK-3387-20230726-16_10_53</t>
  </si>
  <si>
    <t>16:11:10</t>
  </si>
  <si>
    <t>20230726 16:14:27</t>
  </si>
  <si>
    <t>16:14:27</t>
  </si>
  <si>
    <t>MPF-3388-20230726-16_14_23</t>
  </si>
  <si>
    <t>DARK-3389-20230726-16_14_31</t>
  </si>
  <si>
    <t>16:14:46</t>
  </si>
  <si>
    <t>20230726 16:16:55</t>
  </si>
  <si>
    <t>16:16:55</t>
  </si>
  <si>
    <t>MPF-3390-20230726-16_16_51</t>
  </si>
  <si>
    <t>DARK-3391-20230726-16_16_58</t>
  </si>
  <si>
    <t>16:17:16</t>
  </si>
  <si>
    <t>20230726 16:19:08</t>
  </si>
  <si>
    <t>16:19:08</t>
  </si>
  <si>
    <t>MPF-3392-20230726-16_19_04</t>
  </si>
  <si>
    <t>DARK-3393-20230726-16_19_12</t>
  </si>
  <si>
    <t>16:19:25</t>
  </si>
  <si>
    <t>20230726 16:21:43</t>
  </si>
  <si>
    <t>16:21:43</t>
  </si>
  <si>
    <t>MPF-3394-20230726-16_21_39</t>
  </si>
  <si>
    <t>DARK-3395-20230726-16_21_47</t>
  </si>
  <si>
    <t>16:22:00</t>
  </si>
  <si>
    <t>20230726 16:23:55</t>
  </si>
  <si>
    <t>16:23:55</t>
  </si>
  <si>
    <t>MPF-3396-20230726-16_23_51</t>
  </si>
  <si>
    <t>DARK-3397-20230726-16_23_58</t>
  </si>
  <si>
    <t>16:24:14</t>
  </si>
  <si>
    <t>20230726 16:27:15</t>
  </si>
  <si>
    <t>16:27:15</t>
  </si>
  <si>
    <t>MPF-3398-20230726-16_27_11</t>
  </si>
  <si>
    <t>DARK-3399-20230726-16_27_18</t>
  </si>
  <si>
    <t>16:27:38</t>
  </si>
  <si>
    <t>20230726 16:30:45</t>
  </si>
  <si>
    <t>16:30:45</t>
  </si>
  <si>
    <t>MPF-3400-20230726-16_30_41</t>
  </si>
  <si>
    <t>DARK-3401-20230726-16_30_49</t>
  </si>
  <si>
    <t>16:31:08</t>
  </si>
  <si>
    <t>20230726 16:32:59</t>
  </si>
  <si>
    <t>16:32:59</t>
  </si>
  <si>
    <t>MPF-3402-20230726-16_32_55</t>
  </si>
  <si>
    <t>DARK-3403-20230726-16_33_03</t>
  </si>
  <si>
    <t>16:33:17</t>
  </si>
  <si>
    <t>20230726 16:35:08</t>
  </si>
  <si>
    <t>16:35:08</t>
  </si>
  <si>
    <t>MPF-3404-20230726-16_35_04</t>
  </si>
  <si>
    <t>DARK-3405-20230726-16_35_12</t>
  </si>
  <si>
    <t>16:35:31</t>
  </si>
  <si>
    <t>20230726 16:37:07</t>
  </si>
  <si>
    <t>16:37:07</t>
  </si>
  <si>
    <t>MPF-3406-20230726-16_37_03</t>
  </si>
  <si>
    <t>DARK-3407-20230726-16_37_11</t>
  </si>
  <si>
    <t>16:37:28</t>
  </si>
  <si>
    <t>20230726 16:39:04</t>
  </si>
  <si>
    <t>16:39:04</t>
  </si>
  <si>
    <t>MPF-3408-20230726-16_39_00</t>
  </si>
  <si>
    <t>DARK-3409-20230726-16_39_07</t>
  </si>
  <si>
    <t>16:39:44</t>
  </si>
  <si>
    <t>0/5</t>
  </si>
  <si>
    <t>20230726 16:44:03</t>
  </si>
  <si>
    <t>16:44:03</t>
  </si>
  <si>
    <t>MPF-3410-20230726-16_43_59</t>
  </si>
  <si>
    <t>DARK-3411-20230726-16_44_07</t>
  </si>
  <si>
    <t>16:44:20</t>
  </si>
  <si>
    <t>20230726 16:47:32</t>
  </si>
  <si>
    <t>16:47:32</t>
  </si>
  <si>
    <t>MPF-3412-20230726-16_47_28</t>
  </si>
  <si>
    <t>DARK-3413-20230726-16_47_35</t>
  </si>
  <si>
    <t>16:47:53</t>
  </si>
  <si>
    <t>20230726 16:49:59</t>
  </si>
  <si>
    <t>16:49:59</t>
  </si>
  <si>
    <t>MPF-3414-20230726-16_49_55</t>
  </si>
  <si>
    <t>DARK-3415-20230726-16_50_03</t>
  </si>
  <si>
    <t>16:50:20</t>
  </si>
  <si>
    <t>20230726 16:53:07</t>
  </si>
  <si>
    <t>16:53:07</t>
  </si>
  <si>
    <t>MPF-3416-20230726-16_53_03</t>
  </si>
  <si>
    <t>DARK-3417-20230726-16_53_10</t>
  </si>
  <si>
    <t>16:53:29</t>
  </si>
  <si>
    <t>20230726 16:55:57</t>
  </si>
  <si>
    <t>16:55:57</t>
  </si>
  <si>
    <t>MPF-3418-20230726-16_55_53</t>
  </si>
  <si>
    <t>DARK-3419-20230726-16_56_00</t>
  </si>
  <si>
    <t>16:56:18</t>
  </si>
  <si>
    <t>20230726 17:01:24</t>
  </si>
  <si>
    <t>17:01:24</t>
  </si>
  <si>
    <t>MPF-3420-20230726-17_01_20</t>
  </si>
  <si>
    <t>DARK-3421-20230726-17_01_28</t>
  </si>
  <si>
    <t>17:01:41</t>
  </si>
  <si>
    <t>20230726 17:03:27</t>
  </si>
  <si>
    <t>17:03:27</t>
  </si>
  <si>
    <t>MPF-3422-20230726-17_03_23</t>
  </si>
  <si>
    <t>DARK-3423-20230726-17_03_31</t>
  </si>
  <si>
    <t>17:04:00</t>
  </si>
  <si>
    <t>20230726 17:05:22</t>
  </si>
  <si>
    <t>17:05:22</t>
  </si>
  <si>
    <t>MPF-3424-20230726-17_05_18</t>
  </si>
  <si>
    <t>DARK-3425-20230726-17_05_25</t>
  </si>
  <si>
    <t>17:05:41</t>
  </si>
  <si>
    <t>20230726 17:07:18</t>
  </si>
  <si>
    <t>17:07:18</t>
  </si>
  <si>
    <t>MPF-3426-20230726-17_07_14</t>
  </si>
  <si>
    <t>DARK-3427-20230726-17_07_22</t>
  </si>
  <si>
    <t>17:07:39</t>
  </si>
  <si>
    <t>20230726 17:12:02</t>
  </si>
  <si>
    <t>17:12:02</t>
  </si>
  <si>
    <t>MPF-3428-20230726-17_11_58</t>
  </si>
  <si>
    <t>DARK-3429-20230726-17_12_05</t>
  </si>
  <si>
    <t>20230726 17:14:54</t>
  </si>
  <si>
    <t>17:14:54</t>
  </si>
  <si>
    <t>MPF-3430-20230726-17_14_50</t>
  </si>
  <si>
    <t>DARK-3431-20230726-17_14_57</t>
  </si>
  <si>
    <t>17:15:15</t>
  </si>
  <si>
    <t>20230726 17:17:06</t>
  </si>
  <si>
    <t>17:17:06</t>
  </si>
  <si>
    <t>MPF-3432-20230726-17_17_02</t>
  </si>
  <si>
    <t>DARK-3433-20230726-17_17_10</t>
  </si>
  <si>
    <t>17:17:24</t>
  </si>
  <si>
    <t>2/5</t>
  </si>
  <si>
    <t>20230726 17:18:54</t>
  </si>
  <si>
    <t>17:18:54</t>
  </si>
  <si>
    <t>MPF-3434-20230726-17_18_50</t>
  </si>
  <si>
    <t>DARK-3435-20230726-17_18_57</t>
  </si>
  <si>
    <t>20230726 17:21:50</t>
  </si>
  <si>
    <t>17:21:50</t>
  </si>
  <si>
    <t>MPF-3436-20230726-17_21_46</t>
  </si>
  <si>
    <t>DARK-3437-20230726-17_21_54</t>
  </si>
  <si>
    <t>17:22:16</t>
  </si>
  <si>
    <t>20230726 17:24:28</t>
  </si>
  <si>
    <t>17:24:28</t>
  </si>
  <si>
    <t>MPF-3438-20230726-17_24_24</t>
  </si>
  <si>
    <t>DARK-3439-20230726-17_24_31</t>
  </si>
  <si>
    <t>17:24:57</t>
  </si>
  <si>
    <t>20230726 17:27:20</t>
  </si>
  <si>
    <t>17:27:20</t>
  </si>
  <si>
    <t>MPF-3440-20230726-17_27_16</t>
  </si>
  <si>
    <t>DARK-3441-20230726-17_27_23</t>
  </si>
  <si>
    <t>17:27:41</t>
  </si>
  <si>
    <t>20230726 17:29:37</t>
  </si>
  <si>
    <t>17:29:37</t>
  </si>
  <si>
    <t>MPF-3442-20230726-17_29_33</t>
  </si>
  <si>
    <t>DARK-3443-20230726-17_29_40</t>
  </si>
  <si>
    <t>17:30:02</t>
  </si>
  <si>
    <t>20230726 17:31:39</t>
  </si>
  <si>
    <t>17:31:39</t>
  </si>
  <si>
    <t>MPF-3444-20230726-17_31_35</t>
  </si>
  <si>
    <t>DARK-3445-20230726-17_31_43</t>
  </si>
  <si>
    <t>17:31:58</t>
  </si>
  <si>
    <t>20230726 17:33:41</t>
  </si>
  <si>
    <t>17:33:41</t>
  </si>
  <si>
    <t>MPF-3446-20230726-17_33_37</t>
  </si>
  <si>
    <t>DARK-3447-20230726-17_33_44</t>
  </si>
  <si>
    <t>20230726 18:02:43</t>
  </si>
  <si>
    <t>18:02:43</t>
  </si>
  <si>
    <t>MPF-3448-20230726-18_02_39</t>
  </si>
  <si>
    <t>DARK-3449-20230726-18_02_46</t>
  </si>
  <si>
    <t>18:03:05</t>
  </si>
  <si>
    <t>20230726 18:05:44</t>
  </si>
  <si>
    <t>18:05:44</t>
  </si>
  <si>
    <t>MPF-3450-20230726-18_05_40</t>
  </si>
  <si>
    <t>DARK-3451-20230726-18_05_47</t>
  </si>
  <si>
    <t>18:06:14</t>
  </si>
  <si>
    <t>20230726 18:07:51</t>
  </si>
  <si>
    <t>18:07:51</t>
  </si>
  <si>
    <t>MPF-3452-20230726-18_07_48</t>
  </si>
  <si>
    <t>DARK-3453-20230726-18_07_55</t>
  </si>
  <si>
    <t>18:08:11</t>
  </si>
  <si>
    <t>20230726 18:10:36</t>
  </si>
  <si>
    <t>18:10:36</t>
  </si>
  <si>
    <t>MPF-3454-20230726-18_10_33</t>
  </si>
  <si>
    <t>DARK-3455-20230726-18_10_40</t>
  </si>
  <si>
    <t>18:10:57</t>
  </si>
  <si>
    <t>20230726 18:12:55</t>
  </si>
  <si>
    <t>18:12:55</t>
  </si>
  <si>
    <t>MPF-3456-20230726-18_12_51</t>
  </si>
  <si>
    <t>DARK-3457-20230726-18_12_58</t>
  </si>
  <si>
    <t>18:13:21</t>
  </si>
  <si>
    <t>20230726 18:15:42</t>
  </si>
  <si>
    <t>18:15:42</t>
  </si>
  <si>
    <t>MPF-3458-20230726-18_15_38</t>
  </si>
  <si>
    <t>DARK-3459-20230726-18_15_45</t>
  </si>
  <si>
    <t>18:16:04</t>
  </si>
  <si>
    <t>20230726 18:17:57</t>
  </si>
  <si>
    <t>18:17:57</t>
  </si>
  <si>
    <t>MPF-3460-20230726-18_17_54</t>
  </si>
  <si>
    <t>DARK-3461-20230726-18_18_01</t>
  </si>
  <si>
    <t>18:18:17</t>
  </si>
  <si>
    <t>20230726 18:20:49</t>
  </si>
  <si>
    <t>18:20:49</t>
  </si>
  <si>
    <t>MPF-3462-20230726-18_20_45</t>
  </si>
  <si>
    <t>DARK-3463-20230726-18_20_52</t>
  </si>
  <si>
    <t>18:21:10</t>
  </si>
  <si>
    <t>20230726 18:23:17</t>
  </si>
  <si>
    <t>18:23:17</t>
  </si>
  <si>
    <t>MPF-3464-20230726-18_23_13</t>
  </si>
  <si>
    <t>DARK-3465-20230726-18_23_20</t>
  </si>
  <si>
    <t>18:23:40</t>
  </si>
  <si>
    <t>20230726 18:26:06</t>
  </si>
  <si>
    <t>18:26:06</t>
  </si>
  <si>
    <t>MPF-3466-20230726-18_26_02</t>
  </si>
  <si>
    <t>DARK-3467-20230726-18_26_09</t>
  </si>
  <si>
    <t>18:26:31</t>
  </si>
  <si>
    <t>20230726 18:28:25</t>
  </si>
  <si>
    <t>18:28:25</t>
  </si>
  <si>
    <t>MPF-3468-20230726-18_28_22</t>
  </si>
  <si>
    <t>DARK-3469-20230726-18_28_29</t>
  </si>
  <si>
    <t>18:28:45</t>
  </si>
  <si>
    <t>20230726 18:30:53</t>
  </si>
  <si>
    <t>18:30:53</t>
  </si>
  <si>
    <t>MPF-3470-20230726-18_30_49</t>
  </si>
  <si>
    <t>DARK-3471-20230726-18_30_56</t>
  </si>
  <si>
    <t>18:31:14</t>
  </si>
  <si>
    <t>20230726 18:33:19</t>
  </si>
  <si>
    <t>18:33:19</t>
  </si>
  <si>
    <t>MPF-3472-20230726-18_33_16</t>
  </si>
  <si>
    <t>DARK-3473-20230726-18_33_23</t>
  </si>
  <si>
    <t>18:33:39</t>
  </si>
  <si>
    <t>20230726 18:35:52</t>
  </si>
  <si>
    <t>18:35:52</t>
  </si>
  <si>
    <t>MPF-3474-20230726-18_35_48</t>
  </si>
  <si>
    <t>DARK-3475-20230726-18_35_55</t>
  </si>
  <si>
    <t>18:36:17</t>
  </si>
  <si>
    <t>20230726 18:39:11</t>
  </si>
  <si>
    <t>18:39:11</t>
  </si>
  <si>
    <t>MPF-3476-20230726-18_39_07</t>
  </si>
  <si>
    <t>DARK-3477-20230726-18_39_14</t>
  </si>
  <si>
    <t>18:39:34</t>
  </si>
  <si>
    <t>20230726 18:41:33</t>
  </si>
  <si>
    <t>18:41:33</t>
  </si>
  <si>
    <t>MPF-3478-20230726-18_41_30</t>
  </si>
  <si>
    <t>DARK-3479-20230726-18_41_37</t>
  </si>
  <si>
    <t>18:41:54</t>
  </si>
  <si>
    <t>20230726 18:44:41</t>
  </si>
  <si>
    <t>18:44:41</t>
  </si>
  <si>
    <t>MPF-3480-20230726-18_44_38</t>
  </si>
  <si>
    <t>DARK-3481-20230726-18_44_45</t>
  </si>
  <si>
    <t>18:44:59</t>
  </si>
  <si>
    <t>20230726 18:47:05</t>
  </si>
  <si>
    <t>18:47:05</t>
  </si>
  <si>
    <t>MPF-3482-20230726-18_47_01</t>
  </si>
  <si>
    <t>DARK-3483-20230726-18_47_08</t>
  </si>
  <si>
    <t>18:47:25</t>
  </si>
  <si>
    <t>20230726 18:50:06</t>
  </si>
  <si>
    <t>18:50:06</t>
  </si>
  <si>
    <t>MPF-3484-20230726-18_50_02</t>
  </si>
  <si>
    <t>DARK-3485-20230726-18_50_09</t>
  </si>
  <si>
    <t>18:50:24</t>
  </si>
  <si>
    <t>20230726 18:52:29</t>
  </si>
  <si>
    <t>18:52:29</t>
  </si>
  <si>
    <t>MPF-3486-20230726-18_52_25</t>
  </si>
  <si>
    <t>DARK-3487-20230726-18_52_32</t>
  </si>
  <si>
    <t>18:52:48</t>
  </si>
  <si>
    <t>20230726 18:55:20</t>
  </si>
  <si>
    <t>18:55:20</t>
  </si>
  <si>
    <t>MPF-3488-20230726-18_55_17</t>
  </si>
  <si>
    <t>DARK-3489-20230726-18_55_24</t>
  </si>
  <si>
    <t>18:55:44</t>
  </si>
  <si>
    <t>20230726 18:57:27</t>
  </si>
  <si>
    <t>18:57:27</t>
  </si>
  <si>
    <t>MPF-3490-20230726-18_57_23</t>
  </si>
  <si>
    <t>DARK-3491-20230726-18_57_30</t>
  </si>
  <si>
    <t>18:57:50</t>
  </si>
  <si>
    <t>20230726 19:00:23</t>
  </si>
  <si>
    <t>19:00:23</t>
  </si>
  <si>
    <t>MPF-3492-20230726-19_00_20</t>
  </si>
  <si>
    <t>DARK-3493-20230726-19_00_27</t>
  </si>
  <si>
    <t>19:00:42</t>
  </si>
  <si>
    <t>20230726 19:04:12</t>
  </si>
  <si>
    <t>19:04:12</t>
  </si>
  <si>
    <t>MPF-3494-20230726-19_04_09</t>
  </si>
  <si>
    <t>DARK-3495-20230726-19_04_16</t>
  </si>
  <si>
    <t>19:04:37</t>
  </si>
  <si>
    <t>20230726 19:07:27</t>
  </si>
  <si>
    <t>19:07:27</t>
  </si>
  <si>
    <t>MPF-3496-20230726-19_07_24</t>
  </si>
  <si>
    <t>DARK-3497-20230726-19_07_31</t>
  </si>
  <si>
    <t>19:07:54</t>
  </si>
  <si>
    <t>20230726 19:10:53</t>
  </si>
  <si>
    <t>19:10:53</t>
  </si>
  <si>
    <t>MPF-3498-20230726-19_10_50</t>
  </si>
  <si>
    <t>DARK-3499-20230726-19_10_57</t>
  </si>
  <si>
    <t>19:11:11</t>
  </si>
  <si>
    <t>20230726 19:13:49</t>
  </si>
  <si>
    <t>19:13:49</t>
  </si>
  <si>
    <t>MPF-3500-20230726-19_13_45</t>
  </si>
  <si>
    <t>DARK-3501-20230726-19_13_53</t>
  </si>
  <si>
    <t>19:14:16</t>
  </si>
  <si>
    <t>20230726 19:16:21</t>
  </si>
  <si>
    <t>19:16:21</t>
  </si>
  <si>
    <t>MPF-3502-20230726-19_16_18</t>
  </si>
  <si>
    <t>DARK-3503-20230726-19_16_25</t>
  </si>
  <si>
    <t>19:16:42</t>
  </si>
  <si>
    <t>20230726 19:18:46</t>
  </si>
  <si>
    <t>19:18:46</t>
  </si>
  <si>
    <t>MPF-3504-20230726-19_18_43</t>
  </si>
  <si>
    <t>DARK-3505-20230726-19_18_50</t>
  </si>
  <si>
    <t>19:19:03</t>
  </si>
  <si>
    <t>20230726 19:21:21</t>
  </si>
  <si>
    <t>19:21:21</t>
  </si>
  <si>
    <t>MPF-3506-20230726-19_21_17</t>
  </si>
  <si>
    <t>DARK-3507-20230726-19_21_25</t>
  </si>
  <si>
    <t>19:21:39</t>
  </si>
  <si>
    <t>20230726 19:24:08</t>
  </si>
  <si>
    <t>19:24:08</t>
  </si>
  <si>
    <t>MPF-3508-20230726-19_24_04</t>
  </si>
  <si>
    <t>DARK-3509-20230726-19_24_12</t>
  </si>
  <si>
    <t>19:24:37</t>
  </si>
  <si>
    <t>20230726 19:26:26</t>
  </si>
  <si>
    <t>19:26:26</t>
  </si>
  <si>
    <t>MPF-3510-20230726-19_26_23</t>
  </si>
  <si>
    <t>DARK-3511-20230726-19_26_30</t>
  </si>
  <si>
    <t>19:26:53</t>
  </si>
  <si>
    <t>20230726 19:28:54</t>
  </si>
  <si>
    <t>19:28:54</t>
  </si>
  <si>
    <t>MPF-3512-20230726-19_28_50</t>
  </si>
  <si>
    <t>DARK-3513-20230726-19_28_58</t>
  </si>
  <si>
    <t>20230726 20:04:10</t>
  </si>
  <si>
    <t>20:04:10</t>
  </si>
  <si>
    <t>MPF-3514-20230726-20_04_07</t>
  </si>
  <si>
    <t>20:04:30</t>
  </si>
  <si>
    <t>20230726 20:06:47</t>
  </si>
  <si>
    <t>20:06:47</t>
  </si>
  <si>
    <t>MPF-3515-20230726-20_06_44</t>
  </si>
  <si>
    <t>20:07:05</t>
  </si>
  <si>
    <t>20230726 20:08:33</t>
  </si>
  <si>
    <t>20:08:33</t>
  </si>
  <si>
    <t>MPF-3516-20230726-20_08_30</t>
  </si>
  <si>
    <t>20:08:59</t>
  </si>
  <si>
    <t>20230726 20:10:44</t>
  </si>
  <si>
    <t>20:10:44</t>
  </si>
  <si>
    <t>MPF-3517-20230726-20_10_41</t>
  </si>
  <si>
    <t>20:11:02</t>
  </si>
  <si>
    <t>20230726 20:14:38</t>
  </si>
  <si>
    <t>20:14:38</t>
  </si>
  <si>
    <t>MPF-3518-20230726-20_14_35</t>
  </si>
  <si>
    <t>20:15:00</t>
  </si>
  <si>
    <t>20230726 20:17:10</t>
  </si>
  <si>
    <t>20:17:10</t>
  </si>
  <si>
    <t>MPF-3519-20230726-20_17_07</t>
  </si>
  <si>
    <t>20:17:28</t>
  </si>
  <si>
    <t>20230726 20:19:35</t>
  </si>
  <si>
    <t>20:19:35</t>
  </si>
  <si>
    <t>MPF-3520-20230726-20_19_32</t>
  </si>
  <si>
    <t>20:19:52</t>
  </si>
  <si>
    <t>20230726 20:22:20</t>
  </si>
  <si>
    <t>20:22:20</t>
  </si>
  <si>
    <t>MPF-3521-20230726-20_22_16</t>
  </si>
  <si>
    <t>20:22:37</t>
  </si>
  <si>
    <t>20230726 20:24:55</t>
  </si>
  <si>
    <t>20:24:55</t>
  </si>
  <si>
    <t>MPF-3522-20230726-20_24_52</t>
  </si>
  <si>
    <t>20:25:22</t>
  </si>
  <si>
    <t>20230726 20:27:00</t>
  </si>
  <si>
    <t>20:27:00</t>
  </si>
  <si>
    <t>MPF-3523-20230726-20_26_57</t>
  </si>
  <si>
    <t>20:27:21</t>
  </si>
  <si>
    <t>20230726 20:29:23</t>
  </si>
  <si>
    <t>20:29:23</t>
  </si>
  <si>
    <t>MPF-3524-20230726-20_29_20</t>
  </si>
  <si>
    <t>20:29:45</t>
  </si>
  <si>
    <t>20230726 20:31:36</t>
  </si>
  <si>
    <t>20:31:36</t>
  </si>
  <si>
    <t>MPF-3525-20230726-20_31_32</t>
  </si>
  <si>
    <t>20:31:53</t>
  </si>
  <si>
    <t>20230726 20:35:21</t>
  </si>
  <si>
    <t>20:35:21</t>
  </si>
  <si>
    <t>MPF-3526-20230726-20_35_17</t>
  </si>
  <si>
    <t>20:35:42</t>
  </si>
  <si>
    <t>20230726 20:37:17</t>
  </si>
  <si>
    <t>20:37:17</t>
  </si>
  <si>
    <t>MPF-3527-20230726-20_37_14</t>
  </si>
  <si>
    <t>20:37:39</t>
  </si>
  <si>
    <t>20230726 20:39:35</t>
  </si>
  <si>
    <t>20:39:35</t>
  </si>
  <si>
    <t>MPF-3528-20230726-20_39_32</t>
  </si>
  <si>
    <t>20:39:53</t>
  </si>
  <si>
    <t>20230726 20:41:52</t>
  </si>
  <si>
    <t>20:41:52</t>
  </si>
  <si>
    <t>MPF-3529-20230726-20_41_48</t>
  </si>
  <si>
    <t>20:42:14</t>
  </si>
  <si>
    <t>20230726 20:44:25</t>
  </si>
  <si>
    <t>20:44:25</t>
  </si>
  <si>
    <t>MPF-3530-20230726-20_44_21</t>
  </si>
  <si>
    <t>20:44:43</t>
  </si>
  <si>
    <t>20230726 20:46:36</t>
  </si>
  <si>
    <t>20:46:36</t>
  </si>
  <si>
    <t>MPF-3531-20230726-20_46_32</t>
  </si>
  <si>
    <t>20:46:58</t>
  </si>
  <si>
    <t>20230726 20:49:35</t>
  </si>
  <si>
    <t>20:49:35</t>
  </si>
  <si>
    <t>MPF-3532-20230726-20_49_32</t>
  </si>
  <si>
    <t>20:49:53</t>
  </si>
  <si>
    <t>20230726 20:51:58</t>
  </si>
  <si>
    <t>20:51:58</t>
  </si>
  <si>
    <t>MPF-3533-20230726-20_51_55</t>
  </si>
  <si>
    <t>20:52:17</t>
  </si>
  <si>
    <t>20230726 20:54:37</t>
  </si>
  <si>
    <t>20:54:37</t>
  </si>
  <si>
    <t>MPF-3534-20230726-20_54_34</t>
  </si>
  <si>
    <t>20:54:58</t>
  </si>
  <si>
    <t>20230726 20:56:37</t>
  </si>
  <si>
    <t>20:56:37</t>
  </si>
  <si>
    <t>MPF-3535-20230726-20_56_34</t>
  </si>
  <si>
    <t>20:56:55</t>
  </si>
  <si>
    <t>20230726 20:59:05</t>
  </si>
  <si>
    <t>20:59:05</t>
  </si>
  <si>
    <t>MPF-3536-20230726-20_59_02</t>
  </si>
  <si>
    <t>20:59:22</t>
  </si>
  <si>
    <t>20230726 21:03:53</t>
  </si>
  <si>
    <t>21:03:53</t>
  </si>
  <si>
    <t>MPF-3537-20230726-21_03_50</t>
  </si>
  <si>
    <t>21:04:24</t>
  </si>
  <si>
    <t>20230726 21:06:05</t>
  </si>
  <si>
    <t>21:06:05</t>
  </si>
  <si>
    <t>MPF-3538-20230726-21_06_02</t>
  </si>
  <si>
    <t>21:06:23</t>
  </si>
  <si>
    <t>20230726 21:08:07</t>
  </si>
  <si>
    <t>21:08:07</t>
  </si>
  <si>
    <t>MPF-3539-20230726-21_08_04</t>
  </si>
  <si>
    <t>21:08:28</t>
  </si>
  <si>
    <t>20230726 21:10:41</t>
  </si>
  <si>
    <t>21:10:41</t>
  </si>
  <si>
    <t>MPF-3540-20230726-21_10_38</t>
  </si>
  <si>
    <t>21:10:59</t>
  </si>
  <si>
    <t>20230726 21:12:56</t>
  </si>
  <si>
    <t>21:12:56</t>
  </si>
  <si>
    <t>MPF-3541-20230726-21_12_53</t>
  </si>
  <si>
    <t>21:13:13</t>
  </si>
  <si>
    <t>20230726 21:16:17</t>
  </si>
  <si>
    <t>21:16:17</t>
  </si>
  <si>
    <t>MPF-3542-20230726-21_16_14</t>
  </si>
  <si>
    <t>21:16:40</t>
  </si>
  <si>
    <t>20230726 21:30:49</t>
  </si>
  <si>
    <t>21:30:49</t>
  </si>
  <si>
    <t>MPF-3543-20230726-21_30_46</t>
  </si>
  <si>
    <t>21:31:09</t>
  </si>
  <si>
    <t>20230726 21:32:27</t>
  </si>
  <si>
    <t>21:32:27</t>
  </si>
  <si>
    <t>MPF-3544-20230726-21_32_24</t>
  </si>
  <si>
    <t>21:32:47</t>
  </si>
  <si>
    <t>20230726 21:34:00</t>
  </si>
  <si>
    <t>21:34:00</t>
  </si>
  <si>
    <t>MPF-3545-20230726-21_33_57</t>
  </si>
  <si>
    <t>21:34:22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</si>
</sst>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W245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2" spans="1:283" x14ac:dyDescent="0.2">
      <c r="A2" t="s">
        <v>29</v>
      </c>
      <c r="B2" t="s">
        <v>30</v>
      </c>
      <c r="C2" t="s">
        <v>32</v>
      </c>
    </row>
    <row r="3" spans="1:283" x14ac:dyDescent="0.2">
      <c r="B3" t="s">
        <v>31</v>
      </c>
      <c r="C3">
        <v>21</v>
      </c>
    </row>
    <row r="4" spans="1:283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3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3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3" x14ac:dyDescent="0.2">
      <c r="B7">
        <v>0</v>
      </c>
      <c r="C7">
        <v>1</v>
      </c>
      <c r="D7">
        <v>0</v>
      </c>
      <c r="E7">
        <v>0</v>
      </c>
    </row>
    <row r="8" spans="1:283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3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3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3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83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3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3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</row>
    <row r="15" spans="1:283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</row>
    <row r="16" spans="1:283" x14ac:dyDescent="0.2">
      <c r="B16" t="s">
        <v>383</v>
      </c>
      <c r="C16" t="s">
        <v>383</v>
      </c>
      <c r="F16" t="s">
        <v>383</v>
      </c>
      <c r="P16" t="s">
        <v>383</v>
      </c>
      <c r="Q16" t="s">
        <v>384</v>
      </c>
      <c r="R16" t="s">
        <v>385</v>
      </c>
      <c r="S16" t="s">
        <v>386</v>
      </c>
      <c r="T16" t="s">
        <v>387</v>
      </c>
      <c r="U16" t="s">
        <v>387</v>
      </c>
      <c r="V16" t="s">
        <v>208</v>
      </c>
      <c r="W16" t="s">
        <v>208</v>
      </c>
      <c r="X16" t="s">
        <v>384</v>
      </c>
      <c r="Y16" t="s">
        <v>384</v>
      </c>
      <c r="Z16" t="s">
        <v>384</v>
      </c>
      <c r="AA16" t="s">
        <v>384</v>
      </c>
      <c r="AB16" t="s">
        <v>388</v>
      </c>
      <c r="AC16" t="s">
        <v>389</v>
      </c>
      <c r="AD16" t="s">
        <v>389</v>
      </c>
      <c r="AE16" t="s">
        <v>390</v>
      </c>
      <c r="AF16" t="s">
        <v>391</v>
      </c>
      <c r="AG16" t="s">
        <v>390</v>
      </c>
      <c r="AH16" t="s">
        <v>390</v>
      </c>
      <c r="AI16" t="s">
        <v>390</v>
      </c>
      <c r="AJ16" t="s">
        <v>388</v>
      </c>
      <c r="AK16" t="s">
        <v>388</v>
      </c>
      <c r="AL16" t="s">
        <v>388</v>
      </c>
      <c r="AM16" t="s">
        <v>388</v>
      </c>
      <c r="AN16" t="s">
        <v>392</v>
      </c>
      <c r="AO16" t="s">
        <v>391</v>
      </c>
      <c r="AQ16" t="s">
        <v>391</v>
      </c>
      <c r="AR16" t="s">
        <v>392</v>
      </c>
      <c r="AX16" t="s">
        <v>386</v>
      </c>
      <c r="BE16" t="s">
        <v>386</v>
      </c>
      <c r="BF16" t="s">
        <v>386</v>
      </c>
      <c r="BG16" t="s">
        <v>386</v>
      </c>
      <c r="BH16" t="s">
        <v>393</v>
      </c>
      <c r="BV16" t="s">
        <v>394</v>
      </c>
      <c r="BW16" t="s">
        <v>394</v>
      </c>
      <c r="BX16" t="s">
        <v>394</v>
      </c>
      <c r="BY16" t="s">
        <v>386</v>
      </c>
      <c r="CA16" t="s">
        <v>395</v>
      </c>
      <c r="CD16" t="s">
        <v>394</v>
      </c>
      <c r="CI16" t="s">
        <v>383</v>
      </c>
      <c r="CJ16" t="s">
        <v>383</v>
      </c>
      <c r="CK16" t="s">
        <v>383</v>
      </c>
      <c r="CL16" t="s">
        <v>383</v>
      </c>
      <c r="CM16" t="s">
        <v>386</v>
      </c>
      <c r="CN16" t="s">
        <v>386</v>
      </c>
      <c r="CP16" t="s">
        <v>396</v>
      </c>
      <c r="CQ16" t="s">
        <v>397</v>
      </c>
      <c r="CT16" t="s">
        <v>384</v>
      </c>
      <c r="CU16" t="s">
        <v>383</v>
      </c>
      <c r="CV16" t="s">
        <v>387</v>
      </c>
      <c r="CW16" t="s">
        <v>387</v>
      </c>
      <c r="CX16" t="s">
        <v>398</v>
      </c>
      <c r="CY16" t="s">
        <v>398</v>
      </c>
      <c r="CZ16" t="s">
        <v>387</v>
      </c>
      <c r="DA16" t="s">
        <v>398</v>
      </c>
      <c r="DB16" t="s">
        <v>392</v>
      </c>
      <c r="DC16" t="s">
        <v>390</v>
      </c>
      <c r="DD16" t="s">
        <v>390</v>
      </c>
      <c r="DE16" t="s">
        <v>389</v>
      </c>
      <c r="DF16" t="s">
        <v>389</v>
      </c>
      <c r="DG16" t="s">
        <v>389</v>
      </c>
      <c r="DH16" t="s">
        <v>389</v>
      </c>
      <c r="DI16" t="s">
        <v>389</v>
      </c>
      <c r="DJ16" t="s">
        <v>399</v>
      </c>
      <c r="DK16" t="s">
        <v>386</v>
      </c>
      <c r="DL16" t="s">
        <v>386</v>
      </c>
      <c r="DM16" t="s">
        <v>387</v>
      </c>
      <c r="DN16" t="s">
        <v>387</v>
      </c>
      <c r="DO16" t="s">
        <v>387</v>
      </c>
      <c r="DP16" t="s">
        <v>398</v>
      </c>
      <c r="DQ16" t="s">
        <v>387</v>
      </c>
      <c r="DR16" t="s">
        <v>398</v>
      </c>
      <c r="DS16" t="s">
        <v>390</v>
      </c>
      <c r="DT16" t="s">
        <v>390</v>
      </c>
      <c r="DU16" t="s">
        <v>389</v>
      </c>
      <c r="DV16" t="s">
        <v>389</v>
      </c>
      <c r="DW16" t="s">
        <v>386</v>
      </c>
      <c r="EB16" t="s">
        <v>386</v>
      </c>
      <c r="EE16" t="s">
        <v>389</v>
      </c>
      <c r="EF16" t="s">
        <v>389</v>
      </c>
      <c r="EG16" t="s">
        <v>389</v>
      </c>
      <c r="EH16" t="s">
        <v>389</v>
      </c>
      <c r="EI16" t="s">
        <v>389</v>
      </c>
      <c r="EJ16" t="s">
        <v>386</v>
      </c>
      <c r="EK16" t="s">
        <v>386</v>
      </c>
      <c r="EL16" t="s">
        <v>386</v>
      </c>
      <c r="EM16" t="s">
        <v>383</v>
      </c>
      <c r="EP16" t="s">
        <v>400</v>
      </c>
      <c r="EQ16" t="s">
        <v>400</v>
      </c>
      <c r="ES16" t="s">
        <v>383</v>
      </c>
      <c r="ET16" t="s">
        <v>401</v>
      </c>
      <c r="EV16" t="s">
        <v>383</v>
      </c>
      <c r="EW16" t="s">
        <v>383</v>
      </c>
      <c r="EY16" t="s">
        <v>402</v>
      </c>
      <c r="EZ16" t="s">
        <v>403</v>
      </c>
      <c r="FA16" t="s">
        <v>402</v>
      </c>
      <c r="FB16" t="s">
        <v>403</v>
      </c>
      <c r="FC16" t="s">
        <v>402</v>
      </c>
      <c r="FD16" t="s">
        <v>403</v>
      </c>
      <c r="FE16" t="s">
        <v>391</v>
      </c>
      <c r="FF16" t="s">
        <v>391</v>
      </c>
      <c r="FG16" t="s">
        <v>386</v>
      </c>
      <c r="FH16" t="s">
        <v>404</v>
      </c>
      <c r="FI16" t="s">
        <v>386</v>
      </c>
      <c r="FK16" t="s">
        <v>387</v>
      </c>
      <c r="FL16" t="s">
        <v>405</v>
      </c>
      <c r="FM16" t="s">
        <v>387</v>
      </c>
      <c r="FO16" t="s">
        <v>387</v>
      </c>
      <c r="FP16" t="s">
        <v>405</v>
      </c>
      <c r="FQ16" t="s">
        <v>387</v>
      </c>
      <c r="FS16" t="s">
        <v>398</v>
      </c>
      <c r="FT16" t="s">
        <v>406</v>
      </c>
      <c r="FU16" t="s">
        <v>398</v>
      </c>
      <c r="FW16" t="s">
        <v>398</v>
      </c>
      <c r="FX16" t="s">
        <v>406</v>
      </c>
      <c r="FY16" t="s">
        <v>398</v>
      </c>
      <c r="GD16" t="s">
        <v>407</v>
      </c>
      <c r="GE16" t="s">
        <v>407</v>
      </c>
      <c r="GR16" t="s">
        <v>407</v>
      </c>
      <c r="GS16" t="s">
        <v>407</v>
      </c>
      <c r="GT16" t="s">
        <v>408</v>
      </c>
      <c r="GU16" t="s">
        <v>408</v>
      </c>
      <c r="GV16" t="s">
        <v>389</v>
      </c>
      <c r="GW16" t="s">
        <v>389</v>
      </c>
      <c r="GX16" t="s">
        <v>391</v>
      </c>
      <c r="GY16" t="s">
        <v>389</v>
      </c>
      <c r="GZ16" t="s">
        <v>398</v>
      </c>
      <c r="HA16" t="s">
        <v>391</v>
      </c>
      <c r="HB16" t="s">
        <v>391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407</v>
      </c>
      <c r="HK16" t="s">
        <v>409</v>
      </c>
      <c r="HL16" t="s">
        <v>409</v>
      </c>
      <c r="HM16" t="s">
        <v>409</v>
      </c>
      <c r="HN16" t="s">
        <v>410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HZ16" t="s">
        <v>407</v>
      </c>
      <c r="IG16" t="s">
        <v>407</v>
      </c>
      <c r="IH16" t="s">
        <v>391</v>
      </c>
      <c r="II16" t="s">
        <v>391</v>
      </c>
      <c r="IJ16" t="s">
        <v>402</v>
      </c>
      <c r="IK16" t="s">
        <v>403</v>
      </c>
      <c r="IL16" t="s">
        <v>403</v>
      </c>
      <c r="IP16" t="s">
        <v>403</v>
      </c>
      <c r="IT16" t="s">
        <v>387</v>
      </c>
      <c r="IU16" t="s">
        <v>387</v>
      </c>
      <c r="IV16" t="s">
        <v>398</v>
      </c>
      <c r="IW16" t="s">
        <v>398</v>
      </c>
      <c r="IX16" t="s">
        <v>411</v>
      </c>
      <c r="IY16" t="s">
        <v>411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407</v>
      </c>
      <c r="JF16" t="s">
        <v>389</v>
      </c>
      <c r="JG16" t="s">
        <v>407</v>
      </c>
      <c r="JI16" t="s">
        <v>392</v>
      </c>
      <c r="JJ16" t="s">
        <v>392</v>
      </c>
      <c r="JK16" t="s">
        <v>389</v>
      </c>
      <c r="JL16" t="s">
        <v>389</v>
      </c>
      <c r="JM16" t="s">
        <v>389</v>
      </c>
      <c r="JN16" t="s">
        <v>389</v>
      </c>
      <c r="JO16" t="s">
        <v>389</v>
      </c>
      <c r="JP16" t="s">
        <v>391</v>
      </c>
      <c r="JQ16" t="s">
        <v>391</v>
      </c>
      <c r="JR16" t="s">
        <v>391</v>
      </c>
      <c r="JS16" t="s">
        <v>389</v>
      </c>
      <c r="JT16" t="s">
        <v>387</v>
      </c>
      <c r="JU16" t="s">
        <v>398</v>
      </c>
      <c r="JV16" t="s">
        <v>391</v>
      </c>
      <c r="JW16" t="s">
        <v>391</v>
      </c>
    </row>
    <row r="17" spans="1:283" x14ac:dyDescent="0.2">
      <c r="A17">
        <v>1</v>
      </c>
      <c r="B17">
        <v>1690378370.0999999</v>
      </c>
      <c r="C17">
        <v>0</v>
      </c>
      <c r="D17" t="s">
        <v>412</v>
      </c>
      <c r="E17" t="s">
        <v>413</v>
      </c>
      <c r="F17">
        <v>15</v>
      </c>
      <c r="P17">
        <v>1690378362.099999</v>
      </c>
      <c r="Q17">
        <f t="shared" ref="Q17:Q80" si="0">(R17)/1000</f>
        <v>4.3591384955578511E-4</v>
      </c>
      <c r="R17">
        <f t="shared" ref="R17:R80" si="1">1000*DB17*AP17*(CX17-CY17)/(100*CQ17*(1000-AP17*CX17))</f>
        <v>0.4359138495557851</v>
      </c>
      <c r="S17">
        <f t="shared" ref="S17:S80" si="2">DB17*AP17*(CW17-CV17*(1000-AP17*CY17)/(1000-AP17*CX17))/(100*CQ17)</f>
        <v>7.1765394635814967</v>
      </c>
      <c r="T17">
        <f t="shared" ref="T17:T80" si="3">CV17 - IF(AP17&gt;1, S17*CQ17*100/(AR17*DJ17), 0)</f>
        <v>410.94264516129027</v>
      </c>
      <c r="U17">
        <f t="shared" ref="U17:U80" si="4">((AA17-Q17/2)*T17-S17)/(AA17+Q17/2)</f>
        <v>140.01931419197896</v>
      </c>
      <c r="V17">
        <f t="shared" ref="V17:V80" si="5">U17*(DC17+DD17)/1000</f>
        <v>14.239077691677565</v>
      </c>
      <c r="W17">
        <f t="shared" ref="W17:W80" si="6">(CV17 - IF(AP17&gt;1, S17*CQ17*100/(AR17*DJ17), 0))*(DC17+DD17)/1000</f>
        <v>41.790265043379989</v>
      </c>
      <c r="X17">
        <f t="shared" ref="X17:X80" si="7">2/((1/Z17-1/Y17)+SIGN(Z17)*SQRT((1/Z17-1/Y17)*(1/Z17-1/Y17) + 4*CR17/((CR17+1)*(CR17+1))*(2*1/Z17*1/Y17-1/Y17*1/Y17)))</f>
        <v>4.3392435125291458E-2</v>
      </c>
      <c r="Y17">
        <f>IF(LEFT(CS17,1)&lt;&gt;"0",IF(LEFT(CS17,1)="1",3,CT17),$D$5+$E$5*(DJ17*DC17/($K$5*1000))+$F$5*(DJ17*DC17/($K$5*1000))*MAX(MIN(CQ17,$J$5),$I$5)*MAX(MIN(CQ17,$J$5),$I$5)+$G$5*MAX(MIN(CQ17,$J$5),$I$5)*(DJ17*DC17/($K$5*1000))+$H$5*(DJ17*DC17/($K$5*1000))*(DJ17*DC17/($K$5*1000)))</f>
        <v>2.9580075011550235</v>
      </c>
      <c r="Z17">
        <f t="shared" ref="Z17:Z80" si="8">Q17*(1000-(1000*0.61365*EXP(17.502*AD17/(240.97+AD17))/(DC17+DD17)+CX17)/2)/(1000*0.61365*EXP(17.502*AD17/(240.97+AD17))/(DC17+DD17)-CX17)</f>
        <v>4.304188340200546E-2</v>
      </c>
      <c r="AA17">
        <f t="shared" ref="AA17:AA80" si="9">1/((CR17+1)/(X17/1.6)+1/(Y17/1.37)) + CR17/((CR17+1)/(X17/1.6) + CR17/(Y17/1.37))</f>
        <v>2.6932436611515967E-2</v>
      </c>
      <c r="AB17">
        <f t="shared" ref="AB17:AB80" si="10">(CM17*CP17)</f>
        <v>241.7540301208212</v>
      </c>
      <c r="AC17">
        <f>(DE17+(AB17+2*0.95*0.0000000567*(((DE17+$B$7)+273)^4-(DE17+273)^4)-44100*Q17)/(1.84*29.3*Y17+8*0.95*0.0000000567*(DE17+273)^3))</f>
        <v>27.016610737797635</v>
      </c>
      <c r="AD17">
        <f>($C$7*DF17+$D$7*DG17+$E$7*AC17)</f>
        <v>25.366196774193551</v>
      </c>
      <c r="AE17">
        <f t="shared" ref="AE17:AE80" si="11">0.61365*EXP(17.502*AD17/(240.97+AD17))</f>
        <v>3.2497631134346285</v>
      </c>
      <c r="AF17">
        <f t="shared" ref="AF17:AF80" si="12">(AG17/AH17*100)</f>
        <v>67.746960185050781</v>
      </c>
      <c r="AG17">
        <f t="shared" ref="AG17:AG80" si="13">CX17*(DC17+DD17)/1000</f>
        <v>2.2476816790341241</v>
      </c>
      <c r="AH17">
        <f t="shared" ref="AH17:AH80" si="14">0.61365*EXP(17.502*DE17/(240.97+DE17))</f>
        <v>3.3177601960214642</v>
      </c>
      <c r="AI17">
        <f t="shared" ref="AI17:AI80" si="15">(AE17-CX17*(DC17+DD17)/1000)</f>
        <v>1.0020814344005045</v>
      </c>
      <c r="AJ17">
        <f t="shared" ref="AJ17:AJ80" si="16">(-Q17*44100)</f>
        <v>-19.223800765410122</v>
      </c>
      <c r="AK17">
        <f t="shared" ref="AK17:AK80" si="17">2*29.3*Y17*0.92*(DE17-AD17)</f>
        <v>55.615637802225599</v>
      </c>
      <c r="AL17">
        <f>2*0.95*0.0000000567*(((DE17+$B$7)+273)^4-(AD17+273)^4)</f>
        <v>3.9987024091535548</v>
      </c>
      <c r="AM17">
        <f t="shared" ref="AM17:AM80" si="18">AB17+AL17+AJ17+AK17</f>
        <v>282.14456956679027</v>
      </c>
      <c r="AN17">
        <v>0</v>
      </c>
      <c r="AO17">
        <v>0</v>
      </c>
      <c r="AP17">
        <f>IF(AN17*$H$13&gt;=AR17,1,(AR17/(AR17-AN17*$H$13)))</f>
        <v>1</v>
      </c>
      <c r="AQ17">
        <f t="shared" ref="AQ17:AQ80" si="19">(AP17-1)*100</f>
        <v>0</v>
      </c>
      <c r="AR17">
        <f>MAX(0,($B$13+$C$13*DJ17)/(1+$D$13*DJ17)*DC17/(DE17+273)*$E$13)</f>
        <v>53970.126168649469</v>
      </c>
      <c r="AS17" t="s">
        <v>414</v>
      </c>
      <c r="AT17">
        <v>12558.6</v>
      </c>
      <c r="AU17">
        <v>607.06799999999998</v>
      </c>
      <c r="AV17">
        <v>2188.17</v>
      </c>
      <c r="AW17">
        <f t="shared" ref="AW17:AW80" si="20">1-AU17/AV17</f>
        <v>0.72256817340517421</v>
      </c>
      <c r="AX17">
        <v>-1.734461745173538</v>
      </c>
      <c r="AY17" t="s">
        <v>415</v>
      </c>
      <c r="AZ17">
        <v>12479.8</v>
      </c>
      <c r="BA17">
        <v>785.95684615384619</v>
      </c>
      <c r="BB17">
        <v>955.34400000000005</v>
      </c>
      <c r="BC17">
        <f t="shared" ref="BC17:BC80" si="21">1-BA17/BB17</f>
        <v>0.17730488059395766</v>
      </c>
      <c r="BD17">
        <v>0.5</v>
      </c>
      <c r="BE17">
        <f t="shared" ref="BE17:BE80" si="22">CN17</f>
        <v>1261.2998325546625</v>
      </c>
      <c r="BF17">
        <f t="shared" ref="BF17:BF80" si="23">S17</f>
        <v>7.1765394635814967</v>
      </c>
      <c r="BG17">
        <f t="shared" ref="BG17:BG80" si="24">BC17*BD17*BE17</f>
        <v>111.81730810214161</v>
      </c>
      <c r="BH17">
        <f t="shared" ref="BH17:BH80" si="25">(BF17-AX17)/BE17</f>
        <v>7.0649349018833294E-3</v>
      </c>
      <c r="BI17">
        <f t="shared" ref="BI17:BI80" si="26">(AV17-BB17)/BB17</f>
        <v>1.2904524443551224</v>
      </c>
      <c r="BJ17">
        <f t="shared" ref="BJ17:BJ80" si="27">AU17/(AW17+AU17/BB17)</f>
        <v>447.02678715193252</v>
      </c>
      <c r="BK17" t="s">
        <v>416</v>
      </c>
      <c r="BL17">
        <v>523.92999999999995</v>
      </c>
      <c r="BM17">
        <f t="shared" ref="BM17:BM80" si="28">IF(BL17&lt;&gt;0, BL17, BJ17)</f>
        <v>523.92999999999995</v>
      </c>
      <c r="BN17">
        <f t="shared" ref="BN17:BN80" si="29">1-BM17/BB17</f>
        <v>0.45157974509705412</v>
      </c>
      <c r="BO17">
        <f t="shared" ref="BO17:BO80" si="30">(BB17-BA17)/(BB17-BM17)</f>
        <v>0.39263249186663812</v>
      </c>
      <c r="BP17">
        <f t="shared" ref="BP17:BP80" si="31">(AV17-BB17)/(AV17-BM17)</f>
        <v>0.74077416718742484</v>
      </c>
      <c r="BQ17">
        <f t="shared" ref="BQ17:BQ80" si="32">(BB17-BA17)/(BB17-AU17)</f>
        <v>0.48635896199035772</v>
      </c>
      <c r="BR17">
        <f t="shared" ref="BR17:BR80" si="33">(AV17-BB17)/(AV17-AU17)</f>
        <v>0.77972578619216215</v>
      </c>
      <c r="BS17">
        <f t="shared" ref="BS17:BS80" si="34">(BO17*BM17/BA17)</f>
        <v>0.26173439734046267</v>
      </c>
      <c r="BT17">
        <f t="shared" ref="BT17:BT80" si="35">(1-BS17)</f>
        <v>0.73826560265953733</v>
      </c>
      <c r="BU17">
        <v>3120</v>
      </c>
      <c r="BV17">
        <v>300</v>
      </c>
      <c r="BW17">
        <v>300</v>
      </c>
      <c r="BX17">
        <v>300</v>
      </c>
      <c r="BY17">
        <v>12479.8</v>
      </c>
      <c r="BZ17">
        <v>928.09</v>
      </c>
      <c r="CA17">
        <v>-9.0385299999999995E-3</v>
      </c>
      <c r="CB17">
        <v>-1.45</v>
      </c>
      <c r="CC17" t="s">
        <v>417</v>
      </c>
      <c r="CD17" t="s">
        <v>417</v>
      </c>
      <c r="CE17" t="s">
        <v>417</v>
      </c>
      <c r="CF17" t="s">
        <v>417</v>
      </c>
      <c r="CG17" t="s">
        <v>417</v>
      </c>
      <c r="CH17" t="s">
        <v>417</v>
      </c>
      <c r="CI17" t="s">
        <v>417</v>
      </c>
      <c r="CJ17" t="s">
        <v>417</v>
      </c>
      <c r="CK17" t="s">
        <v>417</v>
      </c>
      <c r="CL17" t="s">
        <v>417</v>
      </c>
      <c r="CM17">
        <f>$B$11*DK17+$C$11*DL17+$F$11*DW17*(1-DZ17)</f>
        <v>1500.105806451613</v>
      </c>
      <c r="CN17">
        <f t="shared" ref="CN17:CN80" si="36">CM17*CO17</f>
        <v>1261.2998325546625</v>
      </c>
      <c r="CO17">
        <f>($B$11*$D$9+$C$11*$D$9+$F$11*((EJ17+EB17)/MAX(EJ17+EB17+EK17, 0.1)*$I$9+EK17/MAX(EJ17+EB17+EK17, 0.1)*$J$9))/($B$11+$C$11+$F$11)</f>
        <v>0.84080724648228111</v>
      </c>
      <c r="CP17">
        <f>($B$11*$K$9+$C$11*$K$9+$F$11*((EJ17+EB17)/MAX(EJ17+EB17+EK17, 0.1)*$P$9+EK17/MAX(EJ17+EB17+EK17, 0.1)*$Q$9))/($B$11+$C$11+$F$11)</f>
        <v>0.1611579857108027</v>
      </c>
      <c r="CQ17">
        <v>6</v>
      </c>
      <c r="CR17">
        <v>0.5</v>
      </c>
      <c r="CS17" t="s">
        <v>418</v>
      </c>
      <c r="CT17">
        <v>2</v>
      </c>
      <c r="CU17">
        <v>1690378362.099999</v>
      </c>
      <c r="CV17">
        <v>410.94264516129027</v>
      </c>
      <c r="CW17">
        <v>418.29667741935492</v>
      </c>
      <c r="CX17">
        <v>22.102474193548382</v>
      </c>
      <c r="CY17">
        <v>21.676290322580641</v>
      </c>
      <c r="CZ17">
        <v>409.7276451612903</v>
      </c>
      <c r="DA17">
        <v>21.786474193548379</v>
      </c>
      <c r="DB17">
        <v>600.13403225806451</v>
      </c>
      <c r="DC17">
        <v>101.59380645161291</v>
      </c>
      <c r="DD17">
        <v>9.9861838709677436E-2</v>
      </c>
      <c r="DE17">
        <v>25.71494516129032</v>
      </c>
      <c r="DF17">
        <v>25.366196774193551</v>
      </c>
      <c r="DG17">
        <v>999.90000000000032</v>
      </c>
      <c r="DH17">
        <v>0</v>
      </c>
      <c r="DI17">
        <v>0</v>
      </c>
      <c r="DJ17">
        <v>10003.690322580651</v>
      </c>
      <c r="DK17">
        <v>0</v>
      </c>
      <c r="DL17">
        <v>1634.070967741935</v>
      </c>
      <c r="DM17">
        <v>-7.5896196774193543</v>
      </c>
      <c r="DN17">
        <v>419.95664516129028</v>
      </c>
      <c r="DO17">
        <v>427.56467741935478</v>
      </c>
      <c r="DP17">
        <v>0.34884145161290331</v>
      </c>
      <c r="DQ17">
        <v>418.29667741935492</v>
      </c>
      <c r="DR17">
        <v>21.676290322580641</v>
      </c>
      <c r="DS17">
        <v>2.237617419354839</v>
      </c>
      <c r="DT17">
        <v>2.202177741935484</v>
      </c>
      <c r="DU17">
        <v>19.2341935483871</v>
      </c>
      <c r="DV17">
        <v>18.978109677419351</v>
      </c>
      <c r="DW17">
        <v>1500.105806451613</v>
      </c>
      <c r="DX17">
        <v>0.9730016451612904</v>
      </c>
      <c r="DY17">
        <v>2.6998238709677429E-2</v>
      </c>
      <c r="DZ17">
        <v>0</v>
      </c>
      <c r="EA17">
        <v>786.26370967741934</v>
      </c>
      <c r="EB17">
        <v>4.9993100000000013</v>
      </c>
      <c r="EC17">
        <v>13033.503225806449</v>
      </c>
      <c r="ED17">
        <v>13260.19677419355</v>
      </c>
      <c r="EE17">
        <v>39.715419354838687</v>
      </c>
      <c r="EF17">
        <v>40.60861290322579</v>
      </c>
      <c r="EG17">
        <v>39.951354838709662</v>
      </c>
      <c r="EH17">
        <v>40.074387096774181</v>
      </c>
      <c r="EI17">
        <v>40.527967741935477</v>
      </c>
      <c r="EJ17">
        <v>1454.740967741935</v>
      </c>
      <c r="EK17">
        <v>40.365161290322568</v>
      </c>
      <c r="EL17">
        <v>0</v>
      </c>
      <c r="EM17">
        <v>1690378373.7</v>
      </c>
      <c r="EN17">
        <v>0</v>
      </c>
      <c r="EO17">
        <v>785.95684615384619</v>
      </c>
      <c r="EP17">
        <v>-54.148649627957823</v>
      </c>
      <c r="EQ17">
        <v>-722.98119670662538</v>
      </c>
      <c r="ER17">
        <v>13027.23846153846</v>
      </c>
      <c r="ES17">
        <v>15</v>
      </c>
      <c r="ET17">
        <v>1690378399.5999999</v>
      </c>
      <c r="EU17" t="s">
        <v>419</v>
      </c>
      <c r="EV17">
        <v>1690378399.5999999</v>
      </c>
      <c r="EW17">
        <v>1690378395.0999999</v>
      </c>
      <c r="EX17">
        <v>1</v>
      </c>
      <c r="EY17">
        <v>0.23899999999999999</v>
      </c>
      <c r="EZ17">
        <v>7.8E-2</v>
      </c>
      <c r="FA17">
        <v>1.2150000000000001</v>
      </c>
      <c r="FB17">
        <v>0.316</v>
      </c>
      <c r="FC17">
        <v>418</v>
      </c>
      <c r="FD17">
        <v>22</v>
      </c>
      <c r="FE17">
        <v>0.33</v>
      </c>
      <c r="FF17">
        <v>0.28999999999999998</v>
      </c>
      <c r="FG17">
        <v>7.4191508815018361</v>
      </c>
      <c r="FH17">
        <v>0.81910706539897982</v>
      </c>
      <c r="FI17">
        <v>7.9915271258843373E-2</v>
      </c>
      <c r="FJ17">
        <v>1</v>
      </c>
      <c r="FK17">
        <v>-7.4839851219512186</v>
      </c>
      <c r="FL17">
        <v>-1.4795477351916471</v>
      </c>
      <c r="FM17">
        <v>0.16717202381659549</v>
      </c>
      <c r="FN17">
        <v>1</v>
      </c>
      <c r="FO17">
        <v>410.7438064516129</v>
      </c>
      <c r="FP17">
        <v>-1.985854838710349</v>
      </c>
      <c r="FQ17">
        <v>0.14925371759671791</v>
      </c>
      <c r="FR17">
        <v>1</v>
      </c>
      <c r="FS17">
        <v>0.36585697560975611</v>
      </c>
      <c r="FT17">
        <v>-0.27795888501742111</v>
      </c>
      <c r="FU17">
        <v>2.7580070808101511E-2</v>
      </c>
      <c r="FV17">
        <v>1</v>
      </c>
      <c r="FW17">
        <v>22.016838709677408</v>
      </c>
      <c r="FX17">
        <v>0.51357096774192978</v>
      </c>
      <c r="FY17">
        <v>3.8329258405922599E-2</v>
      </c>
      <c r="FZ17">
        <v>1</v>
      </c>
      <c r="GA17">
        <v>5</v>
      </c>
      <c r="GB17">
        <v>5</v>
      </c>
      <c r="GC17" t="s">
        <v>420</v>
      </c>
      <c r="GD17">
        <v>3.1803900000000001</v>
      </c>
      <c r="GE17">
        <v>2.79705</v>
      </c>
      <c r="GF17">
        <v>0.10406899999999999</v>
      </c>
      <c r="GG17">
        <v>0.10627499999999999</v>
      </c>
      <c r="GH17">
        <v>0.114527</v>
      </c>
      <c r="GI17">
        <v>0.11432</v>
      </c>
      <c r="GJ17">
        <v>28190.2</v>
      </c>
      <c r="GK17">
        <v>22361.599999999999</v>
      </c>
      <c r="GL17">
        <v>29395.599999999999</v>
      </c>
      <c r="GM17">
        <v>24501.4</v>
      </c>
      <c r="GN17">
        <v>33064.1</v>
      </c>
      <c r="GO17">
        <v>31638.799999999999</v>
      </c>
      <c r="GP17">
        <v>40516</v>
      </c>
      <c r="GQ17">
        <v>39952</v>
      </c>
      <c r="GR17">
        <v>2.1848800000000002</v>
      </c>
      <c r="GS17">
        <v>1.9562299999999999</v>
      </c>
      <c r="GT17">
        <v>0.14720900000000001</v>
      </c>
      <c r="GU17">
        <v>0</v>
      </c>
      <c r="GV17">
        <v>22.9572</v>
      </c>
      <c r="GW17">
        <v>999.9</v>
      </c>
      <c r="GX17">
        <v>68</v>
      </c>
      <c r="GY17">
        <v>26.4</v>
      </c>
      <c r="GZ17">
        <v>23.125699999999998</v>
      </c>
      <c r="HA17">
        <v>61.561700000000002</v>
      </c>
      <c r="HB17">
        <v>32.075299999999999</v>
      </c>
      <c r="HC17">
        <v>1</v>
      </c>
      <c r="HD17">
        <v>-0.17424300000000001</v>
      </c>
      <c r="HE17">
        <v>0</v>
      </c>
      <c r="HF17">
        <v>20.2773</v>
      </c>
      <c r="HG17">
        <v>5.2273199999999997</v>
      </c>
      <c r="HH17">
        <v>11.902100000000001</v>
      </c>
      <c r="HI17">
        <v>4.9637500000000001</v>
      </c>
      <c r="HJ17">
        <v>3.2919999999999998</v>
      </c>
      <c r="HK17">
        <v>9999</v>
      </c>
      <c r="HL17">
        <v>9999</v>
      </c>
      <c r="HM17">
        <v>9999</v>
      </c>
      <c r="HN17">
        <v>999.9</v>
      </c>
      <c r="HO17">
        <v>4.97011</v>
      </c>
      <c r="HP17">
        <v>1.87469</v>
      </c>
      <c r="HQ17">
        <v>1.8734</v>
      </c>
      <c r="HR17">
        <v>1.87253</v>
      </c>
      <c r="HS17">
        <v>1.87408</v>
      </c>
      <c r="HT17">
        <v>1.86907</v>
      </c>
      <c r="HU17">
        <v>1.87331</v>
      </c>
      <c r="HV17">
        <v>1.87836</v>
      </c>
      <c r="HW17">
        <v>0</v>
      </c>
      <c r="HX17">
        <v>0</v>
      </c>
      <c r="HY17">
        <v>0</v>
      </c>
      <c r="HZ17">
        <v>0</v>
      </c>
      <c r="IA17" t="s">
        <v>421</v>
      </c>
      <c r="IB17" t="s">
        <v>422</v>
      </c>
      <c r="IC17" t="s">
        <v>423</v>
      </c>
      <c r="ID17" t="s">
        <v>423</v>
      </c>
      <c r="IE17" t="s">
        <v>423</v>
      </c>
      <c r="IF17" t="s">
        <v>423</v>
      </c>
      <c r="IG17">
        <v>0</v>
      </c>
      <c r="IH17">
        <v>100</v>
      </c>
      <c r="II17">
        <v>100</v>
      </c>
      <c r="IJ17">
        <v>1.2150000000000001</v>
      </c>
      <c r="IK17">
        <v>0.316</v>
      </c>
      <c r="IL17">
        <v>0.95876787669316588</v>
      </c>
      <c r="IM17">
        <v>7.5022699049890511E-4</v>
      </c>
      <c r="IN17">
        <v>-1.9075414379404558E-6</v>
      </c>
      <c r="IO17">
        <v>4.87577687351772E-10</v>
      </c>
      <c r="IP17">
        <v>0.2386601122163797</v>
      </c>
      <c r="IQ17">
        <v>0</v>
      </c>
      <c r="IR17">
        <v>0</v>
      </c>
      <c r="IS17">
        <v>0</v>
      </c>
      <c r="IT17">
        <v>1</v>
      </c>
      <c r="IU17">
        <v>1943</v>
      </c>
      <c r="IV17">
        <v>1</v>
      </c>
      <c r="IW17">
        <v>21</v>
      </c>
      <c r="IX17">
        <v>7013.2</v>
      </c>
      <c r="IY17">
        <v>7003.1</v>
      </c>
      <c r="IZ17">
        <v>1.0668899999999999</v>
      </c>
      <c r="JA17">
        <v>2.36328</v>
      </c>
      <c r="JB17">
        <v>1.42578</v>
      </c>
      <c r="JC17">
        <v>2.2827099999999998</v>
      </c>
      <c r="JD17">
        <v>1.5478499999999999</v>
      </c>
      <c r="JE17">
        <v>2.4572799999999999</v>
      </c>
      <c r="JF17">
        <v>29.815100000000001</v>
      </c>
      <c r="JG17">
        <v>16.005800000000001</v>
      </c>
      <c r="JH17">
        <v>18</v>
      </c>
      <c r="JI17">
        <v>617.43799999999999</v>
      </c>
      <c r="JJ17">
        <v>455.14800000000002</v>
      </c>
      <c r="JK17">
        <v>24.761099999999999</v>
      </c>
      <c r="JL17">
        <v>25.092400000000001</v>
      </c>
      <c r="JM17">
        <v>30.0001</v>
      </c>
      <c r="JN17">
        <v>25.0518</v>
      </c>
      <c r="JO17">
        <v>25.006900000000002</v>
      </c>
      <c r="JP17">
        <v>21.390899999999998</v>
      </c>
      <c r="JQ17">
        <v>0</v>
      </c>
      <c r="JR17">
        <v>100</v>
      </c>
      <c r="JS17">
        <v>-999.9</v>
      </c>
      <c r="JT17">
        <v>417.90300000000002</v>
      </c>
      <c r="JU17">
        <v>25</v>
      </c>
      <c r="JV17">
        <v>95.734399999999994</v>
      </c>
      <c r="JW17">
        <v>101.667</v>
      </c>
    </row>
    <row r="18" spans="1:283" x14ac:dyDescent="0.2">
      <c r="A18">
        <v>2</v>
      </c>
      <c r="B18">
        <v>1690378657.5999999</v>
      </c>
      <c r="C18">
        <v>287.5</v>
      </c>
      <c r="D18" t="s">
        <v>424</v>
      </c>
      <c r="E18" t="s">
        <v>425</v>
      </c>
      <c r="F18">
        <v>15</v>
      </c>
      <c r="P18">
        <v>1690378649.599999</v>
      </c>
      <c r="Q18">
        <f t="shared" si="0"/>
        <v>8.6575345924998865E-4</v>
      </c>
      <c r="R18">
        <f t="shared" si="1"/>
        <v>0.8657534592499887</v>
      </c>
      <c r="S18">
        <f t="shared" si="2"/>
        <v>13.215912834207986</v>
      </c>
      <c r="T18">
        <f t="shared" si="3"/>
        <v>409.82509677419353</v>
      </c>
      <c r="U18">
        <f t="shared" si="4"/>
        <v>163.47419353080312</v>
      </c>
      <c r="V18">
        <f t="shared" si="5"/>
        <v>16.623549954589901</v>
      </c>
      <c r="W18">
        <f t="shared" si="6"/>
        <v>41.674761145628374</v>
      </c>
      <c r="X18">
        <f t="shared" si="7"/>
        <v>8.8692734312097232E-2</v>
      </c>
      <c r="Y18">
        <f>IF(LEFT(CS18,1)&lt;&gt;"0",IF(LEFT(CS18,1)="1",3,CT18),$D$5+$E$5*(DJ18*DC18/($K$5*1000))+$F$5*(DJ18*DC18/($K$5*1000))*MAX(MIN(CQ18,$J$5),$I$5)*MAX(MIN(CQ18,$J$5),$I$5)+$G$5*MAX(MIN(CQ18,$J$5),$I$5)*(DJ18*DC18/($K$5*1000))+$H$5*(DJ18*DC18/($K$5*1000))*(DJ18*DC18/($K$5*1000)))</f>
        <v>2.9571651105935555</v>
      </c>
      <c r="Z18">
        <f t="shared" si="8"/>
        <v>8.7240994135084945E-2</v>
      </c>
      <c r="AA18">
        <f t="shared" si="9"/>
        <v>5.4654075056462303E-2</v>
      </c>
      <c r="AB18">
        <f t="shared" si="10"/>
        <v>241.76785913438198</v>
      </c>
      <c r="AC18">
        <f>(DE18+(AB18+2*0.95*0.0000000567*(((DE18+$B$7)+273)^4-(DE18+273)^4)-44100*Q18)/(1.84*29.3*Y18+8*0.95*0.0000000567*(DE18+273)^3))</f>
        <v>27.041057606575283</v>
      </c>
      <c r="AD18">
        <f>($C$7*DF18+$D$7*DG18+$E$7*AC18)</f>
        <v>25.868500000000001</v>
      </c>
      <c r="AE18">
        <f t="shared" si="11"/>
        <v>3.3480914119889102</v>
      </c>
      <c r="AF18">
        <f t="shared" si="12"/>
        <v>70.784084093541438</v>
      </c>
      <c r="AG18">
        <f t="shared" si="13"/>
        <v>2.3673179025670312</v>
      </c>
      <c r="AH18">
        <f t="shared" si="14"/>
        <v>3.3444211829295005</v>
      </c>
      <c r="AI18">
        <f t="shared" si="15"/>
        <v>0.98077350942187902</v>
      </c>
      <c r="AJ18">
        <f t="shared" si="16"/>
        <v>-38.179727552924497</v>
      </c>
      <c r="AK18">
        <f t="shared" si="17"/>
        <v>-2.9519650788355847</v>
      </c>
      <c r="AL18">
        <f>2*0.95*0.0000000567*(((DE18+$B$7)+273)^4-(AD18+273)^4)</f>
        <v>-0.21298397182762843</v>
      </c>
      <c r="AM18">
        <f t="shared" si="18"/>
        <v>200.42318253079424</v>
      </c>
      <c r="AN18">
        <v>0</v>
      </c>
      <c r="AO18">
        <v>0</v>
      </c>
      <c r="AP18">
        <f>IF(AN18*$H$13&gt;=AR18,1,(AR18/(AR18-AN18*$H$13)))</f>
        <v>1</v>
      </c>
      <c r="AQ18">
        <f t="shared" si="19"/>
        <v>0</v>
      </c>
      <c r="AR18">
        <f>MAX(0,($B$13+$C$13*DJ18)/(1+$D$13*DJ18)*DC18/(DE18+273)*$E$13)</f>
        <v>53920.923905872631</v>
      </c>
      <c r="AS18" t="s">
        <v>414</v>
      </c>
      <c r="AT18">
        <v>12558.6</v>
      </c>
      <c r="AU18">
        <v>607.06799999999998</v>
      </c>
      <c r="AV18">
        <v>2188.17</v>
      </c>
      <c r="AW18">
        <f t="shared" si="20"/>
        <v>0.72256817340517421</v>
      </c>
      <c r="AX18">
        <v>-1.734461745173538</v>
      </c>
      <c r="AY18" t="s">
        <v>426</v>
      </c>
      <c r="AZ18">
        <v>12523.7</v>
      </c>
      <c r="BA18">
        <v>678.86823076923076</v>
      </c>
      <c r="BB18">
        <v>912.72699999999998</v>
      </c>
      <c r="BC18">
        <f t="shared" si="21"/>
        <v>0.25621984364521833</v>
      </c>
      <c r="BD18">
        <v>0.5</v>
      </c>
      <c r="BE18">
        <f t="shared" si="22"/>
        <v>1261.3707581007161</v>
      </c>
      <c r="BF18">
        <f t="shared" si="23"/>
        <v>13.215912834207986</v>
      </c>
      <c r="BG18">
        <f t="shared" si="24"/>
        <v>161.59410920960801</v>
      </c>
      <c r="BH18">
        <f t="shared" si="25"/>
        <v>1.1852482296238382E-2</v>
      </c>
      <c r="BI18">
        <f t="shared" si="26"/>
        <v>1.3973981267125879</v>
      </c>
      <c r="BJ18">
        <f t="shared" si="27"/>
        <v>437.46887781825632</v>
      </c>
      <c r="BK18" t="s">
        <v>427</v>
      </c>
      <c r="BL18">
        <v>484.65</v>
      </c>
      <c r="BM18">
        <f t="shared" si="28"/>
        <v>484.65</v>
      </c>
      <c r="BN18">
        <f t="shared" si="29"/>
        <v>0.46900880548071877</v>
      </c>
      <c r="BO18">
        <f t="shared" si="30"/>
        <v>0.54630071045809336</v>
      </c>
      <c r="BP18">
        <f t="shared" si="31"/>
        <v>0.74871031746031758</v>
      </c>
      <c r="BQ18">
        <f t="shared" si="32"/>
        <v>0.76509695193260863</v>
      </c>
      <c r="BR18">
        <f t="shared" si="33"/>
        <v>0.80667977145054537</v>
      </c>
      <c r="BS18">
        <f t="shared" si="34"/>
        <v>0.39000888143418949</v>
      </c>
      <c r="BT18">
        <f t="shared" si="35"/>
        <v>0.60999111856581045</v>
      </c>
      <c r="BU18">
        <v>3122</v>
      </c>
      <c r="BV18">
        <v>300</v>
      </c>
      <c r="BW18">
        <v>300</v>
      </c>
      <c r="BX18">
        <v>300</v>
      </c>
      <c r="BY18">
        <v>12523.7</v>
      </c>
      <c r="BZ18">
        <v>875.16</v>
      </c>
      <c r="CA18">
        <v>-9.0736199999999993E-3</v>
      </c>
      <c r="CB18">
        <v>-0.89</v>
      </c>
      <c r="CC18" t="s">
        <v>417</v>
      </c>
      <c r="CD18" t="s">
        <v>417</v>
      </c>
      <c r="CE18" t="s">
        <v>417</v>
      </c>
      <c r="CF18" t="s">
        <v>417</v>
      </c>
      <c r="CG18" t="s">
        <v>417</v>
      </c>
      <c r="CH18" t="s">
        <v>417</v>
      </c>
      <c r="CI18" t="s">
        <v>417</v>
      </c>
      <c r="CJ18" t="s">
        <v>417</v>
      </c>
      <c r="CK18" t="s">
        <v>417</v>
      </c>
      <c r="CL18" t="s">
        <v>417</v>
      </c>
      <c r="CM18">
        <f>$B$11*DK18+$C$11*DL18+$F$11*DW18*(1-DZ18)</f>
        <v>1500.19</v>
      </c>
      <c r="CN18">
        <f t="shared" si="36"/>
        <v>1261.3707581007161</v>
      </c>
      <c r="CO18">
        <f>($B$11*$D$9+$C$11*$D$9+$F$11*((EJ18+EB18)/MAX(EJ18+EB18+EK18, 0.1)*$I$9+EK18/MAX(EJ18+EB18+EK18, 0.1)*$J$9))/($B$11+$C$11+$F$11)</f>
        <v>0.84080733647119099</v>
      </c>
      <c r="CP18">
        <f>($B$11*$K$9+$C$11*$K$9+$F$11*((EJ18+EB18)/MAX(EJ18+EB18+EK18, 0.1)*$P$9+EK18/MAX(EJ18+EB18+EK18, 0.1)*$Q$9))/($B$11+$C$11+$F$11)</f>
        <v>0.16115815938939865</v>
      </c>
      <c r="CQ18">
        <v>6</v>
      </c>
      <c r="CR18">
        <v>0.5</v>
      </c>
      <c r="CS18" t="s">
        <v>418</v>
      </c>
      <c r="CT18">
        <v>2</v>
      </c>
      <c r="CU18">
        <v>1690378649.599999</v>
      </c>
      <c r="CV18">
        <v>409.82509677419353</v>
      </c>
      <c r="CW18">
        <v>423.39216129032258</v>
      </c>
      <c r="CX18">
        <v>23.27994838709677</v>
      </c>
      <c r="CY18">
        <v>22.434577419354842</v>
      </c>
      <c r="CZ18">
        <v>408.60535483870967</v>
      </c>
      <c r="DA18">
        <v>22.957948387096771</v>
      </c>
      <c r="DB18">
        <v>600.16167741935487</v>
      </c>
      <c r="DC18">
        <v>101.58929032258069</v>
      </c>
      <c r="DD18">
        <v>9.9848467741935482E-2</v>
      </c>
      <c r="DE18">
        <v>25.849983870967741</v>
      </c>
      <c r="DF18">
        <v>25.868500000000001</v>
      </c>
      <c r="DG18">
        <v>999.90000000000032</v>
      </c>
      <c r="DH18">
        <v>0</v>
      </c>
      <c r="DI18">
        <v>0</v>
      </c>
      <c r="DJ18">
        <v>9999.3558064516146</v>
      </c>
      <c r="DK18">
        <v>0</v>
      </c>
      <c r="DL18">
        <v>1296.967419354839</v>
      </c>
      <c r="DM18">
        <v>-13.567093548387099</v>
      </c>
      <c r="DN18">
        <v>419.61245161290333</v>
      </c>
      <c r="DO18">
        <v>433.10870967741931</v>
      </c>
      <c r="DP18">
        <v>0.89040929032258054</v>
      </c>
      <c r="DQ18">
        <v>423.39216129032258</v>
      </c>
      <c r="DR18">
        <v>22.434577419354842</v>
      </c>
      <c r="DS18">
        <v>2.369565161290323</v>
      </c>
      <c r="DT18">
        <v>2.2791096774193549</v>
      </c>
      <c r="DU18">
        <v>20.157258064516132</v>
      </c>
      <c r="DV18">
        <v>19.52949677419355</v>
      </c>
      <c r="DW18">
        <v>1500.19</v>
      </c>
      <c r="DX18">
        <v>0.97299938709677414</v>
      </c>
      <c r="DY18">
        <v>2.7000393548387101E-2</v>
      </c>
      <c r="DZ18">
        <v>0</v>
      </c>
      <c r="EA18">
        <v>679.6265161290321</v>
      </c>
      <c r="EB18">
        <v>4.9993100000000013</v>
      </c>
      <c r="EC18">
        <v>11392.032258064521</v>
      </c>
      <c r="ED18">
        <v>13260.92903225806</v>
      </c>
      <c r="EE18">
        <v>37.757838709677422</v>
      </c>
      <c r="EF18">
        <v>39.572290322580628</v>
      </c>
      <c r="EG18">
        <v>38.245709677419349</v>
      </c>
      <c r="EH18">
        <v>38.808258064516117</v>
      </c>
      <c r="EI18">
        <v>39.308161290322559</v>
      </c>
      <c r="EJ18">
        <v>1454.81870967742</v>
      </c>
      <c r="EK18">
        <v>40.371935483870978</v>
      </c>
      <c r="EL18">
        <v>0</v>
      </c>
      <c r="EM18">
        <v>287.19999980926508</v>
      </c>
      <c r="EN18">
        <v>0</v>
      </c>
      <c r="EO18">
        <v>678.86823076923076</v>
      </c>
      <c r="EP18">
        <v>-59.566837605623107</v>
      </c>
      <c r="EQ18">
        <v>-1207.138461669334</v>
      </c>
      <c r="ER18">
        <v>11381.80769230769</v>
      </c>
      <c r="ES18">
        <v>15</v>
      </c>
      <c r="ET18">
        <v>1690378675.5999999</v>
      </c>
      <c r="EU18" t="s">
        <v>428</v>
      </c>
      <c r="EV18">
        <v>1690378399.5999999</v>
      </c>
      <c r="EW18">
        <v>1690378675.5999999</v>
      </c>
      <c r="EX18">
        <v>2</v>
      </c>
      <c r="EY18">
        <v>0.23899999999999999</v>
      </c>
      <c r="EZ18">
        <v>-1.9E-2</v>
      </c>
      <c r="FA18">
        <v>1.2150000000000001</v>
      </c>
      <c r="FB18">
        <v>0.32200000000000001</v>
      </c>
      <c r="FC18">
        <v>418</v>
      </c>
      <c r="FD18">
        <v>22</v>
      </c>
      <c r="FE18">
        <v>0.33</v>
      </c>
      <c r="FF18">
        <v>0.16</v>
      </c>
      <c r="FG18">
        <v>13.19869826166488</v>
      </c>
      <c r="FH18">
        <v>-0.55125612582807149</v>
      </c>
      <c r="FI18">
        <v>4.902740832103257E-2</v>
      </c>
      <c r="FJ18">
        <v>1</v>
      </c>
      <c r="FK18">
        <v>-13.58502195121951</v>
      </c>
      <c r="FL18">
        <v>0.38205365853658652</v>
      </c>
      <c r="FM18">
        <v>4.6101063488051312E-2</v>
      </c>
      <c r="FN18">
        <v>1</v>
      </c>
      <c r="FO18">
        <v>409.82019354838712</v>
      </c>
      <c r="FP18">
        <v>0.51662903225806367</v>
      </c>
      <c r="FQ18">
        <v>4.9923437740165631E-2</v>
      </c>
      <c r="FR18">
        <v>1</v>
      </c>
      <c r="FS18">
        <v>0.86911678048780472</v>
      </c>
      <c r="FT18">
        <v>0.41950791637630652</v>
      </c>
      <c r="FU18">
        <v>4.1795126376235232E-2</v>
      </c>
      <c r="FV18">
        <v>1</v>
      </c>
      <c r="FW18">
        <v>23.320358064516121</v>
      </c>
      <c r="FX18">
        <v>0.56496290322576104</v>
      </c>
      <c r="FY18">
        <v>4.2606388845423518E-2</v>
      </c>
      <c r="FZ18">
        <v>1</v>
      </c>
      <c r="GA18">
        <v>5</v>
      </c>
      <c r="GB18">
        <v>5</v>
      </c>
      <c r="GC18" t="s">
        <v>420</v>
      </c>
      <c r="GD18">
        <v>3.1801300000000001</v>
      </c>
      <c r="GE18">
        <v>2.79678</v>
      </c>
      <c r="GF18">
        <v>0.103856</v>
      </c>
      <c r="GG18">
        <v>0.107239</v>
      </c>
      <c r="GH18">
        <v>0.118731</v>
      </c>
      <c r="GI18">
        <v>0.116755</v>
      </c>
      <c r="GJ18">
        <v>28184</v>
      </c>
      <c r="GK18">
        <v>22328.3</v>
      </c>
      <c r="GL18">
        <v>29383.1</v>
      </c>
      <c r="GM18">
        <v>24492</v>
      </c>
      <c r="GN18">
        <v>32885.599999999999</v>
      </c>
      <c r="GO18">
        <v>31541.4</v>
      </c>
      <c r="GP18">
        <v>40494.699999999997</v>
      </c>
      <c r="GQ18">
        <v>39940.699999999997</v>
      </c>
      <c r="GR18">
        <v>2.1829800000000001</v>
      </c>
      <c r="GS18">
        <v>1.95485</v>
      </c>
      <c r="GT18">
        <v>0.112373</v>
      </c>
      <c r="GU18">
        <v>0</v>
      </c>
      <c r="GV18">
        <v>24.076699999999999</v>
      </c>
      <c r="GW18">
        <v>999.9</v>
      </c>
      <c r="GX18">
        <v>67.900000000000006</v>
      </c>
      <c r="GY18">
        <v>26.3</v>
      </c>
      <c r="GZ18">
        <v>22.956700000000001</v>
      </c>
      <c r="HA18">
        <v>62.051699999999997</v>
      </c>
      <c r="HB18">
        <v>33.032899999999998</v>
      </c>
      <c r="HC18">
        <v>1</v>
      </c>
      <c r="HD18">
        <v>-0.15828</v>
      </c>
      <c r="HE18">
        <v>0</v>
      </c>
      <c r="HF18">
        <v>20.279299999999999</v>
      </c>
      <c r="HG18">
        <v>5.2274700000000003</v>
      </c>
      <c r="HH18">
        <v>11.902100000000001</v>
      </c>
      <c r="HI18">
        <v>4.9638499999999999</v>
      </c>
      <c r="HJ18">
        <v>3.2919999999999998</v>
      </c>
      <c r="HK18">
        <v>9999</v>
      </c>
      <c r="HL18">
        <v>9999</v>
      </c>
      <c r="HM18">
        <v>9999</v>
      </c>
      <c r="HN18">
        <v>999.9</v>
      </c>
      <c r="HO18">
        <v>4.9701500000000003</v>
      </c>
      <c r="HP18">
        <v>1.87469</v>
      </c>
      <c r="HQ18">
        <v>1.8734599999999999</v>
      </c>
      <c r="HR18">
        <v>1.87256</v>
      </c>
      <c r="HS18">
        <v>1.87412</v>
      </c>
      <c r="HT18">
        <v>1.86907</v>
      </c>
      <c r="HU18">
        <v>1.8733200000000001</v>
      </c>
      <c r="HV18">
        <v>1.87836</v>
      </c>
      <c r="HW18">
        <v>0</v>
      </c>
      <c r="HX18">
        <v>0</v>
      </c>
      <c r="HY18">
        <v>0</v>
      </c>
      <c r="HZ18">
        <v>0</v>
      </c>
      <c r="IA18" t="s">
        <v>421</v>
      </c>
      <c r="IB18" t="s">
        <v>422</v>
      </c>
      <c r="IC18" t="s">
        <v>423</v>
      </c>
      <c r="ID18" t="s">
        <v>423</v>
      </c>
      <c r="IE18" t="s">
        <v>423</v>
      </c>
      <c r="IF18" t="s">
        <v>423</v>
      </c>
      <c r="IG18">
        <v>0</v>
      </c>
      <c r="IH18">
        <v>100</v>
      </c>
      <c r="II18">
        <v>100</v>
      </c>
      <c r="IJ18">
        <v>1.22</v>
      </c>
      <c r="IK18">
        <v>0.32200000000000001</v>
      </c>
      <c r="IL18">
        <v>1.198395265998369</v>
      </c>
      <c r="IM18">
        <v>7.5022699049890511E-4</v>
      </c>
      <c r="IN18">
        <v>-1.9075414379404558E-6</v>
      </c>
      <c r="IO18">
        <v>4.87577687351772E-10</v>
      </c>
      <c r="IP18">
        <v>3.6455371253159098E-2</v>
      </c>
      <c r="IQ18">
        <v>-4.1806313054066763E-3</v>
      </c>
      <c r="IR18">
        <v>9.7520324251473139E-4</v>
      </c>
      <c r="IS18">
        <v>-7.2278216180753071E-6</v>
      </c>
      <c r="IT18">
        <v>1</v>
      </c>
      <c r="IU18">
        <v>1943</v>
      </c>
      <c r="IV18">
        <v>1</v>
      </c>
      <c r="IW18">
        <v>21</v>
      </c>
      <c r="IX18">
        <v>4.3</v>
      </c>
      <c r="IY18">
        <v>4.4000000000000004</v>
      </c>
      <c r="IZ18">
        <v>1.0839799999999999</v>
      </c>
      <c r="JA18">
        <v>2.3706100000000001</v>
      </c>
      <c r="JB18">
        <v>1.42578</v>
      </c>
      <c r="JC18">
        <v>2.2827099999999998</v>
      </c>
      <c r="JD18">
        <v>1.5478499999999999</v>
      </c>
      <c r="JE18">
        <v>2.3571800000000001</v>
      </c>
      <c r="JF18">
        <v>29.9861</v>
      </c>
      <c r="JG18">
        <v>15.970800000000001</v>
      </c>
      <c r="JH18">
        <v>18</v>
      </c>
      <c r="JI18">
        <v>618.29700000000003</v>
      </c>
      <c r="JJ18">
        <v>456.03699999999998</v>
      </c>
      <c r="JK18">
        <v>24.880800000000001</v>
      </c>
      <c r="JL18">
        <v>25.268000000000001</v>
      </c>
      <c r="JM18">
        <v>30.000699999999998</v>
      </c>
      <c r="JN18">
        <v>25.2561</v>
      </c>
      <c r="JO18">
        <v>25.212499999999999</v>
      </c>
      <c r="JP18">
        <v>21.715399999999999</v>
      </c>
      <c r="JQ18">
        <v>0</v>
      </c>
      <c r="JR18">
        <v>100</v>
      </c>
      <c r="JS18">
        <v>-999.9</v>
      </c>
      <c r="JT18">
        <v>423.49200000000002</v>
      </c>
      <c r="JU18">
        <v>25</v>
      </c>
      <c r="JV18">
        <v>95.688199999999995</v>
      </c>
      <c r="JW18">
        <v>101.63500000000001</v>
      </c>
    </row>
    <row r="19" spans="1:283" x14ac:dyDescent="0.2">
      <c r="A19">
        <v>3</v>
      </c>
      <c r="B19">
        <v>1690378821.5999999</v>
      </c>
      <c r="C19">
        <v>451.5</v>
      </c>
      <c r="D19" t="s">
        <v>429</v>
      </c>
      <c r="E19" t="s">
        <v>430</v>
      </c>
      <c r="F19">
        <v>15</v>
      </c>
      <c r="P19">
        <v>1690378813.599999</v>
      </c>
      <c r="Q19">
        <f t="shared" si="0"/>
        <v>5.260894233025589E-4</v>
      </c>
      <c r="R19">
        <f t="shared" si="1"/>
        <v>0.52608942330255892</v>
      </c>
      <c r="S19">
        <f t="shared" si="2"/>
        <v>9.7076014408314233</v>
      </c>
      <c r="T19">
        <f t="shared" si="3"/>
        <v>409.8621935483871</v>
      </c>
      <c r="U19">
        <f t="shared" si="4"/>
        <v>91.834613955367047</v>
      </c>
      <c r="V19">
        <f t="shared" si="5"/>
        <v>9.3386254075253881</v>
      </c>
      <c r="W19">
        <f t="shared" si="6"/>
        <v>41.678723625008111</v>
      </c>
      <c r="X19">
        <f t="shared" si="7"/>
        <v>4.9900051647412742E-2</v>
      </c>
      <c r="Y19">
        <f>IF(LEFT(CS19,1)&lt;&gt;"0",IF(LEFT(CS19,1)="1",3,CT19),$D$5+$E$5*(DJ19*DC19/($K$5*1000))+$F$5*(DJ19*DC19/($K$5*1000))*MAX(MIN(CQ19,$J$5),$I$5)*MAX(MIN(CQ19,$J$5),$I$5)+$G$5*MAX(MIN(CQ19,$J$5),$I$5)*(DJ19*DC19/($K$5*1000))+$H$5*(DJ19*DC19/($K$5*1000))*(DJ19*DC19/($K$5*1000)))</f>
        <v>2.9574127652797038</v>
      </c>
      <c r="Z19">
        <f t="shared" si="8"/>
        <v>4.9436983261589212E-2</v>
      </c>
      <c r="AA19">
        <f t="shared" si="9"/>
        <v>3.093936112550149E-2</v>
      </c>
      <c r="AB19">
        <f t="shared" si="10"/>
        <v>241.73967668783928</v>
      </c>
      <c r="AC19">
        <f>(DE19+(AB19+2*0.95*0.0000000567*(((DE19+$B$7)+273)^4-(DE19+273)^4)-44100*Q19)/(1.84*29.3*Y19+8*0.95*0.0000000567*(DE19+273)^3))</f>
        <v>27.37408250899664</v>
      </c>
      <c r="AD19">
        <f>($C$7*DF19+$D$7*DG19+$E$7*AC19)</f>
        <v>26.081206451612911</v>
      </c>
      <c r="AE19">
        <f t="shared" si="11"/>
        <v>3.390506669464866</v>
      </c>
      <c r="AF19">
        <f t="shared" si="12"/>
        <v>68.922591946366126</v>
      </c>
      <c r="AG19">
        <f t="shared" si="13"/>
        <v>2.3388497091209923</v>
      </c>
      <c r="AH19">
        <f t="shared" si="14"/>
        <v>3.3934442148389135</v>
      </c>
      <c r="AI19">
        <f t="shared" si="15"/>
        <v>1.0516569603438737</v>
      </c>
      <c r="AJ19">
        <f t="shared" si="16"/>
        <v>-23.200543567642846</v>
      </c>
      <c r="AK19">
        <f t="shared" si="17"/>
        <v>2.3350250580238696</v>
      </c>
      <c r="AL19">
        <f>2*0.95*0.0000000567*(((DE19+$B$7)+273)^4-(AD19+273)^4)</f>
        <v>0.16884572954459739</v>
      </c>
      <c r="AM19">
        <f t="shared" si="18"/>
        <v>221.04300390776487</v>
      </c>
      <c r="AN19">
        <v>0</v>
      </c>
      <c r="AO19">
        <v>0</v>
      </c>
      <c r="AP19">
        <f>IF(AN19*$H$13&gt;=AR19,1,(AR19/(AR19-AN19*$H$13)))</f>
        <v>1</v>
      </c>
      <c r="AQ19">
        <f t="shared" si="19"/>
        <v>0</v>
      </c>
      <c r="AR19">
        <f>MAX(0,($B$13+$C$13*DJ19)/(1+$D$13*DJ19)*DC19/(DE19+273)*$E$13)</f>
        <v>53883.867418627022</v>
      </c>
      <c r="AS19" t="s">
        <v>414</v>
      </c>
      <c r="AT19">
        <v>12558.6</v>
      </c>
      <c r="AU19">
        <v>607.06799999999998</v>
      </c>
      <c r="AV19">
        <v>2188.17</v>
      </c>
      <c r="AW19">
        <f t="shared" si="20"/>
        <v>0.72256817340517421</v>
      </c>
      <c r="AX19">
        <v>-1.734461745173538</v>
      </c>
      <c r="AY19" t="s">
        <v>431</v>
      </c>
      <c r="AZ19">
        <v>12483.8</v>
      </c>
      <c r="BA19">
        <v>828.06473076923078</v>
      </c>
      <c r="BB19">
        <v>1035.45</v>
      </c>
      <c r="BC19">
        <f t="shared" si="21"/>
        <v>0.20028516029819809</v>
      </c>
      <c r="BD19">
        <v>0.5</v>
      </c>
      <c r="BE19">
        <f t="shared" si="22"/>
        <v>1261.2257037827683</v>
      </c>
      <c r="BF19">
        <f t="shared" si="23"/>
        <v>9.7076014408314233</v>
      </c>
      <c r="BG19">
        <f t="shared" si="24"/>
        <v>126.30239612716973</v>
      </c>
      <c r="BH19">
        <f t="shared" si="25"/>
        <v>9.072177288876224E-3</v>
      </c>
      <c r="BI19">
        <f t="shared" si="26"/>
        <v>1.1132551064754455</v>
      </c>
      <c r="BJ19">
        <f t="shared" si="27"/>
        <v>463.81700571234688</v>
      </c>
      <c r="BK19" t="s">
        <v>432</v>
      </c>
      <c r="BL19">
        <v>-35.39</v>
      </c>
      <c r="BM19">
        <f t="shared" si="28"/>
        <v>-35.39</v>
      </c>
      <c r="BN19">
        <f t="shared" si="29"/>
        <v>1.034178376551258</v>
      </c>
      <c r="BO19">
        <f t="shared" si="30"/>
        <v>0.19366597178922085</v>
      </c>
      <c r="BP19">
        <f t="shared" si="31"/>
        <v>0.51841191602655201</v>
      </c>
      <c r="BQ19">
        <f t="shared" si="32"/>
        <v>0.48411293945770184</v>
      </c>
      <c r="BR19">
        <f t="shared" si="33"/>
        <v>0.72906112319129313</v>
      </c>
      <c r="BS19">
        <f t="shared" si="34"/>
        <v>-8.2769359531273019E-3</v>
      </c>
      <c r="BT19">
        <f t="shared" si="35"/>
        <v>1.0082769359531274</v>
      </c>
      <c r="BU19">
        <v>3124</v>
      </c>
      <c r="BV19">
        <v>300</v>
      </c>
      <c r="BW19">
        <v>300</v>
      </c>
      <c r="BX19">
        <v>300</v>
      </c>
      <c r="BY19">
        <v>12483.8</v>
      </c>
      <c r="BZ19">
        <v>1011.1</v>
      </c>
      <c r="CA19">
        <v>-9.0433100000000006E-3</v>
      </c>
      <c r="CB19">
        <v>3.5</v>
      </c>
      <c r="CC19" t="s">
        <v>417</v>
      </c>
      <c r="CD19" t="s">
        <v>417</v>
      </c>
      <c r="CE19" t="s">
        <v>417</v>
      </c>
      <c r="CF19" t="s">
        <v>417</v>
      </c>
      <c r="CG19" t="s">
        <v>417</v>
      </c>
      <c r="CH19" t="s">
        <v>417</v>
      </c>
      <c r="CI19" t="s">
        <v>417</v>
      </c>
      <c r="CJ19" t="s">
        <v>417</v>
      </c>
      <c r="CK19" t="s">
        <v>417</v>
      </c>
      <c r="CL19" t="s">
        <v>417</v>
      </c>
      <c r="CM19">
        <f>$B$11*DK19+$C$11*DL19+$F$11*DW19*(1-DZ19)</f>
        <v>1500.0177419354841</v>
      </c>
      <c r="CN19">
        <f t="shared" si="36"/>
        <v>1261.2257037827683</v>
      </c>
      <c r="CO19">
        <f>($B$11*$D$9+$C$11*$D$9+$F$11*((EJ19+EB19)/MAX(EJ19+EB19+EK19, 0.1)*$I$9+EK19/MAX(EJ19+EB19+EK19, 0.1)*$J$9))/($B$11+$C$11+$F$11)</f>
        <v>0.84080719082388944</v>
      </c>
      <c r="CP19">
        <f>($B$11*$K$9+$C$11*$K$9+$F$11*((EJ19+EB19)/MAX(EJ19+EB19+EK19, 0.1)*$P$9+EK19/MAX(EJ19+EB19+EK19, 0.1)*$Q$9))/($B$11+$C$11+$F$11)</f>
        <v>0.16115787829010661</v>
      </c>
      <c r="CQ19">
        <v>6</v>
      </c>
      <c r="CR19">
        <v>0.5</v>
      </c>
      <c r="CS19" t="s">
        <v>418</v>
      </c>
      <c r="CT19">
        <v>2</v>
      </c>
      <c r="CU19">
        <v>1690378813.599999</v>
      </c>
      <c r="CV19">
        <v>409.8621935483871</v>
      </c>
      <c r="CW19">
        <v>419.78232258064509</v>
      </c>
      <c r="CX19">
        <v>22.99989032258064</v>
      </c>
      <c r="CY19">
        <v>22.486061290322581</v>
      </c>
      <c r="CZ19">
        <v>408.55619354838711</v>
      </c>
      <c r="DA19">
        <v>22.672890322580638</v>
      </c>
      <c r="DB19">
        <v>600.18729032258068</v>
      </c>
      <c r="DC19">
        <v>101.5896774193548</v>
      </c>
      <c r="DD19">
        <v>9.9925283870967746E-2</v>
      </c>
      <c r="DE19">
        <v>26.095851612903221</v>
      </c>
      <c r="DF19">
        <v>26.081206451612911</v>
      </c>
      <c r="DG19">
        <v>999.90000000000032</v>
      </c>
      <c r="DH19">
        <v>0</v>
      </c>
      <c r="DI19">
        <v>0</v>
      </c>
      <c r="DJ19">
        <v>10000.722580645161</v>
      </c>
      <c r="DK19">
        <v>0</v>
      </c>
      <c r="DL19">
        <v>1001.1855806451611</v>
      </c>
      <c r="DM19">
        <v>-10.00646193548387</v>
      </c>
      <c r="DN19">
        <v>419.4388387096775</v>
      </c>
      <c r="DO19">
        <v>429.43877419354828</v>
      </c>
      <c r="DP19">
        <v>0.55143909677419345</v>
      </c>
      <c r="DQ19">
        <v>419.78232258064509</v>
      </c>
      <c r="DR19">
        <v>22.486061290322581</v>
      </c>
      <c r="DS19">
        <v>2.340370967741936</v>
      </c>
      <c r="DT19">
        <v>2.28435064516129</v>
      </c>
      <c r="DU19">
        <v>19.956993548387089</v>
      </c>
      <c r="DV19">
        <v>19.566441935483869</v>
      </c>
      <c r="DW19">
        <v>1500.0177419354841</v>
      </c>
      <c r="DX19">
        <v>0.97300325806451615</v>
      </c>
      <c r="DY19">
        <v>2.699654193548387E-2</v>
      </c>
      <c r="DZ19">
        <v>0</v>
      </c>
      <c r="EA19">
        <v>829.26361290322575</v>
      </c>
      <c r="EB19">
        <v>4.9993100000000013</v>
      </c>
      <c r="EC19">
        <v>13825.880645161291</v>
      </c>
      <c r="ED19">
        <v>13259.409677419349</v>
      </c>
      <c r="EE19">
        <v>39.644967741935467</v>
      </c>
      <c r="EF19">
        <v>40.921129032258058</v>
      </c>
      <c r="EG19">
        <v>39.957419354838699</v>
      </c>
      <c r="EH19">
        <v>40.747709677419337</v>
      </c>
      <c r="EI19">
        <v>40.622741935483873</v>
      </c>
      <c r="EJ19">
        <v>1454.657741935484</v>
      </c>
      <c r="EK19">
        <v>40.359999999999978</v>
      </c>
      <c r="EL19">
        <v>0</v>
      </c>
      <c r="EM19">
        <v>163.5999999046326</v>
      </c>
      <c r="EN19">
        <v>0</v>
      </c>
      <c r="EO19">
        <v>828.06473076923078</v>
      </c>
      <c r="EP19">
        <v>-111.2985639417566</v>
      </c>
      <c r="EQ19">
        <v>-456.728205879862</v>
      </c>
      <c r="ER19">
        <v>13818.719230769229</v>
      </c>
      <c r="ES19">
        <v>15</v>
      </c>
      <c r="ET19">
        <v>1690378844.5999999</v>
      </c>
      <c r="EU19" t="s">
        <v>433</v>
      </c>
      <c r="EV19">
        <v>1690378838.5999999</v>
      </c>
      <c r="EW19">
        <v>1690378844.5999999</v>
      </c>
      <c r="EX19">
        <v>3</v>
      </c>
      <c r="EY19">
        <v>9.1999999999999998E-2</v>
      </c>
      <c r="EZ19">
        <v>-2.3E-2</v>
      </c>
      <c r="FA19">
        <v>1.306</v>
      </c>
      <c r="FB19">
        <v>0.32700000000000001</v>
      </c>
      <c r="FC19">
        <v>420</v>
      </c>
      <c r="FD19">
        <v>23</v>
      </c>
      <c r="FE19">
        <v>0.15</v>
      </c>
      <c r="FF19">
        <v>0.18</v>
      </c>
      <c r="FG19">
        <v>9.7824746368410924</v>
      </c>
      <c r="FH19">
        <v>-0.38652943412439589</v>
      </c>
      <c r="FI19">
        <v>4.3819640638930672E-2</v>
      </c>
      <c r="FJ19">
        <v>1</v>
      </c>
      <c r="FK19">
        <v>-10.005648750000001</v>
      </c>
      <c r="FL19">
        <v>0.1225210131332527</v>
      </c>
      <c r="FM19">
        <v>3.7439465486802818E-2</v>
      </c>
      <c r="FN19">
        <v>1</v>
      </c>
      <c r="FO19">
        <v>409.77923333333331</v>
      </c>
      <c r="FP19">
        <v>0.68943270300316017</v>
      </c>
      <c r="FQ19">
        <v>5.0817768108757523E-2</v>
      </c>
      <c r="FR19">
        <v>1</v>
      </c>
      <c r="FS19">
        <v>0.53457485000000005</v>
      </c>
      <c r="FT19">
        <v>0.4195238949343339</v>
      </c>
      <c r="FU19">
        <v>4.0894702543575252E-2</v>
      </c>
      <c r="FV19">
        <v>1</v>
      </c>
      <c r="FW19">
        <v>23.038123333333331</v>
      </c>
      <c r="FX19">
        <v>4.6854727474993717E-2</v>
      </c>
      <c r="FY19">
        <v>5.1301516113618486E-3</v>
      </c>
      <c r="FZ19">
        <v>1</v>
      </c>
      <c r="GA19">
        <v>5</v>
      </c>
      <c r="GB19">
        <v>5</v>
      </c>
      <c r="GC19" t="s">
        <v>420</v>
      </c>
      <c r="GD19">
        <v>3.1802000000000001</v>
      </c>
      <c r="GE19">
        <v>2.7965</v>
      </c>
      <c r="GF19">
        <v>0.103799</v>
      </c>
      <c r="GG19">
        <v>0.10648100000000001</v>
      </c>
      <c r="GH19">
        <v>0.11745700000000001</v>
      </c>
      <c r="GI19">
        <v>0.116691</v>
      </c>
      <c r="GJ19">
        <v>28169.599999999999</v>
      </c>
      <c r="GK19">
        <v>22336.3</v>
      </c>
      <c r="GL19">
        <v>29367.7</v>
      </c>
      <c r="GM19">
        <v>24481.200000000001</v>
      </c>
      <c r="GN19">
        <v>32923.4</v>
      </c>
      <c r="GO19">
        <v>31527.200000000001</v>
      </c>
      <c r="GP19">
        <v>40479.9</v>
      </c>
      <c r="GQ19">
        <v>39919.1</v>
      </c>
      <c r="GR19">
        <v>2.17875</v>
      </c>
      <c r="GS19">
        <v>1.9520299999999999</v>
      </c>
      <c r="GT19">
        <v>0.10889</v>
      </c>
      <c r="GU19">
        <v>0</v>
      </c>
      <c r="GV19">
        <v>24.264800000000001</v>
      </c>
      <c r="GW19">
        <v>999.9</v>
      </c>
      <c r="GX19">
        <v>68.099999999999994</v>
      </c>
      <c r="GY19">
        <v>26.3</v>
      </c>
      <c r="GZ19">
        <v>23.025300000000001</v>
      </c>
      <c r="HA19">
        <v>62.151699999999998</v>
      </c>
      <c r="HB19">
        <v>32.347799999999999</v>
      </c>
      <c r="HC19">
        <v>1</v>
      </c>
      <c r="HD19">
        <v>-0.137104</v>
      </c>
      <c r="HE19">
        <v>0</v>
      </c>
      <c r="HF19">
        <v>20.276900000000001</v>
      </c>
      <c r="HG19">
        <v>5.2274700000000003</v>
      </c>
      <c r="HH19">
        <v>11.902100000000001</v>
      </c>
      <c r="HI19">
        <v>4.9641000000000002</v>
      </c>
      <c r="HJ19">
        <v>3.2919999999999998</v>
      </c>
      <c r="HK19">
        <v>9999</v>
      </c>
      <c r="HL19">
        <v>9999</v>
      </c>
      <c r="HM19">
        <v>9999</v>
      </c>
      <c r="HN19">
        <v>999.9</v>
      </c>
      <c r="HO19">
        <v>4.9701199999999996</v>
      </c>
      <c r="HP19">
        <v>1.87469</v>
      </c>
      <c r="HQ19">
        <v>1.87347</v>
      </c>
      <c r="HR19">
        <v>1.87256</v>
      </c>
      <c r="HS19">
        <v>1.8741399999999999</v>
      </c>
      <c r="HT19">
        <v>1.8690899999999999</v>
      </c>
      <c r="HU19">
        <v>1.8733200000000001</v>
      </c>
      <c r="HV19">
        <v>1.87836</v>
      </c>
      <c r="HW19">
        <v>0</v>
      </c>
      <c r="HX19">
        <v>0</v>
      </c>
      <c r="HY19">
        <v>0</v>
      </c>
      <c r="HZ19">
        <v>0</v>
      </c>
      <c r="IA19" t="s">
        <v>421</v>
      </c>
      <c r="IB19" t="s">
        <v>422</v>
      </c>
      <c r="IC19" t="s">
        <v>423</v>
      </c>
      <c r="ID19" t="s">
        <v>423</v>
      </c>
      <c r="IE19" t="s">
        <v>423</v>
      </c>
      <c r="IF19" t="s">
        <v>423</v>
      </c>
      <c r="IG19">
        <v>0</v>
      </c>
      <c r="IH19">
        <v>100</v>
      </c>
      <c r="II19">
        <v>100</v>
      </c>
      <c r="IJ19">
        <v>1.306</v>
      </c>
      <c r="IK19">
        <v>0.32700000000000001</v>
      </c>
      <c r="IL19">
        <v>1.198395265998369</v>
      </c>
      <c r="IM19">
        <v>7.5022699049890511E-4</v>
      </c>
      <c r="IN19">
        <v>-1.9075414379404558E-6</v>
      </c>
      <c r="IO19">
        <v>4.87577687351772E-10</v>
      </c>
      <c r="IP19">
        <v>4.231537125315752E-2</v>
      </c>
      <c r="IQ19">
        <v>-4.1806313054066763E-3</v>
      </c>
      <c r="IR19">
        <v>9.7520324251473139E-4</v>
      </c>
      <c r="IS19">
        <v>-7.2278216180753071E-6</v>
      </c>
      <c r="IT19">
        <v>1</v>
      </c>
      <c r="IU19">
        <v>1943</v>
      </c>
      <c r="IV19">
        <v>1</v>
      </c>
      <c r="IW19">
        <v>21</v>
      </c>
      <c r="IX19">
        <v>7</v>
      </c>
      <c r="IY19">
        <v>2.4</v>
      </c>
      <c r="IZ19">
        <v>1.0803199999999999</v>
      </c>
      <c r="JA19">
        <v>2.3730500000000001</v>
      </c>
      <c r="JB19">
        <v>1.42578</v>
      </c>
      <c r="JC19">
        <v>2.2839399999999999</v>
      </c>
      <c r="JD19">
        <v>1.5478499999999999</v>
      </c>
      <c r="JE19">
        <v>2.4267599999999998</v>
      </c>
      <c r="JF19">
        <v>30.0932</v>
      </c>
      <c r="JG19">
        <v>15.9445</v>
      </c>
      <c r="JH19">
        <v>18</v>
      </c>
      <c r="JI19">
        <v>617.577</v>
      </c>
      <c r="JJ19">
        <v>456.12</v>
      </c>
      <c r="JK19">
        <v>24.996200000000002</v>
      </c>
      <c r="JL19">
        <v>25.544799999999999</v>
      </c>
      <c r="JM19">
        <v>30.000699999999998</v>
      </c>
      <c r="JN19">
        <v>25.473099999999999</v>
      </c>
      <c r="JO19">
        <v>25.4253</v>
      </c>
      <c r="JP19">
        <v>21.6356</v>
      </c>
      <c r="JQ19">
        <v>0</v>
      </c>
      <c r="JR19">
        <v>100</v>
      </c>
      <c r="JS19">
        <v>-999.9</v>
      </c>
      <c r="JT19">
        <v>419.964</v>
      </c>
      <c r="JU19">
        <v>25</v>
      </c>
      <c r="JV19">
        <v>95.646799999999999</v>
      </c>
      <c r="JW19">
        <v>101.583</v>
      </c>
    </row>
    <row r="20" spans="1:283" x14ac:dyDescent="0.2">
      <c r="A20">
        <v>4</v>
      </c>
      <c r="B20">
        <v>1690378941.0999999</v>
      </c>
      <c r="C20">
        <v>571</v>
      </c>
      <c r="D20" t="s">
        <v>434</v>
      </c>
      <c r="E20" t="s">
        <v>435</v>
      </c>
      <c r="F20">
        <v>15</v>
      </c>
      <c r="P20">
        <v>1690378933.349999</v>
      </c>
      <c r="Q20">
        <f t="shared" si="0"/>
        <v>2.3908313163162285E-4</v>
      </c>
      <c r="R20">
        <f t="shared" si="1"/>
        <v>0.23908313163162284</v>
      </c>
      <c r="S20">
        <f t="shared" si="2"/>
        <v>5.4262247020913081</v>
      </c>
      <c r="T20">
        <f t="shared" si="3"/>
        <v>409.8764666666666</v>
      </c>
      <c r="U20">
        <f t="shared" si="4"/>
        <v>20.079943247122987</v>
      </c>
      <c r="V20">
        <f t="shared" si="5"/>
        <v>2.0419100887356656</v>
      </c>
      <c r="W20">
        <f t="shared" si="6"/>
        <v>41.679943121448211</v>
      </c>
      <c r="X20">
        <f t="shared" si="7"/>
        <v>2.2565633475396377E-2</v>
      </c>
      <c r="Y20">
        <f>IF(LEFT(CS20,1)&lt;&gt;"0",IF(LEFT(CS20,1)="1",3,CT20),$D$5+$E$5*(DJ20*DC20/($K$5*1000))+$F$5*(DJ20*DC20/($K$5*1000))*MAX(MIN(CQ20,$J$5),$I$5)*MAX(MIN(CQ20,$J$5),$I$5)+$G$5*MAX(MIN(CQ20,$J$5),$I$5)*(DJ20*DC20/($K$5*1000))+$H$5*(DJ20*DC20/($K$5*1000))*(DJ20*DC20/($K$5*1000)))</f>
        <v>2.9566668695850797</v>
      </c>
      <c r="Z20">
        <f t="shared" si="8"/>
        <v>2.2470389745827865E-2</v>
      </c>
      <c r="AA20">
        <f t="shared" si="9"/>
        <v>1.4052517237741763E-2</v>
      </c>
      <c r="AB20">
        <f t="shared" si="10"/>
        <v>241.727873574998</v>
      </c>
      <c r="AC20">
        <f>(DE20+(AB20+2*0.95*0.0000000567*(((DE20+$B$7)+273)^4-(DE20+273)^4)-44100*Q20)/(1.84*29.3*Y20+8*0.95*0.0000000567*(DE20+273)^3))</f>
        <v>27.297341976211641</v>
      </c>
      <c r="AD20">
        <f>($C$7*DF20+$D$7*DG20+$E$7*AC20)</f>
        <v>25.856670000000001</v>
      </c>
      <c r="AE20">
        <f t="shared" si="11"/>
        <v>3.3457460881029712</v>
      </c>
      <c r="AF20">
        <f t="shared" si="12"/>
        <v>68.20182113868772</v>
      </c>
      <c r="AG20">
        <f t="shared" si="13"/>
        <v>2.2937850287216457</v>
      </c>
      <c r="AH20">
        <f t="shared" si="14"/>
        <v>3.3632313484082146</v>
      </c>
      <c r="AI20">
        <f t="shared" si="15"/>
        <v>1.0519610593813256</v>
      </c>
      <c r="AJ20">
        <f t="shared" si="16"/>
        <v>-10.543566104954568</v>
      </c>
      <c r="AK20">
        <f t="shared" si="17"/>
        <v>14.03090386526253</v>
      </c>
      <c r="AL20">
        <f>2*0.95*0.0000000567*(((DE20+$B$7)+273)^4-(AD20+273)^4)</f>
        <v>1.0129200966717025</v>
      </c>
      <c r="AM20">
        <f t="shared" si="18"/>
        <v>246.22813143197766</v>
      </c>
      <c r="AN20">
        <v>0</v>
      </c>
      <c r="AO20">
        <v>0</v>
      </c>
      <c r="AP20">
        <f>IF(AN20*$H$13&gt;=AR20,1,(AR20/(AR20-AN20*$H$13)))</f>
        <v>1</v>
      </c>
      <c r="AQ20">
        <f t="shared" si="19"/>
        <v>0</v>
      </c>
      <c r="AR20">
        <f>MAX(0,($B$13+$C$13*DJ20)/(1+$D$13*DJ20)*DC20/(DE20+273)*$E$13)</f>
        <v>53889.226149195361</v>
      </c>
      <c r="AS20" t="s">
        <v>414</v>
      </c>
      <c r="AT20">
        <v>12558.6</v>
      </c>
      <c r="AU20">
        <v>607.06799999999998</v>
      </c>
      <c r="AV20">
        <v>2188.17</v>
      </c>
      <c r="AW20">
        <f t="shared" si="20"/>
        <v>0.72256817340517421</v>
      </c>
      <c r="AX20">
        <v>-1.734461745173538</v>
      </c>
      <c r="AY20" t="s">
        <v>436</v>
      </c>
      <c r="AZ20">
        <v>12521.6</v>
      </c>
      <c r="BA20">
        <v>655.50160000000005</v>
      </c>
      <c r="BB20">
        <v>748.625</v>
      </c>
      <c r="BC20">
        <f t="shared" si="21"/>
        <v>0.12439258640841533</v>
      </c>
      <c r="BD20">
        <v>0.5</v>
      </c>
      <c r="BE20">
        <f t="shared" si="22"/>
        <v>1261.1634905569942</v>
      </c>
      <c r="BF20">
        <f t="shared" si="23"/>
        <v>5.4262247020913081</v>
      </c>
      <c r="BG20">
        <f t="shared" si="24"/>
        <v>78.439694237124797</v>
      </c>
      <c r="BH20">
        <f t="shared" si="25"/>
        <v>5.6778415335368773E-3</v>
      </c>
      <c r="BI20">
        <f t="shared" si="26"/>
        <v>1.9229186842544665</v>
      </c>
      <c r="BJ20">
        <f t="shared" si="27"/>
        <v>395.8763453337358</v>
      </c>
      <c r="BK20" t="s">
        <v>437</v>
      </c>
      <c r="BL20">
        <v>461.72</v>
      </c>
      <c r="BM20">
        <f t="shared" si="28"/>
        <v>461.72</v>
      </c>
      <c r="BN20">
        <f t="shared" si="29"/>
        <v>0.38324261145433292</v>
      </c>
      <c r="BO20">
        <f t="shared" si="30"/>
        <v>0.32457921611683294</v>
      </c>
      <c r="BP20">
        <f t="shared" si="31"/>
        <v>0.83381795012887716</v>
      </c>
      <c r="BQ20">
        <f t="shared" si="32"/>
        <v>0.65785090105045974</v>
      </c>
      <c r="BR20">
        <f t="shared" si="33"/>
        <v>0.91046940678084021</v>
      </c>
      <c r="BS20">
        <f t="shared" si="34"/>
        <v>0.22862601047116299</v>
      </c>
      <c r="BT20">
        <f t="shared" si="35"/>
        <v>0.77137398952883696</v>
      </c>
      <c r="BU20">
        <v>3126</v>
      </c>
      <c r="BV20">
        <v>300</v>
      </c>
      <c r="BW20">
        <v>300</v>
      </c>
      <c r="BX20">
        <v>300</v>
      </c>
      <c r="BY20">
        <v>12521.6</v>
      </c>
      <c r="BZ20">
        <v>739.22</v>
      </c>
      <c r="CA20">
        <v>-9.0720899999999997E-3</v>
      </c>
      <c r="CB20">
        <v>1.91</v>
      </c>
      <c r="CC20" t="s">
        <v>417</v>
      </c>
      <c r="CD20" t="s">
        <v>417</v>
      </c>
      <c r="CE20" t="s">
        <v>417</v>
      </c>
      <c r="CF20" t="s">
        <v>417</v>
      </c>
      <c r="CG20" t="s">
        <v>417</v>
      </c>
      <c r="CH20" t="s">
        <v>417</v>
      </c>
      <c r="CI20" t="s">
        <v>417</v>
      </c>
      <c r="CJ20" t="s">
        <v>417</v>
      </c>
      <c r="CK20" t="s">
        <v>417</v>
      </c>
      <c r="CL20" t="s">
        <v>417</v>
      </c>
      <c r="CM20">
        <f>$B$11*DK20+$C$11*DL20+$F$11*DW20*(1-DZ20)</f>
        <v>1499.943666666667</v>
      </c>
      <c r="CN20">
        <f t="shared" si="36"/>
        <v>1261.1634905569942</v>
      </c>
      <c r="CO20">
        <f>($B$11*$D$9+$C$11*$D$9+$F$11*((EJ20+EB20)/MAX(EJ20+EB20+EK20, 0.1)*$I$9+EK20/MAX(EJ20+EB20+EK20, 0.1)*$J$9))/($B$11+$C$11+$F$11)</f>
        <v>0.84080723735424323</v>
      </c>
      <c r="CP20">
        <f>($B$11*$K$9+$C$11*$K$9+$F$11*((EJ20+EB20)/MAX(EJ20+EB20+EK20, 0.1)*$P$9+EK20/MAX(EJ20+EB20+EK20, 0.1)*$Q$9))/($B$11+$C$11+$F$11)</f>
        <v>0.16115796809368926</v>
      </c>
      <c r="CQ20">
        <v>6</v>
      </c>
      <c r="CR20">
        <v>0.5</v>
      </c>
      <c r="CS20" t="s">
        <v>418</v>
      </c>
      <c r="CT20">
        <v>2</v>
      </c>
      <c r="CU20">
        <v>1690378933.349999</v>
      </c>
      <c r="CV20">
        <v>409.8764666666666</v>
      </c>
      <c r="CW20">
        <v>415.39949999999999</v>
      </c>
      <c r="CX20">
        <v>22.556856666666661</v>
      </c>
      <c r="CY20">
        <v>22.323216666666671</v>
      </c>
      <c r="CZ20">
        <v>408.65146666666658</v>
      </c>
      <c r="DA20">
        <v>22.24185666666666</v>
      </c>
      <c r="DB20">
        <v>600.12883333333332</v>
      </c>
      <c r="DC20">
        <v>101.5891666666667</v>
      </c>
      <c r="DD20">
        <v>9.9870179999999989E-2</v>
      </c>
      <c r="DE20">
        <v>25.94469333333333</v>
      </c>
      <c r="DF20">
        <v>25.856670000000001</v>
      </c>
      <c r="DG20">
        <v>999.9000000000002</v>
      </c>
      <c r="DH20">
        <v>0</v>
      </c>
      <c r="DI20">
        <v>0</v>
      </c>
      <c r="DJ20">
        <v>9996.5419999999995</v>
      </c>
      <c r="DK20">
        <v>0</v>
      </c>
      <c r="DL20">
        <v>1346.7080000000001</v>
      </c>
      <c r="DM20">
        <v>-5.4362636666666662</v>
      </c>
      <c r="DN20">
        <v>419.44203333333331</v>
      </c>
      <c r="DO20">
        <v>424.88433333333342</v>
      </c>
      <c r="DP20">
        <v>0.27541216666666668</v>
      </c>
      <c r="DQ20">
        <v>415.39949999999999</v>
      </c>
      <c r="DR20">
        <v>22.323216666666671</v>
      </c>
      <c r="DS20">
        <v>2.2957776666666661</v>
      </c>
      <c r="DT20">
        <v>2.2677990000000001</v>
      </c>
      <c r="DU20">
        <v>19.646799999999999</v>
      </c>
      <c r="DV20">
        <v>19.449480000000001</v>
      </c>
      <c r="DW20">
        <v>1499.943666666667</v>
      </c>
      <c r="DX20">
        <v>0.97300233333333341</v>
      </c>
      <c r="DY20">
        <v>2.6997340000000002E-2</v>
      </c>
      <c r="DZ20">
        <v>0</v>
      </c>
      <c r="EA20">
        <v>655.92833333333328</v>
      </c>
      <c r="EB20">
        <v>4.9993100000000004</v>
      </c>
      <c r="EC20">
        <v>11625.446666666659</v>
      </c>
      <c r="ED20">
        <v>13258.74333333333</v>
      </c>
      <c r="EE20">
        <v>37.762199999999993</v>
      </c>
      <c r="EF20">
        <v>38.597700000000003</v>
      </c>
      <c r="EG20">
        <v>38.141466666666673</v>
      </c>
      <c r="EH20">
        <v>37.780999999999992</v>
      </c>
      <c r="EI20">
        <v>38.793533333333322</v>
      </c>
      <c r="EJ20">
        <v>1454.5833333333339</v>
      </c>
      <c r="EK20">
        <v>40.360333333333323</v>
      </c>
      <c r="EL20">
        <v>0</v>
      </c>
      <c r="EM20">
        <v>119.1000001430511</v>
      </c>
      <c r="EN20">
        <v>0</v>
      </c>
      <c r="EO20">
        <v>655.50160000000005</v>
      </c>
      <c r="EP20">
        <v>-49.650692240362972</v>
      </c>
      <c r="EQ20">
        <v>-476.23076766991761</v>
      </c>
      <c r="ER20">
        <v>11626.407999999999</v>
      </c>
      <c r="ES20">
        <v>15</v>
      </c>
      <c r="ET20">
        <v>1690378960.0999999</v>
      </c>
      <c r="EU20" t="s">
        <v>438</v>
      </c>
      <c r="EV20">
        <v>1690378960.0999999</v>
      </c>
      <c r="EW20">
        <v>1690378958.0999999</v>
      </c>
      <c r="EX20">
        <v>4</v>
      </c>
      <c r="EY20">
        <v>-8.3000000000000004E-2</v>
      </c>
      <c r="EZ20">
        <v>-3.5999999999999997E-2</v>
      </c>
      <c r="FA20">
        <v>1.2250000000000001</v>
      </c>
      <c r="FB20">
        <v>0.315</v>
      </c>
      <c r="FC20">
        <v>415</v>
      </c>
      <c r="FD20">
        <v>22</v>
      </c>
      <c r="FE20">
        <v>0.43</v>
      </c>
      <c r="FF20">
        <v>0.12</v>
      </c>
      <c r="FG20">
        <v>5.3221392409091974</v>
      </c>
      <c r="FH20">
        <v>0.2406026144412387</v>
      </c>
      <c r="FI20">
        <v>2.4244567441872481E-2</v>
      </c>
      <c r="FJ20">
        <v>1</v>
      </c>
      <c r="FK20">
        <v>-5.4498524390243901</v>
      </c>
      <c r="FL20">
        <v>8.3569547038329306E-2</v>
      </c>
      <c r="FM20">
        <v>4.1763878533353713E-2</v>
      </c>
      <c r="FN20">
        <v>1</v>
      </c>
      <c r="FO20">
        <v>409.96261290322582</v>
      </c>
      <c r="FP20">
        <v>-6.6338709679459845E-2</v>
      </c>
      <c r="FQ20">
        <v>1.6403535062265651E-2</v>
      </c>
      <c r="FR20">
        <v>1</v>
      </c>
      <c r="FS20">
        <v>0.24683604878048779</v>
      </c>
      <c r="FT20">
        <v>0.43441549128919887</v>
      </c>
      <c r="FU20">
        <v>4.4307535834818418E-2</v>
      </c>
      <c r="FV20">
        <v>1</v>
      </c>
      <c r="FW20">
        <v>22.593770967741939</v>
      </c>
      <c r="FX20">
        <v>0.17686451612894499</v>
      </c>
      <c r="FY20">
        <v>1.4381870163023291E-2</v>
      </c>
      <c r="FZ20">
        <v>1</v>
      </c>
      <c r="GA20">
        <v>5</v>
      </c>
      <c r="GB20">
        <v>5</v>
      </c>
      <c r="GC20" t="s">
        <v>420</v>
      </c>
      <c r="GD20">
        <v>3.1796899999999999</v>
      </c>
      <c r="GE20">
        <v>2.7970999999999999</v>
      </c>
      <c r="GF20">
        <v>0.103754</v>
      </c>
      <c r="GG20">
        <v>0.105585</v>
      </c>
      <c r="GH20">
        <v>0.1159</v>
      </c>
      <c r="GI20">
        <v>0.116144</v>
      </c>
      <c r="GJ20">
        <v>28160.6</v>
      </c>
      <c r="GK20">
        <v>22354</v>
      </c>
      <c r="GL20">
        <v>29357.9</v>
      </c>
      <c r="GM20">
        <v>24476.9</v>
      </c>
      <c r="GN20">
        <v>32973</v>
      </c>
      <c r="GO20">
        <v>31542.6</v>
      </c>
      <c r="GP20">
        <v>40466.699999999997</v>
      </c>
      <c r="GQ20">
        <v>39912.800000000003</v>
      </c>
      <c r="GR20">
        <v>2.1771799999999999</v>
      </c>
      <c r="GS20">
        <v>1.9477</v>
      </c>
      <c r="GT20">
        <v>0.10979899999999999</v>
      </c>
      <c r="GU20">
        <v>0</v>
      </c>
      <c r="GV20">
        <v>24.041</v>
      </c>
      <c r="GW20">
        <v>999.9</v>
      </c>
      <c r="GX20">
        <v>67.900000000000006</v>
      </c>
      <c r="GY20">
        <v>26.3</v>
      </c>
      <c r="GZ20">
        <v>22.9544</v>
      </c>
      <c r="HA20">
        <v>62.061700000000002</v>
      </c>
      <c r="HB20">
        <v>32.496000000000002</v>
      </c>
      <c r="HC20">
        <v>1</v>
      </c>
      <c r="HD20">
        <v>-0.121723</v>
      </c>
      <c r="HE20">
        <v>0</v>
      </c>
      <c r="HF20">
        <v>20.2774</v>
      </c>
      <c r="HG20">
        <v>5.2244799999999998</v>
      </c>
      <c r="HH20">
        <v>11.902100000000001</v>
      </c>
      <c r="HI20">
        <v>4.9640500000000003</v>
      </c>
      <c r="HJ20">
        <v>3.2919999999999998</v>
      </c>
      <c r="HK20">
        <v>9999</v>
      </c>
      <c r="HL20">
        <v>9999</v>
      </c>
      <c r="HM20">
        <v>9999</v>
      </c>
      <c r="HN20">
        <v>999.9</v>
      </c>
      <c r="HO20">
        <v>4.9701399999999998</v>
      </c>
      <c r="HP20">
        <v>1.8747199999999999</v>
      </c>
      <c r="HQ20">
        <v>1.87347</v>
      </c>
      <c r="HR20">
        <v>1.87256</v>
      </c>
      <c r="HS20">
        <v>1.87419</v>
      </c>
      <c r="HT20">
        <v>1.8691</v>
      </c>
      <c r="HU20">
        <v>1.8733200000000001</v>
      </c>
      <c r="HV20">
        <v>1.87836</v>
      </c>
      <c r="HW20">
        <v>0</v>
      </c>
      <c r="HX20">
        <v>0</v>
      </c>
      <c r="HY20">
        <v>0</v>
      </c>
      <c r="HZ20">
        <v>0</v>
      </c>
      <c r="IA20" t="s">
        <v>421</v>
      </c>
      <c r="IB20" t="s">
        <v>422</v>
      </c>
      <c r="IC20" t="s">
        <v>423</v>
      </c>
      <c r="ID20" t="s">
        <v>423</v>
      </c>
      <c r="IE20" t="s">
        <v>423</v>
      </c>
      <c r="IF20" t="s">
        <v>423</v>
      </c>
      <c r="IG20">
        <v>0</v>
      </c>
      <c r="IH20">
        <v>100</v>
      </c>
      <c r="II20">
        <v>100</v>
      </c>
      <c r="IJ20">
        <v>1.2250000000000001</v>
      </c>
      <c r="IK20">
        <v>0.315</v>
      </c>
      <c r="IL20">
        <v>1.2904550161865589</v>
      </c>
      <c r="IM20">
        <v>7.5022699049890511E-4</v>
      </c>
      <c r="IN20">
        <v>-1.9075414379404558E-6</v>
      </c>
      <c r="IO20">
        <v>4.87577687351772E-10</v>
      </c>
      <c r="IP20">
        <v>4.6860371253157757E-2</v>
      </c>
      <c r="IQ20">
        <v>-4.1806313054066763E-3</v>
      </c>
      <c r="IR20">
        <v>9.7520324251473139E-4</v>
      </c>
      <c r="IS20">
        <v>-7.2278216180753071E-6</v>
      </c>
      <c r="IT20">
        <v>1</v>
      </c>
      <c r="IU20">
        <v>1943</v>
      </c>
      <c r="IV20">
        <v>1</v>
      </c>
      <c r="IW20">
        <v>21</v>
      </c>
      <c r="IX20">
        <v>1.7</v>
      </c>
      <c r="IY20">
        <v>1.6</v>
      </c>
      <c r="IZ20">
        <v>1.073</v>
      </c>
      <c r="JA20">
        <v>2.3803700000000001</v>
      </c>
      <c r="JB20">
        <v>1.42578</v>
      </c>
      <c r="JC20">
        <v>2.2827099999999998</v>
      </c>
      <c r="JD20">
        <v>1.5478499999999999</v>
      </c>
      <c r="JE20">
        <v>2.2888199999999999</v>
      </c>
      <c r="JF20">
        <v>30.178999999999998</v>
      </c>
      <c r="JG20">
        <v>15.918200000000001</v>
      </c>
      <c r="JH20">
        <v>18</v>
      </c>
      <c r="JI20">
        <v>618.25800000000004</v>
      </c>
      <c r="JJ20">
        <v>454.88799999999998</v>
      </c>
      <c r="JK20">
        <v>24.980699999999999</v>
      </c>
      <c r="JL20">
        <v>25.744499999999999</v>
      </c>
      <c r="JM20">
        <v>30.000800000000002</v>
      </c>
      <c r="JN20">
        <v>25.6418</v>
      </c>
      <c r="JO20">
        <v>25.587800000000001</v>
      </c>
      <c r="JP20">
        <v>21.501200000000001</v>
      </c>
      <c r="JQ20">
        <v>0</v>
      </c>
      <c r="JR20">
        <v>100</v>
      </c>
      <c r="JS20">
        <v>-999.9</v>
      </c>
      <c r="JT20">
        <v>415.48099999999999</v>
      </c>
      <c r="JU20">
        <v>25</v>
      </c>
      <c r="JV20">
        <v>95.615399999999994</v>
      </c>
      <c r="JW20">
        <v>101.56699999999999</v>
      </c>
    </row>
    <row r="21" spans="1:283" x14ac:dyDescent="0.2">
      <c r="A21">
        <v>5</v>
      </c>
      <c r="B21">
        <v>1690379079.5999999</v>
      </c>
      <c r="C21">
        <v>709.5</v>
      </c>
      <c r="D21" t="s">
        <v>439</v>
      </c>
      <c r="E21" t="s">
        <v>440</v>
      </c>
      <c r="F21">
        <v>15</v>
      </c>
      <c r="P21">
        <v>1690379071.849999</v>
      </c>
      <c r="Q21">
        <f t="shared" si="0"/>
        <v>7.0092113032072488E-4</v>
      </c>
      <c r="R21">
        <f t="shared" si="1"/>
        <v>0.70092113032072489</v>
      </c>
      <c r="S21">
        <f t="shared" si="2"/>
        <v>12.534445495234229</v>
      </c>
      <c r="T21">
        <f t="shared" si="3"/>
        <v>409.69526666666673</v>
      </c>
      <c r="U21">
        <f t="shared" si="4"/>
        <v>123.89039192453809</v>
      </c>
      <c r="V21">
        <f t="shared" si="5"/>
        <v>12.598681511800423</v>
      </c>
      <c r="W21">
        <f t="shared" si="6"/>
        <v>41.662796456156435</v>
      </c>
      <c r="X21">
        <f t="shared" si="7"/>
        <v>7.2041971442881894E-2</v>
      </c>
      <c r="Y21">
        <f>IF(LEFT(CS21,1)&lt;&gt;"0",IF(LEFT(CS21,1)="1",3,CT21),$D$5+$E$5*(DJ21*DC21/($K$5*1000))+$F$5*(DJ21*DC21/($K$5*1000))*MAX(MIN(CQ21,$J$5),$I$5)*MAX(MIN(CQ21,$J$5),$I$5)+$G$5*MAX(MIN(CQ21,$J$5),$I$5)*(DJ21*DC21/($K$5*1000))+$H$5*(DJ21*DC21/($K$5*1000))*(DJ21*DC21/($K$5*1000)))</f>
        <v>2.9575737465724354</v>
      </c>
      <c r="Z21">
        <f t="shared" si="8"/>
        <v>7.1081097872531099E-2</v>
      </c>
      <c r="AA21">
        <f t="shared" si="9"/>
        <v>4.4510949080849876E-2</v>
      </c>
      <c r="AB21">
        <f t="shared" si="10"/>
        <v>241.73343137481172</v>
      </c>
      <c r="AC21">
        <f>(DE21+(AB21+2*0.95*0.0000000567*(((DE21+$B$7)+273)^4-(DE21+273)^4)-44100*Q21)/(1.84*29.3*Y21+8*0.95*0.0000000567*(DE21+273)^3))</f>
        <v>26.937255575942867</v>
      </c>
      <c r="AD21">
        <f>($C$7*DF21+$D$7*DG21+$E$7*AC21)</f>
        <v>25.574343333333339</v>
      </c>
      <c r="AE21">
        <f t="shared" si="11"/>
        <v>3.290198340666616</v>
      </c>
      <c r="AF21">
        <f t="shared" si="12"/>
        <v>69.82360576382932</v>
      </c>
      <c r="AG21">
        <f t="shared" si="13"/>
        <v>2.3150620128171857</v>
      </c>
      <c r="AH21">
        <f t="shared" si="14"/>
        <v>3.3155864517332843</v>
      </c>
      <c r="AI21">
        <f t="shared" si="15"/>
        <v>0.97513632784943027</v>
      </c>
      <c r="AJ21">
        <f t="shared" si="16"/>
        <v>-30.910621847143968</v>
      </c>
      <c r="AK21">
        <f t="shared" si="17"/>
        <v>20.656581135154958</v>
      </c>
      <c r="AL21">
        <f>2*0.95*0.0000000567*(((DE21+$B$7)+273)^4-(AD21+273)^4)</f>
        <v>1.4868740202458501</v>
      </c>
      <c r="AM21">
        <f t="shared" si="18"/>
        <v>232.96626468306857</v>
      </c>
      <c r="AN21">
        <v>0</v>
      </c>
      <c r="AO21">
        <v>0</v>
      </c>
      <c r="AP21">
        <f>IF(AN21*$H$13&gt;=AR21,1,(AR21/(AR21-AN21*$H$13)))</f>
        <v>1</v>
      </c>
      <c r="AQ21">
        <f t="shared" si="19"/>
        <v>0</v>
      </c>
      <c r="AR21">
        <f>MAX(0,($B$13+$C$13*DJ21)/(1+$D$13*DJ21)*DC21/(DE21+273)*$E$13)</f>
        <v>53959.356288036528</v>
      </c>
      <c r="AS21" t="s">
        <v>414</v>
      </c>
      <c r="AT21">
        <v>12558.6</v>
      </c>
      <c r="AU21">
        <v>607.06799999999998</v>
      </c>
      <c r="AV21">
        <v>2188.17</v>
      </c>
      <c r="AW21">
        <f t="shared" si="20"/>
        <v>0.72256817340517421</v>
      </c>
      <c r="AX21">
        <v>-1.734461745173538</v>
      </c>
      <c r="AY21" t="s">
        <v>441</v>
      </c>
      <c r="AZ21">
        <v>12472.1</v>
      </c>
      <c r="BA21">
        <v>1191.1856</v>
      </c>
      <c r="BB21">
        <v>1437.8</v>
      </c>
      <c r="BC21">
        <f t="shared" si="21"/>
        <v>0.17152204757268041</v>
      </c>
      <c r="BD21">
        <v>0.5</v>
      </c>
      <c r="BE21">
        <f t="shared" si="22"/>
        <v>1261.1943905568976</v>
      </c>
      <c r="BF21">
        <f t="shared" si="23"/>
        <v>12.534445495234229</v>
      </c>
      <c r="BG21">
        <f t="shared" si="24"/>
        <v>108.16132212774893</v>
      </c>
      <c r="BH21">
        <f t="shared" si="25"/>
        <v>1.1313804871988953E-2</v>
      </c>
      <c r="BI21">
        <f t="shared" si="26"/>
        <v>0.52188760606482132</v>
      </c>
      <c r="BJ21">
        <f t="shared" si="27"/>
        <v>530.28847006118997</v>
      </c>
      <c r="BK21" t="s">
        <v>442</v>
      </c>
      <c r="BL21">
        <v>-2291.96</v>
      </c>
      <c r="BM21">
        <f t="shared" si="28"/>
        <v>-2291.96</v>
      </c>
      <c r="BN21">
        <f t="shared" si="29"/>
        <v>2.5940742801502297</v>
      </c>
      <c r="BO21">
        <f t="shared" si="30"/>
        <v>6.6120715542018774E-2</v>
      </c>
      <c r="BP21">
        <f t="shared" si="31"/>
        <v>0.16748844341570449</v>
      </c>
      <c r="BQ21">
        <f t="shared" si="32"/>
        <v>0.29686397057053293</v>
      </c>
      <c r="BR21">
        <f t="shared" si="33"/>
        <v>0.47458671230572097</v>
      </c>
      <c r="BS21">
        <f t="shared" si="34"/>
        <v>-0.12722285695334576</v>
      </c>
      <c r="BT21">
        <f t="shared" si="35"/>
        <v>1.1272228569533458</v>
      </c>
      <c r="BU21">
        <v>3128</v>
      </c>
      <c r="BV21">
        <v>300</v>
      </c>
      <c r="BW21">
        <v>300</v>
      </c>
      <c r="BX21">
        <v>300</v>
      </c>
      <c r="BY21">
        <v>12472.1</v>
      </c>
      <c r="BZ21">
        <v>1401.37</v>
      </c>
      <c r="CA21">
        <v>-9.0383200000000007E-3</v>
      </c>
      <c r="CB21">
        <v>0.44</v>
      </c>
      <c r="CC21" t="s">
        <v>417</v>
      </c>
      <c r="CD21" t="s">
        <v>417</v>
      </c>
      <c r="CE21" t="s">
        <v>417</v>
      </c>
      <c r="CF21" t="s">
        <v>417</v>
      </c>
      <c r="CG21" t="s">
        <v>417</v>
      </c>
      <c r="CH21" t="s">
        <v>417</v>
      </c>
      <c r="CI21" t="s">
        <v>417</v>
      </c>
      <c r="CJ21" t="s">
        <v>417</v>
      </c>
      <c r="CK21" t="s">
        <v>417</v>
      </c>
      <c r="CL21" t="s">
        <v>417</v>
      </c>
      <c r="CM21">
        <f>$B$11*DK21+$C$11*DL21+$F$11*DW21*(1-DZ21)</f>
        <v>1499.980666666667</v>
      </c>
      <c r="CN21">
        <f t="shared" si="36"/>
        <v>1261.1943905568976</v>
      </c>
      <c r="CO21">
        <f>($B$11*$D$9+$C$11*$D$9+$F$11*((EJ21+EB21)/MAX(EJ21+EB21+EK21, 0.1)*$I$9+EK21/MAX(EJ21+EB21+EK21, 0.1)*$J$9))/($B$11+$C$11+$F$11)</f>
        <v>0.84080709744052073</v>
      </c>
      <c r="CP21">
        <f>($B$11*$K$9+$C$11*$K$9+$F$11*((EJ21+EB21)/MAX(EJ21+EB21+EK21, 0.1)*$P$9+EK21/MAX(EJ21+EB21+EK21, 0.1)*$Q$9))/($B$11+$C$11+$F$11)</f>
        <v>0.161157698060205</v>
      </c>
      <c r="CQ21">
        <v>6</v>
      </c>
      <c r="CR21">
        <v>0.5</v>
      </c>
      <c r="CS21" t="s">
        <v>418</v>
      </c>
      <c r="CT21">
        <v>2</v>
      </c>
      <c r="CU21">
        <v>1690379071.849999</v>
      </c>
      <c r="CV21">
        <v>409.69526666666673</v>
      </c>
      <c r="CW21">
        <v>422.51330000000002</v>
      </c>
      <c r="CX21">
        <v>22.765393333333328</v>
      </c>
      <c r="CY21">
        <v>22.08062</v>
      </c>
      <c r="CZ21">
        <v>408.46666666666658</v>
      </c>
      <c r="DA21">
        <v>22.45839333333333</v>
      </c>
      <c r="DB21">
        <v>600.16740000000016</v>
      </c>
      <c r="DC21">
        <v>101.59229999999999</v>
      </c>
      <c r="DD21">
        <v>9.9859626666666687E-2</v>
      </c>
      <c r="DE21">
        <v>25.70389333333333</v>
      </c>
      <c r="DF21">
        <v>25.574343333333339</v>
      </c>
      <c r="DG21">
        <v>999.9000000000002</v>
      </c>
      <c r="DH21">
        <v>0</v>
      </c>
      <c r="DI21">
        <v>0</v>
      </c>
      <c r="DJ21">
        <v>10001.377666666671</v>
      </c>
      <c r="DK21">
        <v>0</v>
      </c>
      <c r="DL21">
        <v>313.18906666666669</v>
      </c>
      <c r="DM21">
        <v>-12.818113333333329</v>
      </c>
      <c r="DN21">
        <v>419.25836666666669</v>
      </c>
      <c r="DO21">
        <v>432.05323333333331</v>
      </c>
      <c r="DP21">
        <v>0.7289464333333332</v>
      </c>
      <c r="DQ21">
        <v>422.51330000000002</v>
      </c>
      <c r="DR21">
        <v>22.08062</v>
      </c>
      <c r="DS21">
        <v>2.3172760000000001</v>
      </c>
      <c r="DT21">
        <v>2.2432193333333341</v>
      </c>
      <c r="DU21">
        <v>19.796993333333329</v>
      </c>
      <c r="DV21">
        <v>19.274366666666669</v>
      </c>
      <c r="DW21">
        <v>1499.980666666667</v>
      </c>
      <c r="DX21">
        <v>0.97300600000000026</v>
      </c>
      <c r="DY21">
        <v>2.699381666666666E-2</v>
      </c>
      <c r="DZ21">
        <v>0</v>
      </c>
      <c r="EA21">
        <v>1194.602666666666</v>
      </c>
      <c r="EB21">
        <v>4.9993100000000004</v>
      </c>
      <c r="EC21">
        <v>19165.03</v>
      </c>
      <c r="ED21">
        <v>13259.1</v>
      </c>
      <c r="EE21">
        <v>38.049799999999991</v>
      </c>
      <c r="EF21">
        <v>39.416399999999989</v>
      </c>
      <c r="EG21">
        <v>38.287333333333329</v>
      </c>
      <c r="EH21">
        <v>38.691533333333339</v>
      </c>
      <c r="EI21">
        <v>39.56639999999998</v>
      </c>
      <c r="EJ21">
        <v>1454.6263333333341</v>
      </c>
      <c r="EK21">
        <v>40.354333333333322</v>
      </c>
      <c r="EL21">
        <v>0</v>
      </c>
      <c r="EM21">
        <v>138.19999980926511</v>
      </c>
      <c r="EN21">
        <v>0</v>
      </c>
      <c r="EO21">
        <v>1191.1856</v>
      </c>
      <c r="EP21">
        <v>-285.3746158089852</v>
      </c>
      <c r="EQ21">
        <v>-4667.0769296850494</v>
      </c>
      <c r="ER21">
        <v>19115.531999999999</v>
      </c>
      <c r="ES21">
        <v>15</v>
      </c>
      <c r="ET21">
        <v>1690379103.0999999</v>
      </c>
      <c r="EU21" t="s">
        <v>443</v>
      </c>
      <c r="EV21">
        <v>1690378960.0999999</v>
      </c>
      <c r="EW21">
        <v>1690379103.0999999</v>
      </c>
      <c r="EX21">
        <v>5</v>
      </c>
      <c r="EY21">
        <v>-8.3000000000000004E-2</v>
      </c>
      <c r="EZ21">
        <v>-2.5000000000000001E-2</v>
      </c>
      <c r="FA21">
        <v>1.2250000000000001</v>
      </c>
      <c r="FB21">
        <v>0.307</v>
      </c>
      <c r="FC21">
        <v>415</v>
      </c>
      <c r="FD21">
        <v>22</v>
      </c>
      <c r="FE21">
        <v>0.43</v>
      </c>
      <c r="FF21">
        <v>0.15</v>
      </c>
      <c r="FG21">
        <v>12.517185099653229</v>
      </c>
      <c r="FH21">
        <v>-2.5897661418334439E-2</v>
      </c>
      <c r="FI21">
        <v>2.4712143200984301E-2</v>
      </c>
      <c r="FJ21">
        <v>1</v>
      </c>
      <c r="FK21">
        <v>-12.85094146341463</v>
      </c>
      <c r="FL21">
        <v>0.41841324041809841</v>
      </c>
      <c r="FM21">
        <v>6.8859294413511796E-2</v>
      </c>
      <c r="FN21">
        <v>1</v>
      </c>
      <c r="FO21">
        <v>409.687064516129</v>
      </c>
      <c r="FP21">
        <v>0.63648387096715575</v>
      </c>
      <c r="FQ21">
        <v>5.106727724689282E-2</v>
      </c>
      <c r="FR21">
        <v>1</v>
      </c>
      <c r="FS21">
        <v>0.7043581219512195</v>
      </c>
      <c r="FT21">
        <v>0.40863491289198572</v>
      </c>
      <c r="FU21">
        <v>4.1557895426181303E-2</v>
      </c>
      <c r="FV21">
        <v>1</v>
      </c>
      <c r="FW21">
        <v>22.807116129032259</v>
      </c>
      <c r="FX21">
        <v>0.18202258064512991</v>
      </c>
      <c r="FY21">
        <v>1.3742800972290961E-2</v>
      </c>
      <c r="FZ21">
        <v>1</v>
      </c>
      <c r="GA21">
        <v>5</v>
      </c>
      <c r="GB21">
        <v>5</v>
      </c>
      <c r="GC21" t="s">
        <v>420</v>
      </c>
      <c r="GD21">
        <v>3.1795200000000001</v>
      </c>
      <c r="GE21">
        <v>2.7966899999999999</v>
      </c>
      <c r="GF21">
        <v>0.103685</v>
      </c>
      <c r="GG21">
        <v>0.10692</v>
      </c>
      <c r="GH21">
        <v>0.11662</v>
      </c>
      <c r="GI21">
        <v>0.115172</v>
      </c>
      <c r="GJ21">
        <v>28149.4</v>
      </c>
      <c r="GK21">
        <v>22310</v>
      </c>
      <c r="GL21">
        <v>29345.3</v>
      </c>
      <c r="GM21">
        <v>24466.400000000001</v>
      </c>
      <c r="GN21">
        <v>32933.4</v>
      </c>
      <c r="GO21">
        <v>31565</v>
      </c>
      <c r="GP21">
        <v>40451</v>
      </c>
      <c r="GQ21">
        <v>39895.699999999997</v>
      </c>
      <c r="GR21">
        <v>2.1739199999999999</v>
      </c>
      <c r="GS21">
        <v>1.9435500000000001</v>
      </c>
      <c r="GT21">
        <v>0.112414</v>
      </c>
      <c r="GU21">
        <v>0</v>
      </c>
      <c r="GV21">
        <v>23.696999999999999</v>
      </c>
      <c r="GW21">
        <v>999.9</v>
      </c>
      <c r="GX21">
        <v>67.7</v>
      </c>
      <c r="GY21">
        <v>26.3</v>
      </c>
      <c r="GZ21">
        <v>22.887699999999999</v>
      </c>
      <c r="HA21">
        <v>62.271700000000003</v>
      </c>
      <c r="HB21">
        <v>32.652200000000001</v>
      </c>
      <c r="HC21">
        <v>1</v>
      </c>
      <c r="HD21">
        <v>-0.100346</v>
      </c>
      <c r="HE21">
        <v>0</v>
      </c>
      <c r="HF21">
        <v>20.279399999999999</v>
      </c>
      <c r="HG21">
        <v>5.2282200000000003</v>
      </c>
      <c r="HH21">
        <v>11.902100000000001</v>
      </c>
      <c r="HI21">
        <v>4.9637000000000002</v>
      </c>
      <c r="HJ21">
        <v>3.2919999999999998</v>
      </c>
      <c r="HK21">
        <v>9999</v>
      </c>
      <c r="HL21">
        <v>9999</v>
      </c>
      <c r="HM21">
        <v>9999</v>
      </c>
      <c r="HN21">
        <v>999.9</v>
      </c>
      <c r="HO21">
        <v>4.9701000000000004</v>
      </c>
      <c r="HP21">
        <v>1.87469</v>
      </c>
      <c r="HQ21">
        <v>1.8734599999999999</v>
      </c>
      <c r="HR21">
        <v>1.87256</v>
      </c>
      <c r="HS21">
        <v>1.87419</v>
      </c>
      <c r="HT21">
        <v>1.86907</v>
      </c>
      <c r="HU21">
        <v>1.8733200000000001</v>
      </c>
      <c r="HV21">
        <v>1.87836</v>
      </c>
      <c r="HW21">
        <v>0</v>
      </c>
      <c r="HX21">
        <v>0</v>
      </c>
      <c r="HY21">
        <v>0</v>
      </c>
      <c r="HZ21">
        <v>0</v>
      </c>
      <c r="IA21" t="s">
        <v>421</v>
      </c>
      <c r="IB21" t="s">
        <v>422</v>
      </c>
      <c r="IC21" t="s">
        <v>423</v>
      </c>
      <c r="ID21" t="s">
        <v>423</v>
      </c>
      <c r="IE21" t="s">
        <v>423</v>
      </c>
      <c r="IF21" t="s">
        <v>423</v>
      </c>
      <c r="IG21">
        <v>0</v>
      </c>
      <c r="IH21">
        <v>100</v>
      </c>
      <c r="II21">
        <v>100</v>
      </c>
      <c r="IJ21">
        <v>1.2290000000000001</v>
      </c>
      <c r="IK21">
        <v>0.307</v>
      </c>
      <c r="IL21">
        <v>1.2071277034101211</v>
      </c>
      <c r="IM21">
        <v>7.5022699049890511E-4</v>
      </c>
      <c r="IN21">
        <v>-1.9075414379404558E-6</v>
      </c>
      <c r="IO21">
        <v>4.87577687351772E-10</v>
      </c>
      <c r="IP21">
        <v>3.5070371253163569E-2</v>
      </c>
      <c r="IQ21">
        <v>-4.1806313054066763E-3</v>
      </c>
      <c r="IR21">
        <v>9.7520324251473139E-4</v>
      </c>
      <c r="IS21">
        <v>-7.2278216180753071E-6</v>
      </c>
      <c r="IT21">
        <v>1</v>
      </c>
      <c r="IU21">
        <v>1943</v>
      </c>
      <c r="IV21">
        <v>1</v>
      </c>
      <c r="IW21">
        <v>21</v>
      </c>
      <c r="IX21">
        <v>2</v>
      </c>
      <c r="IY21">
        <v>2</v>
      </c>
      <c r="IZ21">
        <v>1.09009</v>
      </c>
      <c r="JA21">
        <v>2.3791500000000001</v>
      </c>
      <c r="JB21">
        <v>1.42578</v>
      </c>
      <c r="JC21">
        <v>2.2827099999999998</v>
      </c>
      <c r="JD21">
        <v>1.5478499999999999</v>
      </c>
      <c r="JE21">
        <v>2.2900399999999999</v>
      </c>
      <c r="JF21">
        <v>30.264900000000001</v>
      </c>
      <c r="JG21">
        <v>15.900700000000001</v>
      </c>
      <c r="JH21">
        <v>18</v>
      </c>
      <c r="JI21">
        <v>618.29600000000005</v>
      </c>
      <c r="JJ21">
        <v>454.16500000000002</v>
      </c>
      <c r="JK21">
        <v>25.007899999999999</v>
      </c>
      <c r="JL21">
        <v>26.007300000000001</v>
      </c>
      <c r="JM21">
        <v>30.000599999999999</v>
      </c>
      <c r="JN21">
        <v>25.863900000000001</v>
      </c>
      <c r="JO21">
        <v>25.8004</v>
      </c>
      <c r="JP21">
        <v>21.847000000000001</v>
      </c>
      <c r="JQ21">
        <v>0</v>
      </c>
      <c r="JR21">
        <v>100</v>
      </c>
      <c r="JS21">
        <v>-999.9</v>
      </c>
      <c r="JT21">
        <v>422.714</v>
      </c>
      <c r="JU21">
        <v>25</v>
      </c>
      <c r="JV21">
        <v>95.576599999999999</v>
      </c>
      <c r="JW21">
        <v>101.523</v>
      </c>
    </row>
    <row r="22" spans="1:283" x14ac:dyDescent="0.2">
      <c r="A22">
        <v>6</v>
      </c>
      <c r="B22">
        <v>1690379234.0999999</v>
      </c>
      <c r="C22">
        <v>864</v>
      </c>
      <c r="D22" t="s">
        <v>444</v>
      </c>
      <c r="E22" t="s">
        <v>445</v>
      </c>
      <c r="F22">
        <v>15</v>
      </c>
      <c r="P22">
        <v>1690379226.099999</v>
      </c>
      <c r="Q22">
        <f t="shared" si="0"/>
        <v>1.6392445011222056E-3</v>
      </c>
      <c r="R22">
        <f t="shared" si="1"/>
        <v>1.6392445011222057</v>
      </c>
      <c r="S22">
        <f t="shared" si="2"/>
        <v>18.211375283384793</v>
      </c>
      <c r="T22">
        <f t="shared" si="3"/>
        <v>409.63838709677418</v>
      </c>
      <c r="U22">
        <f t="shared" si="4"/>
        <v>236.80244099293864</v>
      </c>
      <c r="V22">
        <f t="shared" si="5"/>
        <v>24.081170405662608</v>
      </c>
      <c r="W22">
        <f t="shared" si="6"/>
        <v>41.657390705158988</v>
      </c>
      <c r="X22">
        <f t="shared" si="7"/>
        <v>0.17846233978148793</v>
      </c>
      <c r="Y22">
        <f>IF(LEFT(CS22,1)&lt;&gt;"0",IF(LEFT(CS22,1)="1",3,CT22),$D$5+$E$5*(DJ22*DC22/($K$5*1000))+$F$5*(DJ22*DC22/($K$5*1000))*MAX(MIN(CQ22,$J$5),$I$5)*MAX(MIN(CQ22,$J$5),$I$5)+$G$5*MAX(MIN(CQ22,$J$5),$I$5)*(DJ22*DC22/($K$5*1000))+$H$5*(DJ22*DC22/($K$5*1000))*(DJ22*DC22/($K$5*1000)))</f>
        <v>2.9576099536506852</v>
      </c>
      <c r="Z22">
        <f t="shared" si="8"/>
        <v>0.17268854992157845</v>
      </c>
      <c r="AA22">
        <f t="shared" si="9"/>
        <v>0.10843353476075525</v>
      </c>
      <c r="AB22">
        <f t="shared" si="10"/>
        <v>241.75005173374313</v>
      </c>
      <c r="AC22">
        <f>(DE22+(AB22+2*0.95*0.0000000567*(((DE22+$B$7)+273)^4-(DE22+273)^4)-44100*Q22)/(1.84*29.3*Y22+8*0.95*0.0000000567*(DE22+273)^3))</f>
        <v>27.131279454292287</v>
      </c>
      <c r="AD22">
        <f>($C$7*DF22+$D$7*DG22+$E$7*AC22)</f>
        <v>25.85886774193548</v>
      </c>
      <c r="AE22">
        <f t="shared" si="11"/>
        <v>3.3461816867793597</v>
      </c>
      <c r="AF22">
        <f t="shared" si="12"/>
        <v>70.779590022637251</v>
      </c>
      <c r="AG22">
        <f t="shared" si="13"/>
        <v>2.4081725876965754</v>
      </c>
      <c r="AH22">
        <f t="shared" si="14"/>
        <v>3.4023545303474858</v>
      </c>
      <c r="AI22">
        <f t="shared" si="15"/>
        <v>0.93800909908278429</v>
      </c>
      <c r="AJ22">
        <f t="shared" si="16"/>
        <v>-72.290682499489265</v>
      </c>
      <c r="AK22">
        <f t="shared" si="17"/>
        <v>44.859645142023865</v>
      </c>
      <c r="AL22">
        <f>2*0.95*0.0000000567*(((DE22+$B$7)+273)^4-(AD22+273)^4)</f>
        <v>3.2406922197771668</v>
      </c>
      <c r="AM22">
        <f t="shared" si="18"/>
        <v>217.55970659605492</v>
      </c>
      <c r="AN22">
        <v>0</v>
      </c>
      <c r="AO22">
        <v>0</v>
      </c>
      <c r="AP22">
        <f>IF(AN22*$H$13&gt;=AR22,1,(AR22/(AR22-AN22*$H$13)))</f>
        <v>1</v>
      </c>
      <c r="AQ22">
        <f t="shared" si="19"/>
        <v>0</v>
      </c>
      <c r="AR22">
        <f>MAX(0,($B$13+$C$13*DJ22)/(1+$D$13*DJ22)*DC22/(DE22+273)*$E$13)</f>
        <v>53881.734915296969</v>
      </c>
      <c r="AS22" t="s">
        <v>414</v>
      </c>
      <c r="AT22">
        <v>12558.6</v>
      </c>
      <c r="AU22">
        <v>607.06799999999998</v>
      </c>
      <c r="AV22">
        <v>2188.17</v>
      </c>
      <c r="AW22">
        <f t="shared" si="20"/>
        <v>0.72256817340517421</v>
      </c>
      <c r="AX22">
        <v>-1.734461745173538</v>
      </c>
      <c r="AY22" t="s">
        <v>446</v>
      </c>
      <c r="AZ22">
        <v>12462.1</v>
      </c>
      <c r="BA22">
        <v>643.44687999999996</v>
      </c>
      <c r="BB22">
        <v>886.78599999999994</v>
      </c>
      <c r="BC22">
        <f t="shared" si="21"/>
        <v>0.27440568524987985</v>
      </c>
      <c r="BD22">
        <v>0.5</v>
      </c>
      <c r="BE22">
        <f t="shared" si="22"/>
        <v>1261.2787164256397</v>
      </c>
      <c r="BF22">
        <f t="shared" si="23"/>
        <v>18.211375283384793</v>
      </c>
      <c r="BG22">
        <f t="shared" si="24"/>
        <v>173.05102523593328</v>
      </c>
      <c r="BH22">
        <f t="shared" si="25"/>
        <v>1.581398050153672E-2</v>
      </c>
      <c r="BI22">
        <f t="shared" si="26"/>
        <v>1.4675288062734415</v>
      </c>
      <c r="BJ22">
        <f t="shared" si="27"/>
        <v>431.42000532903347</v>
      </c>
      <c r="BK22" t="s">
        <v>447</v>
      </c>
      <c r="BL22">
        <v>-1102.3499999999999</v>
      </c>
      <c r="BM22">
        <f t="shared" si="28"/>
        <v>-1102.3499999999999</v>
      </c>
      <c r="BN22">
        <f t="shared" si="29"/>
        <v>2.2430845773388395</v>
      </c>
      <c r="BO22">
        <f t="shared" si="30"/>
        <v>0.12233407871558304</v>
      </c>
      <c r="BP22">
        <f t="shared" si="31"/>
        <v>0.39549493697044846</v>
      </c>
      <c r="BQ22">
        <f t="shared" si="32"/>
        <v>0.86994444404721905</v>
      </c>
      <c r="BR22">
        <f t="shared" si="33"/>
        <v>0.82308668257961848</v>
      </c>
      <c r="BS22">
        <f t="shared" si="34"/>
        <v>-0.20958213624739772</v>
      </c>
      <c r="BT22">
        <f t="shared" si="35"/>
        <v>1.2095821362473977</v>
      </c>
      <c r="BU22">
        <v>3130</v>
      </c>
      <c r="BV22">
        <v>300</v>
      </c>
      <c r="BW22">
        <v>300</v>
      </c>
      <c r="BX22">
        <v>300</v>
      </c>
      <c r="BY22">
        <v>12462.1</v>
      </c>
      <c r="BZ22">
        <v>840.44</v>
      </c>
      <c r="CA22">
        <v>-9.0284400000000004E-3</v>
      </c>
      <c r="CB22">
        <v>-4.7699999999999996</v>
      </c>
      <c r="CC22" t="s">
        <v>417</v>
      </c>
      <c r="CD22" t="s">
        <v>417</v>
      </c>
      <c r="CE22" t="s">
        <v>417</v>
      </c>
      <c r="CF22" t="s">
        <v>417</v>
      </c>
      <c r="CG22" t="s">
        <v>417</v>
      </c>
      <c r="CH22" t="s">
        <v>417</v>
      </c>
      <c r="CI22" t="s">
        <v>417</v>
      </c>
      <c r="CJ22" t="s">
        <v>417</v>
      </c>
      <c r="CK22" t="s">
        <v>417</v>
      </c>
      <c r="CL22" t="s">
        <v>417</v>
      </c>
      <c r="CM22">
        <f>$B$11*DK22+$C$11*DL22+$F$11*DW22*(1-DZ22)</f>
        <v>1500.08064516129</v>
      </c>
      <c r="CN22">
        <f t="shared" si="36"/>
        <v>1261.2787164256397</v>
      </c>
      <c r="CO22">
        <f>($B$11*$D$9+$C$11*$D$9+$F$11*((EJ22+EB22)/MAX(EJ22+EB22+EK22, 0.1)*$I$9+EK22/MAX(EJ22+EB22+EK22, 0.1)*$J$9))/($B$11+$C$11+$F$11)</f>
        <v>0.84080727292500057</v>
      </c>
      <c r="CP22">
        <f>($B$11*$K$9+$C$11*$K$9+$F$11*((EJ22+EB22)/MAX(EJ22+EB22+EK22, 0.1)*$P$9+EK22/MAX(EJ22+EB22+EK22, 0.1)*$Q$9))/($B$11+$C$11+$F$11)</f>
        <v>0.16115803674525109</v>
      </c>
      <c r="CQ22">
        <v>6</v>
      </c>
      <c r="CR22">
        <v>0.5</v>
      </c>
      <c r="CS22" t="s">
        <v>418</v>
      </c>
      <c r="CT22">
        <v>2</v>
      </c>
      <c r="CU22">
        <v>1690379226.099999</v>
      </c>
      <c r="CV22">
        <v>409.63838709677418</v>
      </c>
      <c r="CW22">
        <v>428.51638709677422</v>
      </c>
      <c r="CX22">
        <v>23.680790322580648</v>
      </c>
      <c r="CY22">
        <v>22.080777419354831</v>
      </c>
      <c r="CZ22">
        <v>408.40983870967739</v>
      </c>
      <c r="DA22">
        <v>23.374193548387101</v>
      </c>
      <c r="DB22">
        <v>600.15487096774189</v>
      </c>
      <c r="DC22">
        <v>101.5932258064516</v>
      </c>
      <c r="DD22">
        <v>9.9857696774193525E-2</v>
      </c>
      <c r="DE22">
        <v>26.140206451612901</v>
      </c>
      <c r="DF22">
        <v>25.85886774193548</v>
      </c>
      <c r="DG22">
        <v>999.90000000000032</v>
      </c>
      <c r="DH22">
        <v>0</v>
      </c>
      <c r="DI22">
        <v>0</v>
      </c>
      <c r="DJ22">
        <v>10001.491935483869</v>
      </c>
      <c r="DK22">
        <v>0</v>
      </c>
      <c r="DL22">
        <v>1659.511935483871</v>
      </c>
      <c r="DM22">
        <v>-18.878083870967739</v>
      </c>
      <c r="DN22">
        <v>419.57425806451607</v>
      </c>
      <c r="DO22">
        <v>438.19209677419349</v>
      </c>
      <c r="DP22">
        <v>1.6000077419354839</v>
      </c>
      <c r="DQ22">
        <v>428.51638709677422</v>
      </c>
      <c r="DR22">
        <v>22.080777419354831</v>
      </c>
      <c r="DS22">
        <v>2.405807741935484</v>
      </c>
      <c r="DT22">
        <v>2.243258064516128</v>
      </c>
      <c r="DU22">
        <v>20.402919354838708</v>
      </c>
      <c r="DV22">
        <v>19.274632258064521</v>
      </c>
      <c r="DW22">
        <v>1500.08064516129</v>
      </c>
      <c r="DX22">
        <v>0.97300132258064509</v>
      </c>
      <c r="DY22">
        <v>2.6998606451612901E-2</v>
      </c>
      <c r="DZ22">
        <v>0</v>
      </c>
      <c r="EA22">
        <v>643.57241935483864</v>
      </c>
      <c r="EB22">
        <v>4.9993100000000013</v>
      </c>
      <c r="EC22">
        <v>11596.92903225806</v>
      </c>
      <c r="ED22">
        <v>13259.95483870968</v>
      </c>
      <c r="EE22">
        <v>40.326387096774191</v>
      </c>
      <c r="EF22">
        <v>41.471548387096767</v>
      </c>
      <c r="EG22">
        <v>40.418999999999997</v>
      </c>
      <c r="EH22">
        <v>41.832419354838713</v>
      </c>
      <c r="EI22">
        <v>41.610677419354822</v>
      </c>
      <c r="EJ22">
        <v>1454.7151612903219</v>
      </c>
      <c r="EK22">
        <v>40.365806451612933</v>
      </c>
      <c r="EL22">
        <v>0</v>
      </c>
      <c r="EM22">
        <v>153.79999995231631</v>
      </c>
      <c r="EN22">
        <v>0</v>
      </c>
      <c r="EO22">
        <v>643.44687999999996</v>
      </c>
      <c r="EP22">
        <v>-14.08930769418963</v>
      </c>
      <c r="EQ22">
        <v>-477.48461531063708</v>
      </c>
      <c r="ER22">
        <v>11593.892</v>
      </c>
      <c r="ES22">
        <v>15</v>
      </c>
      <c r="ET22">
        <v>1690379103.0999999</v>
      </c>
      <c r="EU22" t="s">
        <v>443</v>
      </c>
      <c r="EV22">
        <v>1690378960.0999999</v>
      </c>
      <c r="EW22">
        <v>1690379103.0999999</v>
      </c>
      <c r="EX22">
        <v>5</v>
      </c>
      <c r="EY22">
        <v>-8.3000000000000004E-2</v>
      </c>
      <c r="EZ22">
        <v>-2.5000000000000001E-2</v>
      </c>
      <c r="FA22">
        <v>1.2250000000000001</v>
      </c>
      <c r="FB22">
        <v>0.307</v>
      </c>
      <c r="FC22">
        <v>415</v>
      </c>
      <c r="FD22">
        <v>22</v>
      </c>
      <c r="FE22">
        <v>0.43</v>
      </c>
      <c r="FF22">
        <v>0.15</v>
      </c>
      <c r="FG22">
        <v>18.222910545906359</v>
      </c>
      <c r="FH22">
        <v>-9.6400760739961761E-2</v>
      </c>
      <c r="FI22">
        <v>3.046389354112897E-2</v>
      </c>
      <c r="FJ22">
        <v>1</v>
      </c>
      <c r="FK22">
        <v>-18.877426829268291</v>
      </c>
      <c r="FL22">
        <v>-9.7630662020883122E-2</v>
      </c>
      <c r="FM22">
        <v>3.0776052016971499E-2</v>
      </c>
      <c r="FN22">
        <v>1</v>
      </c>
      <c r="FO22">
        <v>409.61658064516132</v>
      </c>
      <c r="FP22">
        <v>1.205370967741094</v>
      </c>
      <c r="FQ22">
        <v>9.3744255460495418E-2</v>
      </c>
      <c r="FR22">
        <v>1</v>
      </c>
      <c r="FS22">
        <v>1.5753270731707321</v>
      </c>
      <c r="FT22">
        <v>0.41629944250871082</v>
      </c>
      <c r="FU22">
        <v>4.1960843956956012E-2</v>
      </c>
      <c r="FV22">
        <v>1</v>
      </c>
      <c r="FW22">
        <v>23.676806451612912</v>
      </c>
      <c r="FX22">
        <v>0.23230645161289229</v>
      </c>
      <c r="FY22">
        <v>1.7423268377584261E-2</v>
      </c>
      <c r="FZ22">
        <v>1</v>
      </c>
      <c r="GA22">
        <v>5</v>
      </c>
      <c r="GB22">
        <v>5</v>
      </c>
      <c r="GC22" t="s">
        <v>420</v>
      </c>
      <c r="GD22">
        <v>3.1791900000000002</v>
      </c>
      <c r="GE22">
        <v>2.7967599999999999</v>
      </c>
      <c r="GF22">
        <v>0.103646</v>
      </c>
      <c r="GG22">
        <v>0.10800999999999999</v>
      </c>
      <c r="GH22">
        <v>0.119918</v>
      </c>
      <c r="GI22">
        <v>0.115189</v>
      </c>
      <c r="GJ22">
        <v>28133.3</v>
      </c>
      <c r="GK22">
        <v>22279</v>
      </c>
      <c r="GL22">
        <v>29328.1</v>
      </c>
      <c r="GM22">
        <v>24462.9</v>
      </c>
      <c r="GN22">
        <v>32788.5</v>
      </c>
      <c r="GO22">
        <v>31560.799999999999</v>
      </c>
      <c r="GP22">
        <v>40427.599999999999</v>
      </c>
      <c r="GQ22">
        <v>39890.699999999997</v>
      </c>
      <c r="GR22">
        <v>2.1703299999999999</v>
      </c>
      <c r="GS22">
        <v>1.94407</v>
      </c>
      <c r="GT22">
        <v>0.11605799999999999</v>
      </c>
      <c r="GU22">
        <v>0</v>
      </c>
      <c r="GV22">
        <v>23.981400000000001</v>
      </c>
      <c r="GW22">
        <v>999.9</v>
      </c>
      <c r="GX22">
        <v>67.599999999999994</v>
      </c>
      <c r="GY22">
        <v>26.3</v>
      </c>
      <c r="GZ22">
        <v>22.853200000000001</v>
      </c>
      <c r="HA22">
        <v>61.8917</v>
      </c>
      <c r="HB22">
        <v>31.923100000000002</v>
      </c>
      <c r="HC22">
        <v>1</v>
      </c>
      <c r="HD22">
        <v>-8.7479699999999994E-2</v>
      </c>
      <c r="HE22">
        <v>0</v>
      </c>
      <c r="HF22">
        <v>20.276499999999999</v>
      </c>
      <c r="HG22">
        <v>5.2234299999999996</v>
      </c>
      <c r="HH22">
        <v>11.902100000000001</v>
      </c>
      <c r="HI22">
        <v>4.9632500000000004</v>
      </c>
      <c r="HJ22">
        <v>3.29128</v>
      </c>
      <c r="HK22">
        <v>9999</v>
      </c>
      <c r="HL22">
        <v>9999</v>
      </c>
      <c r="HM22">
        <v>9999</v>
      </c>
      <c r="HN22">
        <v>999.9</v>
      </c>
      <c r="HO22">
        <v>4.9701199999999996</v>
      </c>
      <c r="HP22">
        <v>1.8747</v>
      </c>
      <c r="HQ22">
        <v>1.87347</v>
      </c>
      <c r="HR22">
        <v>1.87256</v>
      </c>
      <c r="HS22">
        <v>1.87419</v>
      </c>
      <c r="HT22">
        <v>1.86911</v>
      </c>
      <c r="HU22">
        <v>1.8733200000000001</v>
      </c>
      <c r="HV22">
        <v>1.87836</v>
      </c>
      <c r="HW22">
        <v>0</v>
      </c>
      <c r="HX22">
        <v>0</v>
      </c>
      <c r="HY22">
        <v>0</v>
      </c>
      <c r="HZ22">
        <v>0</v>
      </c>
      <c r="IA22" t="s">
        <v>421</v>
      </c>
      <c r="IB22" t="s">
        <v>422</v>
      </c>
      <c r="IC22" t="s">
        <v>423</v>
      </c>
      <c r="ID22" t="s">
        <v>423</v>
      </c>
      <c r="IE22" t="s">
        <v>423</v>
      </c>
      <c r="IF22" t="s">
        <v>423</v>
      </c>
      <c r="IG22">
        <v>0</v>
      </c>
      <c r="IH22">
        <v>100</v>
      </c>
      <c r="II22">
        <v>100</v>
      </c>
      <c r="IJ22">
        <v>1.228</v>
      </c>
      <c r="IK22">
        <v>0.30659999999999998</v>
      </c>
      <c r="IL22">
        <v>1.2071277034101211</v>
      </c>
      <c r="IM22">
        <v>7.5022699049890511E-4</v>
      </c>
      <c r="IN22">
        <v>-1.9075414379404558E-6</v>
      </c>
      <c r="IO22">
        <v>4.87577687351772E-10</v>
      </c>
      <c r="IP22">
        <v>0.30659523809524097</v>
      </c>
      <c r="IQ22">
        <v>0</v>
      </c>
      <c r="IR22">
        <v>0</v>
      </c>
      <c r="IS22">
        <v>0</v>
      </c>
      <c r="IT22">
        <v>1</v>
      </c>
      <c r="IU22">
        <v>1943</v>
      </c>
      <c r="IV22">
        <v>1</v>
      </c>
      <c r="IW22">
        <v>21</v>
      </c>
      <c r="IX22">
        <v>4.5999999999999996</v>
      </c>
      <c r="IY22">
        <v>2.2000000000000002</v>
      </c>
      <c r="IZ22">
        <v>1.1047400000000001</v>
      </c>
      <c r="JA22">
        <v>2.3852500000000001</v>
      </c>
      <c r="JB22">
        <v>1.42578</v>
      </c>
      <c r="JC22">
        <v>2.2827099999999998</v>
      </c>
      <c r="JD22">
        <v>1.5478499999999999</v>
      </c>
      <c r="JE22">
        <v>2.2973599999999998</v>
      </c>
      <c r="JF22">
        <v>30.372399999999999</v>
      </c>
      <c r="JG22">
        <v>15.874499999999999</v>
      </c>
      <c r="JH22">
        <v>18</v>
      </c>
      <c r="JI22">
        <v>617.84799999999996</v>
      </c>
      <c r="JJ22">
        <v>456.17700000000002</v>
      </c>
      <c r="JK22">
        <v>25.1252</v>
      </c>
      <c r="JL22">
        <v>26.172000000000001</v>
      </c>
      <c r="JM22">
        <v>30.000599999999999</v>
      </c>
      <c r="JN22">
        <v>26.0654</v>
      </c>
      <c r="JO22">
        <v>26.008600000000001</v>
      </c>
      <c r="JP22">
        <v>22.138400000000001</v>
      </c>
      <c r="JQ22">
        <v>0</v>
      </c>
      <c r="JR22">
        <v>100</v>
      </c>
      <c r="JS22">
        <v>-999.9</v>
      </c>
      <c r="JT22">
        <v>428.62</v>
      </c>
      <c r="JU22">
        <v>25</v>
      </c>
      <c r="JV22">
        <v>95.521000000000001</v>
      </c>
      <c r="JW22">
        <v>101.51</v>
      </c>
    </row>
    <row r="23" spans="1:283" x14ac:dyDescent="0.2">
      <c r="A23">
        <v>7</v>
      </c>
      <c r="B23">
        <v>1690379376.5999999</v>
      </c>
      <c r="C23">
        <v>1006.5</v>
      </c>
      <c r="D23" t="s">
        <v>448</v>
      </c>
      <c r="E23" t="s">
        <v>449</v>
      </c>
      <c r="F23">
        <v>15</v>
      </c>
      <c r="P23">
        <v>1690379368.849999</v>
      </c>
      <c r="Q23">
        <f t="shared" si="0"/>
        <v>5.7909333557285372E-4</v>
      </c>
      <c r="R23">
        <f t="shared" si="1"/>
        <v>0.5790933355728537</v>
      </c>
      <c r="S23">
        <f t="shared" si="2"/>
        <v>9.5772158429009124</v>
      </c>
      <c r="T23">
        <f t="shared" si="3"/>
        <v>409.54373333333342</v>
      </c>
      <c r="U23">
        <f t="shared" si="4"/>
        <v>99.188134332121976</v>
      </c>
      <c r="V23">
        <f t="shared" si="5"/>
        <v>10.086461095197683</v>
      </c>
      <c r="W23">
        <f t="shared" si="6"/>
        <v>41.646583644944229</v>
      </c>
      <c r="X23">
        <f t="shared" si="7"/>
        <v>5.0540843552182899E-2</v>
      </c>
      <c r="Y23">
        <f>IF(LEFT(CS23,1)&lt;&gt;"0",IF(LEFT(CS23,1)="1",3,CT23),$D$5+$E$5*(DJ23*DC23/($K$5*1000))+$F$5*(DJ23*DC23/($K$5*1000))*MAX(MIN(CQ23,$J$5),$I$5)*MAX(MIN(CQ23,$J$5),$I$5)+$G$5*MAX(MIN(CQ23,$J$5),$I$5)*(DJ23*DC23/($K$5*1000))+$H$5*(DJ23*DC23/($K$5*1000))*(DJ23*DC23/($K$5*1000)))</f>
        <v>2.9574047317062448</v>
      </c>
      <c r="Z23">
        <f t="shared" si="8"/>
        <v>5.0065865603962596E-2</v>
      </c>
      <c r="AA23">
        <f t="shared" si="9"/>
        <v>3.1333468741262346E-2</v>
      </c>
      <c r="AB23">
        <f t="shared" si="10"/>
        <v>241.73427537527411</v>
      </c>
      <c r="AC23">
        <f>(DE23+(AB23+2*0.95*0.0000000567*(((DE23+$B$7)+273)^4-(DE23+273)^4)-44100*Q23)/(1.84*29.3*Y23+8*0.95*0.0000000567*(DE23+273)^3))</f>
        <v>27.826307973036116</v>
      </c>
      <c r="AD23">
        <f>($C$7*DF23+$D$7*DG23+$E$7*AC23)</f>
        <v>26.381643333333329</v>
      </c>
      <c r="AE23">
        <f t="shared" si="11"/>
        <v>3.4512153129559979</v>
      </c>
      <c r="AF23">
        <f t="shared" si="12"/>
        <v>66.175811224954387</v>
      </c>
      <c r="AG23">
        <f t="shared" si="13"/>
        <v>2.3083115823183462</v>
      </c>
      <c r="AH23">
        <f t="shared" si="14"/>
        <v>3.488150034869387</v>
      </c>
      <c r="AI23">
        <f t="shared" si="15"/>
        <v>1.1429037306376517</v>
      </c>
      <c r="AJ23">
        <f t="shared" si="16"/>
        <v>-25.538016098762849</v>
      </c>
      <c r="AK23">
        <f t="shared" si="17"/>
        <v>28.784163156646621</v>
      </c>
      <c r="AL23">
        <f>2*0.95*0.0000000567*(((DE23+$B$7)+273)^4-(AD23+273)^4)</f>
        <v>2.0894037462616315</v>
      </c>
      <c r="AM23">
        <f t="shared" si="18"/>
        <v>247.06982617941952</v>
      </c>
      <c r="AN23">
        <v>0</v>
      </c>
      <c r="AO23">
        <v>0</v>
      </c>
      <c r="AP23">
        <f>IF(AN23*$H$13&gt;=AR23,1,(AR23/(AR23-AN23*$H$13)))</f>
        <v>1</v>
      </c>
      <c r="AQ23">
        <f t="shared" si="19"/>
        <v>0</v>
      </c>
      <c r="AR23">
        <f>MAX(0,($B$13+$C$13*DJ23)/(1+$D$13*DJ23)*DC23/(DE23+273)*$E$13)</f>
        <v>53799.764623264316</v>
      </c>
      <c r="AS23" t="s">
        <v>414</v>
      </c>
      <c r="AT23">
        <v>12558.6</v>
      </c>
      <c r="AU23">
        <v>607.06799999999998</v>
      </c>
      <c r="AV23">
        <v>2188.17</v>
      </c>
      <c r="AW23">
        <f t="shared" si="20"/>
        <v>0.72256817340517421</v>
      </c>
      <c r="AX23">
        <v>-1.734461745173538</v>
      </c>
      <c r="AY23" t="s">
        <v>450</v>
      </c>
      <c r="AZ23">
        <v>12534.6</v>
      </c>
      <c r="BA23">
        <v>932.60919230769241</v>
      </c>
      <c r="BB23">
        <v>1065.25</v>
      </c>
      <c r="BC23">
        <f t="shared" si="21"/>
        <v>0.12451613019695618</v>
      </c>
      <c r="BD23">
        <v>0.5</v>
      </c>
      <c r="BE23">
        <f t="shared" si="22"/>
        <v>1261.1940705571369</v>
      </c>
      <c r="BF23">
        <f t="shared" si="23"/>
        <v>9.5772158429009124</v>
      </c>
      <c r="BG23">
        <f t="shared" si="24"/>
        <v>78.519502546560801</v>
      </c>
      <c r="BH23">
        <f t="shared" si="25"/>
        <v>8.9690221767990685E-3</v>
      </c>
      <c r="BI23">
        <f t="shared" si="26"/>
        <v>1.054137526402253</v>
      </c>
      <c r="BJ23">
        <f t="shared" si="27"/>
        <v>469.70280448232347</v>
      </c>
      <c r="BK23" t="s">
        <v>451</v>
      </c>
      <c r="BL23">
        <v>-2040.96</v>
      </c>
      <c r="BM23">
        <f t="shared" si="28"/>
        <v>-2040.96</v>
      </c>
      <c r="BN23">
        <f t="shared" si="29"/>
        <v>2.9159446139403897</v>
      </c>
      <c r="BO23">
        <f t="shared" si="30"/>
        <v>4.2701815940425013E-2</v>
      </c>
      <c r="BP23">
        <f t="shared" si="31"/>
        <v>0.26552033160484545</v>
      </c>
      <c r="BQ23">
        <f t="shared" si="32"/>
        <v>0.28949371143411917</v>
      </c>
      <c r="BR23">
        <f t="shared" si="33"/>
        <v>0.71021350931185967</v>
      </c>
      <c r="BS23">
        <f t="shared" si="34"/>
        <v>-9.3450395922127977E-2</v>
      </c>
      <c r="BT23">
        <f t="shared" si="35"/>
        <v>1.093450395922128</v>
      </c>
      <c r="BU23">
        <v>3132</v>
      </c>
      <c r="BV23">
        <v>300</v>
      </c>
      <c r="BW23">
        <v>300</v>
      </c>
      <c r="BX23">
        <v>300</v>
      </c>
      <c r="BY23">
        <v>12534.6</v>
      </c>
      <c r="BZ23">
        <v>1052.19</v>
      </c>
      <c r="CA23">
        <v>-9.0813400000000002E-3</v>
      </c>
      <c r="CB23">
        <v>4.62</v>
      </c>
      <c r="CC23" t="s">
        <v>417</v>
      </c>
      <c r="CD23" t="s">
        <v>417</v>
      </c>
      <c r="CE23" t="s">
        <v>417</v>
      </c>
      <c r="CF23" t="s">
        <v>417</v>
      </c>
      <c r="CG23" t="s">
        <v>417</v>
      </c>
      <c r="CH23" t="s">
        <v>417</v>
      </c>
      <c r="CI23" t="s">
        <v>417</v>
      </c>
      <c r="CJ23" t="s">
        <v>417</v>
      </c>
      <c r="CK23" t="s">
        <v>417</v>
      </c>
      <c r="CL23" t="s">
        <v>417</v>
      </c>
      <c r="CM23">
        <f>$B$11*DK23+$C$11*DL23+$F$11*DW23*(1-DZ23)</f>
        <v>1499.9796666666671</v>
      </c>
      <c r="CN23">
        <f t="shared" si="36"/>
        <v>1261.1940705571369</v>
      </c>
      <c r="CO23">
        <f>($B$11*$D$9+$C$11*$D$9+$F$11*((EJ23+EB23)/MAX(EJ23+EB23+EK23, 0.1)*$I$9+EK23/MAX(EJ23+EB23+EK23, 0.1)*$J$9))/($B$11+$C$11+$F$11)</f>
        <v>0.84080744465011859</v>
      </c>
      <c r="CP23">
        <f>($B$11*$K$9+$C$11*$K$9+$F$11*((EJ23+EB23)/MAX(EJ23+EB23+EK23, 0.1)*$P$9+EK23/MAX(EJ23+EB23+EK23, 0.1)*$Q$9))/($B$11+$C$11+$F$11)</f>
        <v>0.16115836817472906</v>
      </c>
      <c r="CQ23">
        <v>6</v>
      </c>
      <c r="CR23">
        <v>0.5</v>
      </c>
      <c r="CS23" t="s">
        <v>418</v>
      </c>
      <c r="CT23">
        <v>2</v>
      </c>
      <c r="CU23">
        <v>1690379368.849999</v>
      </c>
      <c r="CV23">
        <v>409.54373333333342</v>
      </c>
      <c r="CW23">
        <v>419.35473333333329</v>
      </c>
      <c r="CX23">
        <v>22.699450000000009</v>
      </c>
      <c r="CY23">
        <v>22.133696666666658</v>
      </c>
      <c r="CZ23">
        <v>408.34273333333329</v>
      </c>
      <c r="DA23">
        <v>22.39445000000001</v>
      </c>
      <c r="DB23">
        <v>600.20670000000018</v>
      </c>
      <c r="DC23">
        <v>101.59026666666659</v>
      </c>
      <c r="DD23">
        <v>9.9932096666666706E-2</v>
      </c>
      <c r="DE23">
        <v>26.562176666666669</v>
      </c>
      <c r="DF23">
        <v>26.381643333333329</v>
      </c>
      <c r="DG23">
        <v>999.9000000000002</v>
      </c>
      <c r="DH23">
        <v>0</v>
      </c>
      <c r="DI23">
        <v>0</v>
      </c>
      <c r="DJ23">
        <v>10000.619000000001</v>
      </c>
      <c r="DK23">
        <v>0</v>
      </c>
      <c r="DL23">
        <v>103.45926666666669</v>
      </c>
      <c r="DM23">
        <v>-9.7833253333333321</v>
      </c>
      <c r="DN23">
        <v>419.09980000000002</v>
      </c>
      <c r="DO23">
        <v>428.84666666666658</v>
      </c>
      <c r="DP23">
        <v>0.6016269666666666</v>
      </c>
      <c r="DQ23">
        <v>419.35473333333329</v>
      </c>
      <c r="DR23">
        <v>22.133696666666658</v>
      </c>
      <c r="DS23">
        <v>2.309687666666667</v>
      </c>
      <c r="DT23">
        <v>2.248565666666666</v>
      </c>
      <c r="DU23">
        <v>19.744103333333332</v>
      </c>
      <c r="DV23">
        <v>19.31258333333334</v>
      </c>
      <c r="DW23">
        <v>1499.9796666666671</v>
      </c>
      <c r="DX23">
        <v>0.97299433333333318</v>
      </c>
      <c r="DY23">
        <v>2.7005500000000002E-2</v>
      </c>
      <c r="DZ23">
        <v>0</v>
      </c>
      <c r="EA23">
        <v>933.65963333333332</v>
      </c>
      <c r="EB23">
        <v>4.9993100000000004</v>
      </c>
      <c r="EC23">
        <v>16566.07</v>
      </c>
      <c r="ED23">
        <v>13259.03</v>
      </c>
      <c r="EE23">
        <v>37.999733333333317</v>
      </c>
      <c r="EF23">
        <v>38.62053333333332</v>
      </c>
      <c r="EG23">
        <v>38.382999999999988</v>
      </c>
      <c r="EH23">
        <v>37.858066666666673</v>
      </c>
      <c r="EI23">
        <v>39.016333333333321</v>
      </c>
      <c r="EJ23">
        <v>1454.6079999999999</v>
      </c>
      <c r="EK23">
        <v>40.371666666666648</v>
      </c>
      <c r="EL23">
        <v>0</v>
      </c>
      <c r="EM23">
        <v>142</v>
      </c>
      <c r="EN23">
        <v>0</v>
      </c>
      <c r="EO23">
        <v>932.60919230769241</v>
      </c>
      <c r="EP23">
        <v>-226.74259827040689</v>
      </c>
      <c r="EQ23">
        <v>-8627.2068193167088</v>
      </c>
      <c r="ER23">
        <v>16580.93076923077</v>
      </c>
      <c r="ES23">
        <v>15</v>
      </c>
      <c r="ET23">
        <v>1690379403.5999999</v>
      </c>
      <c r="EU23" t="s">
        <v>452</v>
      </c>
      <c r="EV23">
        <v>1690379395.5999999</v>
      </c>
      <c r="EW23">
        <v>1690379403.5999999</v>
      </c>
      <c r="EX23">
        <v>6</v>
      </c>
      <c r="EY23">
        <v>-2.1999999999999999E-2</v>
      </c>
      <c r="EZ23">
        <v>-0.02</v>
      </c>
      <c r="FA23">
        <v>1.2010000000000001</v>
      </c>
      <c r="FB23">
        <v>0.30499999999999999</v>
      </c>
      <c r="FC23">
        <v>420</v>
      </c>
      <c r="FD23">
        <v>22</v>
      </c>
      <c r="FE23">
        <v>0.19</v>
      </c>
      <c r="FF23">
        <v>0.18</v>
      </c>
      <c r="FG23">
        <v>9.5491655788613699</v>
      </c>
      <c r="FH23">
        <v>-0.47464756362345922</v>
      </c>
      <c r="FI23">
        <v>6.2265332325711721E-2</v>
      </c>
      <c r="FJ23">
        <v>1</v>
      </c>
      <c r="FK23">
        <v>-9.8295927499999998</v>
      </c>
      <c r="FL23">
        <v>0.66499711069420364</v>
      </c>
      <c r="FM23">
        <v>8.696703933064244E-2</v>
      </c>
      <c r="FN23">
        <v>1</v>
      </c>
      <c r="FO23">
        <v>409.55463333333341</v>
      </c>
      <c r="FP23">
        <v>0.79675194660699367</v>
      </c>
      <c r="FQ23">
        <v>6.1738417717191157E-2</v>
      </c>
      <c r="FR23">
        <v>1</v>
      </c>
      <c r="FS23">
        <v>0.58174527500000006</v>
      </c>
      <c r="FT23">
        <v>0.34087345215759618</v>
      </c>
      <c r="FU23">
        <v>3.285509362031061E-2</v>
      </c>
      <c r="FV23">
        <v>1</v>
      </c>
      <c r="FW23">
        <v>22.727620000000002</v>
      </c>
      <c r="FX23">
        <v>0.57957196885426787</v>
      </c>
      <c r="FY23">
        <v>4.2455744801695269E-2</v>
      </c>
      <c r="FZ23">
        <v>1</v>
      </c>
      <c r="GA23">
        <v>5</v>
      </c>
      <c r="GB23">
        <v>5</v>
      </c>
      <c r="GC23" t="s">
        <v>420</v>
      </c>
      <c r="GD23">
        <v>3.17896</v>
      </c>
      <c r="GE23">
        <v>2.79738</v>
      </c>
      <c r="GF23">
        <v>0.103559</v>
      </c>
      <c r="GG23">
        <v>0.10621800000000001</v>
      </c>
      <c r="GH23">
        <v>0.116344</v>
      </c>
      <c r="GI23">
        <v>0.115311</v>
      </c>
      <c r="GJ23">
        <v>28134.5</v>
      </c>
      <c r="GK23">
        <v>22316.799999999999</v>
      </c>
      <c r="GL23">
        <v>29327.4</v>
      </c>
      <c r="GM23">
        <v>24456</v>
      </c>
      <c r="GN23">
        <v>32926.6</v>
      </c>
      <c r="GO23">
        <v>31549.4</v>
      </c>
      <c r="GP23">
        <v>40428.5</v>
      </c>
      <c r="GQ23">
        <v>39881.599999999999</v>
      </c>
      <c r="GR23">
        <v>2.1711800000000001</v>
      </c>
      <c r="GS23">
        <v>1.9370799999999999</v>
      </c>
      <c r="GT23">
        <v>0.115573</v>
      </c>
      <c r="GU23">
        <v>0</v>
      </c>
      <c r="GV23">
        <v>24.482800000000001</v>
      </c>
      <c r="GW23">
        <v>999.9</v>
      </c>
      <c r="GX23">
        <v>67.7</v>
      </c>
      <c r="GY23">
        <v>26.4</v>
      </c>
      <c r="GZ23">
        <v>23.023599999999998</v>
      </c>
      <c r="HA23">
        <v>62.331699999999998</v>
      </c>
      <c r="HB23">
        <v>31.822900000000001</v>
      </c>
      <c r="HC23">
        <v>1</v>
      </c>
      <c r="HD23">
        <v>-7.5571600000000003E-2</v>
      </c>
      <c r="HE23">
        <v>0</v>
      </c>
      <c r="HF23">
        <v>20.2773</v>
      </c>
      <c r="HG23">
        <v>5.2288199999999998</v>
      </c>
      <c r="HH23">
        <v>11.9032</v>
      </c>
      <c r="HI23">
        <v>4.9638499999999999</v>
      </c>
      <c r="HJ23">
        <v>3.2919999999999998</v>
      </c>
      <c r="HK23">
        <v>9999</v>
      </c>
      <c r="HL23">
        <v>9999</v>
      </c>
      <c r="HM23">
        <v>9999</v>
      </c>
      <c r="HN23">
        <v>999.9</v>
      </c>
      <c r="HO23">
        <v>4.97011</v>
      </c>
      <c r="HP23">
        <v>1.8747100000000001</v>
      </c>
      <c r="HQ23">
        <v>1.87347</v>
      </c>
      <c r="HR23">
        <v>1.87256</v>
      </c>
      <c r="HS23">
        <v>1.8742300000000001</v>
      </c>
      <c r="HT23">
        <v>1.8691500000000001</v>
      </c>
      <c r="HU23">
        <v>1.8733200000000001</v>
      </c>
      <c r="HV23">
        <v>1.8783700000000001</v>
      </c>
      <c r="HW23">
        <v>0</v>
      </c>
      <c r="HX23">
        <v>0</v>
      </c>
      <c r="HY23">
        <v>0</v>
      </c>
      <c r="HZ23">
        <v>0</v>
      </c>
      <c r="IA23" t="s">
        <v>421</v>
      </c>
      <c r="IB23" t="s">
        <v>422</v>
      </c>
      <c r="IC23" t="s">
        <v>423</v>
      </c>
      <c r="ID23" t="s">
        <v>423</v>
      </c>
      <c r="IE23" t="s">
        <v>423</v>
      </c>
      <c r="IF23" t="s">
        <v>423</v>
      </c>
      <c r="IG23">
        <v>0</v>
      </c>
      <c r="IH23">
        <v>100</v>
      </c>
      <c r="II23">
        <v>100</v>
      </c>
      <c r="IJ23">
        <v>1.2010000000000001</v>
      </c>
      <c r="IK23">
        <v>0.30499999999999999</v>
      </c>
      <c r="IL23">
        <v>1.2071277034101211</v>
      </c>
      <c r="IM23">
        <v>7.5022699049890511E-4</v>
      </c>
      <c r="IN23">
        <v>-1.9075414379404558E-6</v>
      </c>
      <c r="IO23">
        <v>4.87577687351772E-10</v>
      </c>
      <c r="IP23">
        <v>2.6600609348400452E-2</v>
      </c>
      <c r="IQ23">
        <v>-4.1806313054066763E-3</v>
      </c>
      <c r="IR23">
        <v>9.7520324251473139E-4</v>
      </c>
      <c r="IS23">
        <v>-7.2278216180753071E-6</v>
      </c>
      <c r="IT23">
        <v>1</v>
      </c>
      <c r="IU23">
        <v>1943</v>
      </c>
      <c r="IV23">
        <v>1</v>
      </c>
      <c r="IW23">
        <v>21</v>
      </c>
      <c r="IX23">
        <v>6.9</v>
      </c>
      <c r="IY23">
        <v>4.5999999999999996</v>
      </c>
      <c r="IZ23">
        <v>1.08765</v>
      </c>
      <c r="JA23">
        <v>2.3584000000000001</v>
      </c>
      <c r="JB23">
        <v>1.42578</v>
      </c>
      <c r="JC23">
        <v>2.2827099999999998</v>
      </c>
      <c r="JD23">
        <v>1.5478499999999999</v>
      </c>
      <c r="JE23">
        <v>2.3815900000000001</v>
      </c>
      <c r="JF23">
        <v>30.566199999999998</v>
      </c>
      <c r="JG23">
        <v>15.8569</v>
      </c>
      <c r="JH23">
        <v>18</v>
      </c>
      <c r="JI23">
        <v>620.35900000000004</v>
      </c>
      <c r="JJ23">
        <v>453.47699999999998</v>
      </c>
      <c r="JK23">
        <v>25.4282</v>
      </c>
      <c r="JL23">
        <v>26.330200000000001</v>
      </c>
      <c r="JM23">
        <v>30.000399999999999</v>
      </c>
      <c r="JN23">
        <v>26.241800000000001</v>
      </c>
      <c r="JO23">
        <v>26.188800000000001</v>
      </c>
      <c r="JP23">
        <v>21.798100000000002</v>
      </c>
      <c r="JQ23">
        <v>0</v>
      </c>
      <c r="JR23">
        <v>100</v>
      </c>
      <c r="JS23">
        <v>-999.9</v>
      </c>
      <c r="JT23">
        <v>419.55900000000003</v>
      </c>
      <c r="JU23">
        <v>25</v>
      </c>
      <c r="JV23">
        <v>95.521199999999993</v>
      </c>
      <c r="JW23">
        <v>101.485</v>
      </c>
    </row>
    <row r="24" spans="1:283" x14ac:dyDescent="0.2">
      <c r="A24">
        <v>8</v>
      </c>
      <c r="B24">
        <v>1690379522.5999999</v>
      </c>
      <c r="C24">
        <v>1152.5</v>
      </c>
      <c r="D24" t="s">
        <v>453</v>
      </c>
      <c r="E24" t="s">
        <v>454</v>
      </c>
      <c r="F24">
        <v>15</v>
      </c>
      <c r="P24">
        <v>1690379514.599999</v>
      </c>
      <c r="Q24">
        <f t="shared" si="0"/>
        <v>4.3900010684086118E-4</v>
      </c>
      <c r="R24">
        <f t="shared" si="1"/>
        <v>0.43900010684086116</v>
      </c>
      <c r="S24">
        <f t="shared" si="2"/>
        <v>6.5230586455078274</v>
      </c>
      <c r="T24">
        <f t="shared" si="3"/>
        <v>409.76458064516129</v>
      </c>
      <c r="U24">
        <f t="shared" si="4"/>
        <v>122.70570890474986</v>
      </c>
      <c r="V24">
        <f t="shared" si="5"/>
        <v>12.478048406781088</v>
      </c>
      <c r="W24">
        <f t="shared" si="6"/>
        <v>41.669310403835269</v>
      </c>
      <c r="X24">
        <f t="shared" si="7"/>
        <v>3.723094086597744E-2</v>
      </c>
      <c r="Y24">
        <f>IF(LEFT(CS24,1)&lt;&gt;"0",IF(LEFT(CS24,1)="1",3,CT24),$D$5+$E$5*(DJ24*DC24/($K$5*1000))+$F$5*(DJ24*DC24/($K$5*1000))*MAX(MIN(CQ24,$J$5),$I$5)*MAX(MIN(CQ24,$J$5),$I$5)+$G$5*MAX(MIN(CQ24,$J$5),$I$5)*(DJ24*DC24/($K$5*1000))+$H$5*(DJ24*DC24/($K$5*1000))*(DJ24*DC24/($K$5*1000)))</f>
        <v>2.9581921945076552</v>
      </c>
      <c r="Z24">
        <f t="shared" si="8"/>
        <v>3.6972570251896437E-2</v>
      </c>
      <c r="AA24">
        <f t="shared" si="9"/>
        <v>2.3130920365747654E-2</v>
      </c>
      <c r="AB24">
        <f t="shared" si="10"/>
        <v>241.72659572003465</v>
      </c>
      <c r="AC24">
        <f>(DE24+(AB24+2*0.95*0.0000000567*(((DE24+$B$7)+273)^4-(DE24+273)^4)-44100*Q24)/(1.84*29.3*Y24+8*0.95*0.0000000567*(DE24+273)^3))</f>
        <v>27.829123565680078</v>
      </c>
      <c r="AD24">
        <f>($C$7*DF24+$D$7*DG24+$E$7*AC24)</f>
        <v>26.493932258064518</v>
      </c>
      <c r="AE24">
        <f t="shared" si="11"/>
        <v>3.4741477632612088</v>
      </c>
      <c r="AF24">
        <f t="shared" si="12"/>
        <v>66.094212966575469</v>
      </c>
      <c r="AG24">
        <f t="shared" si="13"/>
        <v>2.3009901310905216</v>
      </c>
      <c r="AH24">
        <f t="shared" si="14"/>
        <v>3.4813791220332049</v>
      </c>
      <c r="AI24">
        <f t="shared" si="15"/>
        <v>1.1731576321706871</v>
      </c>
      <c r="AJ24">
        <f t="shared" si="16"/>
        <v>-19.359904711681978</v>
      </c>
      <c r="AK24">
        <f t="shared" si="17"/>
        <v>5.6256009669343339</v>
      </c>
      <c r="AL24">
        <f>2*0.95*0.0000000567*(((DE24+$B$7)+273)^4-(AD24+273)^4)</f>
        <v>0.40840829509967352</v>
      </c>
      <c r="AM24">
        <f t="shared" si="18"/>
        <v>228.40070027038669</v>
      </c>
      <c r="AN24">
        <v>0</v>
      </c>
      <c r="AO24">
        <v>0</v>
      </c>
      <c r="AP24">
        <f>IF(AN24*$H$13&gt;=AR24,1,(AR24/(AR24-AN24*$H$13)))</f>
        <v>1</v>
      </c>
      <c r="AQ24">
        <f t="shared" si="19"/>
        <v>0</v>
      </c>
      <c r="AR24">
        <f>MAX(0,($B$13+$C$13*DJ24)/(1+$D$13*DJ24)*DC24/(DE24+273)*$E$13)</f>
        <v>53828.753828081659</v>
      </c>
      <c r="AS24" t="s">
        <v>414</v>
      </c>
      <c r="AT24">
        <v>12558.6</v>
      </c>
      <c r="AU24">
        <v>607.06799999999998</v>
      </c>
      <c r="AV24">
        <v>2188.17</v>
      </c>
      <c r="AW24">
        <f t="shared" si="20"/>
        <v>0.72256817340517421</v>
      </c>
      <c r="AX24">
        <v>-1.734461745173538</v>
      </c>
      <c r="AY24" t="s">
        <v>455</v>
      </c>
      <c r="AZ24">
        <v>12544</v>
      </c>
      <c r="BA24">
        <v>993.61736000000008</v>
      </c>
      <c r="BB24">
        <v>1079.5999999999999</v>
      </c>
      <c r="BC24">
        <f t="shared" si="21"/>
        <v>7.9643052982586005E-2</v>
      </c>
      <c r="BD24">
        <v>0.5</v>
      </c>
      <c r="BE24">
        <f t="shared" si="22"/>
        <v>1261.1580973311231</v>
      </c>
      <c r="BF24">
        <f t="shared" si="23"/>
        <v>6.5230586455078274</v>
      </c>
      <c r="BG24">
        <f t="shared" si="24"/>
        <v>50.221240582580002</v>
      </c>
      <c r="BH24">
        <f t="shared" si="25"/>
        <v>6.5475695776413935E-3</v>
      </c>
      <c r="BI24">
        <f t="shared" si="26"/>
        <v>1.0268340125972584</v>
      </c>
      <c r="BJ24">
        <f t="shared" si="27"/>
        <v>472.47189155404635</v>
      </c>
      <c r="BK24" t="s">
        <v>456</v>
      </c>
      <c r="BL24">
        <v>-2319.5500000000002</v>
      </c>
      <c r="BM24">
        <f t="shared" si="28"/>
        <v>-2319.5500000000002</v>
      </c>
      <c r="BN24">
        <f t="shared" si="29"/>
        <v>3.1485272323082625</v>
      </c>
      <c r="BO24">
        <f t="shared" si="30"/>
        <v>2.5295335598605483E-2</v>
      </c>
      <c r="BP24">
        <f t="shared" si="31"/>
        <v>0.24592698747925784</v>
      </c>
      <c r="BQ24">
        <f t="shared" si="32"/>
        <v>0.18196151795010676</v>
      </c>
      <c r="BR24">
        <f t="shared" si="33"/>
        <v>0.70113756101756886</v>
      </c>
      <c r="BS24">
        <f t="shared" si="34"/>
        <v>-5.905069501578087E-2</v>
      </c>
      <c r="BT24">
        <f t="shared" si="35"/>
        <v>1.059050695015781</v>
      </c>
      <c r="BU24">
        <v>3134</v>
      </c>
      <c r="BV24">
        <v>300</v>
      </c>
      <c r="BW24">
        <v>300</v>
      </c>
      <c r="BX24">
        <v>300</v>
      </c>
      <c r="BY24">
        <v>12544</v>
      </c>
      <c r="BZ24">
        <v>1068.3699999999999</v>
      </c>
      <c r="CA24">
        <v>-9.0869699999999998E-3</v>
      </c>
      <c r="CB24">
        <v>3.95</v>
      </c>
      <c r="CC24" t="s">
        <v>417</v>
      </c>
      <c r="CD24" t="s">
        <v>417</v>
      </c>
      <c r="CE24" t="s">
        <v>417</v>
      </c>
      <c r="CF24" t="s">
        <v>417</v>
      </c>
      <c r="CG24" t="s">
        <v>417</v>
      </c>
      <c r="CH24" t="s">
        <v>417</v>
      </c>
      <c r="CI24" t="s">
        <v>417</v>
      </c>
      <c r="CJ24" t="s">
        <v>417</v>
      </c>
      <c r="CK24" t="s">
        <v>417</v>
      </c>
      <c r="CL24" t="s">
        <v>417</v>
      </c>
      <c r="CM24">
        <f>$B$11*DK24+$C$11*DL24+$F$11*DW24*(1-DZ24)</f>
        <v>1499.937419354839</v>
      </c>
      <c r="CN24">
        <f t="shared" si="36"/>
        <v>1261.1580973311231</v>
      </c>
      <c r="CO24">
        <f>($B$11*$D$9+$C$11*$D$9+$F$11*((EJ24+EB24)/MAX(EJ24+EB24+EK24, 0.1)*$I$9+EK24/MAX(EJ24+EB24+EK24, 0.1)*$J$9))/($B$11+$C$11+$F$11)</f>
        <v>0.84080714372308885</v>
      </c>
      <c r="CP24">
        <f>($B$11*$K$9+$C$11*$K$9+$F$11*((EJ24+EB24)/MAX(EJ24+EB24+EK24, 0.1)*$P$9+EK24/MAX(EJ24+EB24+EK24, 0.1)*$Q$9))/($B$11+$C$11+$F$11)</f>
        <v>0.1611577873855613</v>
      </c>
      <c r="CQ24">
        <v>6</v>
      </c>
      <c r="CR24">
        <v>0.5</v>
      </c>
      <c r="CS24" t="s">
        <v>418</v>
      </c>
      <c r="CT24">
        <v>2</v>
      </c>
      <c r="CU24">
        <v>1690379514.599999</v>
      </c>
      <c r="CV24">
        <v>409.76458064516129</v>
      </c>
      <c r="CW24">
        <v>416.46567741935468</v>
      </c>
      <c r="CX24">
        <v>22.627306451612899</v>
      </c>
      <c r="CY24">
        <v>22.198358064516128</v>
      </c>
      <c r="CZ24">
        <v>408.5235806451613</v>
      </c>
      <c r="DA24">
        <v>22.323306451612901</v>
      </c>
      <c r="DB24">
        <v>600.1655161290322</v>
      </c>
      <c r="DC24">
        <v>101.59087096774191</v>
      </c>
      <c r="DD24">
        <v>9.9983664516129028E-2</v>
      </c>
      <c r="DE24">
        <v>26.5292064516129</v>
      </c>
      <c r="DF24">
        <v>26.493932258064518</v>
      </c>
      <c r="DG24">
        <v>999.90000000000032</v>
      </c>
      <c r="DH24">
        <v>0</v>
      </c>
      <c r="DI24">
        <v>0</v>
      </c>
      <c r="DJ24">
        <v>10005.027419354839</v>
      </c>
      <c r="DK24">
        <v>0</v>
      </c>
      <c r="DL24">
        <v>275.9776129032258</v>
      </c>
      <c r="DM24">
        <v>-6.7353932258064528</v>
      </c>
      <c r="DN24">
        <v>419.23025806451608</v>
      </c>
      <c r="DO24">
        <v>425.92035483870973</v>
      </c>
      <c r="DP24">
        <v>0.46225651612903218</v>
      </c>
      <c r="DQ24">
        <v>416.46567741935468</v>
      </c>
      <c r="DR24">
        <v>22.198358064516128</v>
      </c>
      <c r="DS24">
        <v>2.3021151612903221</v>
      </c>
      <c r="DT24">
        <v>2.255152903225806</v>
      </c>
      <c r="DU24">
        <v>19.69118709677419</v>
      </c>
      <c r="DV24">
        <v>19.35959032258064</v>
      </c>
      <c r="DW24">
        <v>1499.937419354839</v>
      </c>
      <c r="DX24">
        <v>0.97300490322580679</v>
      </c>
      <c r="DY24">
        <v>2.699465806451613E-2</v>
      </c>
      <c r="DZ24">
        <v>0</v>
      </c>
      <c r="EA24">
        <v>996.88919354838697</v>
      </c>
      <c r="EB24">
        <v>4.9993100000000013</v>
      </c>
      <c r="EC24">
        <v>17350.56451612903</v>
      </c>
      <c r="ED24">
        <v>13258.7</v>
      </c>
      <c r="EE24">
        <v>37.427096774193537</v>
      </c>
      <c r="EF24">
        <v>38.572354838709678</v>
      </c>
      <c r="EG24">
        <v>37.836419354838696</v>
      </c>
      <c r="EH24">
        <v>38.070322580645147</v>
      </c>
      <c r="EI24">
        <v>38.981612903225802</v>
      </c>
      <c r="EJ24">
        <v>1454.5819354838709</v>
      </c>
      <c r="EK24">
        <v>40.355483870967731</v>
      </c>
      <c r="EL24">
        <v>0</v>
      </c>
      <c r="EM24">
        <v>145.39999985694891</v>
      </c>
      <c r="EN24">
        <v>0</v>
      </c>
      <c r="EO24">
        <v>993.61736000000008</v>
      </c>
      <c r="EP24">
        <v>-254.87984656317079</v>
      </c>
      <c r="EQ24">
        <v>-4358.2538494784258</v>
      </c>
      <c r="ER24">
        <v>17293.096000000001</v>
      </c>
      <c r="ES24">
        <v>15</v>
      </c>
      <c r="ET24">
        <v>1690379542.5999999</v>
      </c>
      <c r="EU24" t="s">
        <v>457</v>
      </c>
      <c r="EV24">
        <v>1690379539.5999999</v>
      </c>
      <c r="EW24">
        <v>1690379542.5999999</v>
      </c>
      <c r="EX24">
        <v>7</v>
      </c>
      <c r="EY24">
        <v>3.9E-2</v>
      </c>
      <c r="EZ24">
        <v>-0.02</v>
      </c>
      <c r="FA24">
        <v>1.2410000000000001</v>
      </c>
      <c r="FB24">
        <v>0.30399999999999999</v>
      </c>
      <c r="FC24">
        <v>417</v>
      </c>
      <c r="FD24">
        <v>22</v>
      </c>
      <c r="FE24">
        <v>0.46</v>
      </c>
      <c r="FF24">
        <v>0.23</v>
      </c>
      <c r="FG24">
        <v>6.5587182290802399</v>
      </c>
      <c r="FH24">
        <v>-0.60112068649235373</v>
      </c>
      <c r="FI24">
        <v>6.8883352140630197E-2</v>
      </c>
      <c r="FJ24">
        <v>1</v>
      </c>
      <c r="FK24">
        <v>-6.7589882499999998</v>
      </c>
      <c r="FL24">
        <v>0.40841662288930353</v>
      </c>
      <c r="FM24">
        <v>6.4161245931149927E-2</v>
      </c>
      <c r="FN24">
        <v>1</v>
      </c>
      <c r="FO24">
        <v>409.72043333333329</v>
      </c>
      <c r="FP24">
        <v>1.2075550611791881</v>
      </c>
      <c r="FQ24">
        <v>9.1777877992947884E-2</v>
      </c>
      <c r="FR24">
        <v>1</v>
      </c>
      <c r="FS24">
        <v>0.43594702499999999</v>
      </c>
      <c r="FT24">
        <v>0.46236030393996219</v>
      </c>
      <c r="FU24">
        <v>4.4965022393793769E-2</v>
      </c>
      <c r="FV24">
        <v>1</v>
      </c>
      <c r="FW24">
        <v>22.656753333333331</v>
      </c>
      <c r="FX24">
        <v>0.30542202447164701</v>
      </c>
      <c r="FY24">
        <v>2.2035300971143781E-2</v>
      </c>
      <c r="FZ24">
        <v>1</v>
      </c>
      <c r="GA24">
        <v>5</v>
      </c>
      <c r="GB24">
        <v>5</v>
      </c>
      <c r="GC24" t="s">
        <v>420</v>
      </c>
      <c r="GD24">
        <v>3.1787299999999998</v>
      </c>
      <c r="GE24">
        <v>2.7971699999999999</v>
      </c>
      <c r="GF24">
        <v>0.103559</v>
      </c>
      <c r="GG24">
        <v>0.105612</v>
      </c>
      <c r="GH24">
        <v>0.116093</v>
      </c>
      <c r="GI24">
        <v>0.115484</v>
      </c>
      <c r="GJ24">
        <v>28135.200000000001</v>
      </c>
      <c r="GK24">
        <v>22334</v>
      </c>
      <c r="GL24">
        <v>29328.2</v>
      </c>
      <c r="GM24">
        <v>24458.2</v>
      </c>
      <c r="GN24">
        <v>32937.4</v>
      </c>
      <c r="GO24">
        <v>31545</v>
      </c>
      <c r="GP24">
        <v>40430.1</v>
      </c>
      <c r="GQ24">
        <v>39884.1</v>
      </c>
      <c r="GR24">
        <v>2.1685699999999999</v>
      </c>
      <c r="GS24">
        <v>1.93858</v>
      </c>
      <c r="GT24">
        <v>0.124183</v>
      </c>
      <c r="GU24">
        <v>0</v>
      </c>
      <c r="GV24">
        <v>24.469000000000001</v>
      </c>
      <c r="GW24">
        <v>999.9</v>
      </c>
      <c r="GX24">
        <v>67.8</v>
      </c>
      <c r="GY24">
        <v>26.4</v>
      </c>
      <c r="GZ24">
        <v>23.057400000000001</v>
      </c>
      <c r="HA24">
        <v>61.951700000000002</v>
      </c>
      <c r="HB24">
        <v>31.999199999999998</v>
      </c>
      <c r="HC24">
        <v>1</v>
      </c>
      <c r="HD24">
        <v>-7.8180899999999998E-2</v>
      </c>
      <c r="HE24">
        <v>0</v>
      </c>
      <c r="HF24">
        <v>20.279800000000002</v>
      </c>
      <c r="HG24">
        <v>5.2286700000000002</v>
      </c>
      <c r="HH24">
        <v>11.902100000000001</v>
      </c>
      <c r="HI24">
        <v>4.9640000000000004</v>
      </c>
      <c r="HJ24">
        <v>3.2919999999999998</v>
      </c>
      <c r="HK24">
        <v>9999</v>
      </c>
      <c r="HL24">
        <v>9999</v>
      </c>
      <c r="HM24">
        <v>9999</v>
      </c>
      <c r="HN24">
        <v>999.9</v>
      </c>
      <c r="HO24">
        <v>4.9701500000000003</v>
      </c>
      <c r="HP24">
        <v>1.8747100000000001</v>
      </c>
      <c r="HQ24">
        <v>1.87347</v>
      </c>
      <c r="HR24">
        <v>1.87256</v>
      </c>
      <c r="HS24">
        <v>1.8742399999999999</v>
      </c>
      <c r="HT24">
        <v>1.86917</v>
      </c>
      <c r="HU24">
        <v>1.8733299999999999</v>
      </c>
      <c r="HV24">
        <v>1.8784000000000001</v>
      </c>
      <c r="HW24">
        <v>0</v>
      </c>
      <c r="HX24">
        <v>0</v>
      </c>
      <c r="HY24">
        <v>0</v>
      </c>
      <c r="HZ24">
        <v>0</v>
      </c>
      <c r="IA24" t="s">
        <v>421</v>
      </c>
      <c r="IB24" t="s">
        <v>422</v>
      </c>
      <c r="IC24" t="s">
        <v>423</v>
      </c>
      <c r="ID24" t="s">
        <v>423</v>
      </c>
      <c r="IE24" t="s">
        <v>423</v>
      </c>
      <c r="IF24" t="s">
        <v>423</v>
      </c>
      <c r="IG24">
        <v>0</v>
      </c>
      <c r="IH24">
        <v>100</v>
      </c>
      <c r="II24">
        <v>100</v>
      </c>
      <c r="IJ24">
        <v>1.2410000000000001</v>
      </c>
      <c r="IK24">
        <v>0.30399999999999999</v>
      </c>
      <c r="IL24">
        <v>1.18526852959504</v>
      </c>
      <c r="IM24">
        <v>7.5022699049890511E-4</v>
      </c>
      <c r="IN24">
        <v>-1.9075414379404558E-6</v>
      </c>
      <c r="IO24">
        <v>4.87577687351772E-10</v>
      </c>
      <c r="IP24">
        <v>2.506537125315687E-2</v>
      </c>
      <c r="IQ24">
        <v>-4.1806313054066763E-3</v>
      </c>
      <c r="IR24">
        <v>9.7520324251473139E-4</v>
      </c>
      <c r="IS24">
        <v>-7.2278216180753071E-6</v>
      </c>
      <c r="IT24">
        <v>1</v>
      </c>
      <c r="IU24">
        <v>1943</v>
      </c>
      <c r="IV24">
        <v>1</v>
      </c>
      <c r="IW24">
        <v>21</v>
      </c>
      <c r="IX24">
        <v>2.1</v>
      </c>
      <c r="IY24">
        <v>2</v>
      </c>
      <c r="IZ24">
        <v>1.0827599999999999</v>
      </c>
      <c r="JA24">
        <v>2.36328</v>
      </c>
      <c r="JB24">
        <v>1.42578</v>
      </c>
      <c r="JC24">
        <v>2.2827099999999998</v>
      </c>
      <c r="JD24">
        <v>1.5478499999999999</v>
      </c>
      <c r="JE24">
        <v>2.3547400000000001</v>
      </c>
      <c r="JF24">
        <v>30.609300000000001</v>
      </c>
      <c r="JG24">
        <v>15.839399999999999</v>
      </c>
      <c r="JH24">
        <v>18</v>
      </c>
      <c r="JI24">
        <v>619.06100000000004</v>
      </c>
      <c r="JJ24">
        <v>454.86599999999999</v>
      </c>
      <c r="JK24">
        <v>25.564599999999999</v>
      </c>
      <c r="JL24">
        <v>26.3308</v>
      </c>
      <c r="JM24">
        <v>29.9998</v>
      </c>
      <c r="JN24">
        <v>26.297599999999999</v>
      </c>
      <c r="JO24">
        <v>26.2502</v>
      </c>
      <c r="JP24">
        <v>21.6938</v>
      </c>
      <c r="JQ24">
        <v>0</v>
      </c>
      <c r="JR24">
        <v>100</v>
      </c>
      <c r="JS24">
        <v>-999.9</v>
      </c>
      <c r="JT24">
        <v>416.71</v>
      </c>
      <c r="JU24">
        <v>25</v>
      </c>
      <c r="JV24">
        <v>95.5244</v>
      </c>
      <c r="JW24">
        <v>101.492</v>
      </c>
    </row>
    <row r="25" spans="1:283" x14ac:dyDescent="0.2">
      <c r="A25">
        <v>9</v>
      </c>
      <c r="B25">
        <v>1690379742.0999999</v>
      </c>
      <c r="C25">
        <v>1372</v>
      </c>
      <c r="D25" t="s">
        <v>458</v>
      </c>
      <c r="E25" t="s">
        <v>459</v>
      </c>
      <c r="F25">
        <v>15</v>
      </c>
      <c r="P25">
        <v>1690379734.349999</v>
      </c>
      <c r="Q25">
        <f t="shared" si="0"/>
        <v>1.1864465377645446E-3</v>
      </c>
      <c r="R25">
        <f t="shared" si="1"/>
        <v>1.1864465377645446</v>
      </c>
      <c r="S25">
        <f t="shared" si="2"/>
        <v>13.288597372009344</v>
      </c>
      <c r="T25">
        <f t="shared" si="3"/>
        <v>409.69466666666659</v>
      </c>
      <c r="U25">
        <f t="shared" si="4"/>
        <v>208.46206004193959</v>
      </c>
      <c r="V25">
        <f t="shared" si="5"/>
        <v>21.199470669001897</v>
      </c>
      <c r="W25">
        <f t="shared" si="6"/>
        <v>41.663744796051361</v>
      </c>
      <c r="X25">
        <f t="shared" si="7"/>
        <v>0.11050003454014146</v>
      </c>
      <c r="Y25">
        <f>IF(LEFT(CS25,1)&lt;&gt;"0",IF(LEFT(CS25,1)="1",3,CT25),$D$5+$E$5*(DJ25*DC25/($K$5*1000))+$F$5*(DJ25*DC25/($K$5*1000))*MAX(MIN(CQ25,$J$5),$I$5)*MAX(MIN(CQ25,$J$5),$I$5)+$G$5*MAX(MIN(CQ25,$J$5),$I$5)*(DJ25*DC25/($K$5*1000))+$H$5*(DJ25*DC25/($K$5*1000))*(DJ25*DC25/($K$5*1000)))</f>
        <v>2.9578583828465859</v>
      </c>
      <c r="Z25">
        <f t="shared" si="8"/>
        <v>0.10825688528862676</v>
      </c>
      <c r="AA25">
        <f t="shared" si="9"/>
        <v>6.7858298688017168E-2</v>
      </c>
      <c r="AB25">
        <f t="shared" si="10"/>
        <v>241.73497797774618</v>
      </c>
      <c r="AC25">
        <f>(DE25+(AB25+2*0.95*0.0000000567*(((DE25+$B$7)+273)^4-(DE25+273)^4)-44100*Q25)/(1.84*29.3*Y25+8*0.95*0.0000000567*(DE25+273)^3))</f>
        <v>27.721113355705416</v>
      </c>
      <c r="AD25">
        <f>($C$7*DF25+$D$7*DG25+$E$7*AC25)</f>
        <v>26.484870000000001</v>
      </c>
      <c r="AE25">
        <f t="shared" si="11"/>
        <v>3.4722920809837579</v>
      </c>
      <c r="AF25">
        <f t="shared" si="12"/>
        <v>68.306491630634241</v>
      </c>
      <c r="AG25">
        <f t="shared" si="13"/>
        <v>2.3898883932051693</v>
      </c>
      <c r="AH25">
        <f t="shared" si="14"/>
        <v>3.4987719851407899</v>
      </c>
      <c r="AI25">
        <f t="shared" si="15"/>
        <v>1.0824036877785885</v>
      </c>
      <c r="AJ25">
        <f t="shared" si="16"/>
        <v>-52.322292315416412</v>
      </c>
      <c r="AK25">
        <f t="shared" si="17"/>
        <v>20.557575214786247</v>
      </c>
      <c r="AL25">
        <f>2*0.95*0.0000000567*(((DE25+$B$7)+273)^4-(AD25+273)^4)</f>
        <v>1.4931752727440384</v>
      </c>
      <c r="AM25">
        <f t="shared" si="18"/>
        <v>211.46343614986006</v>
      </c>
      <c r="AN25">
        <v>0</v>
      </c>
      <c r="AO25">
        <v>0</v>
      </c>
      <c r="AP25">
        <f>IF(AN25*$H$13&gt;=AR25,1,(AR25/(AR25-AN25*$H$13)))</f>
        <v>1</v>
      </c>
      <c r="AQ25">
        <f t="shared" si="19"/>
        <v>0</v>
      </c>
      <c r="AR25">
        <f>MAX(0,($B$13+$C$13*DJ25)/(1+$D$13*DJ25)*DC25/(DE25+273)*$E$13)</f>
        <v>53803.866914612961</v>
      </c>
      <c r="AS25" t="s">
        <v>414</v>
      </c>
      <c r="AT25">
        <v>12558.6</v>
      </c>
      <c r="AU25">
        <v>607.06799999999998</v>
      </c>
      <c r="AV25">
        <v>2188.17</v>
      </c>
      <c r="AW25">
        <f t="shared" si="20"/>
        <v>0.72256817340517421</v>
      </c>
      <c r="AX25">
        <v>-1.734461745173538</v>
      </c>
      <c r="AY25" t="s">
        <v>460</v>
      </c>
      <c r="AZ25">
        <v>12482</v>
      </c>
      <c r="BA25">
        <v>646.614423076923</v>
      </c>
      <c r="BB25">
        <v>867.12800000000004</v>
      </c>
      <c r="BC25">
        <f t="shared" si="21"/>
        <v>0.25430337496087896</v>
      </c>
      <c r="BD25">
        <v>0.5</v>
      </c>
      <c r="BE25">
        <f t="shared" si="22"/>
        <v>1261.1959492112676</v>
      </c>
      <c r="BF25">
        <f t="shared" si="23"/>
        <v>13.288597372009344</v>
      </c>
      <c r="BG25">
        <f t="shared" si="24"/>
        <v>160.36319318570733</v>
      </c>
      <c r="BH25">
        <f t="shared" si="25"/>
        <v>1.1911756556606505E-2</v>
      </c>
      <c r="BI25">
        <f t="shared" si="26"/>
        <v>1.5234682768864571</v>
      </c>
      <c r="BJ25">
        <f t="shared" si="27"/>
        <v>426.713763671653</v>
      </c>
      <c r="BK25" t="s">
        <v>461</v>
      </c>
      <c r="BL25">
        <v>-3284.89</v>
      </c>
      <c r="BM25">
        <f t="shared" si="28"/>
        <v>-3284.89</v>
      </c>
      <c r="BN25">
        <f t="shared" si="29"/>
        <v>4.7882411823859909</v>
      </c>
      <c r="BO25">
        <f t="shared" si="30"/>
        <v>5.3109976142463024E-2</v>
      </c>
      <c r="BP25">
        <f t="shared" si="31"/>
        <v>0.24137173720003069</v>
      </c>
      <c r="BQ25">
        <f t="shared" si="32"/>
        <v>0.84793346505835954</v>
      </c>
      <c r="BR25">
        <f t="shared" si="33"/>
        <v>0.83551978303740038</v>
      </c>
      <c r="BS25">
        <f t="shared" si="34"/>
        <v>-0.26980596674667906</v>
      </c>
      <c r="BT25">
        <f t="shared" si="35"/>
        <v>1.269805966746679</v>
      </c>
      <c r="BU25">
        <v>3136</v>
      </c>
      <c r="BV25">
        <v>300</v>
      </c>
      <c r="BW25">
        <v>300</v>
      </c>
      <c r="BX25">
        <v>300</v>
      </c>
      <c r="BY25">
        <v>12482</v>
      </c>
      <c r="BZ25">
        <v>826.67</v>
      </c>
      <c r="CA25">
        <v>-9.0431499999999998E-3</v>
      </c>
      <c r="CB25">
        <v>-3.3</v>
      </c>
      <c r="CC25" t="s">
        <v>417</v>
      </c>
      <c r="CD25" t="s">
        <v>417</v>
      </c>
      <c r="CE25" t="s">
        <v>417</v>
      </c>
      <c r="CF25" t="s">
        <v>417</v>
      </c>
      <c r="CG25" t="s">
        <v>417</v>
      </c>
      <c r="CH25" t="s">
        <v>417</v>
      </c>
      <c r="CI25" t="s">
        <v>417</v>
      </c>
      <c r="CJ25" t="s">
        <v>417</v>
      </c>
      <c r="CK25" t="s">
        <v>417</v>
      </c>
      <c r="CL25" t="s">
        <v>417</v>
      </c>
      <c r="CM25">
        <f>$B$11*DK25+$C$11*DL25+$F$11*DW25*(1-DZ25)</f>
        <v>1499.981666666667</v>
      </c>
      <c r="CN25">
        <f t="shared" si="36"/>
        <v>1261.1959492112676</v>
      </c>
      <c r="CO25">
        <f>($B$11*$D$9+$C$11*$D$9+$F$11*((EJ25+EB25)/MAX(EJ25+EB25+EK25, 0.1)*$I$9+EK25/MAX(EJ25+EB25+EK25, 0.1)*$J$9))/($B$11+$C$11+$F$11)</f>
        <v>0.84080757601121836</v>
      </c>
      <c r="CP25">
        <f>($B$11*$K$9+$C$11*$K$9+$F$11*((EJ25+EB25)/MAX(EJ25+EB25+EK25, 0.1)*$P$9+EK25/MAX(EJ25+EB25+EK25, 0.1)*$Q$9))/($B$11+$C$11+$F$11)</f>
        <v>0.16115862170165154</v>
      </c>
      <c r="CQ25">
        <v>6</v>
      </c>
      <c r="CR25">
        <v>0.5</v>
      </c>
      <c r="CS25" t="s">
        <v>418</v>
      </c>
      <c r="CT25">
        <v>2</v>
      </c>
      <c r="CU25">
        <v>1690379734.349999</v>
      </c>
      <c r="CV25">
        <v>409.69466666666659</v>
      </c>
      <c r="CW25">
        <v>423.46576666666658</v>
      </c>
      <c r="CX25">
        <v>23.500636666666669</v>
      </c>
      <c r="CY25">
        <v>22.342373333333331</v>
      </c>
      <c r="CZ25">
        <v>408.44920000000002</v>
      </c>
      <c r="DA25">
        <v>23.142136666666669</v>
      </c>
      <c r="DB25">
        <v>600.15589999999997</v>
      </c>
      <c r="DC25">
        <v>101.5945333333333</v>
      </c>
      <c r="DD25">
        <v>0.10008997</v>
      </c>
      <c r="DE25">
        <v>26.61378666666667</v>
      </c>
      <c r="DF25">
        <v>26.484870000000001</v>
      </c>
      <c r="DG25">
        <v>999.9000000000002</v>
      </c>
      <c r="DH25">
        <v>0</v>
      </c>
      <c r="DI25">
        <v>0</v>
      </c>
      <c r="DJ25">
        <v>10002.772666666669</v>
      </c>
      <c r="DK25">
        <v>0</v>
      </c>
      <c r="DL25">
        <v>1003.439</v>
      </c>
      <c r="DM25">
        <v>-13.770913333333329</v>
      </c>
      <c r="DN25">
        <v>419.55439999999987</v>
      </c>
      <c r="DO25">
        <v>433.14303333333339</v>
      </c>
      <c r="DP25">
        <v>1.158258666666667</v>
      </c>
      <c r="DQ25">
        <v>423.46576666666658</v>
      </c>
      <c r="DR25">
        <v>22.342373333333331</v>
      </c>
      <c r="DS25">
        <v>2.387537</v>
      </c>
      <c r="DT25">
        <v>2.269863</v>
      </c>
      <c r="DU25">
        <v>20.279473333333339</v>
      </c>
      <c r="DV25">
        <v>19.464116666666669</v>
      </c>
      <c r="DW25">
        <v>1499.981666666667</v>
      </c>
      <c r="DX25">
        <v>0.97299216666666666</v>
      </c>
      <c r="DY25">
        <v>2.700780999999999E-2</v>
      </c>
      <c r="DZ25">
        <v>0</v>
      </c>
      <c r="EA25">
        <v>646.70593333333329</v>
      </c>
      <c r="EB25">
        <v>4.9993100000000004</v>
      </c>
      <c r="EC25">
        <v>14736.75333333333</v>
      </c>
      <c r="ED25">
        <v>13259.033333333329</v>
      </c>
      <c r="EE25">
        <v>39.58306666666666</v>
      </c>
      <c r="EF25">
        <v>40.345599999999983</v>
      </c>
      <c r="EG25">
        <v>39.807999999999993</v>
      </c>
      <c r="EH25">
        <v>40.316399999999987</v>
      </c>
      <c r="EI25">
        <v>40.558066666666647</v>
      </c>
      <c r="EJ25">
        <v>1454.605</v>
      </c>
      <c r="EK25">
        <v>40.378333333333337</v>
      </c>
      <c r="EL25">
        <v>0</v>
      </c>
      <c r="EM25">
        <v>219.19999980926511</v>
      </c>
      <c r="EN25">
        <v>0</v>
      </c>
      <c r="EO25">
        <v>646.614423076923</v>
      </c>
      <c r="EP25">
        <v>-6.9497094015626253</v>
      </c>
      <c r="EQ25">
        <v>-1297.6923112088</v>
      </c>
      <c r="ER25">
        <v>14726.042307692311</v>
      </c>
      <c r="ES25">
        <v>15</v>
      </c>
      <c r="ET25">
        <v>1690379542.5999999</v>
      </c>
      <c r="EU25" t="s">
        <v>457</v>
      </c>
      <c r="EV25">
        <v>1690379539.5999999</v>
      </c>
      <c r="EW25">
        <v>1690379542.5999999</v>
      </c>
      <c r="EX25">
        <v>7</v>
      </c>
      <c r="EY25">
        <v>3.9E-2</v>
      </c>
      <c r="EZ25">
        <v>-0.02</v>
      </c>
      <c r="FA25">
        <v>1.2410000000000001</v>
      </c>
      <c r="FB25">
        <v>0.30399999999999999</v>
      </c>
      <c r="FC25">
        <v>417</v>
      </c>
      <c r="FD25">
        <v>22</v>
      </c>
      <c r="FE25">
        <v>0.46</v>
      </c>
      <c r="FF25">
        <v>0.23</v>
      </c>
      <c r="FG25">
        <v>13.289569876738771</v>
      </c>
      <c r="FH25">
        <v>-0.25249895323560412</v>
      </c>
      <c r="FI25">
        <v>2.9367578204620489E-2</v>
      </c>
      <c r="FJ25">
        <v>1</v>
      </c>
      <c r="FK25">
        <v>-13.782034146341459</v>
      </c>
      <c r="FL25">
        <v>0.17745993031362081</v>
      </c>
      <c r="FM25">
        <v>3.0171732932891149E-2</v>
      </c>
      <c r="FN25">
        <v>1</v>
      </c>
      <c r="FO25">
        <v>409.68929032258058</v>
      </c>
      <c r="FP25">
        <v>0.84043548387048039</v>
      </c>
      <c r="FQ25">
        <v>6.8115269259891031E-2</v>
      </c>
      <c r="FR25">
        <v>1</v>
      </c>
      <c r="FS25">
        <v>1.1391034146341461</v>
      </c>
      <c r="FT25">
        <v>0.37478508710801661</v>
      </c>
      <c r="FU25">
        <v>3.8532483895663168E-2</v>
      </c>
      <c r="FV25">
        <v>1</v>
      </c>
      <c r="FW25">
        <v>23.498325806451621</v>
      </c>
      <c r="FX25">
        <v>0.48705967741938577</v>
      </c>
      <c r="FY25">
        <v>3.8003089583585267E-2</v>
      </c>
      <c r="FZ25">
        <v>1</v>
      </c>
      <c r="GA25">
        <v>5</v>
      </c>
      <c r="GB25">
        <v>5</v>
      </c>
      <c r="GC25" t="s">
        <v>420</v>
      </c>
      <c r="GD25">
        <v>3.1792799999999999</v>
      </c>
      <c r="GE25">
        <v>2.79718</v>
      </c>
      <c r="GF25">
        <v>0.103574</v>
      </c>
      <c r="GG25">
        <v>0.106987</v>
      </c>
      <c r="GH25">
        <v>0.11913</v>
      </c>
      <c r="GI25">
        <v>0.116092</v>
      </c>
      <c r="GJ25">
        <v>28134.7</v>
      </c>
      <c r="GK25">
        <v>22303.599999999999</v>
      </c>
      <c r="GL25">
        <v>29327.9</v>
      </c>
      <c r="GM25">
        <v>24462.400000000001</v>
      </c>
      <c r="GN25">
        <v>32820.5</v>
      </c>
      <c r="GO25">
        <v>31527.8</v>
      </c>
      <c r="GP25">
        <v>40429.300000000003</v>
      </c>
      <c r="GQ25">
        <v>39890.300000000003</v>
      </c>
      <c r="GR25">
        <v>2.1697000000000002</v>
      </c>
      <c r="GS25">
        <v>1.93668</v>
      </c>
      <c r="GT25">
        <v>0.108518</v>
      </c>
      <c r="GU25">
        <v>0</v>
      </c>
      <c r="GV25">
        <v>24.732900000000001</v>
      </c>
      <c r="GW25">
        <v>999.9</v>
      </c>
      <c r="GX25">
        <v>68.099999999999994</v>
      </c>
      <c r="GY25">
        <v>26.5</v>
      </c>
      <c r="GZ25">
        <v>23.298200000000001</v>
      </c>
      <c r="HA25">
        <v>62.721699999999998</v>
      </c>
      <c r="HB25">
        <v>30.825299999999999</v>
      </c>
      <c r="HC25">
        <v>1</v>
      </c>
      <c r="HD25">
        <v>-8.2893800000000004E-2</v>
      </c>
      <c r="HE25">
        <v>0</v>
      </c>
      <c r="HF25">
        <v>20.2773</v>
      </c>
      <c r="HG25">
        <v>5.2220800000000001</v>
      </c>
      <c r="HH25">
        <v>11.902100000000001</v>
      </c>
      <c r="HI25">
        <v>4.9634999999999998</v>
      </c>
      <c r="HJ25">
        <v>3.29135</v>
      </c>
      <c r="HK25">
        <v>9999</v>
      </c>
      <c r="HL25">
        <v>9999</v>
      </c>
      <c r="HM25">
        <v>9999</v>
      </c>
      <c r="HN25">
        <v>999.9</v>
      </c>
      <c r="HO25">
        <v>4.9701500000000003</v>
      </c>
      <c r="HP25">
        <v>1.8747100000000001</v>
      </c>
      <c r="HQ25">
        <v>1.87347</v>
      </c>
      <c r="HR25">
        <v>1.87256</v>
      </c>
      <c r="HS25">
        <v>1.8742099999999999</v>
      </c>
      <c r="HT25">
        <v>1.8691599999999999</v>
      </c>
      <c r="HU25">
        <v>1.8733200000000001</v>
      </c>
      <c r="HV25">
        <v>1.8783700000000001</v>
      </c>
      <c r="HW25">
        <v>0</v>
      </c>
      <c r="HX25">
        <v>0</v>
      </c>
      <c r="HY25">
        <v>0</v>
      </c>
      <c r="HZ25">
        <v>0</v>
      </c>
      <c r="IA25" t="s">
        <v>421</v>
      </c>
      <c r="IB25" t="s">
        <v>422</v>
      </c>
      <c r="IC25" t="s">
        <v>423</v>
      </c>
      <c r="ID25" t="s">
        <v>423</v>
      </c>
      <c r="IE25" t="s">
        <v>423</v>
      </c>
      <c r="IF25" t="s">
        <v>423</v>
      </c>
      <c r="IG25">
        <v>0</v>
      </c>
      <c r="IH25">
        <v>100</v>
      </c>
      <c r="II25">
        <v>100</v>
      </c>
      <c r="IJ25">
        <v>1.246</v>
      </c>
      <c r="IK25">
        <v>0.30449999999999999</v>
      </c>
      <c r="IL25">
        <v>1.2240626797125309</v>
      </c>
      <c r="IM25">
        <v>7.5022699049890511E-4</v>
      </c>
      <c r="IN25">
        <v>-1.9075414379404558E-6</v>
      </c>
      <c r="IO25">
        <v>4.87577687351772E-10</v>
      </c>
      <c r="IP25">
        <v>0.3044600000000024</v>
      </c>
      <c r="IQ25">
        <v>0</v>
      </c>
      <c r="IR25">
        <v>0</v>
      </c>
      <c r="IS25">
        <v>0</v>
      </c>
      <c r="IT25">
        <v>1</v>
      </c>
      <c r="IU25">
        <v>1943</v>
      </c>
      <c r="IV25">
        <v>1</v>
      </c>
      <c r="IW25">
        <v>21</v>
      </c>
      <c r="IX25">
        <v>3.4</v>
      </c>
      <c r="IY25">
        <v>3.3</v>
      </c>
      <c r="IZ25">
        <v>1.09863</v>
      </c>
      <c r="JA25">
        <v>2.3742700000000001</v>
      </c>
      <c r="JB25">
        <v>1.42578</v>
      </c>
      <c r="JC25">
        <v>2.2814899999999998</v>
      </c>
      <c r="JD25">
        <v>1.5478499999999999</v>
      </c>
      <c r="JE25">
        <v>2.3596200000000001</v>
      </c>
      <c r="JF25">
        <v>30.587700000000002</v>
      </c>
      <c r="JG25">
        <v>15.786899999999999</v>
      </c>
      <c r="JH25">
        <v>18</v>
      </c>
      <c r="JI25">
        <v>619.68899999999996</v>
      </c>
      <c r="JJ25">
        <v>453.57499999999999</v>
      </c>
      <c r="JK25">
        <v>25.523</v>
      </c>
      <c r="JL25">
        <v>26.285</v>
      </c>
      <c r="JM25">
        <v>29.9999</v>
      </c>
      <c r="JN25">
        <v>26.279900000000001</v>
      </c>
      <c r="JO25">
        <v>26.2302</v>
      </c>
      <c r="JP25">
        <v>22.006</v>
      </c>
      <c r="JQ25">
        <v>0</v>
      </c>
      <c r="JR25">
        <v>100</v>
      </c>
      <c r="JS25">
        <v>-999.9</v>
      </c>
      <c r="JT25">
        <v>423.60500000000002</v>
      </c>
      <c r="JU25">
        <v>25</v>
      </c>
      <c r="JV25">
        <v>95.522999999999996</v>
      </c>
      <c r="JW25">
        <v>101.508</v>
      </c>
    </row>
    <row r="26" spans="1:283" x14ac:dyDescent="0.2">
      <c r="A26">
        <v>10</v>
      </c>
      <c r="B26">
        <v>1690379889.0999999</v>
      </c>
      <c r="C26">
        <v>1519</v>
      </c>
      <c r="D26" t="s">
        <v>462</v>
      </c>
      <c r="E26" t="s">
        <v>463</v>
      </c>
      <c r="F26">
        <v>15</v>
      </c>
      <c r="P26">
        <v>1690379881.099999</v>
      </c>
      <c r="Q26">
        <f t="shared" si="0"/>
        <v>1.532615881622268E-3</v>
      </c>
      <c r="R26">
        <f t="shared" si="1"/>
        <v>1.5326158816222679</v>
      </c>
      <c r="S26">
        <f t="shared" si="2"/>
        <v>15.612717541129413</v>
      </c>
      <c r="T26">
        <f t="shared" si="3"/>
        <v>409.44667741935501</v>
      </c>
      <c r="U26">
        <f t="shared" si="4"/>
        <v>214.97377189030414</v>
      </c>
      <c r="V26">
        <f t="shared" si="5"/>
        <v>21.861060790189864</v>
      </c>
      <c r="W26">
        <f t="shared" si="6"/>
        <v>41.637352439316295</v>
      </c>
      <c r="X26">
        <f t="shared" si="7"/>
        <v>0.1352635294004525</v>
      </c>
      <c r="Y26">
        <f>IF(LEFT(CS26,1)&lt;&gt;"0",IF(LEFT(CS26,1)="1",3,CT26),$D$5+$E$5*(DJ26*DC26/($K$5*1000))+$F$5*(DJ26*DC26/($K$5*1000))*MAX(MIN(CQ26,$J$5),$I$5)*MAX(MIN(CQ26,$J$5),$I$5)+$G$5*MAX(MIN(CQ26,$J$5),$I$5)*(DJ26*DC26/($K$5*1000))+$H$5*(DJ26*DC26/($K$5*1000))*(DJ26*DC26/($K$5*1000)))</f>
        <v>2.9576633862873756</v>
      </c>
      <c r="Z26">
        <f t="shared" si="8"/>
        <v>0.131918505931271</v>
      </c>
      <c r="AA26">
        <f t="shared" si="9"/>
        <v>8.2742713418433048E-2</v>
      </c>
      <c r="AB26">
        <f t="shared" si="10"/>
        <v>241.73832198661918</v>
      </c>
      <c r="AC26">
        <f>(DE26+(AB26+2*0.95*0.0000000567*(((DE26+$B$7)+273)^4-(DE26+273)^4)-44100*Q26)/(1.84*29.3*Y26+8*0.95*0.0000000567*(DE26+273)^3))</f>
        <v>27.933108243605673</v>
      </c>
      <c r="AD26">
        <f>($C$7*DF26+$D$7*DG26+$E$7*AC26)</f>
        <v>27.020706451612899</v>
      </c>
      <c r="AE26">
        <f t="shared" si="11"/>
        <v>3.5835147673219971</v>
      </c>
      <c r="AF26">
        <f t="shared" si="12"/>
        <v>68.430075363332293</v>
      </c>
      <c r="AG26">
        <f t="shared" si="13"/>
        <v>2.4370433088171546</v>
      </c>
      <c r="AH26">
        <f t="shared" si="14"/>
        <v>3.5613628888724342</v>
      </c>
      <c r="AI26">
        <f t="shared" si="15"/>
        <v>1.1464714585048426</v>
      </c>
      <c r="AJ26">
        <f t="shared" si="16"/>
        <v>-67.588360379542024</v>
      </c>
      <c r="AK26">
        <f t="shared" si="17"/>
        <v>-16.830579225366737</v>
      </c>
      <c r="AL26">
        <f>2*0.95*0.0000000567*(((DE26+$B$7)+273)^4-(AD26+273)^4)</f>
        <v>-1.227682371880616</v>
      </c>
      <c r="AM26">
        <f t="shared" si="18"/>
        <v>156.09170000982982</v>
      </c>
      <c r="AN26">
        <v>0</v>
      </c>
      <c r="AO26">
        <v>0</v>
      </c>
      <c r="AP26">
        <f>IF(AN26*$H$13&gt;=AR26,1,(AR26/(AR26-AN26*$H$13)))</f>
        <v>1</v>
      </c>
      <c r="AQ26">
        <f t="shared" si="19"/>
        <v>0</v>
      </c>
      <c r="AR26">
        <f>MAX(0,($B$13+$C$13*DJ26)/(1+$D$13*DJ26)*DC26/(DE26+273)*$E$13)</f>
        <v>53744.046755062707</v>
      </c>
      <c r="AS26" t="s">
        <v>414</v>
      </c>
      <c r="AT26">
        <v>12558.6</v>
      </c>
      <c r="AU26">
        <v>607.06799999999998</v>
      </c>
      <c r="AV26">
        <v>2188.17</v>
      </c>
      <c r="AW26">
        <f t="shared" si="20"/>
        <v>0.72256817340517421</v>
      </c>
      <c r="AX26">
        <v>-1.734461745173538</v>
      </c>
      <c r="AY26" t="s">
        <v>464</v>
      </c>
      <c r="AZ26">
        <v>12534.6</v>
      </c>
      <c r="BA26">
        <v>712.36861538461551</v>
      </c>
      <c r="BB26">
        <v>942.73299999999995</v>
      </c>
      <c r="BC26">
        <f t="shared" si="21"/>
        <v>0.24435803627897235</v>
      </c>
      <c r="BD26">
        <v>0.5</v>
      </c>
      <c r="BE26">
        <f t="shared" si="22"/>
        <v>1261.2174288080428</v>
      </c>
      <c r="BF26">
        <f t="shared" si="23"/>
        <v>15.612717541129413</v>
      </c>
      <c r="BG26">
        <f t="shared" si="24"/>
        <v>154.09430711217396</v>
      </c>
      <c r="BH26">
        <f t="shared" si="25"/>
        <v>1.375431300747049E-2</v>
      </c>
      <c r="BI26">
        <f t="shared" si="26"/>
        <v>1.3210919740796176</v>
      </c>
      <c r="BJ26">
        <f t="shared" si="27"/>
        <v>444.24606132973673</v>
      </c>
      <c r="BK26" t="s">
        <v>465</v>
      </c>
      <c r="BL26">
        <v>8.19</v>
      </c>
      <c r="BM26">
        <f t="shared" si="28"/>
        <v>8.19</v>
      </c>
      <c r="BN26">
        <f t="shared" si="29"/>
        <v>0.9913124925084833</v>
      </c>
      <c r="BO26">
        <f t="shared" si="30"/>
        <v>0.24649950255406597</v>
      </c>
      <c r="BP26">
        <f t="shared" si="31"/>
        <v>0.5713066174919037</v>
      </c>
      <c r="BQ26">
        <f t="shared" si="32"/>
        <v>0.68629253754601893</v>
      </c>
      <c r="BR26">
        <f t="shared" si="33"/>
        <v>0.78770186869664327</v>
      </c>
      <c r="BS26">
        <f t="shared" si="34"/>
        <v>2.8339694960140987E-3</v>
      </c>
      <c r="BT26">
        <f t="shared" si="35"/>
        <v>0.99716603050398589</v>
      </c>
      <c r="BU26">
        <v>3138</v>
      </c>
      <c r="BV26">
        <v>300</v>
      </c>
      <c r="BW26">
        <v>300</v>
      </c>
      <c r="BX26">
        <v>300</v>
      </c>
      <c r="BY26">
        <v>12534.6</v>
      </c>
      <c r="BZ26">
        <v>907.16</v>
      </c>
      <c r="CA26">
        <v>-9.08167E-3</v>
      </c>
      <c r="CB26">
        <v>-1.51</v>
      </c>
      <c r="CC26" t="s">
        <v>417</v>
      </c>
      <c r="CD26" t="s">
        <v>417</v>
      </c>
      <c r="CE26" t="s">
        <v>417</v>
      </c>
      <c r="CF26" t="s">
        <v>417</v>
      </c>
      <c r="CG26" t="s">
        <v>417</v>
      </c>
      <c r="CH26" t="s">
        <v>417</v>
      </c>
      <c r="CI26" t="s">
        <v>417</v>
      </c>
      <c r="CJ26" t="s">
        <v>417</v>
      </c>
      <c r="CK26" t="s">
        <v>417</v>
      </c>
      <c r="CL26" t="s">
        <v>417</v>
      </c>
      <c r="CM26">
        <f>$B$11*DK26+$C$11*DL26+$F$11*DW26*(1-DZ26)</f>
        <v>1500.0077419354841</v>
      </c>
      <c r="CN26">
        <f t="shared" si="36"/>
        <v>1261.2174288080428</v>
      </c>
      <c r="CO26">
        <f>($B$11*$D$9+$C$11*$D$9+$F$11*((EJ26+EB26)/MAX(EJ26+EB26+EK26, 0.1)*$I$9+EK26/MAX(EJ26+EB26+EK26, 0.1)*$J$9))/($B$11+$C$11+$F$11)</f>
        <v>0.84080727955488666</v>
      </c>
      <c r="CP26">
        <f>($B$11*$K$9+$C$11*$K$9+$F$11*((EJ26+EB26)/MAX(EJ26+EB26+EK26, 0.1)*$P$9+EK26/MAX(EJ26+EB26+EK26, 0.1)*$Q$9))/($B$11+$C$11+$F$11)</f>
        <v>0.16115804954093127</v>
      </c>
      <c r="CQ26">
        <v>6</v>
      </c>
      <c r="CR26">
        <v>0.5</v>
      </c>
      <c r="CS26" t="s">
        <v>418</v>
      </c>
      <c r="CT26">
        <v>2</v>
      </c>
      <c r="CU26">
        <v>1690379881.099999</v>
      </c>
      <c r="CV26">
        <v>409.44667741935501</v>
      </c>
      <c r="CW26">
        <v>425.68380645161301</v>
      </c>
      <c r="CX26">
        <v>23.965003225806448</v>
      </c>
      <c r="CY26">
        <v>22.469403225806449</v>
      </c>
      <c r="CZ26">
        <v>408.20125806451608</v>
      </c>
      <c r="DA26">
        <v>23.660535483870969</v>
      </c>
      <c r="DB26">
        <v>600.11503225806439</v>
      </c>
      <c r="DC26">
        <v>101.59203225806451</v>
      </c>
      <c r="DD26">
        <v>9.9725754838709685E-2</v>
      </c>
      <c r="DE26">
        <v>26.915154838709679</v>
      </c>
      <c r="DF26">
        <v>27.020706451612899</v>
      </c>
      <c r="DG26">
        <v>999.90000000000032</v>
      </c>
      <c r="DH26">
        <v>0</v>
      </c>
      <c r="DI26">
        <v>0</v>
      </c>
      <c r="DJ26">
        <v>10001.912580645159</v>
      </c>
      <c r="DK26">
        <v>0</v>
      </c>
      <c r="DL26">
        <v>359.32374193548378</v>
      </c>
      <c r="DM26">
        <v>-16.236970967741939</v>
      </c>
      <c r="DN26">
        <v>419.50012903225797</v>
      </c>
      <c r="DO26">
        <v>435.46848387096782</v>
      </c>
      <c r="DP26">
        <v>1.495600967741936</v>
      </c>
      <c r="DQ26">
        <v>425.68380645161301</v>
      </c>
      <c r="DR26">
        <v>22.469403225806449</v>
      </c>
      <c r="DS26">
        <v>2.4346545161290321</v>
      </c>
      <c r="DT26">
        <v>2.2827138709677421</v>
      </c>
      <c r="DU26">
        <v>20.59612580645161</v>
      </c>
      <c r="DV26">
        <v>19.55492903225807</v>
      </c>
      <c r="DW26">
        <v>1500.0077419354841</v>
      </c>
      <c r="DX26">
        <v>0.97299970967741922</v>
      </c>
      <c r="DY26">
        <v>2.7000016129032269E-2</v>
      </c>
      <c r="DZ26">
        <v>0</v>
      </c>
      <c r="EA26">
        <v>713.11216129032266</v>
      </c>
      <c r="EB26">
        <v>4.9993100000000013</v>
      </c>
      <c r="EC26">
        <v>12786.554838709681</v>
      </c>
      <c r="ED26">
        <v>13259.3129032258</v>
      </c>
      <c r="EE26">
        <v>37.68922580645161</v>
      </c>
      <c r="EF26">
        <v>38.481677419354817</v>
      </c>
      <c r="EG26">
        <v>38.10261290322579</v>
      </c>
      <c r="EH26">
        <v>37.721548387096767</v>
      </c>
      <c r="EI26">
        <v>38.779999999999987</v>
      </c>
      <c r="EJ26">
        <v>1454.644516129033</v>
      </c>
      <c r="EK26">
        <v>40.364193548387078</v>
      </c>
      <c r="EL26">
        <v>0</v>
      </c>
      <c r="EM26">
        <v>146.9000000953674</v>
      </c>
      <c r="EN26">
        <v>0</v>
      </c>
      <c r="EO26">
        <v>712.36861538461551</v>
      </c>
      <c r="EP26">
        <v>-58.129914564025057</v>
      </c>
      <c r="EQ26">
        <v>2913.1555501609951</v>
      </c>
      <c r="ER26">
        <v>12855.33076923077</v>
      </c>
      <c r="ES26">
        <v>15</v>
      </c>
      <c r="ET26">
        <v>1690379542.5999999</v>
      </c>
      <c r="EU26" t="s">
        <v>457</v>
      </c>
      <c r="EV26">
        <v>1690379539.5999999</v>
      </c>
      <c r="EW26">
        <v>1690379542.5999999</v>
      </c>
      <c r="EX26">
        <v>7</v>
      </c>
      <c r="EY26">
        <v>3.9E-2</v>
      </c>
      <c r="EZ26">
        <v>-0.02</v>
      </c>
      <c r="FA26">
        <v>1.2410000000000001</v>
      </c>
      <c r="FB26">
        <v>0.30399999999999999</v>
      </c>
      <c r="FC26">
        <v>417</v>
      </c>
      <c r="FD26">
        <v>22</v>
      </c>
      <c r="FE26">
        <v>0.46</v>
      </c>
      <c r="FF26">
        <v>0.23</v>
      </c>
      <c r="FG26">
        <v>15.612673207159499</v>
      </c>
      <c r="FH26">
        <v>-3.4538546391449168E-2</v>
      </c>
      <c r="FI26">
        <v>3.1806444744230687E-2</v>
      </c>
      <c r="FJ26">
        <v>1</v>
      </c>
      <c r="FK26">
        <v>-16.279029268292689</v>
      </c>
      <c r="FL26">
        <v>0.56076794425086873</v>
      </c>
      <c r="FM26">
        <v>8.8278548188086239E-2</v>
      </c>
      <c r="FN26">
        <v>1</v>
      </c>
      <c r="FO26">
        <v>409.44667741935501</v>
      </c>
      <c r="FP26">
        <v>1.2996290322573589</v>
      </c>
      <c r="FQ26">
        <v>0.1014445302415112</v>
      </c>
      <c r="FR26">
        <v>1</v>
      </c>
      <c r="FS26">
        <v>1.478706097560976</v>
      </c>
      <c r="FT26">
        <v>0.36870961672473501</v>
      </c>
      <c r="FU26">
        <v>3.6904093095617367E-2</v>
      </c>
      <c r="FV26">
        <v>1</v>
      </c>
      <c r="FW26">
        <v>23.965003225806448</v>
      </c>
      <c r="FX26">
        <v>0.32781774193539559</v>
      </c>
      <c r="FY26">
        <v>2.449288881486638E-2</v>
      </c>
      <c r="FZ26">
        <v>1</v>
      </c>
      <c r="GA26">
        <v>5</v>
      </c>
      <c r="GB26">
        <v>5</v>
      </c>
      <c r="GC26" t="s">
        <v>420</v>
      </c>
      <c r="GD26">
        <v>3.1791399999999999</v>
      </c>
      <c r="GE26">
        <v>2.7972600000000001</v>
      </c>
      <c r="GF26">
        <v>0.103547</v>
      </c>
      <c r="GG26">
        <v>0.107428</v>
      </c>
      <c r="GH26">
        <v>0.120923</v>
      </c>
      <c r="GI26">
        <v>0.116534</v>
      </c>
      <c r="GJ26">
        <v>28134.7</v>
      </c>
      <c r="GK26">
        <v>22289.599999999999</v>
      </c>
      <c r="GL26">
        <v>29326.9</v>
      </c>
      <c r="GM26">
        <v>24459</v>
      </c>
      <c r="GN26">
        <v>32749.3</v>
      </c>
      <c r="GO26">
        <v>31509</v>
      </c>
      <c r="GP26">
        <v>40426.199999999997</v>
      </c>
      <c r="GQ26">
        <v>39886.800000000003</v>
      </c>
      <c r="GR26">
        <v>2.1696800000000001</v>
      </c>
      <c r="GS26">
        <v>1.9376800000000001</v>
      </c>
      <c r="GT26">
        <v>0.119507</v>
      </c>
      <c r="GU26">
        <v>0</v>
      </c>
      <c r="GV26">
        <v>25.080400000000001</v>
      </c>
      <c r="GW26">
        <v>999.9</v>
      </c>
      <c r="GX26">
        <v>68.099999999999994</v>
      </c>
      <c r="GY26">
        <v>26.6</v>
      </c>
      <c r="GZ26">
        <v>23.434100000000001</v>
      </c>
      <c r="HA26">
        <v>62.091700000000003</v>
      </c>
      <c r="HB26">
        <v>32.179499999999997</v>
      </c>
      <c r="HC26">
        <v>1</v>
      </c>
      <c r="HD26">
        <v>-8.0665700000000007E-2</v>
      </c>
      <c r="HE26">
        <v>0</v>
      </c>
      <c r="HF26">
        <v>20.277899999999999</v>
      </c>
      <c r="HG26">
        <v>5.2285199999999996</v>
      </c>
      <c r="HH26">
        <v>11.902100000000001</v>
      </c>
      <c r="HI26">
        <v>4.9638999999999998</v>
      </c>
      <c r="HJ26">
        <v>3.2919999999999998</v>
      </c>
      <c r="HK26">
        <v>9999</v>
      </c>
      <c r="HL26">
        <v>9999</v>
      </c>
      <c r="HM26">
        <v>9999</v>
      </c>
      <c r="HN26">
        <v>999.9</v>
      </c>
      <c r="HO26">
        <v>4.9701300000000002</v>
      </c>
      <c r="HP26">
        <v>1.87469</v>
      </c>
      <c r="HQ26">
        <v>1.87347</v>
      </c>
      <c r="HR26">
        <v>1.87256</v>
      </c>
      <c r="HS26">
        <v>1.87419</v>
      </c>
      <c r="HT26">
        <v>1.8690800000000001</v>
      </c>
      <c r="HU26">
        <v>1.8733200000000001</v>
      </c>
      <c r="HV26">
        <v>1.87836</v>
      </c>
      <c r="HW26">
        <v>0</v>
      </c>
      <c r="HX26">
        <v>0</v>
      </c>
      <c r="HY26">
        <v>0</v>
      </c>
      <c r="HZ26">
        <v>0</v>
      </c>
      <c r="IA26" t="s">
        <v>421</v>
      </c>
      <c r="IB26" t="s">
        <v>422</v>
      </c>
      <c r="IC26" t="s">
        <v>423</v>
      </c>
      <c r="ID26" t="s">
        <v>423</v>
      </c>
      <c r="IE26" t="s">
        <v>423</v>
      </c>
      <c r="IF26" t="s">
        <v>423</v>
      </c>
      <c r="IG26">
        <v>0</v>
      </c>
      <c r="IH26">
        <v>100</v>
      </c>
      <c r="II26">
        <v>100</v>
      </c>
      <c r="IJ26">
        <v>1.2450000000000001</v>
      </c>
      <c r="IK26">
        <v>0.30449999999999999</v>
      </c>
      <c r="IL26">
        <v>1.2240626797125309</v>
      </c>
      <c r="IM26">
        <v>7.5022699049890511E-4</v>
      </c>
      <c r="IN26">
        <v>-1.9075414379404558E-6</v>
      </c>
      <c r="IO26">
        <v>4.87577687351772E-10</v>
      </c>
      <c r="IP26">
        <v>0.3044600000000024</v>
      </c>
      <c r="IQ26">
        <v>0</v>
      </c>
      <c r="IR26">
        <v>0</v>
      </c>
      <c r="IS26">
        <v>0</v>
      </c>
      <c r="IT26">
        <v>1</v>
      </c>
      <c r="IU26">
        <v>1943</v>
      </c>
      <c r="IV26">
        <v>1</v>
      </c>
      <c r="IW26">
        <v>21</v>
      </c>
      <c r="IX26">
        <v>5.8</v>
      </c>
      <c r="IY26">
        <v>5.8</v>
      </c>
      <c r="IZ26">
        <v>1.1035200000000001</v>
      </c>
      <c r="JA26">
        <v>2.36694</v>
      </c>
      <c r="JB26">
        <v>1.42578</v>
      </c>
      <c r="JC26">
        <v>2.2814899999999998</v>
      </c>
      <c r="JD26">
        <v>1.5478499999999999</v>
      </c>
      <c r="JE26">
        <v>2.4719199999999999</v>
      </c>
      <c r="JF26">
        <v>30.609300000000001</v>
      </c>
      <c r="JG26">
        <v>15.769399999999999</v>
      </c>
      <c r="JH26">
        <v>18</v>
      </c>
      <c r="JI26">
        <v>619.66899999999998</v>
      </c>
      <c r="JJ26">
        <v>454.19400000000002</v>
      </c>
      <c r="JK26">
        <v>25.714400000000001</v>
      </c>
      <c r="JL26">
        <v>26.274799999999999</v>
      </c>
      <c r="JM26">
        <v>30.000699999999998</v>
      </c>
      <c r="JN26">
        <v>26.279900000000001</v>
      </c>
      <c r="JO26">
        <v>26.2333</v>
      </c>
      <c r="JP26">
        <v>22.116800000000001</v>
      </c>
      <c r="JQ26">
        <v>0</v>
      </c>
      <c r="JR26">
        <v>100</v>
      </c>
      <c r="JS26">
        <v>-999.9</v>
      </c>
      <c r="JT26">
        <v>425.86200000000002</v>
      </c>
      <c r="JU26">
        <v>25</v>
      </c>
      <c r="JV26">
        <v>95.517499999999998</v>
      </c>
      <c r="JW26">
        <v>101.498</v>
      </c>
    </row>
    <row r="27" spans="1:283" x14ac:dyDescent="0.2">
      <c r="A27">
        <v>11</v>
      </c>
      <c r="B27">
        <v>1690380129</v>
      </c>
      <c r="C27">
        <v>1758.900000095367</v>
      </c>
      <c r="D27" t="s">
        <v>466</v>
      </c>
      <c r="E27" t="s">
        <v>467</v>
      </c>
      <c r="F27">
        <v>15</v>
      </c>
      <c r="P27">
        <v>1690380121</v>
      </c>
      <c r="Q27">
        <f t="shared" si="0"/>
        <v>1.347210500671373E-3</v>
      </c>
      <c r="R27">
        <f t="shared" si="1"/>
        <v>1.347210500671373</v>
      </c>
      <c r="S27">
        <f t="shared" si="2"/>
        <v>13.751157855976333</v>
      </c>
      <c r="T27">
        <f t="shared" si="3"/>
        <v>409.97522580645148</v>
      </c>
      <c r="U27">
        <f t="shared" si="4"/>
        <v>227.65573511917225</v>
      </c>
      <c r="V27">
        <f t="shared" si="5"/>
        <v>23.15011791562878</v>
      </c>
      <c r="W27">
        <f t="shared" si="6"/>
        <v>41.690031726798324</v>
      </c>
      <c r="X27">
        <f t="shared" si="7"/>
        <v>0.12698334791697236</v>
      </c>
      <c r="Y27">
        <f>IF(LEFT(CS27,1)&lt;&gt;"0",IF(LEFT(CS27,1)="1",3,CT27),$D$5+$E$5*(DJ27*DC27/($K$5*1000))+$F$5*(DJ27*DC27/($K$5*1000))*MAX(MIN(CQ27,$J$5),$I$5)*MAX(MIN(CQ27,$J$5),$I$5)+$G$5*MAX(MIN(CQ27,$J$5),$I$5)*(DJ27*DC27/($K$5*1000))+$H$5*(DJ27*DC27/($K$5*1000))*(DJ27*DC27/($K$5*1000)))</f>
        <v>2.958769765578618</v>
      </c>
      <c r="Z27">
        <f t="shared" si="8"/>
        <v>0.12403158323504793</v>
      </c>
      <c r="AA27">
        <f t="shared" si="9"/>
        <v>7.7779229009341658E-2</v>
      </c>
      <c r="AB27">
        <f t="shared" si="10"/>
        <v>241.7358411989029</v>
      </c>
      <c r="AC27">
        <f>(DE27+(AB27+2*0.95*0.0000000567*(((DE27+$B$7)+273)^4-(DE27+273)^4)-44100*Q27)/(1.84*29.3*Y27+8*0.95*0.0000000567*(DE27+273)^3))</f>
        <v>27.740737399152945</v>
      </c>
      <c r="AD27">
        <f>($C$7*DF27+$D$7*DG27+$E$7*AC27)</f>
        <v>26.61144516129033</v>
      </c>
      <c r="AE27">
        <f t="shared" si="11"/>
        <v>3.4982894646977942</v>
      </c>
      <c r="AF27">
        <f t="shared" si="12"/>
        <v>69.086372081507889</v>
      </c>
      <c r="AG27">
        <f t="shared" si="13"/>
        <v>2.4259327442021439</v>
      </c>
      <c r="AH27">
        <f t="shared" si="14"/>
        <v>3.5114490327267958</v>
      </c>
      <c r="AI27">
        <f t="shared" si="15"/>
        <v>1.0723567204956503</v>
      </c>
      <c r="AJ27">
        <f t="shared" si="16"/>
        <v>-59.411983079607552</v>
      </c>
      <c r="AK27">
        <f t="shared" si="17"/>
        <v>10.170252616356567</v>
      </c>
      <c r="AL27">
        <f>2*0.95*0.0000000567*(((DE27+$B$7)+273)^4-(AD27+273)^4)</f>
        <v>0.73917215800294589</v>
      </c>
      <c r="AM27">
        <f t="shared" si="18"/>
        <v>193.23328289365489</v>
      </c>
      <c r="AN27">
        <v>0</v>
      </c>
      <c r="AO27">
        <v>0</v>
      </c>
      <c r="AP27">
        <f>IF(AN27*$H$13&gt;=AR27,1,(AR27/(AR27-AN27*$H$13)))</f>
        <v>1</v>
      </c>
      <c r="AQ27">
        <f t="shared" si="19"/>
        <v>0</v>
      </c>
      <c r="AR27">
        <f>MAX(0,($B$13+$C$13*DJ27)/(1+$D$13*DJ27)*DC27/(DE27+273)*$E$13)</f>
        <v>53819.40218809923</v>
      </c>
      <c r="AS27" t="s">
        <v>414</v>
      </c>
      <c r="AT27">
        <v>12558.6</v>
      </c>
      <c r="AU27">
        <v>607.06799999999998</v>
      </c>
      <c r="AV27">
        <v>2188.17</v>
      </c>
      <c r="AW27">
        <f t="shared" si="20"/>
        <v>0.72256817340517421</v>
      </c>
      <c r="AX27">
        <v>-1.734461745173538</v>
      </c>
      <c r="AY27" t="s">
        <v>468</v>
      </c>
      <c r="AZ27">
        <v>12497.8</v>
      </c>
      <c r="BA27">
        <v>687.3289615384615</v>
      </c>
      <c r="BB27">
        <v>891.75300000000004</v>
      </c>
      <c r="BC27">
        <f t="shared" si="21"/>
        <v>0.2292384084623641</v>
      </c>
      <c r="BD27">
        <v>0.5</v>
      </c>
      <c r="BE27">
        <f t="shared" si="22"/>
        <v>1261.2029516491057</v>
      </c>
      <c r="BF27">
        <f t="shared" si="23"/>
        <v>13.751157855976333</v>
      </c>
      <c r="BG27">
        <f t="shared" si="24"/>
        <v>144.55807869203846</v>
      </c>
      <c r="BH27">
        <f t="shared" si="25"/>
        <v>1.22784517598071E-2</v>
      </c>
      <c r="BI27">
        <f t="shared" si="26"/>
        <v>1.4537848484950426</v>
      </c>
      <c r="BJ27">
        <f t="shared" si="27"/>
        <v>432.59222699536747</v>
      </c>
      <c r="BK27" t="s">
        <v>469</v>
      </c>
      <c r="BL27">
        <v>-213.29</v>
      </c>
      <c r="BM27">
        <f t="shared" si="28"/>
        <v>-213.29</v>
      </c>
      <c r="BN27">
        <f t="shared" si="29"/>
        <v>1.2391805802727884</v>
      </c>
      <c r="BO27">
        <f t="shared" si="30"/>
        <v>0.18499193104841941</v>
      </c>
      <c r="BP27">
        <f t="shared" si="31"/>
        <v>0.53984534408234985</v>
      </c>
      <c r="BQ27">
        <f t="shared" si="32"/>
        <v>0.71807098534007241</v>
      </c>
      <c r="BR27">
        <f t="shared" si="33"/>
        <v>0.81994520277629135</v>
      </c>
      <c r="BS27">
        <f t="shared" si="34"/>
        <v>-5.7406178382182788E-2</v>
      </c>
      <c r="BT27">
        <f t="shared" si="35"/>
        <v>1.0574061783821829</v>
      </c>
      <c r="BU27">
        <v>3140</v>
      </c>
      <c r="BV27">
        <v>300</v>
      </c>
      <c r="BW27">
        <v>300</v>
      </c>
      <c r="BX27">
        <v>300</v>
      </c>
      <c r="BY27">
        <v>12497.8</v>
      </c>
      <c r="BZ27">
        <v>857.41</v>
      </c>
      <c r="CA27">
        <v>-9.05597E-3</v>
      </c>
      <c r="CB27">
        <v>-1.81</v>
      </c>
      <c r="CC27" t="s">
        <v>417</v>
      </c>
      <c r="CD27" t="s">
        <v>417</v>
      </c>
      <c r="CE27" t="s">
        <v>417</v>
      </c>
      <c r="CF27" t="s">
        <v>417</v>
      </c>
      <c r="CG27" t="s">
        <v>417</v>
      </c>
      <c r="CH27" t="s">
        <v>417</v>
      </c>
      <c r="CI27" t="s">
        <v>417</v>
      </c>
      <c r="CJ27" t="s">
        <v>417</v>
      </c>
      <c r="CK27" t="s">
        <v>417</v>
      </c>
      <c r="CL27" t="s">
        <v>417</v>
      </c>
      <c r="CM27">
        <f>$B$11*DK27+$C$11*DL27+$F$11*DW27*(1-DZ27)</f>
        <v>1499.9903225806449</v>
      </c>
      <c r="CN27">
        <f t="shared" si="36"/>
        <v>1261.2029516491057</v>
      </c>
      <c r="CO27">
        <f>($B$11*$D$9+$C$11*$D$9+$F$11*((EJ27+EB27)/MAX(EJ27+EB27+EK27, 0.1)*$I$9+EK27/MAX(EJ27+EB27+EK27, 0.1)*$J$9))/($B$11+$C$11+$F$11)</f>
        <v>0.84080739232989199</v>
      </c>
      <c r="CP27">
        <f>($B$11*$K$9+$C$11*$K$9+$F$11*((EJ27+EB27)/MAX(EJ27+EB27+EK27, 0.1)*$P$9+EK27/MAX(EJ27+EB27+EK27, 0.1)*$Q$9))/($B$11+$C$11+$F$11)</f>
        <v>0.16115826719669141</v>
      </c>
      <c r="CQ27">
        <v>6</v>
      </c>
      <c r="CR27">
        <v>0.5</v>
      </c>
      <c r="CS27" t="s">
        <v>418</v>
      </c>
      <c r="CT27">
        <v>2</v>
      </c>
      <c r="CU27">
        <v>1690380121</v>
      </c>
      <c r="CV27">
        <v>409.97522580645148</v>
      </c>
      <c r="CW27">
        <v>424.27474193548392</v>
      </c>
      <c r="CX27">
        <v>23.85635806451613</v>
      </c>
      <c r="CY27">
        <v>22.54165161290323</v>
      </c>
      <c r="CZ27">
        <v>408.73003225806463</v>
      </c>
      <c r="DA27">
        <v>23.551877419354831</v>
      </c>
      <c r="DB27">
        <v>600.16635483870982</v>
      </c>
      <c r="DC27">
        <v>101.5894516129032</v>
      </c>
      <c r="DD27">
        <v>9.9697151612903212E-2</v>
      </c>
      <c r="DE27">
        <v>26.675203225806449</v>
      </c>
      <c r="DF27">
        <v>26.61144516129033</v>
      </c>
      <c r="DG27">
        <v>999.90000000000032</v>
      </c>
      <c r="DH27">
        <v>0</v>
      </c>
      <c r="DI27">
        <v>0</v>
      </c>
      <c r="DJ27">
        <v>10008.445161290319</v>
      </c>
      <c r="DK27">
        <v>0</v>
      </c>
      <c r="DL27">
        <v>1723.6641935483869</v>
      </c>
      <c r="DM27">
        <v>-14.29946451612903</v>
      </c>
      <c r="DN27">
        <v>419.99493548387102</v>
      </c>
      <c r="DO27">
        <v>434.05919354838699</v>
      </c>
      <c r="DP27">
        <v>1.314681935483871</v>
      </c>
      <c r="DQ27">
        <v>424.27474193548392</v>
      </c>
      <c r="DR27">
        <v>22.54165161290323</v>
      </c>
      <c r="DS27">
        <v>2.4235525806451612</v>
      </c>
      <c r="DT27">
        <v>2.2899951612903231</v>
      </c>
      <c r="DU27">
        <v>20.521993548387101</v>
      </c>
      <c r="DV27">
        <v>19.6061870967742</v>
      </c>
      <c r="DW27">
        <v>1499.9903225806449</v>
      </c>
      <c r="DX27">
        <v>0.97299712903225788</v>
      </c>
      <c r="DY27">
        <v>2.7002748387096771E-2</v>
      </c>
      <c r="DZ27">
        <v>0</v>
      </c>
      <c r="EA27">
        <v>687.34451612903229</v>
      </c>
      <c r="EB27">
        <v>4.9993100000000013</v>
      </c>
      <c r="EC27">
        <v>11924.503225806449</v>
      </c>
      <c r="ED27">
        <v>13259.14516129032</v>
      </c>
      <c r="EE27">
        <v>38.695354838709662</v>
      </c>
      <c r="EF27">
        <v>40.76183870967742</v>
      </c>
      <c r="EG27">
        <v>39.021870967741933</v>
      </c>
      <c r="EH27">
        <v>39.620741935483863</v>
      </c>
      <c r="EI27">
        <v>40.285967741935487</v>
      </c>
      <c r="EJ27">
        <v>1454.6216129032259</v>
      </c>
      <c r="EK27">
        <v>40.369354838709661</v>
      </c>
      <c r="EL27">
        <v>0</v>
      </c>
      <c r="EM27">
        <v>239.19999980926511</v>
      </c>
      <c r="EN27">
        <v>0</v>
      </c>
      <c r="EO27">
        <v>687.3289615384615</v>
      </c>
      <c r="EP27">
        <v>-12.286256418545809</v>
      </c>
      <c r="EQ27">
        <v>-836.18461479871428</v>
      </c>
      <c r="ER27">
        <v>11922.36153846154</v>
      </c>
      <c r="ES27">
        <v>15</v>
      </c>
      <c r="ET27">
        <v>1690379542.5999999</v>
      </c>
      <c r="EU27" t="s">
        <v>457</v>
      </c>
      <c r="EV27">
        <v>1690379539.5999999</v>
      </c>
      <c r="EW27">
        <v>1690379542.5999999</v>
      </c>
      <c r="EX27">
        <v>7</v>
      </c>
      <c r="EY27">
        <v>3.9E-2</v>
      </c>
      <c r="EZ27">
        <v>-0.02</v>
      </c>
      <c r="FA27">
        <v>1.2410000000000001</v>
      </c>
      <c r="FB27">
        <v>0.30399999999999999</v>
      </c>
      <c r="FC27">
        <v>417</v>
      </c>
      <c r="FD27">
        <v>22</v>
      </c>
      <c r="FE27">
        <v>0.46</v>
      </c>
      <c r="FF27">
        <v>0.23</v>
      </c>
      <c r="FG27">
        <v>13.7582736631828</v>
      </c>
      <c r="FH27">
        <v>-0.31049890936862418</v>
      </c>
      <c r="FI27">
        <v>3.4127840946849078E-2</v>
      </c>
      <c r="FJ27">
        <v>1</v>
      </c>
      <c r="FK27">
        <v>-14.321960000000001</v>
      </c>
      <c r="FL27">
        <v>0.34769831144466018</v>
      </c>
      <c r="FM27">
        <v>4.4306691368234709E-2</v>
      </c>
      <c r="FN27">
        <v>1</v>
      </c>
      <c r="FO27">
        <v>409.97373333333331</v>
      </c>
      <c r="FP27">
        <v>0.2275595105683246</v>
      </c>
      <c r="FQ27">
        <v>2.6173693324065911E-2</v>
      </c>
      <c r="FR27">
        <v>1</v>
      </c>
      <c r="FS27">
        <v>1.2953954999999999</v>
      </c>
      <c r="FT27">
        <v>0.39090956848029612</v>
      </c>
      <c r="FU27">
        <v>3.8090745460675868E-2</v>
      </c>
      <c r="FV27">
        <v>1</v>
      </c>
      <c r="FW27">
        <v>23.855603333333342</v>
      </c>
      <c r="FX27">
        <v>0.33442758620690549</v>
      </c>
      <c r="FY27">
        <v>2.589273364393109E-2</v>
      </c>
      <c r="FZ27">
        <v>1</v>
      </c>
      <c r="GA27">
        <v>5</v>
      </c>
      <c r="GB27">
        <v>5</v>
      </c>
      <c r="GC27" t="s">
        <v>420</v>
      </c>
      <c r="GD27">
        <v>3.1791700000000001</v>
      </c>
      <c r="GE27">
        <v>2.7967</v>
      </c>
      <c r="GF27">
        <v>0.103578</v>
      </c>
      <c r="GG27">
        <v>0.10709</v>
      </c>
      <c r="GH27">
        <v>0.120416</v>
      </c>
      <c r="GI27">
        <v>0.116663</v>
      </c>
      <c r="GJ27">
        <v>28116.2</v>
      </c>
      <c r="GK27">
        <v>22289</v>
      </c>
      <c r="GL27">
        <v>29309.599999999999</v>
      </c>
      <c r="GM27">
        <v>24449.9</v>
      </c>
      <c r="GN27">
        <v>32751.4</v>
      </c>
      <c r="GO27">
        <v>31492.400000000001</v>
      </c>
      <c r="GP27">
        <v>40404.1</v>
      </c>
      <c r="GQ27">
        <v>39871.4</v>
      </c>
      <c r="GR27">
        <v>2.16622</v>
      </c>
      <c r="GS27">
        <v>1.93502</v>
      </c>
      <c r="GT27">
        <v>8.6285200000000006E-2</v>
      </c>
      <c r="GU27">
        <v>0</v>
      </c>
      <c r="GV27">
        <v>25.177199999999999</v>
      </c>
      <c r="GW27">
        <v>999.9</v>
      </c>
      <c r="GX27">
        <v>68.099999999999994</v>
      </c>
      <c r="GY27">
        <v>26.7</v>
      </c>
      <c r="GZ27">
        <v>23.570900000000002</v>
      </c>
      <c r="HA27">
        <v>62.241700000000002</v>
      </c>
      <c r="HB27">
        <v>31.1098</v>
      </c>
      <c r="HC27">
        <v>1</v>
      </c>
      <c r="HD27">
        <v>-6.3971E-2</v>
      </c>
      <c r="HE27">
        <v>0</v>
      </c>
      <c r="HF27">
        <v>20.2791</v>
      </c>
      <c r="HG27">
        <v>5.2253800000000004</v>
      </c>
      <c r="HH27">
        <v>11.902100000000001</v>
      </c>
      <c r="HI27">
        <v>4.9637500000000001</v>
      </c>
      <c r="HJ27">
        <v>3.2919999999999998</v>
      </c>
      <c r="HK27">
        <v>9999</v>
      </c>
      <c r="HL27">
        <v>9999</v>
      </c>
      <c r="HM27">
        <v>9999</v>
      </c>
      <c r="HN27">
        <v>999.9</v>
      </c>
      <c r="HO27">
        <v>4.9701300000000002</v>
      </c>
      <c r="HP27">
        <v>1.87477</v>
      </c>
      <c r="HQ27">
        <v>1.87348</v>
      </c>
      <c r="HR27">
        <v>1.8725700000000001</v>
      </c>
      <c r="HS27">
        <v>1.8742399999999999</v>
      </c>
      <c r="HT27">
        <v>1.86914</v>
      </c>
      <c r="HU27">
        <v>1.8733299999999999</v>
      </c>
      <c r="HV27">
        <v>1.8784000000000001</v>
      </c>
      <c r="HW27">
        <v>0</v>
      </c>
      <c r="HX27">
        <v>0</v>
      </c>
      <c r="HY27">
        <v>0</v>
      </c>
      <c r="HZ27">
        <v>0</v>
      </c>
      <c r="IA27" t="s">
        <v>421</v>
      </c>
      <c r="IB27" t="s">
        <v>422</v>
      </c>
      <c r="IC27" t="s">
        <v>423</v>
      </c>
      <c r="ID27" t="s">
        <v>423</v>
      </c>
      <c r="IE27" t="s">
        <v>423</v>
      </c>
      <c r="IF27" t="s">
        <v>423</v>
      </c>
      <c r="IG27">
        <v>0</v>
      </c>
      <c r="IH27">
        <v>100</v>
      </c>
      <c r="II27">
        <v>100</v>
      </c>
      <c r="IJ27">
        <v>1.2450000000000001</v>
      </c>
      <c r="IK27">
        <v>0.3044</v>
      </c>
      <c r="IL27">
        <v>1.2240626797125309</v>
      </c>
      <c r="IM27">
        <v>7.5022699049890511E-4</v>
      </c>
      <c r="IN27">
        <v>-1.9075414379404558E-6</v>
      </c>
      <c r="IO27">
        <v>4.87577687351772E-10</v>
      </c>
      <c r="IP27">
        <v>0.3044600000000024</v>
      </c>
      <c r="IQ27">
        <v>0</v>
      </c>
      <c r="IR27">
        <v>0</v>
      </c>
      <c r="IS27">
        <v>0</v>
      </c>
      <c r="IT27">
        <v>1</v>
      </c>
      <c r="IU27">
        <v>1943</v>
      </c>
      <c r="IV27">
        <v>1</v>
      </c>
      <c r="IW27">
        <v>21</v>
      </c>
      <c r="IX27">
        <v>9.8000000000000007</v>
      </c>
      <c r="IY27">
        <v>9.8000000000000007</v>
      </c>
      <c r="IZ27">
        <v>1.10107</v>
      </c>
      <c r="JA27">
        <v>2.3828100000000001</v>
      </c>
      <c r="JB27">
        <v>1.42578</v>
      </c>
      <c r="JC27">
        <v>2.2802699999999998</v>
      </c>
      <c r="JD27">
        <v>1.5478499999999999</v>
      </c>
      <c r="JE27">
        <v>2.2973599999999998</v>
      </c>
      <c r="JF27">
        <v>30.911899999999999</v>
      </c>
      <c r="JG27">
        <v>15.716900000000001</v>
      </c>
      <c r="JH27">
        <v>18</v>
      </c>
      <c r="JI27">
        <v>618.68600000000004</v>
      </c>
      <c r="JJ27">
        <v>453.69400000000002</v>
      </c>
      <c r="JK27">
        <v>25.839200000000002</v>
      </c>
      <c r="JL27">
        <v>26.454799999999999</v>
      </c>
      <c r="JM27">
        <v>29.999700000000001</v>
      </c>
      <c r="JN27">
        <v>26.422799999999999</v>
      </c>
      <c r="JO27">
        <v>26.366499999999998</v>
      </c>
      <c r="JP27">
        <v>22.051300000000001</v>
      </c>
      <c r="JQ27">
        <v>0</v>
      </c>
      <c r="JR27">
        <v>100</v>
      </c>
      <c r="JS27">
        <v>-999.9</v>
      </c>
      <c r="JT27">
        <v>424.35500000000002</v>
      </c>
      <c r="JU27">
        <v>25</v>
      </c>
      <c r="JV27">
        <v>95.463499999999996</v>
      </c>
      <c r="JW27">
        <v>101.459</v>
      </c>
    </row>
    <row r="28" spans="1:283" x14ac:dyDescent="0.2">
      <c r="A28">
        <v>12</v>
      </c>
      <c r="B28">
        <v>1690380348.5</v>
      </c>
      <c r="C28">
        <v>1978.400000095367</v>
      </c>
      <c r="D28" t="s">
        <v>470</v>
      </c>
      <c r="E28" t="s">
        <v>471</v>
      </c>
      <c r="F28">
        <v>15</v>
      </c>
      <c r="P28">
        <v>1690380340.75</v>
      </c>
      <c r="Q28">
        <f t="shared" si="0"/>
        <v>8.2493460869684416E-4</v>
      </c>
      <c r="R28">
        <f t="shared" si="1"/>
        <v>0.82493460869684421</v>
      </c>
      <c r="S28">
        <f t="shared" si="2"/>
        <v>13.267335302990334</v>
      </c>
      <c r="T28">
        <f t="shared" si="3"/>
        <v>409.40660000000003</v>
      </c>
      <c r="U28">
        <f t="shared" si="4"/>
        <v>121.15445380483816</v>
      </c>
      <c r="V28">
        <f t="shared" si="5"/>
        <v>12.320298492156768</v>
      </c>
      <c r="W28">
        <f t="shared" si="6"/>
        <v>41.632902120001162</v>
      </c>
      <c r="X28">
        <f t="shared" si="7"/>
        <v>7.5768130537051781E-2</v>
      </c>
      <c r="Y28">
        <f>IF(LEFT(CS28,1)&lt;&gt;"0",IF(LEFT(CS28,1)="1",3,CT28),$D$5+$E$5*(DJ28*DC28/($K$5*1000))+$F$5*(DJ28*DC28/($K$5*1000))*MAX(MIN(CQ28,$J$5),$I$5)*MAX(MIN(CQ28,$J$5),$I$5)+$G$5*MAX(MIN(CQ28,$J$5),$I$5)*(DJ28*DC28/($K$5*1000))+$H$5*(DJ28*DC28/($K$5*1000))*(DJ28*DC28/($K$5*1000)))</f>
        <v>2.960481333152269</v>
      </c>
      <c r="Z28">
        <f t="shared" si="8"/>
        <v>7.470710718667295E-2</v>
      </c>
      <c r="AA28">
        <f t="shared" si="9"/>
        <v>4.6786032883566545E-2</v>
      </c>
      <c r="AB28">
        <f t="shared" si="10"/>
        <v>241.73783917857654</v>
      </c>
      <c r="AC28">
        <f>(DE28+(AB28+2*0.95*0.0000000567*(((DE28+$B$7)+273)^4-(DE28+273)^4)-44100*Q28)/(1.84*29.3*Y28+8*0.95*0.0000000567*(DE28+273)^3))</f>
        <v>27.819209559993531</v>
      </c>
      <c r="AD28">
        <f>($C$7*DF28+$D$7*DG28+$E$7*AC28)</f>
        <v>26.51918666666667</v>
      </c>
      <c r="AE28">
        <f t="shared" si="11"/>
        <v>3.4793236886166108</v>
      </c>
      <c r="AF28">
        <f t="shared" si="12"/>
        <v>68.252531286863956</v>
      </c>
      <c r="AG28">
        <f t="shared" si="13"/>
        <v>2.388826701875582</v>
      </c>
      <c r="AH28">
        <f t="shared" si="14"/>
        <v>3.4999825747639943</v>
      </c>
      <c r="AI28">
        <f t="shared" si="15"/>
        <v>1.0904969867410288</v>
      </c>
      <c r="AJ28">
        <f t="shared" si="16"/>
        <v>-36.379616243530826</v>
      </c>
      <c r="AK28">
        <f t="shared" si="17"/>
        <v>16.036093552249536</v>
      </c>
      <c r="AL28">
        <f>2*0.95*0.0000000567*(((DE28+$B$7)+273)^4-(AD28+273)^4)</f>
        <v>1.163965007937148</v>
      </c>
      <c r="AM28">
        <f t="shared" si="18"/>
        <v>222.55828149523239</v>
      </c>
      <c r="AN28">
        <v>0</v>
      </c>
      <c r="AO28">
        <v>0</v>
      </c>
      <c r="AP28">
        <f>IF(AN28*$H$13&gt;=AR28,1,(AR28/(AR28-AN28*$H$13)))</f>
        <v>1</v>
      </c>
      <c r="AQ28">
        <f t="shared" si="19"/>
        <v>0</v>
      </c>
      <c r="AR28">
        <f>MAX(0,($B$13+$C$13*DJ28)/(1+$D$13*DJ28)*DC28/(DE28+273)*$E$13)</f>
        <v>53879.52118637813</v>
      </c>
      <c r="AS28" t="s">
        <v>414</v>
      </c>
      <c r="AT28">
        <v>12558.6</v>
      </c>
      <c r="AU28">
        <v>607.06799999999998</v>
      </c>
      <c r="AV28">
        <v>2188.17</v>
      </c>
      <c r="AW28">
        <f t="shared" si="20"/>
        <v>0.72256817340517421</v>
      </c>
      <c r="AX28">
        <v>-1.734461745173538</v>
      </c>
      <c r="AY28" t="s">
        <v>472</v>
      </c>
      <c r="AZ28">
        <v>12480.7</v>
      </c>
      <c r="BA28">
        <v>1037.0899999999999</v>
      </c>
      <c r="BB28">
        <v>1312.43</v>
      </c>
      <c r="BC28">
        <f t="shared" si="21"/>
        <v>0.20979404615865238</v>
      </c>
      <c r="BD28">
        <v>0.5</v>
      </c>
      <c r="BE28">
        <f t="shared" si="22"/>
        <v>1261.2168692116982</v>
      </c>
      <c r="BF28">
        <f t="shared" si="23"/>
        <v>13.267335302990334</v>
      </c>
      <c r="BG28">
        <f t="shared" si="24"/>
        <v>132.29789503773503</v>
      </c>
      <c r="BH28">
        <f t="shared" si="25"/>
        <v>1.1894700597796862E-2</v>
      </c>
      <c r="BI28">
        <f t="shared" si="26"/>
        <v>0.6672660637138742</v>
      </c>
      <c r="BJ28">
        <f t="shared" si="27"/>
        <v>512.24143398262595</v>
      </c>
      <c r="BK28" t="s">
        <v>473</v>
      </c>
      <c r="BL28">
        <v>-1741.03</v>
      </c>
      <c r="BM28">
        <f t="shared" si="28"/>
        <v>-1741.03</v>
      </c>
      <c r="BN28">
        <f t="shared" si="29"/>
        <v>2.3265697980082747</v>
      </c>
      <c r="BO28">
        <f t="shared" si="30"/>
        <v>9.0173115089112077E-2</v>
      </c>
      <c r="BP28">
        <f t="shared" si="31"/>
        <v>0.22287997556754557</v>
      </c>
      <c r="BQ28">
        <f t="shared" si="32"/>
        <v>0.39035275503925659</v>
      </c>
      <c r="BR28">
        <f t="shared" si="33"/>
        <v>0.55387950935486763</v>
      </c>
      <c r="BS28">
        <f t="shared" si="34"/>
        <v>-0.15137943530802225</v>
      </c>
      <c r="BT28">
        <f t="shared" si="35"/>
        <v>1.1513794353080222</v>
      </c>
      <c r="BU28">
        <v>3142</v>
      </c>
      <c r="BV28">
        <v>300</v>
      </c>
      <c r="BW28">
        <v>300</v>
      </c>
      <c r="BX28">
        <v>300</v>
      </c>
      <c r="BY28">
        <v>12480.7</v>
      </c>
      <c r="BZ28">
        <v>1279.81</v>
      </c>
      <c r="CA28">
        <v>-9.0427500000000004E-3</v>
      </c>
      <c r="CB28">
        <v>5.57</v>
      </c>
      <c r="CC28" t="s">
        <v>417</v>
      </c>
      <c r="CD28" t="s">
        <v>417</v>
      </c>
      <c r="CE28" t="s">
        <v>417</v>
      </c>
      <c r="CF28" t="s">
        <v>417</v>
      </c>
      <c r="CG28" t="s">
        <v>417</v>
      </c>
      <c r="CH28" t="s">
        <v>417</v>
      </c>
      <c r="CI28" t="s">
        <v>417</v>
      </c>
      <c r="CJ28" t="s">
        <v>417</v>
      </c>
      <c r="CK28" t="s">
        <v>417</v>
      </c>
      <c r="CL28" t="s">
        <v>417</v>
      </c>
      <c r="CM28">
        <f>$B$11*DK28+$C$11*DL28+$F$11*DW28*(1-DZ28)</f>
        <v>1500.0073333333339</v>
      </c>
      <c r="CN28">
        <f t="shared" si="36"/>
        <v>1261.2168692116982</v>
      </c>
      <c r="CO28">
        <f>($B$11*$D$9+$C$11*$D$9+$F$11*((EJ28+EB28)/MAX(EJ28+EB28+EK28, 0.1)*$I$9+EK28/MAX(EJ28+EB28+EK28, 0.1)*$J$9))/($B$11+$C$11+$F$11)</f>
        <v>0.8408071355284692</v>
      </c>
      <c r="CP28">
        <f>($B$11*$K$9+$C$11*$K$9+$F$11*((EJ28+EB28)/MAX(EJ28+EB28+EK28, 0.1)*$P$9+EK28/MAX(EJ28+EB28+EK28, 0.1)*$Q$9))/($B$11+$C$11+$F$11)</f>
        <v>0.16115777156994551</v>
      </c>
      <c r="CQ28">
        <v>6</v>
      </c>
      <c r="CR28">
        <v>0.5</v>
      </c>
      <c r="CS28" t="s">
        <v>418</v>
      </c>
      <c r="CT28">
        <v>2</v>
      </c>
      <c r="CU28">
        <v>1690380340.75</v>
      </c>
      <c r="CV28">
        <v>409.40660000000003</v>
      </c>
      <c r="CW28">
        <v>423.00813333333338</v>
      </c>
      <c r="CX28">
        <v>23.491070000000001</v>
      </c>
      <c r="CY28">
        <v>22.685723333333328</v>
      </c>
      <c r="CZ28">
        <v>408.16093333333339</v>
      </c>
      <c r="DA28">
        <v>23.172070000000001</v>
      </c>
      <c r="DB28">
        <v>600.1559666666667</v>
      </c>
      <c r="DC28">
        <v>101.5907</v>
      </c>
      <c r="DD28">
        <v>0.1001426</v>
      </c>
      <c r="DE28">
        <v>26.61966</v>
      </c>
      <c r="DF28">
        <v>26.51918666666667</v>
      </c>
      <c r="DG28">
        <v>999.9000000000002</v>
      </c>
      <c r="DH28">
        <v>0</v>
      </c>
      <c r="DI28">
        <v>0</v>
      </c>
      <c r="DJ28">
        <v>10018.040333333331</v>
      </c>
      <c r="DK28">
        <v>0</v>
      </c>
      <c r="DL28">
        <v>1743.011666666667</v>
      </c>
      <c r="DM28">
        <v>-13.601563333333329</v>
      </c>
      <c r="DN28">
        <v>419.26346666666672</v>
      </c>
      <c r="DO28">
        <v>432.8271666666667</v>
      </c>
      <c r="DP28">
        <v>0.82435650000000005</v>
      </c>
      <c r="DQ28">
        <v>423.00813333333338</v>
      </c>
      <c r="DR28">
        <v>22.685723333333328</v>
      </c>
      <c r="DS28">
        <v>2.388402666666666</v>
      </c>
      <c r="DT28">
        <v>2.304656</v>
      </c>
      <c r="DU28">
        <v>20.28534333333333</v>
      </c>
      <c r="DV28">
        <v>19.708983333333329</v>
      </c>
      <c r="DW28">
        <v>1500.0073333333339</v>
      </c>
      <c r="DX28">
        <v>0.97300616666666717</v>
      </c>
      <c r="DY28">
        <v>2.6993629999999991E-2</v>
      </c>
      <c r="DZ28">
        <v>0</v>
      </c>
      <c r="EA28">
        <v>1037.2503333333329</v>
      </c>
      <c r="EB28">
        <v>4.9993100000000004</v>
      </c>
      <c r="EC28">
        <v>18260.843333333331</v>
      </c>
      <c r="ED28">
        <v>13259.32666666666</v>
      </c>
      <c r="EE28">
        <v>38.291399999999982</v>
      </c>
      <c r="EF28">
        <v>39.264333333333319</v>
      </c>
      <c r="EG28">
        <v>38.699800000000003</v>
      </c>
      <c r="EH28">
        <v>38.283066666666649</v>
      </c>
      <c r="EI28">
        <v>39.337200000000003</v>
      </c>
      <c r="EJ28">
        <v>1454.652</v>
      </c>
      <c r="EK28">
        <v>40.356999999999992</v>
      </c>
      <c r="EL28">
        <v>0</v>
      </c>
      <c r="EM28">
        <v>218.79999995231631</v>
      </c>
      <c r="EN28">
        <v>0</v>
      </c>
      <c r="EO28">
        <v>1037.0899999999999</v>
      </c>
      <c r="EP28">
        <v>-188.04034199788009</v>
      </c>
      <c r="EQ28">
        <v>-3238.512821155246</v>
      </c>
      <c r="ER28">
        <v>18261.696153846151</v>
      </c>
      <c r="ES28">
        <v>15</v>
      </c>
      <c r="ET28">
        <v>1690380369.5</v>
      </c>
      <c r="EU28" t="s">
        <v>474</v>
      </c>
      <c r="EV28">
        <v>1690379539.5999999</v>
      </c>
      <c r="EW28">
        <v>1690380369.5</v>
      </c>
      <c r="EX28">
        <v>8</v>
      </c>
      <c r="EY28">
        <v>3.9E-2</v>
      </c>
      <c r="EZ28">
        <v>1.4E-2</v>
      </c>
      <c r="FA28">
        <v>1.2410000000000001</v>
      </c>
      <c r="FB28">
        <v>0.31900000000000001</v>
      </c>
      <c r="FC28">
        <v>417</v>
      </c>
      <c r="FD28">
        <v>23</v>
      </c>
      <c r="FE28">
        <v>0.46</v>
      </c>
      <c r="FF28">
        <v>0.09</v>
      </c>
      <c r="FG28">
        <v>13.259088577717209</v>
      </c>
      <c r="FH28">
        <v>9.3209578847906691E-3</v>
      </c>
      <c r="FI28">
        <v>7.0601863065655204E-2</v>
      </c>
      <c r="FJ28">
        <v>1</v>
      </c>
      <c r="FK28">
        <v>-13.537275609756099</v>
      </c>
      <c r="FL28">
        <v>-0.797688501742158</v>
      </c>
      <c r="FM28">
        <v>0.1224693127924204</v>
      </c>
      <c r="FN28">
        <v>1</v>
      </c>
      <c r="FO28">
        <v>409.38283870967751</v>
      </c>
      <c r="FP28">
        <v>2.2525161290324989</v>
      </c>
      <c r="FQ28">
        <v>0.17125289670715491</v>
      </c>
      <c r="FR28">
        <v>1</v>
      </c>
      <c r="FS28">
        <v>0.79671392682926823</v>
      </c>
      <c r="FT28">
        <v>0.44579514982578472</v>
      </c>
      <c r="FU28">
        <v>4.756264358198397E-2</v>
      </c>
      <c r="FV28">
        <v>1</v>
      </c>
      <c r="FW28">
        <v>23.504106451612898</v>
      </c>
      <c r="FX28">
        <v>0.37112419354837389</v>
      </c>
      <c r="FY28">
        <v>3.3600056984243787E-2</v>
      </c>
      <c r="FZ28">
        <v>1</v>
      </c>
      <c r="GA28">
        <v>5</v>
      </c>
      <c r="GB28">
        <v>5</v>
      </c>
      <c r="GC28" t="s">
        <v>420</v>
      </c>
      <c r="GD28">
        <v>3.1793399999999998</v>
      </c>
      <c r="GE28">
        <v>2.7968299999999999</v>
      </c>
      <c r="GF28">
        <v>0.103529</v>
      </c>
      <c r="GG28">
        <v>0.10688</v>
      </c>
      <c r="GH28">
        <v>0.119244</v>
      </c>
      <c r="GI28">
        <v>0.117252</v>
      </c>
      <c r="GJ28">
        <v>28126.1</v>
      </c>
      <c r="GK28">
        <v>22296.5</v>
      </c>
      <c r="GL28">
        <v>29317.8</v>
      </c>
      <c r="GM28">
        <v>24452.1</v>
      </c>
      <c r="GN28">
        <v>32805.199999999997</v>
      </c>
      <c r="GO28">
        <v>31474.799999999999</v>
      </c>
      <c r="GP28">
        <v>40415.5</v>
      </c>
      <c r="GQ28">
        <v>39876.400000000001</v>
      </c>
      <c r="GR28">
        <v>2.1687500000000002</v>
      </c>
      <c r="GS28">
        <v>1.93323</v>
      </c>
      <c r="GT28">
        <v>0.104964</v>
      </c>
      <c r="GU28">
        <v>0</v>
      </c>
      <c r="GV28">
        <v>24.813400000000001</v>
      </c>
      <c r="GW28">
        <v>999.9</v>
      </c>
      <c r="GX28">
        <v>68</v>
      </c>
      <c r="GY28">
        <v>26.8</v>
      </c>
      <c r="GZ28">
        <v>23.6753</v>
      </c>
      <c r="HA28">
        <v>62.721699999999998</v>
      </c>
      <c r="HB28">
        <v>31.806899999999999</v>
      </c>
      <c r="HC28">
        <v>1</v>
      </c>
      <c r="HD28">
        <v>-7.0772399999999999E-2</v>
      </c>
      <c r="HE28">
        <v>0</v>
      </c>
      <c r="HF28">
        <v>20.277100000000001</v>
      </c>
      <c r="HG28">
        <v>5.2228300000000001</v>
      </c>
      <c r="HH28">
        <v>11.902100000000001</v>
      </c>
      <c r="HI28">
        <v>4.9635499999999997</v>
      </c>
      <c r="HJ28">
        <v>3.2916500000000002</v>
      </c>
      <c r="HK28">
        <v>9999</v>
      </c>
      <c r="HL28">
        <v>9999</v>
      </c>
      <c r="HM28">
        <v>9999</v>
      </c>
      <c r="HN28">
        <v>999.9</v>
      </c>
      <c r="HO28">
        <v>4.9701500000000003</v>
      </c>
      <c r="HP28">
        <v>1.87479</v>
      </c>
      <c r="HQ28">
        <v>1.87347</v>
      </c>
      <c r="HR28">
        <v>1.8725700000000001</v>
      </c>
      <c r="HS28">
        <v>1.8742399999999999</v>
      </c>
      <c r="HT28">
        <v>1.86917</v>
      </c>
      <c r="HU28">
        <v>1.87334</v>
      </c>
      <c r="HV28">
        <v>1.8784099999999999</v>
      </c>
      <c r="HW28">
        <v>0</v>
      </c>
      <c r="HX28">
        <v>0</v>
      </c>
      <c r="HY28">
        <v>0</v>
      </c>
      <c r="HZ28">
        <v>0</v>
      </c>
      <c r="IA28" t="s">
        <v>421</v>
      </c>
      <c r="IB28" t="s">
        <v>422</v>
      </c>
      <c r="IC28" t="s">
        <v>423</v>
      </c>
      <c r="ID28" t="s">
        <v>423</v>
      </c>
      <c r="IE28" t="s">
        <v>423</v>
      </c>
      <c r="IF28" t="s">
        <v>423</v>
      </c>
      <c r="IG28">
        <v>0</v>
      </c>
      <c r="IH28">
        <v>100</v>
      </c>
      <c r="II28">
        <v>100</v>
      </c>
      <c r="IJ28">
        <v>1.246</v>
      </c>
      <c r="IK28">
        <v>0.31900000000000001</v>
      </c>
      <c r="IL28">
        <v>1.2240626797125309</v>
      </c>
      <c r="IM28">
        <v>7.5022699049890511E-4</v>
      </c>
      <c r="IN28">
        <v>-1.9075414379404558E-6</v>
      </c>
      <c r="IO28">
        <v>4.87577687351772E-10</v>
      </c>
      <c r="IP28">
        <v>0.3044600000000024</v>
      </c>
      <c r="IQ28">
        <v>0</v>
      </c>
      <c r="IR28">
        <v>0</v>
      </c>
      <c r="IS28">
        <v>0</v>
      </c>
      <c r="IT28">
        <v>1</v>
      </c>
      <c r="IU28">
        <v>1943</v>
      </c>
      <c r="IV28">
        <v>1</v>
      </c>
      <c r="IW28">
        <v>21</v>
      </c>
      <c r="IX28">
        <v>13.5</v>
      </c>
      <c r="IY28">
        <v>13.4</v>
      </c>
      <c r="IZ28">
        <v>1.09863</v>
      </c>
      <c r="JA28">
        <v>2.3730500000000001</v>
      </c>
      <c r="JB28">
        <v>1.42578</v>
      </c>
      <c r="JC28">
        <v>2.2802699999999998</v>
      </c>
      <c r="JD28">
        <v>1.5478499999999999</v>
      </c>
      <c r="JE28">
        <v>2.3742700000000001</v>
      </c>
      <c r="JF28">
        <v>30.9985</v>
      </c>
      <c r="JG28">
        <v>15.681800000000001</v>
      </c>
      <c r="JH28">
        <v>18</v>
      </c>
      <c r="JI28">
        <v>619.91800000000001</v>
      </c>
      <c r="JJ28">
        <v>452.226</v>
      </c>
      <c r="JK28">
        <v>25.637599999999999</v>
      </c>
      <c r="JL28">
        <v>26.3719</v>
      </c>
      <c r="JM28">
        <v>30.000599999999999</v>
      </c>
      <c r="JN28">
        <v>26.366199999999999</v>
      </c>
      <c r="JO28">
        <v>26.3171</v>
      </c>
      <c r="JP28">
        <v>22.022400000000001</v>
      </c>
      <c r="JQ28">
        <v>0</v>
      </c>
      <c r="JR28">
        <v>100</v>
      </c>
      <c r="JS28">
        <v>-999.9</v>
      </c>
      <c r="JT28">
        <v>423.18700000000001</v>
      </c>
      <c r="JU28">
        <v>25</v>
      </c>
      <c r="JV28">
        <v>95.490300000000005</v>
      </c>
      <c r="JW28">
        <v>101.47</v>
      </c>
    </row>
    <row r="29" spans="1:283" x14ac:dyDescent="0.2">
      <c r="A29">
        <v>13</v>
      </c>
      <c r="B29">
        <v>1690380485.5</v>
      </c>
      <c r="C29">
        <v>2115.400000095367</v>
      </c>
      <c r="D29" t="s">
        <v>475</v>
      </c>
      <c r="E29" t="s">
        <v>476</v>
      </c>
      <c r="F29">
        <v>15</v>
      </c>
      <c r="P29">
        <v>1690380477.5</v>
      </c>
      <c r="Q29">
        <f t="shared" si="0"/>
        <v>8.016711227118266E-4</v>
      </c>
      <c r="R29">
        <f t="shared" si="1"/>
        <v>0.80167112271182661</v>
      </c>
      <c r="S29">
        <f t="shared" si="2"/>
        <v>12.351745284739572</v>
      </c>
      <c r="T29">
        <f t="shared" si="3"/>
        <v>409.58329032258069</v>
      </c>
      <c r="U29">
        <f t="shared" si="4"/>
        <v>132.17581083519485</v>
      </c>
      <c r="V29">
        <f t="shared" si="5"/>
        <v>13.440386475229333</v>
      </c>
      <c r="W29">
        <f t="shared" si="6"/>
        <v>41.648753133774775</v>
      </c>
      <c r="X29">
        <f t="shared" si="7"/>
        <v>7.3348212085288758E-2</v>
      </c>
      <c r="Y29">
        <f>IF(LEFT(CS29,1)&lt;&gt;"0",IF(LEFT(CS29,1)="1",3,CT29),$D$5+$E$5*(DJ29*DC29/($K$5*1000))+$F$5*(DJ29*DC29/($K$5*1000))*MAX(MIN(CQ29,$J$5),$I$5)*MAX(MIN(CQ29,$J$5),$I$5)+$G$5*MAX(MIN(CQ29,$J$5),$I$5)*(DJ29*DC29/($K$5*1000))+$H$5*(DJ29*DC29/($K$5*1000))*(DJ29*DC29/($K$5*1000)))</f>
        <v>2.956629115809486</v>
      </c>
      <c r="Z29">
        <f t="shared" si="8"/>
        <v>7.2352124370082357E-2</v>
      </c>
      <c r="AA29">
        <f t="shared" si="9"/>
        <v>4.5308445256766604E-2</v>
      </c>
      <c r="AB29">
        <f t="shared" si="10"/>
        <v>241.7297060241375</v>
      </c>
      <c r="AC29">
        <f>(DE29+(AB29+2*0.95*0.0000000567*(((DE29+$B$7)+273)^4-(DE29+273)^4)-44100*Q29)/(1.84*29.3*Y29+8*0.95*0.0000000567*(DE29+273)^3))</f>
        <v>27.734660072550302</v>
      </c>
      <c r="AD29">
        <f>($C$7*DF29+$D$7*DG29+$E$7*AC29)</f>
        <v>26.541648387096782</v>
      </c>
      <c r="AE29">
        <f t="shared" si="11"/>
        <v>3.4839329048942624</v>
      </c>
      <c r="AF29">
        <f t="shared" si="12"/>
        <v>68.651115013323206</v>
      </c>
      <c r="AG29">
        <f t="shared" si="13"/>
        <v>2.3897829358345435</v>
      </c>
      <c r="AH29">
        <f t="shared" si="14"/>
        <v>3.4810548020534777</v>
      </c>
      <c r="AI29">
        <f t="shared" si="15"/>
        <v>1.094149969059719</v>
      </c>
      <c r="AJ29">
        <f t="shared" si="16"/>
        <v>-35.353696511591551</v>
      </c>
      <c r="AK29">
        <f t="shared" si="17"/>
        <v>-2.2351683493917083</v>
      </c>
      <c r="AL29">
        <f>2*0.95*0.0000000567*(((DE29+$B$7)+273)^4-(AD29+273)^4)</f>
        <v>-0.16239241759582138</v>
      </c>
      <c r="AM29">
        <f t="shared" si="18"/>
        <v>203.97844874555844</v>
      </c>
      <c r="AN29">
        <v>0</v>
      </c>
      <c r="AO29">
        <v>0</v>
      </c>
      <c r="AP29">
        <f>IF(AN29*$H$13&gt;=AR29,1,(AR29/(AR29-AN29*$H$13)))</f>
        <v>1</v>
      </c>
      <c r="AQ29">
        <f t="shared" si="19"/>
        <v>0</v>
      </c>
      <c r="AR29">
        <f>MAX(0,($B$13+$C$13*DJ29)/(1+$D$13*DJ29)*DC29/(DE29+273)*$E$13)</f>
        <v>53783.168752453763</v>
      </c>
      <c r="AS29" t="s">
        <v>414</v>
      </c>
      <c r="AT29">
        <v>12558.6</v>
      </c>
      <c r="AU29">
        <v>607.06799999999998</v>
      </c>
      <c r="AV29">
        <v>2188.17</v>
      </c>
      <c r="AW29">
        <f t="shared" si="20"/>
        <v>0.72256817340517421</v>
      </c>
      <c r="AX29">
        <v>-1.734461745173538</v>
      </c>
      <c r="AY29" t="s">
        <v>477</v>
      </c>
      <c r="AZ29">
        <v>12484.5</v>
      </c>
      <c r="BA29">
        <v>620.85771999999997</v>
      </c>
      <c r="BB29">
        <v>850.93299999999999</v>
      </c>
      <c r="BC29">
        <f t="shared" si="21"/>
        <v>0.27038001816829293</v>
      </c>
      <c r="BD29">
        <v>0.5</v>
      </c>
      <c r="BE29">
        <f t="shared" si="22"/>
        <v>1261.1711906192254</v>
      </c>
      <c r="BF29">
        <f t="shared" si="23"/>
        <v>12.351745284739572</v>
      </c>
      <c r="BG29">
        <f t="shared" si="24"/>
        <v>170.49774471647689</v>
      </c>
      <c r="BH29">
        <f t="shared" si="25"/>
        <v>1.1169147483456937E-2</v>
      </c>
      <c r="BI29">
        <f t="shared" si="26"/>
        <v>1.5714950530770344</v>
      </c>
      <c r="BJ29">
        <f t="shared" si="27"/>
        <v>422.75438401607545</v>
      </c>
      <c r="BK29" t="s">
        <v>478</v>
      </c>
      <c r="BL29">
        <v>-1702.03</v>
      </c>
      <c r="BM29">
        <f t="shared" si="28"/>
        <v>-1702.03</v>
      </c>
      <c r="BN29">
        <f t="shared" si="29"/>
        <v>3.0001927296273618</v>
      </c>
      <c r="BO29">
        <f t="shared" si="30"/>
        <v>9.0120883068027249E-2</v>
      </c>
      <c r="BP29">
        <f t="shared" si="31"/>
        <v>0.34374505166829472</v>
      </c>
      <c r="BQ29">
        <f t="shared" si="32"/>
        <v>0.94345346810735453</v>
      </c>
      <c r="BR29">
        <f t="shared" si="33"/>
        <v>0.84576263896952886</v>
      </c>
      <c r="BS29">
        <f t="shared" si="34"/>
        <v>-0.24705893422453445</v>
      </c>
      <c r="BT29">
        <f t="shared" si="35"/>
        <v>1.2470589342245344</v>
      </c>
      <c r="BU29">
        <v>3144</v>
      </c>
      <c r="BV29">
        <v>300</v>
      </c>
      <c r="BW29">
        <v>300</v>
      </c>
      <c r="BX29">
        <v>300</v>
      </c>
      <c r="BY29">
        <v>12484.5</v>
      </c>
      <c r="BZ29">
        <v>805.9</v>
      </c>
      <c r="CA29">
        <v>-9.0463599999999998E-3</v>
      </c>
      <c r="CB29">
        <v>-3.21</v>
      </c>
      <c r="CC29" t="s">
        <v>417</v>
      </c>
      <c r="CD29" t="s">
        <v>417</v>
      </c>
      <c r="CE29" t="s">
        <v>417</v>
      </c>
      <c r="CF29" t="s">
        <v>417</v>
      </c>
      <c r="CG29" t="s">
        <v>417</v>
      </c>
      <c r="CH29" t="s">
        <v>417</v>
      </c>
      <c r="CI29" t="s">
        <v>417</v>
      </c>
      <c r="CJ29" t="s">
        <v>417</v>
      </c>
      <c r="CK29" t="s">
        <v>417</v>
      </c>
      <c r="CL29" t="s">
        <v>417</v>
      </c>
      <c r="CM29">
        <f>$B$11*DK29+$C$11*DL29+$F$11*DW29*(1-DZ29)</f>
        <v>1499.9525806451611</v>
      </c>
      <c r="CN29">
        <f t="shared" si="36"/>
        <v>1261.1711906192254</v>
      </c>
      <c r="CO29">
        <f>($B$11*$D$9+$C$11*$D$9+$F$11*((EJ29+EB29)/MAX(EJ29+EB29+EK29, 0.1)*$I$9+EK29/MAX(EJ29+EB29+EK29, 0.1)*$J$9))/($B$11+$C$11+$F$11)</f>
        <v>0.84080737410829953</v>
      </c>
      <c r="CP29">
        <f>($B$11*$K$9+$C$11*$K$9+$F$11*((EJ29+EB29)/MAX(EJ29+EB29+EK29, 0.1)*$P$9+EK29/MAX(EJ29+EB29+EK29, 0.1)*$Q$9))/($B$11+$C$11+$F$11)</f>
        <v>0.16115823202901819</v>
      </c>
      <c r="CQ29">
        <v>6</v>
      </c>
      <c r="CR29">
        <v>0.5</v>
      </c>
      <c r="CS29" t="s">
        <v>418</v>
      </c>
      <c r="CT29">
        <v>2</v>
      </c>
      <c r="CU29">
        <v>1690380477.5</v>
      </c>
      <c r="CV29">
        <v>409.58329032258069</v>
      </c>
      <c r="CW29">
        <v>422.2595483870968</v>
      </c>
      <c r="CX29">
        <v>23.501667741935481</v>
      </c>
      <c r="CY29">
        <v>22.719074193548391</v>
      </c>
      <c r="CZ29">
        <v>408.3376774193548</v>
      </c>
      <c r="DA29">
        <v>23.18366774193548</v>
      </c>
      <c r="DB29">
        <v>600.18167741935497</v>
      </c>
      <c r="DC29">
        <v>101.5857096774194</v>
      </c>
      <c r="DD29">
        <v>9.9964806451612917E-2</v>
      </c>
      <c r="DE29">
        <v>26.527625806451621</v>
      </c>
      <c r="DF29">
        <v>26.541648387096782</v>
      </c>
      <c r="DG29">
        <v>999.90000000000032</v>
      </c>
      <c r="DH29">
        <v>0</v>
      </c>
      <c r="DI29">
        <v>0</v>
      </c>
      <c r="DJ29">
        <v>9996.6680645161305</v>
      </c>
      <c r="DK29">
        <v>0</v>
      </c>
      <c r="DL29">
        <v>1443.1306451612911</v>
      </c>
      <c r="DM29">
        <v>-12.676232258064511</v>
      </c>
      <c r="DN29">
        <v>419.456064516129</v>
      </c>
      <c r="DO29">
        <v>432.07587096774188</v>
      </c>
      <c r="DP29">
        <v>0.8179137096774195</v>
      </c>
      <c r="DQ29">
        <v>422.2595483870968</v>
      </c>
      <c r="DR29">
        <v>22.719074193548391</v>
      </c>
      <c r="DS29">
        <v>2.3910219354838711</v>
      </c>
      <c r="DT29">
        <v>2.3079329032258058</v>
      </c>
      <c r="DU29">
        <v>20.303087096774199</v>
      </c>
      <c r="DV29">
        <v>19.731874193548389</v>
      </c>
      <c r="DW29">
        <v>1499.9525806451611</v>
      </c>
      <c r="DX29">
        <v>0.97299761290322562</v>
      </c>
      <c r="DY29">
        <v>2.7002309677419341E-2</v>
      </c>
      <c r="DZ29">
        <v>0</v>
      </c>
      <c r="EA29">
        <v>621.17674193548373</v>
      </c>
      <c r="EB29">
        <v>4.9993100000000013</v>
      </c>
      <c r="EC29">
        <v>11055.7</v>
      </c>
      <c r="ED29">
        <v>13258.80322580645</v>
      </c>
      <c r="EE29">
        <v>37.100580645161287</v>
      </c>
      <c r="EF29">
        <v>38.457387096774177</v>
      </c>
      <c r="EG29">
        <v>37.552129032258058</v>
      </c>
      <c r="EH29">
        <v>37.524000000000008</v>
      </c>
      <c r="EI29">
        <v>38.540064516129021</v>
      </c>
      <c r="EJ29">
        <v>1454.5854838709679</v>
      </c>
      <c r="EK29">
        <v>40.367419354838688</v>
      </c>
      <c r="EL29">
        <v>0</v>
      </c>
      <c r="EM29">
        <v>136.5999999046326</v>
      </c>
      <c r="EN29">
        <v>0</v>
      </c>
      <c r="EO29">
        <v>620.85771999999997</v>
      </c>
      <c r="EP29">
        <v>-18.49076921049155</v>
      </c>
      <c r="EQ29">
        <v>987.13076679171638</v>
      </c>
      <c r="ER29">
        <v>11051.94</v>
      </c>
      <c r="ES29">
        <v>15</v>
      </c>
      <c r="ET29">
        <v>1690380508.5</v>
      </c>
      <c r="EU29" t="s">
        <v>479</v>
      </c>
      <c r="EV29">
        <v>1690379539.5999999</v>
      </c>
      <c r="EW29">
        <v>1690380508.5</v>
      </c>
      <c r="EX29">
        <v>9</v>
      </c>
      <c r="EY29">
        <v>3.9E-2</v>
      </c>
      <c r="EZ29">
        <v>-1E-3</v>
      </c>
      <c r="FA29">
        <v>1.2410000000000001</v>
      </c>
      <c r="FB29">
        <v>0.318</v>
      </c>
      <c r="FC29">
        <v>417</v>
      </c>
      <c r="FD29">
        <v>23</v>
      </c>
      <c r="FE29">
        <v>0.46</v>
      </c>
      <c r="FF29">
        <v>0.14000000000000001</v>
      </c>
      <c r="FG29">
        <v>12.334868424185631</v>
      </c>
      <c r="FH29">
        <v>-5.9794092035177333E-2</v>
      </c>
      <c r="FI29">
        <v>3.4075456670007657E-2</v>
      </c>
      <c r="FJ29">
        <v>1</v>
      </c>
      <c r="FK29">
        <v>-12.708477500000001</v>
      </c>
      <c r="FL29">
        <v>0.50045065666040334</v>
      </c>
      <c r="FM29">
        <v>7.8710769553790888E-2</v>
      </c>
      <c r="FN29">
        <v>1</v>
      </c>
      <c r="FO29">
        <v>409.57129999999989</v>
      </c>
      <c r="FP29">
        <v>0.96242936596336093</v>
      </c>
      <c r="FQ29">
        <v>7.0731016298845276E-2</v>
      </c>
      <c r="FR29">
        <v>1</v>
      </c>
      <c r="FS29">
        <v>0.80113752500000002</v>
      </c>
      <c r="FT29">
        <v>0.25116777861163109</v>
      </c>
      <c r="FU29">
        <v>2.981481885739665E-2</v>
      </c>
      <c r="FV29">
        <v>1</v>
      </c>
      <c r="FW29">
        <v>23.53202666666666</v>
      </c>
      <c r="FX29">
        <v>0.35322981090106098</v>
      </c>
      <c r="FY29">
        <v>3.01872371854215E-2</v>
      </c>
      <c r="FZ29">
        <v>1</v>
      </c>
      <c r="GA29">
        <v>5</v>
      </c>
      <c r="GB29">
        <v>5</v>
      </c>
      <c r="GC29" t="s">
        <v>420</v>
      </c>
      <c r="GD29">
        <v>3.1787999999999998</v>
      </c>
      <c r="GE29">
        <v>2.7969900000000001</v>
      </c>
      <c r="GF29">
        <v>0.10351200000000001</v>
      </c>
      <c r="GG29">
        <v>0.106724</v>
      </c>
      <c r="GH29">
        <v>0.119307</v>
      </c>
      <c r="GI29">
        <v>0.11743199999999999</v>
      </c>
      <c r="GJ29">
        <v>28113.4</v>
      </c>
      <c r="GK29">
        <v>22296.6</v>
      </c>
      <c r="GL29">
        <v>29304.6</v>
      </c>
      <c r="GM29">
        <v>24448.2</v>
      </c>
      <c r="GN29">
        <v>32788.699999999997</v>
      </c>
      <c r="GO29">
        <v>31462.9</v>
      </c>
      <c r="GP29">
        <v>40397.699999999997</v>
      </c>
      <c r="GQ29">
        <v>39869.199999999997</v>
      </c>
      <c r="GR29">
        <v>2.1661000000000001</v>
      </c>
      <c r="GS29">
        <v>1.9328799999999999</v>
      </c>
      <c r="GT29">
        <v>0.10974299999999999</v>
      </c>
      <c r="GU29">
        <v>0</v>
      </c>
      <c r="GV29">
        <v>24.770600000000002</v>
      </c>
      <c r="GW29">
        <v>999.9</v>
      </c>
      <c r="GX29">
        <v>68</v>
      </c>
      <c r="GY29">
        <v>26.9</v>
      </c>
      <c r="GZ29">
        <v>23.816299999999998</v>
      </c>
      <c r="HA29">
        <v>62.161700000000003</v>
      </c>
      <c r="HB29">
        <v>31.097799999999999</v>
      </c>
      <c r="HC29">
        <v>1</v>
      </c>
      <c r="HD29">
        <v>-6.2258599999999997E-2</v>
      </c>
      <c r="HE29">
        <v>0</v>
      </c>
      <c r="HF29">
        <v>20.279299999999999</v>
      </c>
      <c r="HG29">
        <v>5.2258300000000002</v>
      </c>
      <c r="HH29">
        <v>11.9023</v>
      </c>
      <c r="HI29">
        <v>4.9635999999999996</v>
      </c>
      <c r="HJ29">
        <v>3.2916300000000001</v>
      </c>
      <c r="HK29">
        <v>9999</v>
      </c>
      <c r="HL29">
        <v>9999</v>
      </c>
      <c r="HM29">
        <v>9999</v>
      </c>
      <c r="HN29">
        <v>999.9</v>
      </c>
      <c r="HO29">
        <v>4.9701500000000003</v>
      </c>
      <c r="HP29">
        <v>1.87476</v>
      </c>
      <c r="HQ29">
        <v>1.87348</v>
      </c>
      <c r="HR29">
        <v>1.8726</v>
      </c>
      <c r="HS29">
        <v>1.8742399999999999</v>
      </c>
      <c r="HT29">
        <v>1.8691899999999999</v>
      </c>
      <c r="HU29">
        <v>1.8733299999999999</v>
      </c>
      <c r="HV29">
        <v>1.87843</v>
      </c>
      <c r="HW29">
        <v>0</v>
      </c>
      <c r="HX29">
        <v>0</v>
      </c>
      <c r="HY29">
        <v>0</v>
      </c>
      <c r="HZ29">
        <v>0</v>
      </c>
      <c r="IA29" t="s">
        <v>421</v>
      </c>
      <c r="IB29" t="s">
        <v>422</v>
      </c>
      <c r="IC29" t="s">
        <v>423</v>
      </c>
      <c r="ID29" t="s">
        <v>423</v>
      </c>
      <c r="IE29" t="s">
        <v>423</v>
      </c>
      <c r="IF29" t="s">
        <v>423</v>
      </c>
      <c r="IG29">
        <v>0</v>
      </c>
      <c r="IH29">
        <v>100</v>
      </c>
      <c r="II29">
        <v>100</v>
      </c>
      <c r="IJ29">
        <v>1.2450000000000001</v>
      </c>
      <c r="IK29">
        <v>0.318</v>
      </c>
      <c r="IL29">
        <v>1.2240626797125309</v>
      </c>
      <c r="IM29">
        <v>7.5022699049890511E-4</v>
      </c>
      <c r="IN29">
        <v>-1.9075414379404558E-6</v>
      </c>
      <c r="IO29">
        <v>4.87577687351772E-10</v>
      </c>
      <c r="IP29">
        <v>0.31884999999999758</v>
      </c>
      <c r="IQ29">
        <v>0</v>
      </c>
      <c r="IR29">
        <v>0</v>
      </c>
      <c r="IS29">
        <v>0</v>
      </c>
      <c r="IT29">
        <v>1</v>
      </c>
      <c r="IU29">
        <v>1943</v>
      </c>
      <c r="IV29">
        <v>1</v>
      </c>
      <c r="IW29">
        <v>21</v>
      </c>
      <c r="IX29">
        <v>15.8</v>
      </c>
      <c r="IY29">
        <v>1.9</v>
      </c>
      <c r="IZ29">
        <v>1.09741</v>
      </c>
      <c r="JA29">
        <v>2.36816</v>
      </c>
      <c r="JB29">
        <v>1.42578</v>
      </c>
      <c r="JC29">
        <v>2.2802699999999998</v>
      </c>
      <c r="JD29">
        <v>1.5478499999999999</v>
      </c>
      <c r="JE29">
        <v>2.4438499999999999</v>
      </c>
      <c r="JF29">
        <v>31.063600000000001</v>
      </c>
      <c r="JG29">
        <v>15.664300000000001</v>
      </c>
      <c r="JH29">
        <v>18</v>
      </c>
      <c r="JI29">
        <v>618.79899999999998</v>
      </c>
      <c r="JJ29">
        <v>452.6</v>
      </c>
      <c r="JK29">
        <v>25.645</v>
      </c>
      <c r="JL29">
        <v>26.472300000000001</v>
      </c>
      <c r="JM29">
        <v>30.000299999999999</v>
      </c>
      <c r="JN29">
        <v>26.4419</v>
      </c>
      <c r="JO29">
        <v>26.389299999999999</v>
      </c>
      <c r="JP29">
        <v>21.995699999999999</v>
      </c>
      <c r="JQ29">
        <v>0</v>
      </c>
      <c r="JR29">
        <v>100</v>
      </c>
      <c r="JS29">
        <v>-999.9</v>
      </c>
      <c r="JT29">
        <v>422.46600000000001</v>
      </c>
      <c r="JU29">
        <v>25</v>
      </c>
      <c r="JV29">
        <v>95.447800000000001</v>
      </c>
      <c r="JW29">
        <v>101.453</v>
      </c>
    </row>
    <row r="30" spans="1:283" x14ac:dyDescent="0.2">
      <c r="A30">
        <v>14</v>
      </c>
      <c r="B30">
        <v>1690380698.5</v>
      </c>
      <c r="C30">
        <v>2328.400000095367</v>
      </c>
      <c r="D30" t="s">
        <v>480</v>
      </c>
      <c r="E30" t="s">
        <v>481</v>
      </c>
      <c r="F30">
        <v>15</v>
      </c>
      <c r="P30">
        <v>1690380690.5</v>
      </c>
      <c r="Q30">
        <f t="shared" si="0"/>
        <v>1.7207211951866834E-3</v>
      </c>
      <c r="R30">
        <f t="shared" si="1"/>
        <v>1.7207211951866834</v>
      </c>
      <c r="S30">
        <f t="shared" si="2"/>
        <v>17.785940577637408</v>
      </c>
      <c r="T30">
        <f t="shared" si="3"/>
        <v>409.64496774193537</v>
      </c>
      <c r="U30">
        <f t="shared" si="4"/>
        <v>237.71049012472164</v>
      </c>
      <c r="V30">
        <f t="shared" si="5"/>
        <v>24.172187506567433</v>
      </c>
      <c r="W30">
        <f t="shared" si="6"/>
        <v>41.655776176240487</v>
      </c>
      <c r="X30">
        <f t="shared" si="7"/>
        <v>0.17550413696028766</v>
      </c>
      <c r="Y30">
        <f>IF(LEFT(CS30,1)&lt;&gt;"0",IF(LEFT(CS30,1)="1",3,CT30),$D$5+$E$5*(DJ30*DC30/($K$5*1000))+$F$5*(DJ30*DC30/($K$5*1000))*MAX(MIN(CQ30,$J$5),$I$5)*MAX(MIN(CQ30,$J$5),$I$5)+$G$5*MAX(MIN(CQ30,$J$5),$I$5)*(DJ30*DC30/($K$5*1000))+$H$5*(DJ30*DC30/($K$5*1000))*(DJ30*DC30/($K$5*1000)))</f>
        <v>2.9577559280734165</v>
      </c>
      <c r="Z30">
        <f t="shared" si="8"/>
        <v>0.16991721539954194</v>
      </c>
      <c r="AA30">
        <f t="shared" si="9"/>
        <v>0.10668540690867476</v>
      </c>
      <c r="AB30">
        <f t="shared" si="10"/>
        <v>241.72700155372453</v>
      </c>
      <c r="AC30">
        <f>(DE30+(AB30+2*0.95*0.0000000567*(((DE30+$B$7)+273)^4-(DE30+273)^4)-44100*Q30)/(1.84*29.3*Y30+8*0.95*0.0000000567*(DE30+273)^3))</f>
        <v>27.771782877282295</v>
      </c>
      <c r="AD30">
        <f>($C$7*DF30+$D$7*DG30+$E$7*AC30)</f>
        <v>26.53925806451613</v>
      </c>
      <c r="AE30">
        <f t="shared" si="11"/>
        <v>3.4834421497622197</v>
      </c>
      <c r="AF30">
        <f t="shared" si="12"/>
        <v>70.209533888125691</v>
      </c>
      <c r="AG30">
        <f t="shared" si="13"/>
        <v>2.4838860017683562</v>
      </c>
      <c r="AH30">
        <f t="shared" si="14"/>
        <v>3.5378186753472352</v>
      </c>
      <c r="AI30">
        <f t="shared" si="15"/>
        <v>0.9995561479938635</v>
      </c>
      <c r="AJ30">
        <f t="shared" si="16"/>
        <v>-75.883804707732736</v>
      </c>
      <c r="AK30">
        <f t="shared" si="17"/>
        <v>41.950454946782997</v>
      </c>
      <c r="AL30">
        <f>2*0.95*0.0000000567*(((DE30+$B$7)+273)^4-(AD30+273)^4)</f>
        <v>3.0508363185376486</v>
      </c>
      <c r="AM30">
        <f t="shared" si="18"/>
        <v>210.84448811131244</v>
      </c>
      <c r="AN30">
        <v>0</v>
      </c>
      <c r="AO30">
        <v>0</v>
      </c>
      <c r="AP30">
        <f>IF(AN30*$H$13&gt;=AR30,1,(AR30/(AR30-AN30*$H$13)))</f>
        <v>1</v>
      </c>
      <c r="AQ30">
        <f t="shared" si="19"/>
        <v>0</v>
      </c>
      <c r="AR30">
        <f>MAX(0,($B$13+$C$13*DJ30)/(1+$D$13*DJ30)*DC30/(DE30+273)*$E$13)</f>
        <v>53766.883867879733</v>
      </c>
      <c r="AS30" t="s">
        <v>414</v>
      </c>
      <c r="AT30">
        <v>12558.6</v>
      </c>
      <c r="AU30">
        <v>607.06799999999998</v>
      </c>
      <c r="AV30">
        <v>2188.17</v>
      </c>
      <c r="AW30">
        <f t="shared" si="20"/>
        <v>0.72256817340517421</v>
      </c>
      <c r="AX30">
        <v>-1.734461745173538</v>
      </c>
      <c r="AY30" t="s">
        <v>482</v>
      </c>
      <c r="AZ30">
        <v>12490.5</v>
      </c>
      <c r="BA30">
        <v>986.16336000000013</v>
      </c>
      <c r="BB30">
        <v>1295.9100000000001</v>
      </c>
      <c r="BC30">
        <f t="shared" si="21"/>
        <v>0.23901863555339486</v>
      </c>
      <c r="BD30">
        <v>0.5</v>
      </c>
      <c r="BE30">
        <f t="shared" si="22"/>
        <v>1261.159529068452</v>
      </c>
      <c r="BF30">
        <f t="shared" si="23"/>
        <v>17.785940577637408</v>
      </c>
      <c r="BG30">
        <f t="shared" si="24"/>
        <v>150.72031492655171</v>
      </c>
      <c r="BH30">
        <f t="shared" si="25"/>
        <v>1.5478138865770276E-2</v>
      </c>
      <c r="BI30">
        <f t="shared" si="26"/>
        <v>0.68852003611361901</v>
      </c>
      <c r="BJ30">
        <f t="shared" si="27"/>
        <v>509.70541206686454</v>
      </c>
      <c r="BK30" t="s">
        <v>483</v>
      </c>
      <c r="BL30">
        <v>-64.83</v>
      </c>
      <c r="BM30">
        <f t="shared" si="28"/>
        <v>-64.83</v>
      </c>
      <c r="BN30">
        <f t="shared" si="29"/>
        <v>1.0500266222191357</v>
      </c>
      <c r="BO30">
        <f t="shared" si="30"/>
        <v>0.22763102429560383</v>
      </c>
      <c r="BP30">
        <f t="shared" si="31"/>
        <v>0.39603195739014646</v>
      </c>
      <c r="BQ30">
        <f t="shared" si="32"/>
        <v>0.44966282543747321</v>
      </c>
      <c r="BR30">
        <f t="shared" si="33"/>
        <v>0.56432791812292937</v>
      </c>
      <c r="BS30">
        <f t="shared" si="34"/>
        <v>-1.4964375988460973E-2</v>
      </c>
      <c r="BT30">
        <f t="shared" si="35"/>
        <v>1.014964375988461</v>
      </c>
      <c r="BU30">
        <v>3146</v>
      </c>
      <c r="BV30">
        <v>300</v>
      </c>
      <c r="BW30">
        <v>300</v>
      </c>
      <c r="BX30">
        <v>300</v>
      </c>
      <c r="BY30">
        <v>12490.5</v>
      </c>
      <c r="BZ30">
        <v>1255.3</v>
      </c>
      <c r="CA30">
        <v>-9.0493599999999993E-3</v>
      </c>
      <c r="CB30">
        <v>5.01</v>
      </c>
      <c r="CC30" t="s">
        <v>417</v>
      </c>
      <c r="CD30" t="s">
        <v>417</v>
      </c>
      <c r="CE30" t="s">
        <v>417</v>
      </c>
      <c r="CF30" t="s">
        <v>417</v>
      </c>
      <c r="CG30" t="s">
        <v>417</v>
      </c>
      <c r="CH30" t="s">
        <v>417</v>
      </c>
      <c r="CI30" t="s">
        <v>417</v>
      </c>
      <c r="CJ30" t="s">
        <v>417</v>
      </c>
      <c r="CK30" t="s">
        <v>417</v>
      </c>
      <c r="CL30" t="s">
        <v>417</v>
      </c>
      <c r="CM30">
        <f>$B$11*DK30+$C$11*DL30+$F$11*DW30*(1-DZ30)</f>
        <v>1499.939032258065</v>
      </c>
      <c r="CN30">
        <f t="shared" si="36"/>
        <v>1261.159529068452</v>
      </c>
      <c r="CO30">
        <f>($B$11*$D$9+$C$11*$D$9+$F$11*((EJ30+EB30)/MAX(EJ30+EB30+EK30, 0.1)*$I$9+EK30/MAX(EJ30+EB30+EK30, 0.1)*$J$9))/($B$11+$C$11+$F$11)</f>
        <v>0.84080719412298688</v>
      </c>
      <c r="CP30">
        <f>($B$11*$K$9+$C$11*$K$9+$F$11*((EJ30+EB30)/MAX(EJ30+EB30+EK30, 0.1)*$P$9+EK30/MAX(EJ30+EB30+EK30, 0.1)*$Q$9))/($B$11+$C$11+$F$11)</f>
        <v>0.16115788465736475</v>
      </c>
      <c r="CQ30">
        <v>6</v>
      </c>
      <c r="CR30">
        <v>0.5</v>
      </c>
      <c r="CS30" t="s">
        <v>418</v>
      </c>
      <c r="CT30">
        <v>2</v>
      </c>
      <c r="CU30">
        <v>1690380690.5</v>
      </c>
      <c r="CV30">
        <v>409.64496774193537</v>
      </c>
      <c r="CW30">
        <v>428.13132258064508</v>
      </c>
      <c r="CX30">
        <v>24.426658064516118</v>
      </c>
      <c r="CY30">
        <v>22.74837419354839</v>
      </c>
      <c r="CZ30">
        <v>408.39948387096791</v>
      </c>
      <c r="DA30">
        <v>24.10833548387096</v>
      </c>
      <c r="DB30">
        <v>600.14509677419358</v>
      </c>
      <c r="DC30">
        <v>101.5877096774194</v>
      </c>
      <c r="DD30">
        <v>9.9798912903225817E-2</v>
      </c>
      <c r="DE30">
        <v>26.802338709677421</v>
      </c>
      <c r="DF30">
        <v>26.53925806451613</v>
      </c>
      <c r="DG30">
        <v>999.90000000000032</v>
      </c>
      <c r="DH30">
        <v>0</v>
      </c>
      <c r="DI30">
        <v>0</v>
      </c>
      <c r="DJ30">
        <v>10002.86322580645</v>
      </c>
      <c r="DK30">
        <v>0</v>
      </c>
      <c r="DL30">
        <v>120.6605161290322</v>
      </c>
      <c r="DM30">
        <v>-18.486319354838709</v>
      </c>
      <c r="DN30">
        <v>419.90187096774201</v>
      </c>
      <c r="DO30">
        <v>438.09738709677418</v>
      </c>
      <c r="DP30">
        <v>1.678283548387097</v>
      </c>
      <c r="DQ30">
        <v>428.13132258064508</v>
      </c>
      <c r="DR30">
        <v>22.74837419354839</v>
      </c>
      <c r="DS30">
        <v>2.4814496774193548</v>
      </c>
      <c r="DT30">
        <v>2.3109567741935479</v>
      </c>
      <c r="DU30">
        <v>20.905322580645159</v>
      </c>
      <c r="DV30">
        <v>19.752977419354838</v>
      </c>
      <c r="DW30">
        <v>1499.939032258065</v>
      </c>
      <c r="DX30">
        <v>0.97300293548387129</v>
      </c>
      <c r="DY30">
        <v>2.699681612903226E-2</v>
      </c>
      <c r="DZ30">
        <v>0</v>
      </c>
      <c r="EA30">
        <v>989.71522580645171</v>
      </c>
      <c r="EB30">
        <v>4.9993100000000013</v>
      </c>
      <c r="EC30">
        <v>16544.016129032261</v>
      </c>
      <c r="ED30">
        <v>13258.712903225811</v>
      </c>
      <c r="EE30">
        <v>40.294096774193527</v>
      </c>
      <c r="EF30">
        <v>41.687258064516122</v>
      </c>
      <c r="EG30">
        <v>40.550225806451607</v>
      </c>
      <c r="EH30">
        <v>41.453354838709657</v>
      </c>
      <c r="EI30">
        <v>41.386806451612891</v>
      </c>
      <c r="EJ30">
        <v>1454.581612903226</v>
      </c>
      <c r="EK30">
        <v>40.358064516129012</v>
      </c>
      <c r="EL30">
        <v>0</v>
      </c>
      <c r="EM30">
        <v>212.5999999046326</v>
      </c>
      <c r="EN30">
        <v>0</v>
      </c>
      <c r="EO30">
        <v>986.16336000000013</v>
      </c>
      <c r="EP30">
        <v>-192.62192282764661</v>
      </c>
      <c r="EQ30">
        <v>176.25384402983701</v>
      </c>
      <c r="ER30">
        <v>16530.628000000001</v>
      </c>
      <c r="ES30">
        <v>15</v>
      </c>
      <c r="ET30">
        <v>1690380508.5</v>
      </c>
      <c r="EU30" t="s">
        <v>479</v>
      </c>
      <c r="EV30">
        <v>1690379539.5999999</v>
      </c>
      <c r="EW30">
        <v>1690380508.5</v>
      </c>
      <c r="EX30">
        <v>9</v>
      </c>
      <c r="EY30">
        <v>3.9E-2</v>
      </c>
      <c r="EZ30">
        <v>-1E-3</v>
      </c>
      <c r="FA30">
        <v>1.2410000000000001</v>
      </c>
      <c r="FB30">
        <v>0.318</v>
      </c>
      <c r="FC30">
        <v>417</v>
      </c>
      <c r="FD30">
        <v>23</v>
      </c>
      <c r="FE30">
        <v>0.46</v>
      </c>
      <c r="FF30">
        <v>0.14000000000000001</v>
      </c>
      <c r="FG30">
        <v>17.789875980721739</v>
      </c>
      <c r="FH30">
        <v>-0.5157871486805623</v>
      </c>
      <c r="FI30">
        <v>5.0241333637576623E-2</v>
      </c>
      <c r="FJ30">
        <v>1</v>
      </c>
      <c r="FK30">
        <v>-18.493882926829269</v>
      </c>
      <c r="FL30">
        <v>0.19453170731707251</v>
      </c>
      <c r="FM30">
        <v>4.1443713827599163E-2</v>
      </c>
      <c r="FN30">
        <v>1</v>
      </c>
      <c r="FO30">
        <v>409.63577419354829</v>
      </c>
      <c r="FP30">
        <v>0.99261290322463047</v>
      </c>
      <c r="FQ30">
        <v>8.2408388892351497E-2</v>
      </c>
      <c r="FR30">
        <v>1</v>
      </c>
      <c r="FS30">
        <v>1.655684390243902</v>
      </c>
      <c r="FT30">
        <v>0.43991017421602802</v>
      </c>
      <c r="FU30">
        <v>4.3515754761156052E-2</v>
      </c>
      <c r="FV30">
        <v>1</v>
      </c>
      <c r="FW30">
        <v>24.422916129032259</v>
      </c>
      <c r="FX30">
        <v>0.4370806451612454</v>
      </c>
      <c r="FY30">
        <v>3.2586857599980958E-2</v>
      </c>
      <c r="FZ30">
        <v>1</v>
      </c>
      <c r="GA30">
        <v>5</v>
      </c>
      <c r="GB30">
        <v>5</v>
      </c>
      <c r="GC30" t="s">
        <v>420</v>
      </c>
      <c r="GD30">
        <v>3.17869</v>
      </c>
      <c r="GE30">
        <v>2.79731</v>
      </c>
      <c r="GF30">
        <v>0.103496</v>
      </c>
      <c r="GG30">
        <v>0.107802</v>
      </c>
      <c r="GH30">
        <v>0.122485</v>
      </c>
      <c r="GI30">
        <v>0.117435</v>
      </c>
      <c r="GJ30">
        <v>28109.599999999999</v>
      </c>
      <c r="GK30">
        <v>22262.7</v>
      </c>
      <c r="GL30">
        <v>29301.1</v>
      </c>
      <c r="GM30">
        <v>24441.3</v>
      </c>
      <c r="GN30">
        <v>32663.9</v>
      </c>
      <c r="GO30">
        <v>31454.6</v>
      </c>
      <c r="GP30">
        <v>40393</v>
      </c>
      <c r="GQ30">
        <v>39858.400000000001</v>
      </c>
      <c r="GR30">
        <v>2.1661199999999998</v>
      </c>
      <c r="GS30">
        <v>1.93113</v>
      </c>
      <c r="GT30">
        <v>0.107378</v>
      </c>
      <c r="GU30">
        <v>0</v>
      </c>
      <c r="GV30">
        <v>24.842199999999998</v>
      </c>
      <c r="GW30">
        <v>999.9</v>
      </c>
      <c r="GX30">
        <v>67.8</v>
      </c>
      <c r="GY30">
        <v>27</v>
      </c>
      <c r="GZ30">
        <v>23.887</v>
      </c>
      <c r="HA30">
        <v>62.161700000000003</v>
      </c>
      <c r="HB30">
        <v>32.055300000000003</v>
      </c>
      <c r="HC30">
        <v>1</v>
      </c>
      <c r="HD30">
        <v>-4.9639200000000001E-2</v>
      </c>
      <c r="HE30">
        <v>0</v>
      </c>
      <c r="HF30">
        <v>20.2773</v>
      </c>
      <c r="HG30">
        <v>5.2237299999999998</v>
      </c>
      <c r="HH30">
        <v>11.9023</v>
      </c>
      <c r="HI30">
        <v>4.9639499999999996</v>
      </c>
      <c r="HJ30">
        <v>3.2919999999999998</v>
      </c>
      <c r="HK30">
        <v>9999</v>
      </c>
      <c r="HL30">
        <v>9999</v>
      </c>
      <c r="HM30">
        <v>9999</v>
      </c>
      <c r="HN30">
        <v>999.9</v>
      </c>
      <c r="HO30">
        <v>4.9701500000000003</v>
      </c>
      <c r="HP30">
        <v>1.87479</v>
      </c>
      <c r="HQ30">
        <v>1.8734900000000001</v>
      </c>
      <c r="HR30">
        <v>1.87266</v>
      </c>
      <c r="HS30">
        <v>1.8742399999999999</v>
      </c>
      <c r="HT30">
        <v>1.8692</v>
      </c>
      <c r="HU30">
        <v>1.8733500000000001</v>
      </c>
      <c r="HV30">
        <v>1.8784799999999999</v>
      </c>
      <c r="HW30">
        <v>0</v>
      </c>
      <c r="HX30">
        <v>0</v>
      </c>
      <c r="HY30">
        <v>0</v>
      </c>
      <c r="HZ30">
        <v>0</v>
      </c>
      <c r="IA30" t="s">
        <v>421</v>
      </c>
      <c r="IB30" t="s">
        <v>422</v>
      </c>
      <c r="IC30" t="s">
        <v>423</v>
      </c>
      <c r="ID30" t="s">
        <v>423</v>
      </c>
      <c r="IE30" t="s">
        <v>423</v>
      </c>
      <c r="IF30" t="s">
        <v>423</v>
      </c>
      <c r="IG30">
        <v>0</v>
      </c>
      <c r="IH30">
        <v>100</v>
      </c>
      <c r="II30">
        <v>100</v>
      </c>
      <c r="IJ30">
        <v>1.246</v>
      </c>
      <c r="IK30">
        <v>0.31830000000000003</v>
      </c>
      <c r="IL30">
        <v>1.2240626797125309</v>
      </c>
      <c r="IM30">
        <v>7.5022699049890511E-4</v>
      </c>
      <c r="IN30">
        <v>-1.9075414379404558E-6</v>
      </c>
      <c r="IO30">
        <v>4.87577687351772E-10</v>
      </c>
      <c r="IP30">
        <v>0.31833499999999759</v>
      </c>
      <c r="IQ30">
        <v>0</v>
      </c>
      <c r="IR30">
        <v>0</v>
      </c>
      <c r="IS30">
        <v>0</v>
      </c>
      <c r="IT30">
        <v>1</v>
      </c>
      <c r="IU30">
        <v>1943</v>
      </c>
      <c r="IV30">
        <v>1</v>
      </c>
      <c r="IW30">
        <v>21</v>
      </c>
      <c r="IX30">
        <v>19.3</v>
      </c>
      <c r="IY30">
        <v>3.2</v>
      </c>
      <c r="IZ30">
        <v>1.11084</v>
      </c>
      <c r="JA30">
        <v>2.3828100000000001</v>
      </c>
      <c r="JB30">
        <v>1.42578</v>
      </c>
      <c r="JC30">
        <v>2.2802699999999998</v>
      </c>
      <c r="JD30">
        <v>1.5478499999999999</v>
      </c>
      <c r="JE30">
        <v>2.2863799999999999</v>
      </c>
      <c r="JF30">
        <v>31.237400000000001</v>
      </c>
      <c r="JG30">
        <v>15.6205</v>
      </c>
      <c r="JH30">
        <v>18</v>
      </c>
      <c r="JI30">
        <v>620.178</v>
      </c>
      <c r="JJ30">
        <v>452.55700000000002</v>
      </c>
      <c r="JK30">
        <v>25.690799999999999</v>
      </c>
      <c r="JL30">
        <v>26.6388</v>
      </c>
      <c r="JM30">
        <v>30.000299999999999</v>
      </c>
      <c r="JN30">
        <v>26.5702</v>
      </c>
      <c r="JO30">
        <v>26.513400000000001</v>
      </c>
      <c r="JP30">
        <v>22.2453</v>
      </c>
      <c r="JQ30">
        <v>0</v>
      </c>
      <c r="JR30">
        <v>100</v>
      </c>
      <c r="JS30">
        <v>-999.9</v>
      </c>
      <c r="JT30">
        <v>428.24099999999999</v>
      </c>
      <c r="JU30">
        <v>25</v>
      </c>
      <c r="JV30">
        <v>95.436499999999995</v>
      </c>
      <c r="JW30">
        <v>101.425</v>
      </c>
    </row>
    <row r="31" spans="1:283" x14ac:dyDescent="0.2">
      <c r="A31">
        <v>15</v>
      </c>
      <c r="B31">
        <v>1690381098</v>
      </c>
      <c r="C31">
        <v>2727.900000095367</v>
      </c>
      <c r="D31" t="s">
        <v>484</v>
      </c>
      <c r="E31" t="s">
        <v>485</v>
      </c>
      <c r="F31">
        <v>15</v>
      </c>
      <c r="P31">
        <v>1690381090.25</v>
      </c>
      <c r="Q31">
        <f t="shared" si="0"/>
        <v>8.569593627290858E-5</v>
      </c>
      <c r="R31">
        <f t="shared" si="1"/>
        <v>8.5695936272908585E-2</v>
      </c>
      <c r="S31">
        <f t="shared" si="2"/>
        <v>4.32840186278455</v>
      </c>
      <c r="T31">
        <f t="shared" si="3"/>
        <v>409.91303333333332</v>
      </c>
      <c r="U31">
        <f t="shared" si="4"/>
        <v>-593.90522516438489</v>
      </c>
      <c r="V31">
        <f t="shared" si="5"/>
        <v>-60.388404873053268</v>
      </c>
      <c r="W31">
        <f t="shared" si="6"/>
        <v>41.680041142630358</v>
      </c>
      <c r="X31">
        <f t="shared" si="7"/>
        <v>6.8941668461269794E-3</v>
      </c>
      <c r="Y31">
        <f>IF(LEFT(CS31,1)&lt;&gt;"0",IF(LEFT(CS31,1)="1",3,CT31),$D$5+$E$5*(DJ31*DC31/($K$5*1000))+$F$5*(DJ31*DC31/($K$5*1000))*MAX(MIN(CQ31,$J$5),$I$5)*MAX(MIN(CQ31,$J$5),$I$5)+$G$5*MAX(MIN(CQ31,$J$5),$I$5)*(DJ31*DC31/($K$5*1000))+$H$5*(DJ31*DC31/($K$5*1000))*(DJ31*DC31/($K$5*1000)))</f>
        <v>2.9587914104368171</v>
      </c>
      <c r="Z31">
        <f t="shared" si="8"/>
        <v>6.8852549517452403E-3</v>
      </c>
      <c r="AA31">
        <f t="shared" si="9"/>
        <v>4.3040840656530435E-3</v>
      </c>
      <c r="AB31">
        <f t="shared" si="10"/>
        <v>241.72990357523989</v>
      </c>
      <c r="AC31">
        <f>(DE31+(AB31+2*0.95*0.0000000567*(((DE31+$B$7)+273)^4-(DE31+273)^4)-44100*Q31)/(1.84*29.3*Y31+8*0.95*0.0000000567*(DE31+273)^3))</f>
        <v>28.174329092034572</v>
      </c>
      <c r="AD31">
        <f>($C$7*DF31+$D$7*DG31+$E$7*AC31)</f>
        <v>26.92221</v>
      </c>
      <c r="AE31">
        <f t="shared" si="11"/>
        <v>3.5628398026327304</v>
      </c>
      <c r="AF31">
        <f t="shared" si="12"/>
        <v>66.044632104497197</v>
      </c>
      <c r="AG31">
        <f t="shared" si="13"/>
        <v>2.3339945336345949</v>
      </c>
      <c r="AH31">
        <f t="shared" si="14"/>
        <v>3.5339655309786568</v>
      </c>
      <c r="AI31">
        <f t="shared" si="15"/>
        <v>1.2288452689981355</v>
      </c>
      <c r="AJ31">
        <f t="shared" si="16"/>
        <v>-3.7791907896352686</v>
      </c>
      <c r="AK31">
        <f t="shared" si="17"/>
        <v>-22.076256058153199</v>
      </c>
      <c r="AL31">
        <f>2*0.95*0.0000000567*(((DE31+$B$7)+273)^4-(AD31+273)^4)</f>
        <v>-1.6078574782410835</v>
      </c>
      <c r="AM31">
        <f t="shared" si="18"/>
        <v>214.26659924921034</v>
      </c>
      <c r="AN31">
        <v>0</v>
      </c>
      <c r="AO31">
        <v>0</v>
      </c>
      <c r="AP31">
        <f>IF(AN31*$H$13&gt;=AR31,1,(AR31/(AR31-AN31*$H$13)))</f>
        <v>1</v>
      </c>
      <c r="AQ31">
        <f t="shared" si="19"/>
        <v>0</v>
      </c>
      <c r="AR31">
        <f>MAX(0,($B$13+$C$13*DJ31)/(1+$D$13*DJ31)*DC31/(DE31+273)*$E$13)</f>
        <v>53800.337110958382</v>
      </c>
      <c r="AS31" t="s">
        <v>414</v>
      </c>
      <c r="AT31">
        <v>12558.6</v>
      </c>
      <c r="AU31">
        <v>607.06799999999998</v>
      </c>
      <c r="AV31">
        <v>2188.17</v>
      </c>
      <c r="AW31">
        <f t="shared" si="20"/>
        <v>0.72256817340517421</v>
      </c>
      <c r="AX31">
        <v>-1.734461745173538</v>
      </c>
      <c r="AY31" t="s">
        <v>486</v>
      </c>
      <c r="AZ31">
        <v>12571.5</v>
      </c>
      <c r="BA31">
        <v>533.96034615384622</v>
      </c>
      <c r="BB31">
        <v>636.06899999999996</v>
      </c>
      <c r="BC31">
        <f t="shared" si="21"/>
        <v>0.16053078179592739</v>
      </c>
      <c r="BD31">
        <v>0.5</v>
      </c>
      <c r="BE31">
        <f t="shared" si="22"/>
        <v>1261.171610557119</v>
      </c>
      <c r="BF31">
        <f t="shared" si="23"/>
        <v>4.32840186278455</v>
      </c>
      <c r="BG31">
        <f t="shared" si="24"/>
        <v>101.2284323107816</v>
      </c>
      <c r="BH31">
        <f t="shared" si="25"/>
        <v>4.8073264234673304E-3</v>
      </c>
      <c r="BI31">
        <f t="shared" si="26"/>
        <v>2.4401456445762961</v>
      </c>
      <c r="BJ31">
        <f t="shared" si="27"/>
        <v>362.00202094582966</v>
      </c>
      <c r="BK31" t="s">
        <v>487</v>
      </c>
      <c r="BL31">
        <v>-1269.48</v>
      </c>
      <c r="BM31">
        <f t="shared" si="28"/>
        <v>-1269.48</v>
      </c>
      <c r="BN31">
        <f t="shared" si="29"/>
        <v>2.9958212080764826</v>
      </c>
      <c r="BO31">
        <f t="shared" si="30"/>
        <v>5.3584900648660172E-2</v>
      </c>
      <c r="BP31">
        <f t="shared" si="31"/>
        <v>0.4488889852934797</v>
      </c>
      <c r="BQ31">
        <f t="shared" si="32"/>
        <v>3.5208666544654954</v>
      </c>
      <c r="BR31">
        <f t="shared" si="33"/>
        <v>0.98165772986183053</v>
      </c>
      <c r="BS31">
        <f t="shared" si="34"/>
        <v>-0.1273970252013088</v>
      </c>
      <c r="BT31">
        <f t="shared" si="35"/>
        <v>1.1273970252013088</v>
      </c>
      <c r="BU31">
        <v>3148</v>
      </c>
      <c r="BV31">
        <v>300</v>
      </c>
      <c r="BW31">
        <v>300</v>
      </c>
      <c r="BX31">
        <v>300</v>
      </c>
      <c r="BY31">
        <v>12571.5</v>
      </c>
      <c r="BZ31">
        <v>613.09</v>
      </c>
      <c r="CA31">
        <v>-9.1046700000000005E-3</v>
      </c>
      <c r="CB31">
        <v>-4.0999999999999996</v>
      </c>
      <c r="CC31" t="s">
        <v>417</v>
      </c>
      <c r="CD31" t="s">
        <v>417</v>
      </c>
      <c r="CE31" t="s">
        <v>417</v>
      </c>
      <c r="CF31" t="s">
        <v>417</v>
      </c>
      <c r="CG31" t="s">
        <v>417</v>
      </c>
      <c r="CH31" t="s">
        <v>417</v>
      </c>
      <c r="CI31" t="s">
        <v>417</v>
      </c>
      <c r="CJ31" t="s">
        <v>417</v>
      </c>
      <c r="CK31" t="s">
        <v>417</v>
      </c>
      <c r="CL31" t="s">
        <v>417</v>
      </c>
      <c r="CM31">
        <f>$B$11*DK31+$C$11*DL31+$F$11*DW31*(1-DZ31)</f>
        <v>1499.953</v>
      </c>
      <c r="CN31">
        <f t="shared" si="36"/>
        <v>1261.171610557119</v>
      </c>
      <c r="CO31">
        <f>($B$11*$D$9+$C$11*$D$9+$F$11*((EJ31+EB31)/MAX(EJ31+EB31+EK31, 0.1)*$I$9+EK31/MAX(EJ31+EB31+EK31, 0.1)*$J$9))/($B$11+$C$11+$F$11)</f>
        <v>0.84080741900387479</v>
      </c>
      <c r="CP31">
        <f>($B$11*$K$9+$C$11*$K$9+$F$11*((EJ31+EB31)/MAX(EJ31+EB31+EK31, 0.1)*$P$9+EK31/MAX(EJ31+EB31+EK31, 0.1)*$Q$9))/($B$11+$C$11+$F$11)</f>
        <v>0.16115831867747848</v>
      </c>
      <c r="CQ31">
        <v>6</v>
      </c>
      <c r="CR31">
        <v>0.5</v>
      </c>
      <c r="CS31" t="s">
        <v>418</v>
      </c>
      <c r="CT31">
        <v>2</v>
      </c>
      <c r="CU31">
        <v>1690381090.25</v>
      </c>
      <c r="CV31">
        <v>409.91303333333332</v>
      </c>
      <c r="CW31">
        <v>414.27523333333318</v>
      </c>
      <c r="CX31">
        <v>22.954266666666669</v>
      </c>
      <c r="CY31">
        <v>22.87056333333333</v>
      </c>
      <c r="CZ31">
        <v>408.73003333333332</v>
      </c>
      <c r="DA31">
        <v>22.62926666666667</v>
      </c>
      <c r="DB31">
        <v>600.18290000000002</v>
      </c>
      <c r="DC31">
        <v>101.5802666666666</v>
      </c>
      <c r="DD31">
        <v>9.993804333333331E-2</v>
      </c>
      <c r="DE31">
        <v>26.783813333333331</v>
      </c>
      <c r="DF31">
        <v>26.92221</v>
      </c>
      <c r="DG31">
        <v>999.9000000000002</v>
      </c>
      <c r="DH31">
        <v>0</v>
      </c>
      <c r="DI31">
        <v>0</v>
      </c>
      <c r="DJ31">
        <v>10009.473</v>
      </c>
      <c r="DK31">
        <v>0</v>
      </c>
      <c r="DL31">
        <v>1441.5523333333331</v>
      </c>
      <c r="DM31">
        <v>-4.2998453333333329</v>
      </c>
      <c r="DN31">
        <v>419.62183333333331</v>
      </c>
      <c r="DO31">
        <v>423.97160000000002</v>
      </c>
      <c r="DP31">
        <v>0.1180585333333333</v>
      </c>
      <c r="DQ31">
        <v>414.27523333333318</v>
      </c>
      <c r="DR31">
        <v>22.87056333333333</v>
      </c>
      <c r="DS31">
        <v>2.3351933333333341</v>
      </c>
      <c r="DT31">
        <v>2.3232010000000001</v>
      </c>
      <c r="DU31">
        <v>19.921193333333331</v>
      </c>
      <c r="DV31">
        <v>19.838133333333339</v>
      </c>
      <c r="DW31">
        <v>1499.953</v>
      </c>
      <c r="DX31">
        <v>0.97299570000000002</v>
      </c>
      <c r="DY31">
        <v>2.7004036666666661E-2</v>
      </c>
      <c r="DZ31">
        <v>0</v>
      </c>
      <c r="EA31">
        <v>534.17163333333338</v>
      </c>
      <c r="EB31">
        <v>4.9993100000000004</v>
      </c>
      <c r="EC31">
        <v>8707.6573333333326</v>
      </c>
      <c r="ED31">
        <v>13258.8</v>
      </c>
      <c r="EE31">
        <v>38.537266666666667</v>
      </c>
      <c r="EF31">
        <v>40.474799999999988</v>
      </c>
      <c r="EG31">
        <v>38.949799999999989</v>
      </c>
      <c r="EH31">
        <v>39.883066666666657</v>
      </c>
      <c r="EI31">
        <v>40.14973333333333</v>
      </c>
      <c r="EJ31">
        <v>1454.583333333333</v>
      </c>
      <c r="EK31">
        <v>40.369666666666653</v>
      </c>
      <c r="EL31">
        <v>0</v>
      </c>
      <c r="EM31">
        <v>399.09999990463263</v>
      </c>
      <c r="EN31">
        <v>0</v>
      </c>
      <c r="EO31">
        <v>533.96034615384622</v>
      </c>
      <c r="EP31">
        <v>-18.41705982983267</v>
      </c>
      <c r="EQ31">
        <v>-604.75213583710729</v>
      </c>
      <c r="ER31">
        <v>8706.5330769230768</v>
      </c>
      <c r="ES31">
        <v>15</v>
      </c>
      <c r="ET31">
        <v>1690381118</v>
      </c>
      <c r="EU31" t="s">
        <v>488</v>
      </c>
      <c r="EV31">
        <v>1690381118</v>
      </c>
      <c r="EW31">
        <v>1690381115</v>
      </c>
      <c r="EX31">
        <v>10</v>
      </c>
      <c r="EY31">
        <v>-0.06</v>
      </c>
      <c r="EZ31">
        <v>-3.5000000000000003E-2</v>
      </c>
      <c r="FA31">
        <v>1.1830000000000001</v>
      </c>
      <c r="FB31">
        <v>0.32500000000000001</v>
      </c>
      <c r="FC31">
        <v>414</v>
      </c>
      <c r="FD31">
        <v>23</v>
      </c>
      <c r="FE31">
        <v>0.41</v>
      </c>
      <c r="FF31">
        <v>0.13</v>
      </c>
      <c r="FG31">
        <v>4.2654276920813494</v>
      </c>
      <c r="FH31">
        <v>-0.5657261937066993</v>
      </c>
      <c r="FI31">
        <v>4.6774522318324532E-2</v>
      </c>
      <c r="FJ31">
        <v>1</v>
      </c>
      <c r="FK31">
        <v>-4.3292022499999998</v>
      </c>
      <c r="FL31">
        <v>0.52018953095686171</v>
      </c>
      <c r="FM31">
        <v>5.4502783666868761E-2</v>
      </c>
      <c r="FN31">
        <v>1</v>
      </c>
      <c r="FO31">
        <v>409.97289999999992</v>
      </c>
      <c r="FP31">
        <v>5.7530589543117308E-2</v>
      </c>
      <c r="FQ31">
        <v>1.7801404438976511E-2</v>
      </c>
      <c r="FR31">
        <v>1</v>
      </c>
      <c r="FS31">
        <v>0.10359969250000001</v>
      </c>
      <c r="FT31">
        <v>0.2188335073170731</v>
      </c>
      <c r="FU31">
        <v>2.6051096613956461E-2</v>
      </c>
      <c r="FV31">
        <v>1</v>
      </c>
      <c r="FW31">
        <v>22.98192666666667</v>
      </c>
      <c r="FX31">
        <v>0.77796840934369094</v>
      </c>
      <c r="FY31">
        <v>5.6310419008287968E-2</v>
      </c>
      <c r="FZ31">
        <v>0</v>
      </c>
      <c r="GA31">
        <v>4</v>
      </c>
      <c r="GB31">
        <v>5</v>
      </c>
      <c r="GC31" t="s">
        <v>489</v>
      </c>
      <c r="GD31">
        <v>3.17896</v>
      </c>
      <c r="GE31">
        <v>2.79691</v>
      </c>
      <c r="GF31">
        <v>0.10352500000000001</v>
      </c>
      <c r="GG31">
        <v>0.10512000000000001</v>
      </c>
      <c r="GH31">
        <v>0.117377</v>
      </c>
      <c r="GI31">
        <v>0.11820899999999999</v>
      </c>
      <c r="GJ31">
        <v>28106.9</v>
      </c>
      <c r="GK31">
        <v>22334.9</v>
      </c>
      <c r="GL31">
        <v>29298.9</v>
      </c>
      <c r="GM31">
        <v>24446.9</v>
      </c>
      <c r="GN31">
        <v>32857.9</v>
      </c>
      <c r="GO31">
        <v>31433.4</v>
      </c>
      <c r="GP31">
        <v>40391.699999999997</v>
      </c>
      <c r="GQ31">
        <v>39867.4</v>
      </c>
      <c r="GR31">
        <v>2.1629</v>
      </c>
      <c r="GS31">
        <v>1.9281299999999999</v>
      </c>
      <c r="GT31">
        <v>0.10485899999999999</v>
      </c>
      <c r="GU31">
        <v>0</v>
      </c>
      <c r="GV31">
        <v>25.2744</v>
      </c>
      <c r="GW31">
        <v>999.9</v>
      </c>
      <c r="GX31">
        <v>67.599999999999994</v>
      </c>
      <c r="GY31">
        <v>27.2</v>
      </c>
      <c r="GZ31">
        <v>24.098199999999999</v>
      </c>
      <c r="HA31">
        <v>61.6417</v>
      </c>
      <c r="HB31">
        <v>31.125800000000002</v>
      </c>
      <c r="HC31">
        <v>1</v>
      </c>
      <c r="HD31">
        <v>-5.5104199999999999E-2</v>
      </c>
      <c r="HE31">
        <v>0</v>
      </c>
      <c r="HF31">
        <v>20.279800000000002</v>
      </c>
      <c r="HG31">
        <v>5.2261300000000004</v>
      </c>
      <c r="HH31">
        <v>11.9024</v>
      </c>
      <c r="HI31">
        <v>4.9637500000000001</v>
      </c>
      <c r="HJ31">
        <v>3.2919999999999998</v>
      </c>
      <c r="HK31">
        <v>9999</v>
      </c>
      <c r="HL31">
        <v>9999</v>
      </c>
      <c r="HM31">
        <v>9999</v>
      </c>
      <c r="HN31">
        <v>999.9</v>
      </c>
      <c r="HO31">
        <v>4.9701399999999998</v>
      </c>
      <c r="HP31">
        <v>1.8748199999999999</v>
      </c>
      <c r="HQ31">
        <v>1.87348</v>
      </c>
      <c r="HR31">
        <v>1.87266</v>
      </c>
      <c r="HS31">
        <v>1.8742399999999999</v>
      </c>
      <c r="HT31">
        <v>1.8692</v>
      </c>
      <c r="HU31">
        <v>1.8733299999999999</v>
      </c>
      <c r="HV31">
        <v>1.87845</v>
      </c>
      <c r="HW31">
        <v>0</v>
      </c>
      <c r="HX31">
        <v>0</v>
      </c>
      <c r="HY31">
        <v>0</v>
      </c>
      <c r="HZ31">
        <v>0</v>
      </c>
      <c r="IA31" t="s">
        <v>421</v>
      </c>
      <c r="IB31" t="s">
        <v>422</v>
      </c>
      <c r="IC31" t="s">
        <v>423</v>
      </c>
      <c r="ID31" t="s">
        <v>423</v>
      </c>
      <c r="IE31" t="s">
        <v>423</v>
      </c>
      <c r="IF31" t="s">
        <v>423</v>
      </c>
      <c r="IG31">
        <v>0</v>
      </c>
      <c r="IH31">
        <v>100</v>
      </c>
      <c r="II31">
        <v>100</v>
      </c>
      <c r="IJ31">
        <v>1.1830000000000001</v>
      </c>
      <c r="IK31">
        <v>0.32500000000000001</v>
      </c>
      <c r="IL31">
        <v>1.2240626797125309</v>
      </c>
      <c r="IM31">
        <v>7.5022699049890511E-4</v>
      </c>
      <c r="IN31">
        <v>-1.9075414379404558E-6</v>
      </c>
      <c r="IO31">
        <v>4.87577687351772E-10</v>
      </c>
      <c r="IP31">
        <v>3.8340371253157007E-2</v>
      </c>
      <c r="IQ31">
        <v>-4.1806313054066763E-3</v>
      </c>
      <c r="IR31">
        <v>9.7520324251473139E-4</v>
      </c>
      <c r="IS31">
        <v>-7.2278216180753071E-6</v>
      </c>
      <c r="IT31">
        <v>1</v>
      </c>
      <c r="IU31">
        <v>1943</v>
      </c>
      <c r="IV31">
        <v>1</v>
      </c>
      <c r="IW31">
        <v>21</v>
      </c>
      <c r="IX31">
        <v>26</v>
      </c>
      <c r="IY31">
        <v>9.8000000000000007</v>
      </c>
      <c r="IZ31">
        <v>1.0815399999999999</v>
      </c>
      <c r="JA31">
        <v>2.3828100000000001</v>
      </c>
      <c r="JB31">
        <v>1.42578</v>
      </c>
      <c r="JC31">
        <v>2.2802699999999998</v>
      </c>
      <c r="JD31">
        <v>1.5478499999999999</v>
      </c>
      <c r="JE31">
        <v>2.2985799999999998</v>
      </c>
      <c r="JF31">
        <v>31.3462</v>
      </c>
      <c r="JG31">
        <v>15.559200000000001</v>
      </c>
      <c r="JH31">
        <v>18</v>
      </c>
      <c r="JI31">
        <v>617.93700000000001</v>
      </c>
      <c r="JJ31">
        <v>450.88</v>
      </c>
      <c r="JK31">
        <v>25.803999999999998</v>
      </c>
      <c r="JL31">
        <v>26.585599999999999</v>
      </c>
      <c r="JM31">
        <v>29.999700000000001</v>
      </c>
      <c r="JN31">
        <v>26.578900000000001</v>
      </c>
      <c r="JO31">
        <v>26.526299999999999</v>
      </c>
      <c r="JP31">
        <v>21.667999999999999</v>
      </c>
      <c r="JQ31">
        <v>0</v>
      </c>
      <c r="JR31">
        <v>100</v>
      </c>
      <c r="JS31">
        <v>-999.9</v>
      </c>
      <c r="JT31">
        <v>414.21100000000001</v>
      </c>
      <c r="JU31">
        <v>25</v>
      </c>
      <c r="JV31">
        <v>95.431700000000006</v>
      </c>
      <c r="JW31">
        <v>101.44799999999999</v>
      </c>
    </row>
    <row r="32" spans="1:283" x14ac:dyDescent="0.2">
      <c r="A32">
        <v>16</v>
      </c>
      <c r="B32">
        <v>1690381291.5</v>
      </c>
      <c r="C32">
        <v>2921.400000095367</v>
      </c>
      <c r="D32" t="s">
        <v>490</v>
      </c>
      <c r="E32" t="s">
        <v>491</v>
      </c>
      <c r="F32">
        <v>15</v>
      </c>
      <c r="P32">
        <v>1690381283.75</v>
      </c>
      <c r="Q32">
        <f t="shared" si="0"/>
        <v>1.9238331075390689E-4</v>
      </c>
      <c r="R32">
        <f t="shared" si="1"/>
        <v>0.19238331075390688</v>
      </c>
      <c r="S32">
        <f t="shared" si="2"/>
        <v>5.1896108337134805</v>
      </c>
      <c r="T32">
        <f t="shared" si="3"/>
        <v>409.74810000000002</v>
      </c>
      <c r="U32">
        <f t="shared" si="4"/>
        <v>-132.42034579112953</v>
      </c>
      <c r="V32">
        <f t="shared" si="5"/>
        <v>-13.464180082987472</v>
      </c>
      <c r="W32">
        <f t="shared" si="6"/>
        <v>41.662194537416184</v>
      </c>
      <c r="X32">
        <f t="shared" si="7"/>
        <v>1.5432073492282995E-2</v>
      </c>
      <c r="Y32">
        <f>IF(LEFT(CS32,1)&lt;&gt;"0",IF(LEFT(CS32,1)="1",3,CT32),$D$5+$E$5*(DJ32*DC32/($K$5*1000))+$F$5*(DJ32*DC32/($K$5*1000))*MAX(MIN(CQ32,$J$5),$I$5)*MAX(MIN(CQ32,$J$5),$I$5)+$G$5*MAX(MIN(CQ32,$J$5),$I$5)*(DJ32*DC32/($K$5*1000))+$H$5*(DJ32*DC32/($K$5*1000))*(DJ32*DC32/($K$5*1000)))</f>
        <v>2.9558821540287128</v>
      </c>
      <c r="Z32">
        <f t="shared" si="8"/>
        <v>1.5387453359154996E-2</v>
      </c>
      <c r="AA32">
        <f t="shared" si="9"/>
        <v>9.6211564689295467E-3</v>
      </c>
      <c r="AB32">
        <f t="shared" si="10"/>
        <v>241.73890057493051</v>
      </c>
      <c r="AC32">
        <f>(DE32+(AB32+2*0.95*0.0000000567*(((DE32+$B$7)+273)^4-(DE32+273)^4)-44100*Q32)/(1.84*29.3*Y32+8*0.95*0.0000000567*(DE32+273)^3))</f>
        <v>28.322299614679277</v>
      </c>
      <c r="AD32">
        <f>($C$7*DF32+$D$7*DG32+$E$7*AC32)</f>
        <v>27.02499666666667</v>
      </c>
      <c r="AE32">
        <f t="shared" si="11"/>
        <v>3.5844176830247303</v>
      </c>
      <c r="AF32">
        <f t="shared" si="12"/>
        <v>65.827435798142616</v>
      </c>
      <c r="AG32">
        <f t="shared" si="13"/>
        <v>2.3502823072080186</v>
      </c>
      <c r="AH32">
        <f t="shared" si="14"/>
        <v>3.5703689179312281</v>
      </c>
      <c r="AI32">
        <f t="shared" si="15"/>
        <v>1.2341353758167117</v>
      </c>
      <c r="AJ32">
        <f t="shared" si="16"/>
        <v>-8.4841040042472944</v>
      </c>
      <c r="AK32">
        <f t="shared" si="17"/>
        <v>-10.654643699482547</v>
      </c>
      <c r="AL32">
        <f>2*0.95*0.0000000567*(((DE32+$B$7)+273)^4-(AD32+273)^4)</f>
        <v>-0.77783981054788509</v>
      </c>
      <c r="AM32">
        <f t="shared" si="18"/>
        <v>221.82231306065282</v>
      </c>
      <c r="AN32">
        <v>0</v>
      </c>
      <c r="AO32">
        <v>0</v>
      </c>
      <c r="AP32">
        <f>IF(AN32*$H$13&gt;=AR32,1,(AR32/(AR32-AN32*$H$13)))</f>
        <v>1</v>
      </c>
      <c r="AQ32">
        <f t="shared" si="19"/>
        <v>0</v>
      </c>
      <c r="AR32">
        <f>MAX(0,($B$13+$C$13*DJ32)/(1+$D$13*DJ32)*DC32/(DE32+273)*$E$13)</f>
        <v>53683.967932854765</v>
      </c>
      <c r="AS32" t="s">
        <v>414</v>
      </c>
      <c r="AT32">
        <v>12558.6</v>
      </c>
      <c r="AU32">
        <v>607.06799999999998</v>
      </c>
      <c r="AV32">
        <v>2188.17</v>
      </c>
      <c r="AW32">
        <f t="shared" si="20"/>
        <v>0.72256817340517421</v>
      </c>
      <c r="AX32">
        <v>-1.734461745173538</v>
      </c>
      <c r="AY32" t="s">
        <v>492</v>
      </c>
      <c r="AZ32">
        <v>12584.7</v>
      </c>
      <c r="BA32">
        <v>626.07576923076931</v>
      </c>
      <c r="BB32">
        <v>691.12800000000004</v>
      </c>
      <c r="BC32">
        <f t="shared" si="21"/>
        <v>9.4124721859381699E-2</v>
      </c>
      <c r="BD32">
        <v>0.5</v>
      </c>
      <c r="BE32">
        <f t="shared" si="22"/>
        <v>1261.2217105569587</v>
      </c>
      <c r="BF32">
        <f t="shared" si="23"/>
        <v>5.1896108337134805</v>
      </c>
      <c r="BG32">
        <f t="shared" si="24"/>
        <v>59.356071354593674</v>
      </c>
      <c r="BH32">
        <f t="shared" si="25"/>
        <v>5.4899725567119605E-3</v>
      </c>
      <c r="BI32">
        <f t="shared" si="26"/>
        <v>2.1660850088550889</v>
      </c>
      <c r="BJ32">
        <f t="shared" si="27"/>
        <v>379.19450505721858</v>
      </c>
      <c r="BK32" t="s">
        <v>493</v>
      </c>
      <c r="BL32">
        <v>-274.18</v>
      </c>
      <c r="BM32">
        <f t="shared" si="28"/>
        <v>-274.18</v>
      </c>
      <c r="BN32">
        <f t="shared" si="29"/>
        <v>1.3967137780555845</v>
      </c>
      <c r="BO32">
        <f t="shared" si="30"/>
        <v>6.7390129128973061E-2</v>
      </c>
      <c r="BP32">
        <f t="shared" si="31"/>
        <v>0.60797287144394585</v>
      </c>
      <c r="BQ32">
        <f t="shared" si="32"/>
        <v>0.77387854828968217</v>
      </c>
      <c r="BR32">
        <f t="shared" si="33"/>
        <v>0.94683454957365165</v>
      </c>
      <c r="BS32">
        <f t="shared" si="34"/>
        <v>-2.9512443241947711E-2</v>
      </c>
      <c r="BT32">
        <f t="shared" si="35"/>
        <v>1.0295124432419478</v>
      </c>
      <c r="BU32">
        <v>3150</v>
      </c>
      <c r="BV32">
        <v>300</v>
      </c>
      <c r="BW32">
        <v>300</v>
      </c>
      <c r="BX32">
        <v>300</v>
      </c>
      <c r="BY32">
        <v>12584.7</v>
      </c>
      <c r="BZ32">
        <v>688.18</v>
      </c>
      <c r="CA32">
        <v>-9.1163800000000003E-3</v>
      </c>
      <c r="CB32">
        <v>3.22</v>
      </c>
      <c r="CC32" t="s">
        <v>417</v>
      </c>
      <c r="CD32" t="s">
        <v>417</v>
      </c>
      <c r="CE32" t="s">
        <v>417</v>
      </c>
      <c r="CF32" t="s">
        <v>417</v>
      </c>
      <c r="CG32" t="s">
        <v>417</v>
      </c>
      <c r="CH32" t="s">
        <v>417</v>
      </c>
      <c r="CI32" t="s">
        <v>417</v>
      </c>
      <c r="CJ32" t="s">
        <v>417</v>
      </c>
      <c r="CK32" t="s">
        <v>417</v>
      </c>
      <c r="CL32" t="s">
        <v>417</v>
      </c>
      <c r="CM32">
        <f>$B$11*DK32+$C$11*DL32+$F$11*DW32*(1-DZ32)</f>
        <v>1500.0129999999999</v>
      </c>
      <c r="CN32">
        <f t="shared" si="36"/>
        <v>1261.2217105569587</v>
      </c>
      <c r="CO32">
        <f>($B$11*$D$9+$C$11*$D$9+$F$11*((EJ32+EB32)/MAX(EJ32+EB32+EK32, 0.1)*$I$9+EK32/MAX(EJ32+EB32+EK32, 0.1)*$J$9))/($B$11+$C$11+$F$11)</f>
        <v>0.84080718670902099</v>
      </c>
      <c r="CP32">
        <f>($B$11*$K$9+$C$11*$K$9+$F$11*((EJ32+EB32)/MAX(EJ32+EB32+EK32, 0.1)*$P$9+EK32/MAX(EJ32+EB32+EK32, 0.1)*$Q$9))/($B$11+$C$11+$F$11)</f>
        <v>0.16115787034841067</v>
      </c>
      <c r="CQ32">
        <v>6</v>
      </c>
      <c r="CR32">
        <v>0.5</v>
      </c>
      <c r="CS32" t="s">
        <v>418</v>
      </c>
      <c r="CT32">
        <v>2</v>
      </c>
      <c r="CU32">
        <v>1690381283.75</v>
      </c>
      <c r="CV32">
        <v>409.74810000000002</v>
      </c>
      <c r="CW32">
        <v>415.01533333333327</v>
      </c>
      <c r="CX32">
        <v>23.11505</v>
      </c>
      <c r="CY32">
        <v>22.927156666666669</v>
      </c>
      <c r="CZ32">
        <v>408.63510000000002</v>
      </c>
      <c r="DA32">
        <v>22.787050000000001</v>
      </c>
      <c r="DB32">
        <v>600.13739999999996</v>
      </c>
      <c r="DC32">
        <v>101.5773333333334</v>
      </c>
      <c r="DD32">
        <v>0.10024500666666671</v>
      </c>
      <c r="DE32">
        <v>26.95813666666665</v>
      </c>
      <c r="DF32">
        <v>27.02499666666667</v>
      </c>
      <c r="DG32">
        <v>999.9000000000002</v>
      </c>
      <c r="DH32">
        <v>0</v>
      </c>
      <c r="DI32">
        <v>0</v>
      </c>
      <c r="DJ32">
        <v>9993.2563333333328</v>
      </c>
      <c r="DK32">
        <v>0</v>
      </c>
      <c r="DL32">
        <v>1721.977666666666</v>
      </c>
      <c r="DM32">
        <v>-5.1950553333333342</v>
      </c>
      <c r="DN32">
        <v>419.53570000000008</v>
      </c>
      <c r="DO32">
        <v>424.75373333333329</v>
      </c>
      <c r="DP32">
        <v>0.23026959999999999</v>
      </c>
      <c r="DQ32">
        <v>415.01533333333327</v>
      </c>
      <c r="DR32">
        <v>22.927156666666669</v>
      </c>
      <c r="DS32">
        <v>2.352271</v>
      </c>
      <c r="DT32">
        <v>2.3288803333333332</v>
      </c>
      <c r="DU32">
        <v>20.03888666666667</v>
      </c>
      <c r="DV32">
        <v>19.877576666666659</v>
      </c>
      <c r="DW32">
        <v>1500.0129999999999</v>
      </c>
      <c r="DX32">
        <v>0.97300449999999994</v>
      </c>
      <c r="DY32">
        <v>2.699561E-2</v>
      </c>
      <c r="DZ32">
        <v>0</v>
      </c>
      <c r="EA32">
        <v>626.1572000000001</v>
      </c>
      <c r="EB32">
        <v>4.9993100000000004</v>
      </c>
      <c r="EC32">
        <v>11549.48333333333</v>
      </c>
      <c r="ED32">
        <v>13259.38</v>
      </c>
      <c r="EE32">
        <v>38.583066666666667</v>
      </c>
      <c r="EF32">
        <v>39.491466666666661</v>
      </c>
      <c r="EG32">
        <v>38.874733333333332</v>
      </c>
      <c r="EH32">
        <v>38.849799999999988</v>
      </c>
      <c r="EI32">
        <v>39.649733333333323</v>
      </c>
      <c r="EJ32">
        <v>1454.653333333333</v>
      </c>
      <c r="EK32">
        <v>40.359666666666662</v>
      </c>
      <c r="EL32">
        <v>0</v>
      </c>
      <c r="EM32">
        <v>192.79999995231631</v>
      </c>
      <c r="EN32">
        <v>0</v>
      </c>
      <c r="EO32">
        <v>626.07576923076931</v>
      </c>
      <c r="EP32">
        <v>-75.674666691799871</v>
      </c>
      <c r="EQ32">
        <v>-578.82051209106908</v>
      </c>
      <c r="ER32">
        <v>11545.25769230769</v>
      </c>
      <c r="ES32">
        <v>15</v>
      </c>
      <c r="ET32">
        <v>1690381322.5</v>
      </c>
      <c r="EU32" t="s">
        <v>494</v>
      </c>
      <c r="EV32">
        <v>1690381322.5</v>
      </c>
      <c r="EW32">
        <v>1690381314.5</v>
      </c>
      <c r="EX32">
        <v>11</v>
      </c>
      <c r="EY32">
        <v>-6.9000000000000006E-2</v>
      </c>
      <c r="EZ32">
        <v>-3.7999999999999999E-2</v>
      </c>
      <c r="FA32">
        <v>1.113</v>
      </c>
      <c r="FB32">
        <v>0.32800000000000001</v>
      </c>
      <c r="FC32">
        <v>415</v>
      </c>
      <c r="FD32">
        <v>23</v>
      </c>
      <c r="FE32">
        <v>0.56999999999999995</v>
      </c>
      <c r="FF32">
        <v>0.25</v>
      </c>
      <c r="FG32">
        <v>5.0997643732438487</v>
      </c>
      <c r="FH32">
        <v>0.12677768602839401</v>
      </c>
      <c r="FI32">
        <v>3.5429160976942389E-2</v>
      </c>
      <c r="FJ32">
        <v>1</v>
      </c>
      <c r="FK32">
        <v>-5.1732245000000008</v>
      </c>
      <c r="FL32">
        <v>-0.35998018761724693</v>
      </c>
      <c r="FM32">
        <v>5.0324266807873073E-2</v>
      </c>
      <c r="FN32">
        <v>1</v>
      </c>
      <c r="FO32">
        <v>409.81403333333333</v>
      </c>
      <c r="FP32">
        <v>0.59471412680655367</v>
      </c>
      <c r="FQ32">
        <v>4.8784207371744152E-2</v>
      </c>
      <c r="FR32">
        <v>1</v>
      </c>
      <c r="FS32">
        <v>0.203361125</v>
      </c>
      <c r="FT32">
        <v>0.42615393996247652</v>
      </c>
      <c r="FU32">
        <v>4.2701104108200473E-2</v>
      </c>
      <c r="FV32">
        <v>1</v>
      </c>
      <c r="FW32">
        <v>23.153206666666669</v>
      </c>
      <c r="FX32">
        <v>0.23627853170190419</v>
      </c>
      <c r="FY32">
        <v>1.7517114171257991E-2</v>
      </c>
      <c r="FZ32">
        <v>1</v>
      </c>
      <c r="GA32">
        <v>5</v>
      </c>
      <c r="GB32">
        <v>5</v>
      </c>
      <c r="GC32" t="s">
        <v>420</v>
      </c>
      <c r="GD32">
        <v>3.1785299999999999</v>
      </c>
      <c r="GE32">
        <v>2.79704</v>
      </c>
      <c r="GF32">
        <v>0.10351</v>
      </c>
      <c r="GG32">
        <v>0.10526199999999999</v>
      </c>
      <c r="GH32">
        <v>0.11762599999999999</v>
      </c>
      <c r="GI32">
        <v>0.118025</v>
      </c>
      <c r="GJ32">
        <v>28107.3</v>
      </c>
      <c r="GK32">
        <v>22328.2</v>
      </c>
      <c r="GL32">
        <v>29298.799999999999</v>
      </c>
      <c r="GM32">
        <v>24443.4</v>
      </c>
      <c r="GN32">
        <v>32848.6</v>
      </c>
      <c r="GO32">
        <v>31436.799999999999</v>
      </c>
      <c r="GP32">
        <v>40392</v>
      </c>
      <c r="GQ32">
        <v>39863.300000000003</v>
      </c>
      <c r="GR32">
        <v>2.1650200000000002</v>
      </c>
      <c r="GS32">
        <v>1.9280299999999999</v>
      </c>
      <c r="GT32">
        <v>0.10471800000000001</v>
      </c>
      <c r="GU32">
        <v>0</v>
      </c>
      <c r="GV32">
        <v>25.296299999999999</v>
      </c>
      <c r="GW32">
        <v>999.9</v>
      </c>
      <c r="GX32">
        <v>67.5</v>
      </c>
      <c r="GY32">
        <v>27.2</v>
      </c>
      <c r="GZ32">
        <v>24.065100000000001</v>
      </c>
      <c r="HA32">
        <v>62.5017</v>
      </c>
      <c r="HB32">
        <v>31.674700000000001</v>
      </c>
      <c r="HC32">
        <v>1</v>
      </c>
      <c r="HD32">
        <v>-5.3729699999999998E-2</v>
      </c>
      <c r="HE32">
        <v>0</v>
      </c>
      <c r="HF32">
        <v>20.278099999999998</v>
      </c>
      <c r="HG32">
        <v>5.2276199999999999</v>
      </c>
      <c r="HH32">
        <v>11.902100000000001</v>
      </c>
      <c r="HI32">
        <v>4.9638</v>
      </c>
      <c r="HJ32">
        <v>3.2919999999999998</v>
      </c>
      <c r="HK32">
        <v>9999</v>
      </c>
      <c r="HL32">
        <v>9999</v>
      </c>
      <c r="HM32">
        <v>9999</v>
      </c>
      <c r="HN32">
        <v>999.9</v>
      </c>
      <c r="HO32">
        <v>4.9701599999999999</v>
      </c>
      <c r="HP32">
        <v>1.8748400000000001</v>
      </c>
      <c r="HQ32">
        <v>1.8735200000000001</v>
      </c>
      <c r="HR32">
        <v>1.87269</v>
      </c>
      <c r="HS32">
        <v>1.8742399999999999</v>
      </c>
      <c r="HT32">
        <v>1.8692</v>
      </c>
      <c r="HU32">
        <v>1.8734</v>
      </c>
      <c r="HV32">
        <v>1.8784400000000001</v>
      </c>
      <c r="HW32">
        <v>0</v>
      </c>
      <c r="HX32">
        <v>0</v>
      </c>
      <c r="HY32">
        <v>0</v>
      </c>
      <c r="HZ32">
        <v>0</v>
      </c>
      <c r="IA32" t="s">
        <v>421</v>
      </c>
      <c r="IB32" t="s">
        <v>422</v>
      </c>
      <c r="IC32" t="s">
        <v>423</v>
      </c>
      <c r="ID32" t="s">
        <v>423</v>
      </c>
      <c r="IE32" t="s">
        <v>423</v>
      </c>
      <c r="IF32" t="s">
        <v>423</v>
      </c>
      <c r="IG32">
        <v>0</v>
      </c>
      <c r="IH32">
        <v>100</v>
      </c>
      <c r="II32">
        <v>100</v>
      </c>
      <c r="IJ32">
        <v>1.113</v>
      </c>
      <c r="IK32">
        <v>0.32800000000000001</v>
      </c>
      <c r="IL32">
        <v>1.164067665255387</v>
      </c>
      <c r="IM32">
        <v>7.5022699049890511E-4</v>
      </c>
      <c r="IN32">
        <v>-1.9075414379404558E-6</v>
      </c>
      <c r="IO32">
        <v>4.87577687351772E-10</v>
      </c>
      <c r="IP32">
        <v>4.4785371253159928E-2</v>
      </c>
      <c r="IQ32">
        <v>-4.1806313054066763E-3</v>
      </c>
      <c r="IR32">
        <v>9.7520324251473139E-4</v>
      </c>
      <c r="IS32">
        <v>-7.2278216180753071E-6</v>
      </c>
      <c r="IT32">
        <v>1</v>
      </c>
      <c r="IU32">
        <v>1943</v>
      </c>
      <c r="IV32">
        <v>1</v>
      </c>
      <c r="IW32">
        <v>21</v>
      </c>
      <c r="IX32">
        <v>2.9</v>
      </c>
      <c r="IY32">
        <v>2.9</v>
      </c>
      <c r="IZ32">
        <v>1.0827599999999999</v>
      </c>
      <c r="JA32">
        <v>2.3706100000000001</v>
      </c>
      <c r="JB32">
        <v>1.42578</v>
      </c>
      <c r="JC32">
        <v>2.2802699999999998</v>
      </c>
      <c r="JD32">
        <v>1.5478499999999999</v>
      </c>
      <c r="JE32">
        <v>2.3950200000000001</v>
      </c>
      <c r="JF32">
        <v>31.455200000000001</v>
      </c>
      <c r="JG32">
        <v>15.5242</v>
      </c>
      <c r="JH32">
        <v>18</v>
      </c>
      <c r="JI32">
        <v>619.41499999999996</v>
      </c>
      <c r="JJ32">
        <v>450.80900000000003</v>
      </c>
      <c r="JK32">
        <v>25.944900000000001</v>
      </c>
      <c r="JL32">
        <v>26.59</v>
      </c>
      <c r="JM32">
        <v>30.0002</v>
      </c>
      <c r="JN32">
        <v>26.573599999999999</v>
      </c>
      <c r="JO32">
        <v>26.524699999999999</v>
      </c>
      <c r="JP32">
        <v>21.706900000000001</v>
      </c>
      <c r="JQ32">
        <v>0</v>
      </c>
      <c r="JR32">
        <v>100</v>
      </c>
      <c r="JS32">
        <v>-999.9</v>
      </c>
      <c r="JT32">
        <v>415.05200000000002</v>
      </c>
      <c r="JU32">
        <v>25</v>
      </c>
      <c r="JV32">
        <v>95.432100000000005</v>
      </c>
      <c r="JW32">
        <v>101.43600000000001</v>
      </c>
    </row>
    <row r="33" spans="1:283" x14ac:dyDescent="0.2">
      <c r="A33">
        <v>17</v>
      </c>
      <c r="B33">
        <v>1690381537.5</v>
      </c>
      <c r="C33">
        <v>3167.400000095367</v>
      </c>
      <c r="D33" t="s">
        <v>495</v>
      </c>
      <c r="E33" t="s">
        <v>496</v>
      </c>
      <c r="F33">
        <v>15</v>
      </c>
      <c r="P33">
        <v>1690381529.5</v>
      </c>
      <c r="Q33">
        <f t="shared" si="0"/>
        <v>3.185041263624247E-4</v>
      </c>
      <c r="R33">
        <f t="shared" si="1"/>
        <v>0.3185041263624247</v>
      </c>
      <c r="S33">
        <f t="shared" si="2"/>
        <v>5.9217547387466558</v>
      </c>
      <c r="T33">
        <f t="shared" si="3"/>
        <v>409.88645161290322</v>
      </c>
      <c r="U33">
        <f t="shared" si="4"/>
        <v>39.525674382527662</v>
      </c>
      <c r="V33">
        <f t="shared" si="5"/>
        <v>4.0189437345575305</v>
      </c>
      <c r="W33">
        <f t="shared" si="6"/>
        <v>41.676976100321511</v>
      </c>
      <c r="X33">
        <f t="shared" si="7"/>
        <v>2.6000098873036254E-2</v>
      </c>
      <c r="Y33">
        <f>IF(LEFT(CS33,1)&lt;&gt;"0",IF(LEFT(CS33,1)="1",3,CT33),$D$5+$E$5*(DJ33*DC33/($K$5*1000))+$F$5*(DJ33*DC33/($K$5*1000))*MAX(MIN(CQ33,$J$5),$I$5)*MAX(MIN(CQ33,$J$5),$I$5)+$G$5*MAX(MIN(CQ33,$J$5),$I$5)*(DJ33*DC33/($K$5*1000))+$H$5*(DJ33*DC33/($K$5*1000))*(DJ33*DC33/($K$5*1000)))</f>
        <v>2.9568421258836315</v>
      </c>
      <c r="Z33">
        <f t="shared" si="8"/>
        <v>2.5873751950128854E-2</v>
      </c>
      <c r="AA33">
        <f t="shared" si="9"/>
        <v>1.6182395424940085E-2</v>
      </c>
      <c r="AB33">
        <f t="shared" si="10"/>
        <v>241.7316103873128</v>
      </c>
      <c r="AC33">
        <f>(DE33+(AB33+2*0.95*0.0000000567*(((DE33+$B$7)+273)^4-(DE33+273)^4)-44100*Q33)/(1.84*29.3*Y33+8*0.95*0.0000000567*(DE33+273)^3))</f>
        <v>28.301568346425263</v>
      </c>
      <c r="AD33">
        <f>($C$7*DF33+$D$7*DG33+$E$7*AC33)</f>
        <v>27.118483870967751</v>
      </c>
      <c r="AE33">
        <f t="shared" si="11"/>
        <v>3.6041423101029042</v>
      </c>
      <c r="AF33">
        <f t="shared" si="12"/>
        <v>66.873963072620541</v>
      </c>
      <c r="AG33">
        <f t="shared" si="13"/>
        <v>2.3893666289085602</v>
      </c>
      <c r="AH33">
        <f t="shared" si="14"/>
        <v>3.5729400788074601</v>
      </c>
      <c r="AI33">
        <f t="shared" si="15"/>
        <v>1.214775681194344</v>
      </c>
      <c r="AJ33">
        <f t="shared" si="16"/>
        <v>-14.046031972582929</v>
      </c>
      <c r="AK33">
        <f t="shared" si="17"/>
        <v>-23.607484838564954</v>
      </c>
      <c r="AL33">
        <f>2*0.95*0.0000000567*(((DE33+$B$7)+273)^4-(AD33+273)^4)</f>
        <v>-1.7238106299799032</v>
      </c>
      <c r="AM33">
        <f t="shared" si="18"/>
        <v>202.35428294618501</v>
      </c>
      <c r="AN33">
        <v>0</v>
      </c>
      <c r="AO33">
        <v>0</v>
      </c>
      <c r="AP33">
        <f>IF(AN33*$H$13&gt;=AR33,1,(AR33/(AR33-AN33*$H$13)))</f>
        <v>1</v>
      </c>
      <c r="AQ33">
        <f t="shared" si="19"/>
        <v>0</v>
      </c>
      <c r="AR33">
        <f>MAX(0,($B$13+$C$13*DJ33)/(1+$D$13*DJ33)*DC33/(DE33+273)*$E$13)</f>
        <v>53709.870844692814</v>
      </c>
      <c r="AS33" t="s">
        <v>414</v>
      </c>
      <c r="AT33">
        <v>12558.6</v>
      </c>
      <c r="AU33">
        <v>607.06799999999998</v>
      </c>
      <c r="AV33">
        <v>2188.17</v>
      </c>
      <c r="AW33">
        <f t="shared" si="20"/>
        <v>0.72256817340517421</v>
      </c>
      <c r="AX33">
        <v>-1.734461745173538</v>
      </c>
      <c r="AY33" t="s">
        <v>497</v>
      </c>
      <c r="AZ33">
        <v>12515.5</v>
      </c>
      <c r="BA33">
        <v>558.15669230769231</v>
      </c>
      <c r="BB33">
        <v>713.73599999999999</v>
      </c>
      <c r="BC33">
        <f t="shared" si="21"/>
        <v>0.21797878724389363</v>
      </c>
      <c r="BD33">
        <v>0.5</v>
      </c>
      <c r="BE33">
        <f t="shared" si="22"/>
        <v>1261.1831704831468</v>
      </c>
      <c r="BF33">
        <f t="shared" si="23"/>
        <v>5.9217547387466558</v>
      </c>
      <c r="BG33">
        <f t="shared" si="24"/>
        <v>137.45558899716255</v>
      </c>
      <c r="BH33">
        <f t="shared" si="25"/>
        <v>6.0706617905368753E-3</v>
      </c>
      <c r="BI33">
        <f t="shared" si="26"/>
        <v>2.0657974377080603</v>
      </c>
      <c r="BJ33">
        <f t="shared" si="27"/>
        <v>385.90113187927</v>
      </c>
      <c r="BK33" t="s">
        <v>498</v>
      </c>
      <c r="BL33">
        <v>-1284.94</v>
      </c>
      <c r="BM33">
        <f t="shared" si="28"/>
        <v>-1284.94</v>
      </c>
      <c r="BN33">
        <f t="shared" si="29"/>
        <v>2.800301512043669</v>
      </c>
      <c r="BO33">
        <f t="shared" si="30"/>
        <v>7.7841184710432151E-2</v>
      </c>
      <c r="BP33">
        <f t="shared" si="31"/>
        <v>0.42452844856627064</v>
      </c>
      <c r="BQ33">
        <f t="shared" si="32"/>
        <v>1.4585377778931607</v>
      </c>
      <c r="BR33">
        <f t="shared" si="33"/>
        <v>0.9325356618358589</v>
      </c>
      <c r="BS33">
        <f t="shared" si="34"/>
        <v>-0.17919923430154711</v>
      </c>
      <c r="BT33">
        <f t="shared" si="35"/>
        <v>1.1791992343015472</v>
      </c>
      <c r="BU33">
        <v>3152</v>
      </c>
      <c r="BV33">
        <v>300</v>
      </c>
      <c r="BW33">
        <v>300</v>
      </c>
      <c r="BX33">
        <v>300</v>
      </c>
      <c r="BY33">
        <v>12515.5</v>
      </c>
      <c r="BZ33">
        <v>676.87</v>
      </c>
      <c r="CA33">
        <v>-9.0698399999999992E-3</v>
      </c>
      <c r="CB33">
        <v>-5.82</v>
      </c>
      <c r="CC33" t="s">
        <v>417</v>
      </c>
      <c r="CD33" t="s">
        <v>417</v>
      </c>
      <c r="CE33" t="s">
        <v>417</v>
      </c>
      <c r="CF33" t="s">
        <v>417</v>
      </c>
      <c r="CG33" t="s">
        <v>417</v>
      </c>
      <c r="CH33" t="s">
        <v>417</v>
      </c>
      <c r="CI33" t="s">
        <v>417</v>
      </c>
      <c r="CJ33" t="s">
        <v>417</v>
      </c>
      <c r="CK33" t="s">
        <v>417</v>
      </c>
      <c r="CL33" t="s">
        <v>417</v>
      </c>
      <c r="CM33">
        <f>$B$11*DK33+$C$11*DL33+$F$11*DW33*(1-DZ33)</f>
        <v>1499.9670967741929</v>
      </c>
      <c r="CN33">
        <f t="shared" si="36"/>
        <v>1261.1831704831468</v>
      </c>
      <c r="CO33">
        <f>($B$11*$D$9+$C$11*$D$9+$F$11*((EJ33+EB33)/MAX(EJ33+EB33+EK33, 0.1)*$I$9+EK33/MAX(EJ33+EB33+EK33, 0.1)*$J$9))/($B$11+$C$11+$F$11)</f>
        <v>0.84080722383539519</v>
      </c>
      <c r="CP33">
        <f>($B$11*$K$9+$C$11*$K$9+$F$11*((EJ33+EB33)/MAX(EJ33+EB33+EK33, 0.1)*$P$9+EK33/MAX(EJ33+EB33+EK33, 0.1)*$Q$9))/($B$11+$C$11+$F$11)</f>
        <v>0.16115794200231273</v>
      </c>
      <c r="CQ33">
        <v>6</v>
      </c>
      <c r="CR33">
        <v>0.5</v>
      </c>
      <c r="CS33" t="s">
        <v>418</v>
      </c>
      <c r="CT33">
        <v>2</v>
      </c>
      <c r="CU33">
        <v>1690381529.5</v>
      </c>
      <c r="CV33">
        <v>409.88645161290322</v>
      </c>
      <c r="CW33">
        <v>415.93680645161288</v>
      </c>
      <c r="CX33">
        <v>23.49904193548387</v>
      </c>
      <c r="CY33">
        <v>23.18812258064516</v>
      </c>
      <c r="CZ33">
        <v>408.70945161290308</v>
      </c>
      <c r="DA33">
        <v>23.16504193548387</v>
      </c>
      <c r="DB33">
        <v>600.19341935483885</v>
      </c>
      <c r="DC33">
        <v>101.5793225806452</v>
      </c>
      <c r="DD33">
        <v>9.999845161290323E-2</v>
      </c>
      <c r="DE33">
        <v>26.970390322580641</v>
      </c>
      <c r="DF33">
        <v>27.118483870967751</v>
      </c>
      <c r="DG33">
        <v>999.90000000000032</v>
      </c>
      <c r="DH33">
        <v>0</v>
      </c>
      <c r="DI33">
        <v>0</v>
      </c>
      <c r="DJ33">
        <v>9998.5048387096776</v>
      </c>
      <c r="DK33">
        <v>0</v>
      </c>
      <c r="DL33">
        <v>1805.67935483871</v>
      </c>
      <c r="DM33">
        <v>-6.1114103225806451</v>
      </c>
      <c r="DN33">
        <v>419.70958064516128</v>
      </c>
      <c r="DO33">
        <v>425.81061290322577</v>
      </c>
      <c r="DP33">
        <v>0.36175764516129028</v>
      </c>
      <c r="DQ33">
        <v>415.93680645161288</v>
      </c>
      <c r="DR33">
        <v>23.18812258064516</v>
      </c>
      <c r="DS33">
        <v>2.3921822580645169</v>
      </c>
      <c r="DT33">
        <v>2.355435806451613</v>
      </c>
      <c r="DU33">
        <v>20.310941935483871</v>
      </c>
      <c r="DV33">
        <v>20.06061935483871</v>
      </c>
      <c r="DW33">
        <v>1499.9670967741929</v>
      </c>
      <c r="DX33">
        <v>0.97300248387096799</v>
      </c>
      <c r="DY33">
        <v>2.6997258064516132E-2</v>
      </c>
      <c r="DZ33">
        <v>0</v>
      </c>
      <c r="EA33">
        <v>558.19935483870972</v>
      </c>
      <c r="EB33">
        <v>4.9993100000000013</v>
      </c>
      <c r="EC33">
        <v>9444.671290322578</v>
      </c>
      <c r="ED33">
        <v>13258.96451612903</v>
      </c>
      <c r="EE33">
        <v>37.409032258064506</v>
      </c>
      <c r="EF33">
        <v>39.114645161290312</v>
      </c>
      <c r="EG33">
        <v>37.836419354838696</v>
      </c>
      <c r="EH33">
        <v>38.158935483870962</v>
      </c>
      <c r="EI33">
        <v>39.050096774193527</v>
      </c>
      <c r="EJ33">
        <v>1454.6080645161289</v>
      </c>
      <c r="EK33">
        <v>40.360322580645153</v>
      </c>
      <c r="EL33">
        <v>0</v>
      </c>
      <c r="EM33">
        <v>245.19999980926511</v>
      </c>
      <c r="EN33">
        <v>0</v>
      </c>
      <c r="EO33">
        <v>558.15669230769231</v>
      </c>
      <c r="EP33">
        <v>-11.541264965457991</v>
      </c>
      <c r="EQ33">
        <v>-274.93675252025338</v>
      </c>
      <c r="ER33">
        <v>9443.5253846153846</v>
      </c>
      <c r="ES33">
        <v>15</v>
      </c>
      <c r="ET33">
        <v>1690381559.5</v>
      </c>
      <c r="EU33" t="s">
        <v>499</v>
      </c>
      <c r="EV33">
        <v>1690381555.5</v>
      </c>
      <c r="EW33">
        <v>1690381559.5</v>
      </c>
      <c r="EX33">
        <v>12</v>
      </c>
      <c r="EY33">
        <v>6.5000000000000002E-2</v>
      </c>
      <c r="EZ33">
        <v>6.0000000000000001E-3</v>
      </c>
      <c r="FA33">
        <v>1.177</v>
      </c>
      <c r="FB33">
        <v>0.33400000000000002</v>
      </c>
      <c r="FC33">
        <v>416</v>
      </c>
      <c r="FD33">
        <v>23</v>
      </c>
      <c r="FE33">
        <v>0.62</v>
      </c>
      <c r="FF33">
        <v>0.22</v>
      </c>
      <c r="FG33">
        <v>5.9634922490956361</v>
      </c>
      <c r="FH33">
        <v>-0.1393041821604479</v>
      </c>
      <c r="FI33">
        <v>3.4291614251855319E-2</v>
      </c>
      <c r="FJ33">
        <v>1</v>
      </c>
      <c r="FK33">
        <v>-6.121513902439025</v>
      </c>
      <c r="FL33">
        <v>0.1895889198606252</v>
      </c>
      <c r="FM33">
        <v>4.4985998736628563E-2</v>
      </c>
      <c r="FN33">
        <v>1</v>
      </c>
      <c r="FO33">
        <v>409.82232258064511</v>
      </c>
      <c r="FP33">
        <v>0.58499999999777696</v>
      </c>
      <c r="FQ33">
        <v>4.833177482626453E-2</v>
      </c>
      <c r="FR33">
        <v>1</v>
      </c>
      <c r="FS33">
        <v>0.33696065853658541</v>
      </c>
      <c r="FT33">
        <v>0.43056524738675989</v>
      </c>
      <c r="FU33">
        <v>4.4979918163884469E-2</v>
      </c>
      <c r="FV33">
        <v>1</v>
      </c>
      <c r="FW33">
        <v>23.547306451612901</v>
      </c>
      <c r="FX33">
        <v>0.29755645161285688</v>
      </c>
      <c r="FY33">
        <v>2.252201697671111E-2</v>
      </c>
      <c r="FZ33">
        <v>1</v>
      </c>
      <c r="GA33">
        <v>5</v>
      </c>
      <c r="GB33">
        <v>5</v>
      </c>
      <c r="GC33" t="s">
        <v>420</v>
      </c>
      <c r="GD33">
        <v>3.1789399999999999</v>
      </c>
      <c r="GE33">
        <v>2.7970100000000002</v>
      </c>
      <c r="GF33">
        <v>0.10351200000000001</v>
      </c>
      <c r="GG33">
        <v>0.105433</v>
      </c>
      <c r="GH33">
        <v>0.118996</v>
      </c>
      <c r="GI33">
        <v>0.118982</v>
      </c>
      <c r="GJ33">
        <v>28104.6</v>
      </c>
      <c r="GK33">
        <v>22321.9</v>
      </c>
      <c r="GL33">
        <v>29296.3</v>
      </c>
      <c r="GM33">
        <v>24441.4</v>
      </c>
      <c r="GN33">
        <v>32793.599999999999</v>
      </c>
      <c r="GO33">
        <v>31399.599999999999</v>
      </c>
      <c r="GP33">
        <v>40388.5</v>
      </c>
      <c r="GQ33">
        <v>39860</v>
      </c>
      <c r="GR33">
        <v>2.16513</v>
      </c>
      <c r="GS33">
        <v>1.9250700000000001</v>
      </c>
      <c r="GT33">
        <v>8.4653500000000007E-2</v>
      </c>
      <c r="GU33">
        <v>0</v>
      </c>
      <c r="GV33">
        <v>25.740500000000001</v>
      </c>
      <c r="GW33">
        <v>999.9</v>
      </c>
      <c r="GX33">
        <v>67.5</v>
      </c>
      <c r="GY33">
        <v>27.4</v>
      </c>
      <c r="GZ33">
        <v>24.346699999999998</v>
      </c>
      <c r="HA33">
        <v>62.471699999999998</v>
      </c>
      <c r="HB33">
        <v>30.921500000000002</v>
      </c>
      <c r="HC33">
        <v>1</v>
      </c>
      <c r="HD33">
        <v>-5.0442099999999997E-2</v>
      </c>
      <c r="HE33">
        <v>0</v>
      </c>
      <c r="HF33">
        <v>20.279399999999999</v>
      </c>
      <c r="HG33">
        <v>5.2259799999999998</v>
      </c>
      <c r="HH33">
        <v>11.902100000000001</v>
      </c>
      <c r="HI33">
        <v>4.9637000000000002</v>
      </c>
      <c r="HJ33">
        <v>3.2917800000000002</v>
      </c>
      <c r="HK33">
        <v>9999</v>
      </c>
      <c r="HL33">
        <v>9999</v>
      </c>
      <c r="HM33">
        <v>9999</v>
      </c>
      <c r="HN33">
        <v>999.9</v>
      </c>
      <c r="HO33">
        <v>4.9701500000000003</v>
      </c>
      <c r="HP33">
        <v>1.8748499999999999</v>
      </c>
      <c r="HQ33">
        <v>1.8735900000000001</v>
      </c>
      <c r="HR33">
        <v>1.8727100000000001</v>
      </c>
      <c r="HS33">
        <v>1.8742399999999999</v>
      </c>
      <c r="HT33">
        <v>1.8692</v>
      </c>
      <c r="HU33">
        <v>1.8734200000000001</v>
      </c>
      <c r="HV33">
        <v>1.87849</v>
      </c>
      <c r="HW33">
        <v>0</v>
      </c>
      <c r="HX33">
        <v>0</v>
      </c>
      <c r="HY33">
        <v>0</v>
      </c>
      <c r="HZ33">
        <v>0</v>
      </c>
      <c r="IA33" t="s">
        <v>421</v>
      </c>
      <c r="IB33" t="s">
        <v>422</v>
      </c>
      <c r="IC33" t="s">
        <v>423</v>
      </c>
      <c r="ID33" t="s">
        <v>423</v>
      </c>
      <c r="IE33" t="s">
        <v>423</v>
      </c>
      <c r="IF33" t="s">
        <v>423</v>
      </c>
      <c r="IG33">
        <v>0</v>
      </c>
      <c r="IH33">
        <v>100</v>
      </c>
      <c r="II33">
        <v>100</v>
      </c>
      <c r="IJ33">
        <v>1.177</v>
      </c>
      <c r="IK33">
        <v>0.33400000000000002</v>
      </c>
      <c r="IL33">
        <v>1.094642785993055</v>
      </c>
      <c r="IM33">
        <v>7.5022699049890511E-4</v>
      </c>
      <c r="IN33">
        <v>-1.9075414379404558E-6</v>
      </c>
      <c r="IO33">
        <v>4.87577687351772E-10</v>
      </c>
      <c r="IP33">
        <v>0.32820999999999861</v>
      </c>
      <c r="IQ33">
        <v>0</v>
      </c>
      <c r="IR33">
        <v>0</v>
      </c>
      <c r="IS33">
        <v>0</v>
      </c>
      <c r="IT33">
        <v>1</v>
      </c>
      <c r="IU33">
        <v>1943</v>
      </c>
      <c r="IV33">
        <v>1</v>
      </c>
      <c r="IW33">
        <v>21</v>
      </c>
      <c r="IX33">
        <v>3.6</v>
      </c>
      <c r="IY33">
        <v>3.7</v>
      </c>
      <c r="IZ33">
        <v>1.08521</v>
      </c>
      <c r="JA33">
        <v>2.3877000000000002</v>
      </c>
      <c r="JB33">
        <v>1.42578</v>
      </c>
      <c r="JC33">
        <v>2.2802699999999998</v>
      </c>
      <c r="JD33">
        <v>1.5478499999999999</v>
      </c>
      <c r="JE33">
        <v>2.31934</v>
      </c>
      <c r="JF33">
        <v>31.761099999999999</v>
      </c>
      <c r="JG33">
        <v>15.480399999999999</v>
      </c>
      <c r="JH33">
        <v>18</v>
      </c>
      <c r="JI33">
        <v>619.798</v>
      </c>
      <c r="JJ33">
        <v>449.25799999999998</v>
      </c>
      <c r="JK33">
        <v>26.108799999999999</v>
      </c>
      <c r="JL33">
        <v>26.641200000000001</v>
      </c>
      <c r="JM33">
        <v>30</v>
      </c>
      <c r="JN33">
        <v>26.602699999999999</v>
      </c>
      <c r="JO33">
        <v>26.549199999999999</v>
      </c>
      <c r="JP33">
        <v>21.742999999999999</v>
      </c>
      <c r="JQ33">
        <v>0</v>
      </c>
      <c r="JR33">
        <v>100</v>
      </c>
      <c r="JS33">
        <v>-999.9</v>
      </c>
      <c r="JT33">
        <v>416.09899999999999</v>
      </c>
      <c r="JU33">
        <v>25</v>
      </c>
      <c r="JV33">
        <v>95.423900000000003</v>
      </c>
      <c r="JW33">
        <v>101.428</v>
      </c>
    </row>
    <row r="34" spans="1:283" x14ac:dyDescent="0.2">
      <c r="A34">
        <v>18</v>
      </c>
      <c r="B34">
        <v>1690381693.0999999</v>
      </c>
      <c r="C34">
        <v>3323</v>
      </c>
      <c r="D34" t="s">
        <v>500</v>
      </c>
      <c r="E34" t="s">
        <v>501</v>
      </c>
      <c r="F34">
        <v>15</v>
      </c>
      <c r="P34">
        <v>1690381685.099999</v>
      </c>
      <c r="Q34">
        <f t="shared" si="0"/>
        <v>1.3134431719314036E-4</v>
      </c>
      <c r="R34">
        <f t="shared" si="1"/>
        <v>0.13134431719314035</v>
      </c>
      <c r="S34">
        <f t="shared" si="2"/>
        <v>2.2443151046937477</v>
      </c>
      <c r="T34">
        <f t="shared" si="3"/>
        <v>409.48335483870972</v>
      </c>
      <c r="U34">
        <f t="shared" si="4"/>
        <v>55.86580761558843</v>
      </c>
      <c r="V34">
        <f t="shared" si="5"/>
        <v>5.6806587442795493</v>
      </c>
      <c r="W34">
        <f t="shared" si="6"/>
        <v>41.637905179990135</v>
      </c>
      <c r="X34">
        <f t="shared" si="7"/>
        <v>1.0310112646248454E-2</v>
      </c>
      <c r="Y34">
        <f>IF(LEFT(CS34,1)&lt;&gt;"0",IF(LEFT(CS34,1)="1",3,CT34),$D$5+$E$5*(DJ34*DC34/($K$5*1000))+$F$5*(DJ34*DC34/($K$5*1000))*MAX(MIN(CQ34,$J$5),$I$5)*MAX(MIN(CQ34,$J$5),$I$5)+$G$5*MAX(MIN(CQ34,$J$5),$I$5)*(DJ34*DC34/($K$5*1000))+$H$5*(DJ34*DC34/($K$5*1000))*(DJ34*DC34/($K$5*1000)))</f>
        <v>2.957171212217709</v>
      </c>
      <c r="Z34">
        <f t="shared" si="8"/>
        <v>1.0290184339783019E-2</v>
      </c>
      <c r="AA34">
        <f t="shared" si="9"/>
        <v>6.4331524455087472E-3</v>
      </c>
      <c r="AB34">
        <f t="shared" si="10"/>
        <v>241.74163065604955</v>
      </c>
      <c r="AC34">
        <f>(DE34+(AB34+2*0.95*0.0000000567*(((DE34+$B$7)+273)^4-(DE34+273)^4)-44100*Q34)/(1.84*29.3*Y34+8*0.95*0.0000000567*(DE34+273)^3))</f>
        <v>28.678795207624589</v>
      </c>
      <c r="AD34">
        <f>($C$7*DF34+$D$7*DG34+$E$7*AC34)</f>
        <v>27.287045161290319</v>
      </c>
      <c r="AE34">
        <f t="shared" si="11"/>
        <v>3.6399461347218249</v>
      </c>
      <c r="AF34">
        <f t="shared" si="12"/>
        <v>65.349801666544622</v>
      </c>
      <c r="AG34">
        <f t="shared" si="13"/>
        <v>2.3804699862388157</v>
      </c>
      <c r="AH34">
        <f t="shared" si="14"/>
        <v>3.6426583180549739</v>
      </c>
      <c r="AI34">
        <f t="shared" si="15"/>
        <v>1.2594761484830093</v>
      </c>
      <c r="AJ34">
        <f t="shared" si="16"/>
        <v>-5.7922843882174897</v>
      </c>
      <c r="AK34">
        <f t="shared" si="17"/>
        <v>2.026265924866419</v>
      </c>
      <c r="AL34">
        <f>2*0.95*0.0000000567*(((DE34+$B$7)+273)^4-(AD34+273)^4)</f>
        <v>0.14830935318598237</v>
      </c>
      <c r="AM34">
        <f t="shared" si="18"/>
        <v>238.12392154588446</v>
      </c>
      <c r="AN34">
        <v>0</v>
      </c>
      <c r="AO34">
        <v>0</v>
      </c>
      <c r="AP34">
        <f>IF(AN34*$H$13&gt;=AR34,1,(AR34/(AR34-AN34*$H$13)))</f>
        <v>1</v>
      </c>
      <c r="AQ34">
        <f t="shared" si="19"/>
        <v>0</v>
      </c>
      <c r="AR34">
        <f>MAX(0,($B$13+$C$13*DJ34)/(1+$D$13*DJ34)*DC34/(DE34+273)*$E$13)</f>
        <v>53660.668545050648</v>
      </c>
      <c r="AS34" t="s">
        <v>414</v>
      </c>
      <c r="AT34">
        <v>12558.6</v>
      </c>
      <c r="AU34">
        <v>607.06799999999998</v>
      </c>
      <c r="AV34">
        <v>2188.17</v>
      </c>
      <c r="AW34">
        <f t="shared" si="20"/>
        <v>0.72256817340517421</v>
      </c>
      <c r="AX34">
        <v>-1.734461745173538</v>
      </c>
      <c r="AY34" t="s">
        <v>502</v>
      </c>
      <c r="AZ34">
        <v>12590.1</v>
      </c>
      <c r="BA34">
        <v>427.12296153846148</v>
      </c>
      <c r="BB34">
        <v>465.43700000000001</v>
      </c>
      <c r="BC34">
        <f t="shared" si="21"/>
        <v>8.2318420025779049E-2</v>
      </c>
      <c r="BD34">
        <v>0.5</v>
      </c>
      <c r="BE34">
        <f t="shared" si="22"/>
        <v>1261.2311134604302</v>
      </c>
      <c r="BF34">
        <f t="shared" si="23"/>
        <v>2.2443151046937477</v>
      </c>
      <c r="BG34">
        <f t="shared" si="24"/>
        <v>51.911276273708339</v>
      </c>
      <c r="BH34">
        <f t="shared" si="25"/>
        <v>3.1546770511795782E-3</v>
      </c>
      <c r="BI34">
        <f t="shared" si="26"/>
        <v>3.7013237022411198</v>
      </c>
      <c r="BJ34">
        <f t="shared" si="27"/>
        <v>299.51082155859962</v>
      </c>
      <c r="BK34" t="s">
        <v>503</v>
      </c>
      <c r="BL34">
        <v>-2892.34</v>
      </c>
      <c r="BM34">
        <f t="shared" si="28"/>
        <v>-2892.34</v>
      </c>
      <c r="BN34">
        <f t="shared" si="29"/>
        <v>7.2142459666936665</v>
      </c>
      <c r="BO34">
        <f t="shared" si="30"/>
        <v>1.1410536930099446E-2</v>
      </c>
      <c r="BP34">
        <f t="shared" si="31"/>
        <v>0.33908662712995352</v>
      </c>
      <c r="BQ34">
        <f t="shared" si="32"/>
        <v>-0.27052014362349019</v>
      </c>
      <c r="BR34">
        <f t="shared" si="33"/>
        <v>1.0895773960187263</v>
      </c>
      <c r="BS34">
        <f t="shared" si="34"/>
        <v>-7.7268504286281445E-2</v>
      </c>
      <c r="BT34">
        <f t="shared" si="35"/>
        <v>1.0772685042862815</v>
      </c>
      <c r="BU34">
        <v>3154</v>
      </c>
      <c r="BV34">
        <v>300</v>
      </c>
      <c r="BW34">
        <v>300</v>
      </c>
      <c r="BX34">
        <v>300</v>
      </c>
      <c r="BY34">
        <v>12590.1</v>
      </c>
      <c r="BZ34">
        <v>459.25</v>
      </c>
      <c r="CA34">
        <v>-9.1193200000000002E-3</v>
      </c>
      <c r="CB34">
        <v>-0.6</v>
      </c>
      <c r="CC34" t="s">
        <v>417</v>
      </c>
      <c r="CD34" t="s">
        <v>417</v>
      </c>
      <c r="CE34" t="s">
        <v>417</v>
      </c>
      <c r="CF34" t="s">
        <v>417</v>
      </c>
      <c r="CG34" t="s">
        <v>417</v>
      </c>
      <c r="CH34" t="s">
        <v>417</v>
      </c>
      <c r="CI34" t="s">
        <v>417</v>
      </c>
      <c r="CJ34" t="s">
        <v>417</v>
      </c>
      <c r="CK34" t="s">
        <v>417</v>
      </c>
      <c r="CL34" t="s">
        <v>417</v>
      </c>
      <c r="CM34">
        <f>$B$11*DK34+$C$11*DL34+$F$11*DW34*(1-DZ34)</f>
        <v>1500.023548387097</v>
      </c>
      <c r="CN34">
        <f t="shared" si="36"/>
        <v>1261.2311134604302</v>
      </c>
      <c r="CO34">
        <f>($B$11*$D$9+$C$11*$D$9+$F$11*((EJ34+EB34)/MAX(EJ34+EB34+EK34, 0.1)*$I$9+EK34/MAX(EJ34+EB34+EK34, 0.1)*$J$9))/($B$11+$C$11+$F$11)</f>
        <v>0.84080754253262968</v>
      </c>
      <c r="CP34">
        <f>($B$11*$K$9+$C$11*$K$9+$F$11*((EJ34+EB34)/MAX(EJ34+EB34+EK34, 0.1)*$P$9+EK34/MAX(EJ34+EB34+EK34, 0.1)*$Q$9))/($B$11+$C$11+$F$11)</f>
        <v>0.1611585570879755</v>
      </c>
      <c r="CQ34">
        <v>6</v>
      </c>
      <c r="CR34">
        <v>0.5</v>
      </c>
      <c r="CS34" t="s">
        <v>418</v>
      </c>
      <c r="CT34">
        <v>2</v>
      </c>
      <c r="CU34">
        <v>1690381685.099999</v>
      </c>
      <c r="CV34">
        <v>409.48335483870972</v>
      </c>
      <c r="CW34">
        <v>411.78061290322569</v>
      </c>
      <c r="CX34">
        <v>23.410467741935481</v>
      </c>
      <c r="CY34">
        <v>23.282245161290319</v>
      </c>
      <c r="CZ34">
        <v>408.3493548387097</v>
      </c>
      <c r="DA34">
        <v>23.071467741935489</v>
      </c>
      <c r="DB34">
        <v>600.21948387096779</v>
      </c>
      <c r="DC34">
        <v>101.5838709677419</v>
      </c>
      <c r="DD34">
        <v>0.100128364516129</v>
      </c>
      <c r="DE34">
        <v>27.299754838709671</v>
      </c>
      <c r="DF34">
        <v>27.287045161290319</v>
      </c>
      <c r="DG34">
        <v>999.90000000000032</v>
      </c>
      <c r="DH34">
        <v>0</v>
      </c>
      <c r="DI34">
        <v>0</v>
      </c>
      <c r="DJ34">
        <v>9999.9238709677411</v>
      </c>
      <c r="DK34">
        <v>0</v>
      </c>
      <c r="DL34">
        <v>1721.176774193548</v>
      </c>
      <c r="DM34">
        <v>-2.2503164516129028</v>
      </c>
      <c r="DN34">
        <v>419.36829032258061</v>
      </c>
      <c r="DO34">
        <v>421.59625806451612</v>
      </c>
      <c r="DP34">
        <v>0.1771832258064516</v>
      </c>
      <c r="DQ34">
        <v>411.78061290322569</v>
      </c>
      <c r="DR34">
        <v>23.282245161290319</v>
      </c>
      <c r="DS34">
        <v>2.3830964516129032</v>
      </c>
      <c r="DT34">
        <v>2.365098064516129</v>
      </c>
      <c r="DU34">
        <v>20.249348387096781</v>
      </c>
      <c r="DV34">
        <v>20.126764516129029</v>
      </c>
      <c r="DW34">
        <v>1500.023548387097</v>
      </c>
      <c r="DX34">
        <v>0.97299303225806455</v>
      </c>
      <c r="DY34">
        <v>2.7006725806451609E-2</v>
      </c>
      <c r="DZ34">
        <v>0</v>
      </c>
      <c r="EA34">
        <v>427.17916129032261</v>
      </c>
      <c r="EB34">
        <v>4.9993100000000013</v>
      </c>
      <c r="EC34">
        <v>9377.934516129033</v>
      </c>
      <c r="ED34">
        <v>13259.416129032261</v>
      </c>
      <c r="EE34">
        <v>40.092580645161277</v>
      </c>
      <c r="EF34">
        <v>41.973516129032248</v>
      </c>
      <c r="EG34">
        <v>40.388709677419342</v>
      </c>
      <c r="EH34">
        <v>41.923161290322561</v>
      </c>
      <c r="EI34">
        <v>41.661064516129017</v>
      </c>
      <c r="EJ34">
        <v>1454.645806451613</v>
      </c>
      <c r="EK34">
        <v>40.377741935483883</v>
      </c>
      <c r="EL34">
        <v>0</v>
      </c>
      <c r="EM34">
        <v>155.19999980926511</v>
      </c>
      <c r="EN34">
        <v>0</v>
      </c>
      <c r="EO34">
        <v>427.12296153846148</v>
      </c>
      <c r="EP34">
        <v>-2.1017777834901432</v>
      </c>
      <c r="EQ34">
        <v>-72.739486774498261</v>
      </c>
      <c r="ER34">
        <v>9379.005000000001</v>
      </c>
      <c r="ES34">
        <v>15</v>
      </c>
      <c r="ET34">
        <v>1690381715.0999999</v>
      </c>
      <c r="EU34" t="s">
        <v>504</v>
      </c>
      <c r="EV34">
        <v>1690381715.0999999</v>
      </c>
      <c r="EW34">
        <v>1690381715.0999999</v>
      </c>
      <c r="EX34">
        <v>13</v>
      </c>
      <c r="EY34">
        <v>-4.4999999999999998E-2</v>
      </c>
      <c r="EZ34">
        <v>-4.5999999999999999E-2</v>
      </c>
      <c r="FA34">
        <v>1.1339999999999999</v>
      </c>
      <c r="FB34">
        <v>0.33900000000000002</v>
      </c>
      <c r="FC34">
        <v>412</v>
      </c>
      <c r="FD34">
        <v>23</v>
      </c>
      <c r="FE34">
        <v>0.42</v>
      </c>
      <c r="FF34">
        <v>0.21</v>
      </c>
      <c r="FG34">
        <v>2.178447783664736</v>
      </c>
      <c r="FH34">
        <v>-0.19217424199861169</v>
      </c>
      <c r="FI34">
        <v>6.2050340591422573E-2</v>
      </c>
      <c r="FJ34">
        <v>1</v>
      </c>
      <c r="FK34">
        <v>-2.17756975</v>
      </c>
      <c r="FL34">
        <v>-0.97823786116322231</v>
      </c>
      <c r="FM34">
        <v>0.15199323498905301</v>
      </c>
      <c r="FN34">
        <v>1</v>
      </c>
      <c r="FO34">
        <v>409.52416666666659</v>
      </c>
      <c r="FP34">
        <v>1.880409343715816</v>
      </c>
      <c r="FQ34">
        <v>0.13833343373490431</v>
      </c>
      <c r="FR34">
        <v>1</v>
      </c>
      <c r="FS34">
        <v>0.15538239000000001</v>
      </c>
      <c r="FT34">
        <v>0.46452909343339549</v>
      </c>
      <c r="FU34">
        <v>4.4790285520494293E-2</v>
      </c>
      <c r="FV34">
        <v>1</v>
      </c>
      <c r="FW34">
        <v>23.457153333333331</v>
      </c>
      <c r="FX34">
        <v>0.56028654060069116</v>
      </c>
      <c r="FY34">
        <v>4.0431932374740118E-2</v>
      </c>
      <c r="FZ34">
        <v>1</v>
      </c>
      <c r="GA34">
        <v>5</v>
      </c>
      <c r="GB34">
        <v>5</v>
      </c>
      <c r="GC34" t="s">
        <v>420</v>
      </c>
      <c r="GD34">
        <v>3.17862</v>
      </c>
      <c r="GE34">
        <v>2.7969300000000001</v>
      </c>
      <c r="GF34">
        <v>0.103459</v>
      </c>
      <c r="GG34">
        <v>0.104625</v>
      </c>
      <c r="GH34">
        <v>0.11878900000000001</v>
      </c>
      <c r="GI34">
        <v>0.119334</v>
      </c>
      <c r="GJ34">
        <v>28101.1</v>
      </c>
      <c r="GK34">
        <v>22337.200000000001</v>
      </c>
      <c r="GL34">
        <v>29291.4</v>
      </c>
      <c r="GM34">
        <v>24436.5</v>
      </c>
      <c r="GN34">
        <v>32794</v>
      </c>
      <c r="GO34">
        <v>31381.3</v>
      </c>
      <c r="GP34">
        <v>40378.9</v>
      </c>
      <c r="GQ34">
        <v>39852.9</v>
      </c>
      <c r="GR34">
        <v>2.1629</v>
      </c>
      <c r="GS34">
        <v>1.9245300000000001</v>
      </c>
      <c r="GT34">
        <v>9.2200900000000002E-2</v>
      </c>
      <c r="GU34">
        <v>0</v>
      </c>
      <c r="GV34">
        <v>25.799499999999998</v>
      </c>
      <c r="GW34">
        <v>999.9</v>
      </c>
      <c r="GX34">
        <v>67.400000000000006</v>
      </c>
      <c r="GY34">
        <v>27.5</v>
      </c>
      <c r="GZ34">
        <v>24.453900000000001</v>
      </c>
      <c r="HA34">
        <v>62.651699999999998</v>
      </c>
      <c r="HB34">
        <v>31.438300000000002</v>
      </c>
      <c r="HC34">
        <v>1</v>
      </c>
      <c r="HD34">
        <v>-4.3805900000000002E-2</v>
      </c>
      <c r="HE34">
        <v>0</v>
      </c>
      <c r="HF34">
        <v>20.277799999999999</v>
      </c>
      <c r="HG34">
        <v>5.2274700000000003</v>
      </c>
      <c r="HH34">
        <v>11.902100000000001</v>
      </c>
      <c r="HI34">
        <v>4.9638</v>
      </c>
      <c r="HJ34">
        <v>3.2919999999999998</v>
      </c>
      <c r="HK34">
        <v>9999</v>
      </c>
      <c r="HL34">
        <v>9999</v>
      </c>
      <c r="HM34">
        <v>9999</v>
      </c>
      <c r="HN34">
        <v>999.9</v>
      </c>
      <c r="HO34">
        <v>4.9701599999999999</v>
      </c>
      <c r="HP34">
        <v>1.8748499999999999</v>
      </c>
      <c r="HQ34">
        <v>1.8736200000000001</v>
      </c>
      <c r="HR34">
        <v>1.8727100000000001</v>
      </c>
      <c r="HS34">
        <v>1.8742399999999999</v>
      </c>
      <c r="HT34">
        <v>1.8692</v>
      </c>
      <c r="HU34">
        <v>1.87347</v>
      </c>
      <c r="HV34">
        <v>1.8785099999999999</v>
      </c>
      <c r="HW34">
        <v>0</v>
      </c>
      <c r="HX34">
        <v>0</v>
      </c>
      <c r="HY34">
        <v>0</v>
      </c>
      <c r="HZ34">
        <v>0</v>
      </c>
      <c r="IA34" t="s">
        <v>421</v>
      </c>
      <c r="IB34" t="s">
        <v>422</v>
      </c>
      <c r="IC34" t="s">
        <v>423</v>
      </c>
      <c r="ID34" t="s">
        <v>423</v>
      </c>
      <c r="IE34" t="s">
        <v>423</v>
      </c>
      <c r="IF34" t="s">
        <v>423</v>
      </c>
      <c r="IG34">
        <v>0</v>
      </c>
      <c r="IH34">
        <v>100</v>
      </c>
      <c r="II34">
        <v>100</v>
      </c>
      <c r="IJ34">
        <v>1.1339999999999999</v>
      </c>
      <c r="IK34">
        <v>0.33900000000000002</v>
      </c>
      <c r="IL34">
        <v>1.1594254903944761</v>
      </c>
      <c r="IM34">
        <v>7.5022699049890511E-4</v>
      </c>
      <c r="IN34">
        <v>-1.9075414379404558E-6</v>
      </c>
      <c r="IO34">
        <v>4.87577687351772E-10</v>
      </c>
      <c r="IP34">
        <v>5.4075371253163508E-2</v>
      </c>
      <c r="IQ34">
        <v>-4.1806313054066763E-3</v>
      </c>
      <c r="IR34">
        <v>9.7520324251473139E-4</v>
      </c>
      <c r="IS34">
        <v>-7.2278216180753071E-6</v>
      </c>
      <c r="IT34">
        <v>1</v>
      </c>
      <c r="IU34">
        <v>1943</v>
      </c>
      <c r="IV34">
        <v>1</v>
      </c>
      <c r="IW34">
        <v>21</v>
      </c>
      <c r="IX34">
        <v>2.2999999999999998</v>
      </c>
      <c r="IY34">
        <v>2.2000000000000002</v>
      </c>
      <c r="IZ34">
        <v>1.07666</v>
      </c>
      <c r="JA34">
        <v>2.3840300000000001</v>
      </c>
      <c r="JB34">
        <v>1.42578</v>
      </c>
      <c r="JC34">
        <v>2.2790499999999998</v>
      </c>
      <c r="JD34">
        <v>1.5478499999999999</v>
      </c>
      <c r="JE34">
        <v>2.4060100000000002</v>
      </c>
      <c r="JF34">
        <v>31.870699999999999</v>
      </c>
      <c r="JG34">
        <v>15.462899999999999</v>
      </c>
      <c r="JH34">
        <v>18</v>
      </c>
      <c r="JI34">
        <v>619.00900000000001</v>
      </c>
      <c r="JJ34">
        <v>449.59500000000003</v>
      </c>
      <c r="JK34">
        <v>26.249700000000001</v>
      </c>
      <c r="JL34">
        <v>26.734100000000002</v>
      </c>
      <c r="JM34">
        <v>30.000399999999999</v>
      </c>
      <c r="JN34">
        <v>26.6812</v>
      </c>
      <c r="JO34">
        <v>26.6325</v>
      </c>
      <c r="JP34">
        <v>21.577000000000002</v>
      </c>
      <c r="JQ34">
        <v>0</v>
      </c>
      <c r="JR34">
        <v>100</v>
      </c>
      <c r="JS34">
        <v>-999.9</v>
      </c>
      <c r="JT34">
        <v>411.93400000000003</v>
      </c>
      <c r="JU34">
        <v>25</v>
      </c>
      <c r="JV34">
        <v>95.403999999999996</v>
      </c>
      <c r="JW34">
        <v>101.40900000000001</v>
      </c>
    </row>
    <row r="35" spans="1:283" x14ac:dyDescent="0.2">
      <c r="A35">
        <v>19</v>
      </c>
      <c r="B35">
        <v>1690381871.5999999</v>
      </c>
      <c r="C35">
        <v>3501.5</v>
      </c>
      <c r="D35" t="s">
        <v>505</v>
      </c>
      <c r="E35" t="s">
        <v>506</v>
      </c>
      <c r="F35">
        <v>15</v>
      </c>
      <c r="P35">
        <v>1690381863.849999</v>
      </c>
      <c r="Q35">
        <f t="shared" si="0"/>
        <v>7.6511207120009517E-4</v>
      </c>
      <c r="R35">
        <f t="shared" si="1"/>
        <v>0.76511207120009517</v>
      </c>
      <c r="S35">
        <f t="shared" si="2"/>
        <v>11.360048087051965</v>
      </c>
      <c r="T35">
        <f t="shared" si="3"/>
        <v>409.67649999999992</v>
      </c>
      <c r="U35">
        <f t="shared" si="4"/>
        <v>140.40017003014987</v>
      </c>
      <c r="V35">
        <f t="shared" si="5"/>
        <v>14.276314058616048</v>
      </c>
      <c r="W35">
        <f t="shared" si="6"/>
        <v>41.657145964842194</v>
      </c>
      <c r="X35">
        <f t="shared" si="7"/>
        <v>6.9517963242997124E-2</v>
      </c>
      <c r="Y35">
        <f>IF(LEFT(CS35,1)&lt;&gt;"0",IF(LEFT(CS35,1)="1",3,CT35),$D$5+$E$5*(DJ35*DC35/($K$5*1000))+$F$5*(DJ35*DC35/($K$5*1000))*MAX(MIN(CQ35,$J$5),$I$5)*MAX(MIN(CQ35,$J$5),$I$5)+$G$5*MAX(MIN(CQ35,$J$5),$I$5)*(DJ35*DC35/($K$5*1000))+$H$5*(DJ35*DC35/($K$5*1000))*(DJ35*DC35/($K$5*1000)))</f>
        <v>2.9581923342962053</v>
      </c>
      <c r="Z35">
        <f t="shared" si="8"/>
        <v>6.8622972566983839E-2</v>
      </c>
      <c r="AA35">
        <f t="shared" si="9"/>
        <v>4.2968809172756785E-2</v>
      </c>
      <c r="AB35">
        <f t="shared" si="10"/>
        <v>241.73919057496508</v>
      </c>
      <c r="AC35">
        <f>(DE35+(AB35+2*0.95*0.0000000567*(((DE35+$B$7)+273)^4-(DE35+273)^4)-44100*Q35)/(1.84*29.3*Y35+8*0.95*0.0000000567*(DE35+273)^3))</f>
        <v>28.146856890421624</v>
      </c>
      <c r="AD35">
        <f>($C$7*DF35+$D$7*DG35+$E$7*AC35)</f>
        <v>26.83222</v>
      </c>
      <c r="AE35">
        <f t="shared" si="11"/>
        <v>3.54404149708065</v>
      </c>
      <c r="AF35">
        <f t="shared" si="12"/>
        <v>68.552219420304013</v>
      </c>
      <c r="AG35">
        <f t="shared" si="13"/>
        <v>2.4437064599585456</v>
      </c>
      <c r="AH35">
        <f t="shared" si="14"/>
        <v>3.5647371895807081</v>
      </c>
      <c r="AI35">
        <f t="shared" si="15"/>
        <v>1.1003350371221043</v>
      </c>
      <c r="AJ35">
        <f t="shared" si="16"/>
        <v>-33.741442339924198</v>
      </c>
      <c r="AK35">
        <f t="shared" si="17"/>
        <v>15.796698550787751</v>
      </c>
      <c r="AL35">
        <f>2*0.95*0.0000000567*(((DE35+$B$7)+273)^4-(AD35+273)^4)</f>
        <v>1.1510686633562395</v>
      </c>
      <c r="AM35">
        <f t="shared" si="18"/>
        <v>224.94551544918485</v>
      </c>
      <c r="AN35">
        <v>0</v>
      </c>
      <c r="AO35">
        <v>0</v>
      </c>
      <c r="AP35">
        <f>IF(AN35*$H$13&gt;=AR35,1,(AR35/(AR35-AN35*$H$13)))</f>
        <v>1</v>
      </c>
      <c r="AQ35">
        <f t="shared" si="19"/>
        <v>0</v>
      </c>
      <c r="AR35">
        <f>MAX(0,($B$13+$C$13*DJ35)/(1+$D$13*DJ35)*DC35/(DE35+273)*$E$13)</f>
        <v>53756.427224220504</v>
      </c>
      <c r="AS35" t="s">
        <v>414</v>
      </c>
      <c r="AT35">
        <v>12558.6</v>
      </c>
      <c r="AU35">
        <v>607.06799999999998</v>
      </c>
      <c r="AV35">
        <v>2188.17</v>
      </c>
      <c r="AW35">
        <f t="shared" si="20"/>
        <v>0.72256817340517421</v>
      </c>
      <c r="AX35">
        <v>-1.734461745173538</v>
      </c>
      <c r="AY35" t="s">
        <v>507</v>
      </c>
      <c r="AZ35">
        <v>12501.2</v>
      </c>
      <c r="BA35">
        <v>693.00667999999996</v>
      </c>
      <c r="BB35">
        <v>865.23800000000006</v>
      </c>
      <c r="BC35">
        <f t="shared" si="21"/>
        <v>0.19905658327535325</v>
      </c>
      <c r="BD35">
        <v>0.5</v>
      </c>
      <c r="BE35">
        <f t="shared" si="22"/>
        <v>1261.2228705569767</v>
      </c>
      <c r="BF35">
        <f t="shared" si="23"/>
        <v>11.360048087051965</v>
      </c>
      <c r="BG35">
        <f t="shared" si="24"/>
        <v>125.52735768090245</v>
      </c>
      <c r="BH35">
        <f t="shared" si="25"/>
        <v>1.0382391675503595E-2</v>
      </c>
      <c r="BI35">
        <f t="shared" si="26"/>
        <v>1.52898046549042</v>
      </c>
      <c r="BJ35">
        <f t="shared" si="27"/>
        <v>426.25556932435552</v>
      </c>
      <c r="BK35" t="s">
        <v>508</v>
      </c>
      <c r="BL35">
        <v>-22.33</v>
      </c>
      <c r="BM35">
        <f t="shared" si="28"/>
        <v>-22.33</v>
      </c>
      <c r="BN35">
        <f t="shared" si="29"/>
        <v>1.0258079279920669</v>
      </c>
      <c r="BO35">
        <f t="shared" si="30"/>
        <v>0.19404859120653301</v>
      </c>
      <c r="BP35">
        <f t="shared" si="31"/>
        <v>0.59847636281384298</v>
      </c>
      <c r="BQ35">
        <f t="shared" si="32"/>
        <v>0.6671236781965374</v>
      </c>
      <c r="BR35">
        <f t="shared" si="33"/>
        <v>0.8367151518371363</v>
      </c>
      <c r="BS35">
        <f t="shared" si="34"/>
        <v>-6.2526165572341702E-3</v>
      </c>
      <c r="BT35">
        <f t="shared" si="35"/>
        <v>1.0062526165572341</v>
      </c>
      <c r="BU35">
        <v>3156</v>
      </c>
      <c r="BV35">
        <v>300</v>
      </c>
      <c r="BW35">
        <v>300</v>
      </c>
      <c r="BX35">
        <v>300</v>
      </c>
      <c r="BY35">
        <v>12501.2</v>
      </c>
      <c r="BZ35">
        <v>836.68</v>
      </c>
      <c r="CA35">
        <v>-9.0592799999999994E-3</v>
      </c>
      <c r="CB35">
        <v>-1.74</v>
      </c>
      <c r="CC35" t="s">
        <v>417</v>
      </c>
      <c r="CD35" t="s">
        <v>417</v>
      </c>
      <c r="CE35" t="s">
        <v>417</v>
      </c>
      <c r="CF35" t="s">
        <v>417</v>
      </c>
      <c r="CG35" t="s">
        <v>417</v>
      </c>
      <c r="CH35" t="s">
        <v>417</v>
      </c>
      <c r="CI35" t="s">
        <v>417</v>
      </c>
      <c r="CJ35" t="s">
        <v>417</v>
      </c>
      <c r="CK35" t="s">
        <v>417</v>
      </c>
      <c r="CL35" t="s">
        <v>417</v>
      </c>
      <c r="CM35">
        <f>$B$11*DK35+$C$11*DL35+$F$11*DW35*(1-DZ35)</f>
        <v>1500.0143333333331</v>
      </c>
      <c r="CN35">
        <f t="shared" si="36"/>
        <v>1261.2228705569767</v>
      </c>
      <c r="CO35">
        <f>($B$11*$D$9+$C$11*$D$9+$F$11*((EJ35+EB35)/MAX(EJ35+EB35+EK35, 0.1)*$I$9+EK35/MAX(EJ35+EB35+EK35, 0.1)*$J$9))/($B$11+$C$11+$F$11)</f>
        <v>0.84080721265795255</v>
      </c>
      <c r="CP35">
        <f>($B$11*$K$9+$C$11*$K$9+$F$11*((EJ35+EB35)/MAX(EJ35+EB35+EK35, 0.1)*$P$9+EK35/MAX(EJ35+EB35+EK35, 0.1)*$Q$9))/($B$11+$C$11+$F$11)</f>
        <v>0.16115792042984819</v>
      </c>
      <c r="CQ35">
        <v>6</v>
      </c>
      <c r="CR35">
        <v>0.5</v>
      </c>
      <c r="CS35" t="s">
        <v>418</v>
      </c>
      <c r="CT35">
        <v>2</v>
      </c>
      <c r="CU35">
        <v>1690381863.849999</v>
      </c>
      <c r="CV35">
        <v>409.67649999999992</v>
      </c>
      <c r="CW35">
        <v>421.3459666666667</v>
      </c>
      <c r="CX35">
        <v>24.032589999999999</v>
      </c>
      <c r="CY35">
        <v>23.286123333333329</v>
      </c>
      <c r="CZ35">
        <v>408.54083333333341</v>
      </c>
      <c r="DA35">
        <v>23.694590000000002</v>
      </c>
      <c r="DB35">
        <v>600.20720000000006</v>
      </c>
      <c r="DC35">
        <v>101.5829333333333</v>
      </c>
      <c r="DD35">
        <v>0.10009208999999999</v>
      </c>
      <c r="DE35">
        <v>26.931270000000001</v>
      </c>
      <c r="DF35">
        <v>26.83222</v>
      </c>
      <c r="DG35">
        <v>999.9000000000002</v>
      </c>
      <c r="DH35">
        <v>0</v>
      </c>
      <c r="DI35">
        <v>0</v>
      </c>
      <c r="DJ35">
        <v>10005.81</v>
      </c>
      <c r="DK35">
        <v>0</v>
      </c>
      <c r="DL35">
        <v>1296.196333333334</v>
      </c>
      <c r="DM35">
        <v>-11.669356666666671</v>
      </c>
      <c r="DN35">
        <v>419.76496666666668</v>
      </c>
      <c r="DO35">
        <v>431.3912666666667</v>
      </c>
      <c r="DP35">
        <v>0.74739889999999998</v>
      </c>
      <c r="DQ35">
        <v>421.3459666666667</v>
      </c>
      <c r="DR35">
        <v>23.286123333333329</v>
      </c>
      <c r="DS35">
        <v>2.4413939999999998</v>
      </c>
      <c r="DT35">
        <v>2.3654716666666671</v>
      </c>
      <c r="DU35">
        <v>20.640969999999999</v>
      </c>
      <c r="DV35">
        <v>20.129313333333339</v>
      </c>
      <c r="DW35">
        <v>1500.0143333333331</v>
      </c>
      <c r="DX35">
        <v>0.97300450000000016</v>
      </c>
      <c r="DY35">
        <v>2.6995229999999999E-2</v>
      </c>
      <c r="DZ35">
        <v>0</v>
      </c>
      <c r="EA35">
        <v>693.0725000000001</v>
      </c>
      <c r="EB35">
        <v>4.9993100000000004</v>
      </c>
      <c r="EC35">
        <v>14288.34</v>
      </c>
      <c r="ED35">
        <v>13259.396666666669</v>
      </c>
      <c r="EE35">
        <v>37.6143</v>
      </c>
      <c r="EF35">
        <v>38.655933333333323</v>
      </c>
      <c r="EG35">
        <v>37.931066666666659</v>
      </c>
      <c r="EH35">
        <v>37.837300000000013</v>
      </c>
      <c r="EI35">
        <v>38.726833333333317</v>
      </c>
      <c r="EJ35">
        <v>1454.653333333333</v>
      </c>
      <c r="EK35">
        <v>40.36099999999999</v>
      </c>
      <c r="EL35">
        <v>0</v>
      </c>
      <c r="EM35">
        <v>177.70000004768369</v>
      </c>
      <c r="EN35">
        <v>0</v>
      </c>
      <c r="EO35">
        <v>693.00667999999996</v>
      </c>
      <c r="EP35">
        <v>-8.6010769152338025</v>
      </c>
      <c r="EQ35">
        <v>510.27690484281101</v>
      </c>
      <c r="ER35">
        <v>14301.691999999999</v>
      </c>
      <c r="ES35">
        <v>15</v>
      </c>
      <c r="ET35">
        <v>1690381898.5999999</v>
      </c>
      <c r="EU35" t="s">
        <v>509</v>
      </c>
      <c r="EV35">
        <v>1690381715.0999999</v>
      </c>
      <c r="EW35">
        <v>1690381898.5999999</v>
      </c>
      <c r="EX35">
        <v>14</v>
      </c>
      <c r="EY35">
        <v>-4.4999999999999998E-2</v>
      </c>
      <c r="EZ35">
        <v>-1E-3</v>
      </c>
      <c r="FA35">
        <v>1.1339999999999999</v>
      </c>
      <c r="FB35">
        <v>0.33800000000000002</v>
      </c>
      <c r="FC35">
        <v>412</v>
      </c>
      <c r="FD35">
        <v>23</v>
      </c>
      <c r="FE35">
        <v>0.42</v>
      </c>
      <c r="FF35">
        <v>0.08</v>
      </c>
      <c r="FG35">
        <v>11.374385027164349</v>
      </c>
      <c r="FH35">
        <v>-0.78928973199547059</v>
      </c>
      <c r="FI35">
        <v>6.0597901640161933E-2</v>
      </c>
      <c r="FJ35">
        <v>1</v>
      </c>
      <c r="FK35">
        <v>-11.703109756097559</v>
      </c>
      <c r="FL35">
        <v>0.646833449477345</v>
      </c>
      <c r="FM35">
        <v>6.6569603423338189E-2</v>
      </c>
      <c r="FN35">
        <v>1</v>
      </c>
      <c r="FO35">
        <v>409.65945161290318</v>
      </c>
      <c r="FP35">
        <v>1.446048387096607</v>
      </c>
      <c r="FQ35">
        <v>0.1082550270633888</v>
      </c>
      <c r="FR35">
        <v>1</v>
      </c>
      <c r="FS35">
        <v>0.73079626829268285</v>
      </c>
      <c r="FT35">
        <v>0.30744188153310048</v>
      </c>
      <c r="FU35">
        <v>3.0540020921794218E-2</v>
      </c>
      <c r="FV35">
        <v>1</v>
      </c>
      <c r="FW35">
        <v>24.02916129032258</v>
      </c>
      <c r="FX35">
        <v>0.34036935483862518</v>
      </c>
      <c r="FY35">
        <v>2.5402231009707808E-2</v>
      </c>
      <c r="FZ35">
        <v>1</v>
      </c>
      <c r="GA35">
        <v>5</v>
      </c>
      <c r="GB35">
        <v>5</v>
      </c>
      <c r="GC35" t="s">
        <v>420</v>
      </c>
      <c r="GD35">
        <v>3.1785399999999999</v>
      </c>
      <c r="GE35">
        <v>2.79718</v>
      </c>
      <c r="GF35">
        <v>0.10348300000000001</v>
      </c>
      <c r="GG35">
        <v>0.106451</v>
      </c>
      <c r="GH35">
        <v>0.120931</v>
      </c>
      <c r="GI35">
        <v>0.11930399999999999</v>
      </c>
      <c r="GJ35">
        <v>28090.1</v>
      </c>
      <c r="GK35">
        <v>22290.7</v>
      </c>
      <c r="GL35">
        <v>29280.9</v>
      </c>
      <c r="GM35">
        <v>24435.5</v>
      </c>
      <c r="GN35">
        <v>32701</v>
      </c>
      <c r="GO35">
        <v>31380.6</v>
      </c>
      <c r="GP35">
        <v>40365</v>
      </c>
      <c r="GQ35">
        <v>39850.400000000001</v>
      </c>
      <c r="GR35">
        <v>2.16432</v>
      </c>
      <c r="GS35">
        <v>1.9217299999999999</v>
      </c>
      <c r="GT35">
        <v>9.7859699999999994E-2</v>
      </c>
      <c r="GU35">
        <v>0</v>
      </c>
      <c r="GV35">
        <v>25.2379</v>
      </c>
      <c r="GW35">
        <v>999.9</v>
      </c>
      <c r="GX35">
        <v>67.099999999999994</v>
      </c>
      <c r="GY35">
        <v>27.6</v>
      </c>
      <c r="GZ35">
        <v>24.487100000000002</v>
      </c>
      <c r="HA35">
        <v>62.011699999999998</v>
      </c>
      <c r="HB35">
        <v>31.145800000000001</v>
      </c>
      <c r="HC35">
        <v>1</v>
      </c>
      <c r="HD35">
        <v>-3.9258099999999997E-2</v>
      </c>
      <c r="HE35">
        <v>0</v>
      </c>
      <c r="HF35">
        <v>20.278199999999998</v>
      </c>
      <c r="HG35">
        <v>5.2270200000000004</v>
      </c>
      <c r="HH35">
        <v>11.902699999999999</v>
      </c>
      <c r="HI35">
        <v>4.9637000000000002</v>
      </c>
      <c r="HJ35">
        <v>3.2919999999999998</v>
      </c>
      <c r="HK35">
        <v>9999</v>
      </c>
      <c r="HL35">
        <v>9999</v>
      </c>
      <c r="HM35">
        <v>9999</v>
      </c>
      <c r="HN35">
        <v>999.9</v>
      </c>
      <c r="HO35">
        <v>4.9701700000000004</v>
      </c>
      <c r="HP35">
        <v>1.8748499999999999</v>
      </c>
      <c r="HQ35">
        <v>1.8736200000000001</v>
      </c>
      <c r="HR35">
        <v>1.8727100000000001</v>
      </c>
      <c r="HS35">
        <v>1.8742399999999999</v>
      </c>
      <c r="HT35">
        <v>1.8692</v>
      </c>
      <c r="HU35">
        <v>1.8734500000000001</v>
      </c>
      <c r="HV35">
        <v>1.8785099999999999</v>
      </c>
      <c r="HW35">
        <v>0</v>
      </c>
      <c r="HX35">
        <v>0</v>
      </c>
      <c r="HY35">
        <v>0</v>
      </c>
      <c r="HZ35">
        <v>0</v>
      </c>
      <c r="IA35" t="s">
        <v>421</v>
      </c>
      <c r="IB35" t="s">
        <v>422</v>
      </c>
      <c r="IC35" t="s">
        <v>423</v>
      </c>
      <c r="ID35" t="s">
        <v>423</v>
      </c>
      <c r="IE35" t="s">
        <v>423</v>
      </c>
      <c r="IF35" t="s">
        <v>423</v>
      </c>
      <c r="IG35">
        <v>0</v>
      </c>
      <c r="IH35">
        <v>100</v>
      </c>
      <c r="II35">
        <v>100</v>
      </c>
      <c r="IJ35">
        <v>1.135</v>
      </c>
      <c r="IK35">
        <v>0.33800000000000002</v>
      </c>
      <c r="IL35">
        <v>1.1143151018324871</v>
      </c>
      <c r="IM35">
        <v>7.5022699049890511E-4</v>
      </c>
      <c r="IN35">
        <v>-1.9075414379404558E-6</v>
      </c>
      <c r="IO35">
        <v>4.87577687351772E-10</v>
      </c>
      <c r="IP35">
        <v>0.33893000000000129</v>
      </c>
      <c r="IQ35">
        <v>0</v>
      </c>
      <c r="IR35">
        <v>0</v>
      </c>
      <c r="IS35">
        <v>0</v>
      </c>
      <c r="IT35">
        <v>1</v>
      </c>
      <c r="IU35">
        <v>1943</v>
      </c>
      <c r="IV35">
        <v>1</v>
      </c>
      <c r="IW35">
        <v>21</v>
      </c>
      <c r="IX35">
        <v>2.6</v>
      </c>
      <c r="IY35">
        <v>2.6</v>
      </c>
      <c r="IZ35">
        <v>1.09619</v>
      </c>
      <c r="JA35">
        <v>2.3901400000000002</v>
      </c>
      <c r="JB35">
        <v>1.42578</v>
      </c>
      <c r="JC35">
        <v>2.2790499999999998</v>
      </c>
      <c r="JD35">
        <v>1.5478499999999999</v>
      </c>
      <c r="JE35">
        <v>2.32422</v>
      </c>
      <c r="JF35">
        <v>31.8049</v>
      </c>
      <c r="JG35">
        <v>15.4192</v>
      </c>
      <c r="JH35">
        <v>18</v>
      </c>
      <c r="JI35">
        <v>620.45899999999995</v>
      </c>
      <c r="JJ35">
        <v>448.202</v>
      </c>
      <c r="JK35">
        <v>26.070399999999999</v>
      </c>
      <c r="JL35">
        <v>26.750599999999999</v>
      </c>
      <c r="JM35">
        <v>30.0001</v>
      </c>
      <c r="JN35">
        <v>26.720099999999999</v>
      </c>
      <c r="JO35">
        <v>26.665400000000002</v>
      </c>
      <c r="JP35">
        <v>21.9724</v>
      </c>
      <c r="JQ35">
        <v>0</v>
      </c>
      <c r="JR35">
        <v>100</v>
      </c>
      <c r="JS35">
        <v>-999.9</v>
      </c>
      <c r="JT35">
        <v>421.41300000000001</v>
      </c>
      <c r="JU35">
        <v>25</v>
      </c>
      <c r="JV35">
        <v>95.370599999999996</v>
      </c>
      <c r="JW35">
        <v>101.40300000000001</v>
      </c>
    </row>
    <row r="36" spans="1:283" x14ac:dyDescent="0.2">
      <c r="A36">
        <v>20</v>
      </c>
      <c r="B36">
        <v>1690382172.5999999</v>
      </c>
      <c r="C36">
        <v>3802.5</v>
      </c>
      <c r="D36" t="s">
        <v>510</v>
      </c>
      <c r="E36" t="s">
        <v>511</v>
      </c>
      <c r="F36">
        <v>15</v>
      </c>
      <c r="P36">
        <v>1690382164.599999</v>
      </c>
      <c r="Q36">
        <f t="shared" si="0"/>
        <v>1.7178398359007379E-4</v>
      </c>
      <c r="R36">
        <f t="shared" si="1"/>
        <v>0.1717839835900738</v>
      </c>
      <c r="S36">
        <f t="shared" si="2"/>
        <v>6.5731186268136312</v>
      </c>
      <c r="T36">
        <f t="shared" si="3"/>
        <v>409.9620322580646</v>
      </c>
      <c r="U36">
        <f t="shared" si="4"/>
        <v>-252.83378400701133</v>
      </c>
      <c r="V36">
        <f t="shared" si="5"/>
        <v>-25.705317378656357</v>
      </c>
      <c r="W36">
        <f t="shared" si="6"/>
        <v>41.680364013775431</v>
      </c>
      <c r="X36">
        <f t="shared" si="7"/>
        <v>1.5940957164035853E-2</v>
      </c>
      <c r="Y36">
        <f>IF(LEFT(CS36,1)&lt;&gt;"0",IF(LEFT(CS36,1)="1",3,CT36),$D$5+$E$5*(DJ36*DC36/($K$5*1000))+$F$5*(DJ36*DC36/($K$5*1000))*MAX(MIN(CQ36,$J$5),$I$5)*MAX(MIN(CQ36,$J$5),$I$5)+$G$5*MAX(MIN(CQ36,$J$5),$I$5)*(DJ36*DC36/($K$5*1000))+$H$5*(DJ36*DC36/($K$5*1000))*(DJ36*DC36/($K$5*1000)))</f>
        <v>2.9574078822319008</v>
      </c>
      <c r="Z36">
        <f t="shared" si="8"/>
        <v>1.5893375131139021E-2</v>
      </c>
      <c r="AA36">
        <f t="shared" si="9"/>
        <v>9.9376226032014577E-3</v>
      </c>
      <c r="AB36">
        <f t="shared" si="10"/>
        <v>241.73696023660287</v>
      </c>
      <c r="AC36">
        <f>(DE36+(AB36+2*0.95*0.0000000567*(((DE36+$B$7)+273)^4-(DE36+273)^4)-44100*Q36)/(1.84*29.3*Y36+8*0.95*0.0000000567*(DE36+273)^3))</f>
        <v>27.937697234226352</v>
      </c>
      <c r="AD36">
        <f>($C$7*DF36+$D$7*DG36+$E$7*AC36)</f>
        <v>26.444329032258061</v>
      </c>
      <c r="AE36">
        <f t="shared" si="11"/>
        <v>3.4640010827695931</v>
      </c>
      <c r="AF36">
        <f t="shared" si="12"/>
        <v>68.686463445197177</v>
      </c>
      <c r="AG36">
        <f t="shared" si="13"/>
        <v>2.39678385510721</v>
      </c>
      <c r="AH36">
        <f t="shared" si="14"/>
        <v>3.4894559057033567</v>
      </c>
      <c r="AI36">
        <f t="shared" si="15"/>
        <v>1.067217227662383</v>
      </c>
      <c r="AJ36">
        <f t="shared" si="16"/>
        <v>-7.5756736763222543</v>
      </c>
      <c r="AK36">
        <f t="shared" si="17"/>
        <v>19.802419899363002</v>
      </c>
      <c r="AL36">
        <f>2*0.95*0.0000000567*(((DE36+$B$7)+273)^4-(AD36+273)^4)</f>
        <v>1.4379265846631288</v>
      </c>
      <c r="AM36">
        <f t="shared" si="18"/>
        <v>255.40163304430675</v>
      </c>
      <c r="AN36">
        <v>0</v>
      </c>
      <c r="AO36">
        <v>0</v>
      </c>
      <c r="AP36">
        <f>IF(AN36*$H$13&gt;=AR36,1,(AR36/(AR36-AN36*$H$13)))</f>
        <v>1</v>
      </c>
      <c r="AQ36">
        <f t="shared" si="19"/>
        <v>0</v>
      </c>
      <c r="AR36">
        <f>MAX(0,($B$13+$C$13*DJ36)/(1+$D$13*DJ36)*DC36/(DE36+273)*$E$13)</f>
        <v>53798.257295605763</v>
      </c>
      <c r="AS36" t="s">
        <v>414</v>
      </c>
      <c r="AT36">
        <v>12558.6</v>
      </c>
      <c r="AU36">
        <v>607.06799999999998</v>
      </c>
      <c r="AV36">
        <v>2188.17</v>
      </c>
      <c r="AW36">
        <f t="shared" si="20"/>
        <v>0.72256817340517421</v>
      </c>
      <c r="AX36">
        <v>-1.734461745173538</v>
      </c>
      <c r="AY36" t="s">
        <v>512</v>
      </c>
      <c r="AZ36">
        <v>12531.3</v>
      </c>
      <c r="BA36">
        <v>620.05057692307696</v>
      </c>
      <c r="BB36">
        <v>712.10799999999995</v>
      </c>
      <c r="BC36">
        <f t="shared" si="21"/>
        <v>0.12927452447792043</v>
      </c>
      <c r="BD36">
        <v>0.5</v>
      </c>
      <c r="BE36">
        <f t="shared" si="22"/>
        <v>1261.2076844281244</v>
      </c>
      <c r="BF36">
        <f t="shared" si="23"/>
        <v>6.5731186268136312</v>
      </c>
      <c r="BG36">
        <f t="shared" si="24"/>
        <v>81.521011836172448</v>
      </c>
      <c r="BH36">
        <f t="shared" si="25"/>
        <v>6.587004245660077E-3</v>
      </c>
      <c r="BI36">
        <f t="shared" si="26"/>
        <v>2.0728063720671588</v>
      </c>
      <c r="BJ36">
        <f t="shared" si="27"/>
        <v>385.42471565131666</v>
      </c>
      <c r="BK36" t="s">
        <v>513</v>
      </c>
      <c r="BL36">
        <v>-2393.52</v>
      </c>
      <c r="BM36">
        <f t="shared" si="28"/>
        <v>-2393.52</v>
      </c>
      <c r="BN36">
        <f t="shared" si="29"/>
        <v>4.361175552023008</v>
      </c>
      <c r="BO36">
        <f t="shared" si="30"/>
        <v>2.9642128122532061E-2</v>
      </c>
      <c r="BP36">
        <f t="shared" si="31"/>
        <v>0.32216540184953585</v>
      </c>
      <c r="BQ36">
        <f t="shared" si="32"/>
        <v>0.87640349463940426</v>
      </c>
      <c r="BR36">
        <f t="shared" si="33"/>
        <v>0.93356532342631915</v>
      </c>
      <c r="BS36">
        <f t="shared" si="34"/>
        <v>-0.11442457945272556</v>
      </c>
      <c r="BT36">
        <f t="shared" si="35"/>
        <v>1.1144245794527257</v>
      </c>
      <c r="BU36">
        <v>3158</v>
      </c>
      <c r="BV36">
        <v>300</v>
      </c>
      <c r="BW36">
        <v>300</v>
      </c>
      <c r="BX36">
        <v>300</v>
      </c>
      <c r="BY36">
        <v>12531.3</v>
      </c>
      <c r="BZ36">
        <v>693.58</v>
      </c>
      <c r="CA36">
        <v>-9.07846E-3</v>
      </c>
      <c r="CB36">
        <v>-2.84</v>
      </c>
      <c r="CC36" t="s">
        <v>417</v>
      </c>
      <c r="CD36" t="s">
        <v>417</v>
      </c>
      <c r="CE36" t="s">
        <v>417</v>
      </c>
      <c r="CF36" t="s">
        <v>417</v>
      </c>
      <c r="CG36" t="s">
        <v>417</v>
      </c>
      <c r="CH36" t="s">
        <v>417</v>
      </c>
      <c r="CI36" t="s">
        <v>417</v>
      </c>
      <c r="CJ36" t="s">
        <v>417</v>
      </c>
      <c r="CK36" t="s">
        <v>417</v>
      </c>
      <c r="CL36" t="s">
        <v>417</v>
      </c>
      <c r="CM36">
        <f>$B$11*DK36+$C$11*DL36+$F$11*DW36*(1-DZ36)</f>
        <v>1499.9958064516129</v>
      </c>
      <c r="CN36">
        <f t="shared" si="36"/>
        <v>1261.2076844281244</v>
      </c>
      <c r="CO36">
        <f>($B$11*$D$9+$C$11*$D$9+$F$11*((EJ36+EB36)/MAX(EJ36+EB36+EK36, 0.1)*$I$9+EK36/MAX(EJ36+EB36+EK36, 0.1)*$J$9))/($B$11+$C$11+$F$11)</f>
        <v>0.84080747359663277</v>
      </c>
      <c r="CP36">
        <f>($B$11*$K$9+$C$11*$K$9+$F$11*((EJ36+EB36)/MAX(EJ36+EB36+EK36, 0.1)*$P$9+EK36/MAX(EJ36+EB36+EK36, 0.1)*$Q$9))/($B$11+$C$11+$F$11)</f>
        <v>0.16115842404150138</v>
      </c>
      <c r="CQ36">
        <v>6</v>
      </c>
      <c r="CR36">
        <v>0.5</v>
      </c>
      <c r="CS36" t="s">
        <v>418</v>
      </c>
      <c r="CT36">
        <v>2</v>
      </c>
      <c r="CU36">
        <v>1690382164.599999</v>
      </c>
      <c r="CV36">
        <v>409.9620322580646</v>
      </c>
      <c r="CW36">
        <v>416.60345161290331</v>
      </c>
      <c r="CX36">
        <v>23.57441935483871</v>
      </c>
      <c r="CY36">
        <v>23.40673870967742</v>
      </c>
      <c r="CZ36">
        <v>408.81703225806461</v>
      </c>
      <c r="DA36">
        <v>23.230419354838709</v>
      </c>
      <c r="DB36">
        <v>600.1919032258063</v>
      </c>
      <c r="DC36">
        <v>101.5690967741936</v>
      </c>
      <c r="DD36">
        <v>9.9742616129032249E-2</v>
      </c>
      <c r="DE36">
        <v>26.568529032258059</v>
      </c>
      <c r="DF36">
        <v>26.444329032258061</v>
      </c>
      <c r="DG36">
        <v>999.90000000000032</v>
      </c>
      <c r="DH36">
        <v>0</v>
      </c>
      <c r="DI36">
        <v>0</v>
      </c>
      <c r="DJ36">
        <v>10002.721290322581</v>
      </c>
      <c r="DK36">
        <v>0</v>
      </c>
      <c r="DL36">
        <v>1544.8945161290319</v>
      </c>
      <c r="DM36">
        <v>-6.6509590322580641</v>
      </c>
      <c r="DN36">
        <v>419.84761290322581</v>
      </c>
      <c r="DO36">
        <v>426.58848387096771</v>
      </c>
      <c r="DP36">
        <v>0.16158535806451621</v>
      </c>
      <c r="DQ36">
        <v>416.60345161290331</v>
      </c>
      <c r="DR36">
        <v>23.40673870967742</v>
      </c>
      <c r="DS36">
        <v>2.3938106451612899</v>
      </c>
      <c r="DT36">
        <v>2.3774000000000002</v>
      </c>
      <c r="DU36">
        <v>20.321967741935481</v>
      </c>
      <c r="DV36">
        <v>20.21063548387097</v>
      </c>
      <c r="DW36">
        <v>1499.9958064516129</v>
      </c>
      <c r="DX36">
        <v>0.97299374193548371</v>
      </c>
      <c r="DY36">
        <v>2.700610322580645E-2</v>
      </c>
      <c r="DZ36">
        <v>0</v>
      </c>
      <c r="EA36">
        <v>620.0537419354838</v>
      </c>
      <c r="EB36">
        <v>4.9993100000000013</v>
      </c>
      <c r="EC36">
        <v>11678.65806451613</v>
      </c>
      <c r="ED36">
        <v>13259.170967741929</v>
      </c>
      <c r="EE36">
        <v>39.917096774193553</v>
      </c>
      <c r="EF36">
        <v>41.600516129032243</v>
      </c>
      <c r="EG36">
        <v>40.001774193548378</v>
      </c>
      <c r="EH36">
        <v>41.241741935483859</v>
      </c>
      <c r="EI36">
        <v>41.451387096774177</v>
      </c>
      <c r="EJ36">
        <v>1454.622258064516</v>
      </c>
      <c r="EK36">
        <v>40.373548387096797</v>
      </c>
      <c r="EL36">
        <v>0</v>
      </c>
      <c r="EM36">
        <v>300.5</v>
      </c>
      <c r="EN36">
        <v>0</v>
      </c>
      <c r="EO36">
        <v>620.05057692307696</v>
      </c>
      <c r="EP36">
        <v>-2.8210256281514541</v>
      </c>
      <c r="EQ36">
        <v>-30.444444893580961</v>
      </c>
      <c r="ER36">
        <v>11683.426923076921</v>
      </c>
      <c r="ES36">
        <v>15</v>
      </c>
      <c r="ET36">
        <v>1690382192.5999999</v>
      </c>
      <c r="EU36" t="s">
        <v>514</v>
      </c>
      <c r="EV36">
        <v>1690382190.5999999</v>
      </c>
      <c r="EW36">
        <v>1690382192.5999999</v>
      </c>
      <c r="EX36">
        <v>15</v>
      </c>
      <c r="EY36">
        <v>1.2999999999999999E-2</v>
      </c>
      <c r="EZ36">
        <v>6.0000000000000001E-3</v>
      </c>
      <c r="FA36">
        <v>1.145</v>
      </c>
      <c r="FB36">
        <v>0.34399999999999997</v>
      </c>
      <c r="FC36">
        <v>416</v>
      </c>
      <c r="FD36">
        <v>24</v>
      </c>
      <c r="FE36">
        <v>0.23</v>
      </c>
      <c r="FF36">
        <v>0.27</v>
      </c>
      <c r="FG36">
        <v>6.5872232948077256</v>
      </c>
      <c r="FH36">
        <v>-0.58459993781865538</v>
      </c>
      <c r="FI36">
        <v>6.3607751123099909E-2</v>
      </c>
      <c r="FJ36">
        <v>1</v>
      </c>
      <c r="FK36">
        <v>-6.6621295000000007</v>
      </c>
      <c r="FL36">
        <v>0.27702213883677418</v>
      </c>
      <c r="FM36">
        <v>5.140004727381093E-2</v>
      </c>
      <c r="FN36">
        <v>1</v>
      </c>
      <c r="FO36">
        <v>409.94923333333332</v>
      </c>
      <c r="FP36">
        <v>0.1369788654067072</v>
      </c>
      <c r="FQ36">
        <v>2.0658627468659201E-2</v>
      </c>
      <c r="FR36">
        <v>1</v>
      </c>
      <c r="FS36">
        <v>0.139504145</v>
      </c>
      <c r="FT36">
        <v>0.47257677748592858</v>
      </c>
      <c r="FU36">
        <v>4.7935095478187743E-2</v>
      </c>
      <c r="FV36">
        <v>1</v>
      </c>
      <c r="FW36">
        <v>23.567413333333331</v>
      </c>
      <c r="FX36">
        <v>0.1140734149054675</v>
      </c>
      <c r="FY36">
        <v>1.2320977594691579E-2</v>
      </c>
      <c r="FZ36">
        <v>1</v>
      </c>
      <c r="GA36">
        <v>5</v>
      </c>
      <c r="GB36">
        <v>5</v>
      </c>
      <c r="GC36" t="s">
        <v>420</v>
      </c>
      <c r="GD36">
        <v>3.1783800000000002</v>
      </c>
      <c r="GE36">
        <v>2.79643</v>
      </c>
      <c r="GF36">
        <v>0.103466</v>
      </c>
      <c r="GG36">
        <v>0.10549799999999999</v>
      </c>
      <c r="GH36">
        <v>0.11917899999999999</v>
      </c>
      <c r="GI36">
        <v>0.119754</v>
      </c>
      <c r="GJ36">
        <v>28083.9</v>
      </c>
      <c r="GK36">
        <v>22308.6</v>
      </c>
      <c r="GL36">
        <v>29274.400000000001</v>
      </c>
      <c r="GM36">
        <v>24429.5</v>
      </c>
      <c r="GN36">
        <v>32762.1</v>
      </c>
      <c r="GO36">
        <v>31356.3</v>
      </c>
      <c r="GP36">
        <v>40357.5</v>
      </c>
      <c r="GQ36">
        <v>39840.1</v>
      </c>
      <c r="GR36">
        <v>2.1617799999999998</v>
      </c>
      <c r="GS36">
        <v>1.9208000000000001</v>
      </c>
      <c r="GT36">
        <v>0.11583</v>
      </c>
      <c r="GU36">
        <v>0</v>
      </c>
      <c r="GV36">
        <v>24.5304</v>
      </c>
      <c r="GW36">
        <v>999.9</v>
      </c>
      <c r="GX36">
        <v>67.099999999999994</v>
      </c>
      <c r="GY36">
        <v>27.8</v>
      </c>
      <c r="GZ36">
        <v>24.778700000000001</v>
      </c>
      <c r="HA36">
        <v>62.181699999999999</v>
      </c>
      <c r="HB36">
        <v>32.411900000000003</v>
      </c>
      <c r="HC36">
        <v>1</v>
      </c>
      <c r="HD36">
        <v>-2.8625500000000002E-2</v>
      </c>
      <c r="HE36">
        <v>0</v>
      </c>
      <c r="HF36">
        <v>20.2804</v>
      </c>
      <c r="HG36">
        <v>5.2276199999999999</v>
      </c>
      <c r="HH36">
        <v>11.9053</v>
      </c>
      <c r="HI36">
        <v>4.9638499999999999</v>
      </c>
      <c r="HJ36">
        <v>3.2919999999999998</v>
      </c>
      <c r="HK36">
        <v>9999</v>
      </c>
      <c r="HL36">
        <v>9999</v>
      </c>
      <c r="HM36">
        <v>9999</v>
      </c>
      <c r="HN36">
        <v>999.9</v>
      </c>
      <c r="HO36">
        <v>4.9701599999999999</v>
      </c>
      <c r="HP36">
        <v>1.8748499999999999</v>
      </c>
      <c r="HQ36">
        <v>1.8736200000000001</v>
      </c>
      <c r="HR36">
        <v>1.8727</v>
      </c>
      <c r="HS36">
        <v>1.8742399999999999</v>
      </c>
      <c r="HT36">
        <v>1.8692</v>
      </c>
      <c r="HU36">
        <v>1.87347</v>
      </c>
      <c r="HV36">
        <v>1.8785000000000001</v>
      </c>
      <c r="HW36">
        <v>0</v>
      </c>
      <c r="HX36">
        <v>0</v>
      </c>
      <c r="HY36">
        <v>0</v>
      </c>
      <c r="HZ36">
        <v>0</v>
      </c>
      <c r="IA36" t="s">
        <v>421</v>
      </c>
      <c r="IB36" t="s">
        <v>422</v>
      </c>
      <c r="IC36" t="s">
        <v>423</v>
      </c>
      <c r="ID36" t="s">
        <v>423</v>
      </c>
      <c r="IE36" t="s">
        <v>423</v>
      </c>
      <c r="IF36" t="s">
        <v>423</v>
      </c>
      <c r="IG36">
        <v>0</v>
      </c>
      <c r="IH36">
        <v>100</v>
      </c>
      <c r="II36">
        <v>100</v>
      </c>
      <c r="IJ36">
        <v>1.145</v>
      </c>
      <c r="IK36">
        <v>0.34399999999999997</v>
      </c>
      <c r="IL36">
        <v>1.1143151018324871</v>
      </c>
      <c r="IM36">
        <v>7.5022699049890511E-4</v>
      </c>
      <c r="IN36">
        <v>-1.9075414379404558E-6</v>
      </c>
      <c r="IO36">
        <v>4.87577687351772E-10</v>
      </c>
      <c r="IP36">
        <v>0.3379000000000012</v>
      </c>
      <c r="IQ36">
        <v>0</v>
      </c>
      <c r="IR36">
        <v>0</v>
      </c>
      <c r="IS36">
        <v>0</v>
      </c>
      <c r="IT36">
        <v>1</v>
      </c>
      <c r="IU36">
        <v>1943</v>
      </c>
      <c r="IV36">
        <v>1</v>
      </c>
      <c r="IW36">
        <v>21</v>
      </c>
      <c r="IX36">
        <v>7.6</v>
      </c>
      <c r="IY36">
        <v>4.5999999999999996</v>
      </c>
      <c r="IZ36">
        <v>1.08643</v>
      </c>
      <c r="JA36">
        <v>2.3864700000000001</v>
      </c>
      <c r="JB36">
        <v>1.42578</v>
      </c>
      <c r="JC36">
        <v>2.2790499999999998</v>
      </c>
      <c r="JD36">
        <v>1.5478499999999999</v>
      </c>
      <c r="JE36">
        <v>2.34741</v>
      </c>
      <c r="JF36">
        <v>31.8049</v>
      </c>
      <c r="JG36">
        <v>15.4016</v>
      </c>
      <c r="JH36">
        <v>18</v>
      </c>
      <c r="JI36">
        <v>619.70399999999995</v>
      </c>
      <c r="JJ36">
        <v>448.46899999999999</v>
      </c>
      <c r="JK36">
        <v>25.8474</v>
      </c>
      <c r="JL36">
        <v>26.8429</v>
      </c>
      <c r="JM36">
        <v>30</v>
      </c>
      <c r="JN36">
        <v>26.822900000000001</v>
      </c>
      <c r="JO36">
        <v>26.7681</v>
      </c>
      <c r="JP36">
        <v>21.7746</v>
      </c>
      <c r="JQ36">
        <v>0</v>
      </c>
      <c r="JR36">
        <v>100</v>
      </c>
      <c r="JS36">
        <v>-999.9</v>
      </c>
      <c r="JT36">
        <v>416.43200000000002</v>
      </c>
      <c r="JU36">
        <v>25</v>
      </c>
      <c r="JV36">
        <v>95.351399999999998</v>
      </c>
      <c r="JW36">
        <v>101.377</v>
      </c>
    </row>
    <row r="37" spans="1:283" x14ac:dyDescent="0.2">
      <c r="A37">
        <v>21</v>
      </c>
      <c r="B37">
        <v>1690382389.5999999</v>
      </c>
      <c r="C37">
        <v>4019.5</v>
      </c>
      <c r="D37" t="s">
        <v>515</v>
      </c>
      <c r="E37" t="s">
        <v>516</v>
      </c>
      <c r="F37">
        <v>15</v>
      </c>
      <c r="P37">
        <v>1690382381.599999</v>
      </c>
      <c r="Q37">
        <f t="shared" si="0"/>
        <v>-1.3264684497604835E-4</v>
      </c>
      <c r="R37">
        <f t="shared" si="1"/>
        <v>-0.13264684497604834</v>
      </c>
      <c r="S37">
        <f t="shared" si="2"/>
        <v>3.4196616931961996</v>
      </c>
      <c r="T37">
        <f t="shared" si="3"/>
        <v>409.93145161290317</v>
      </c>
      <c r="U37">
        <f t="shared" si="4"/>
        <v>825.82140979407245</v>
      </c>
      <c r="V37">
        <f t="shared" si="5"/>
        <v>83.959840586713511</v>
      </c>
      <c r="W37">
        <f t="shared" si="6"/>
        <v>41.677024742531039</v>
      </c>
      <c r="X37">
        <f t="shared" si="7"/>
        <v>-1.2814250443366383E-2</v>
      </c>
      <c r="Y37">
        <f>IF(LEFT(CS37,1)&lt;&gt;"0",IF(LEFT(CS37,1)="1",3,CT37),$D$5+$E$5*(DJ37*DC37/($K$5*1000))+$F$5*(DJ37*DC37/($K$5*1000))*MAX(MIN(CQ37,$J$5),$I$5)*MAX(MIN(CQ37,$J$5),$I$5)+$G$5*MAX(MIN(CQ37,$J$5),$I$5)*(DJ37*DC37/($K$5*1000))+$H$5*(DJ37*DC37/($K$5*1000))*(DJ37*DC37/($K$5*1000)))</f>
        <v>2.9583171982427743</v>
      </c>
      <c r="Z37">
        <f t="shared" si="8"/>
        <v>-1.2845167596779745E-2</v>
      </c>
      <c r="AA37">
        <f t="shared" si="9"/>
        <v>-8.0254458383059966E-3</v>
      </c>
      <c r="AB37">
        <f t="shared" si="10"/>
        <v>241.73981093583012</v>
      </c>
      <c r="AC37">
        <f>(DE37+(AB37+2*0.95*0.0000000567*(((DE37+$B$7)+273)^4-(DE37+273)^4)-44100*Q37)/(1.84*29.3*Y37+8*0.95*0.0000000567*(DE37+273)^3))</f>
        <v>27.524696893405448</v>
      </c>
      <c r="AD37">
        <f>($C$7*DF37+$D$7*DG37+$E$7*AC37)</f>
        <v>26.028603225806449</v>
      </c>
      <c r="AE37">
        <f t="shared" si="11"/>
        <v>3.3799737529629068</v>
      </c>
      <c r="AF37">
        <f t="shared" si="12"/>
        <v>69.615468641738289</v>
      </c>
      <c r="AG37">
        <f t="shared" si="13"/>
        <v>2.3597223698699326</v>
      </c>
      <c r="AH37">
        <f t="shared" si="14"/>
        <v>3.3896523515682402</v>
      </c>
      <c r="AI37">
        <f t="shared" si="15"/>
        <v>1.0202513830929743</v>
      </c>
      <c r="AJ37">
        <f t="shared" si="16"/>
        <v>5.8497258634437319</v>
      </c>
      <c r="AK37">
        <f t="shared" si="17"/>
        <v>7.7099971249025003</v>
      </c>
      <c r="AL37">
        <f>2*0.95*0.0000000567*(((DE37+$B$7)+273)^4-(AD37+273)^4)</f>
        <v>0.55713981426028281</v>
      </c>
      <c r="AM37">
        <f t="shared" si="18"/>
        <v>255.85667373843665</v>
      </c>
      <c r="AN37">
        <v>0</v>
      </c>
      <c r="AO37">
        <v>0</v>
      </c>
      <c r="AP37">
        <f>IF(AN37*$H$13&gt;=AR37,1,(AR37/(AR37-AN37*$H$13)))</f>
        <v>1</v>
      </c>
      <c r="AQ37">
        <f t="shared" si="19"/>
        <v>0</v>
      </c>
      <c r="AR37">
        <f>MAX(0,($B$13+$C$13*DJ37)/(1+$D$13*DJ37)*DC37/(DE37+273)*$E$13)</f>
        <v>53913.312865719854</v>
      </c>
      <c r="AS37" t="s">
        <v>414</v>
      </c>
      <c r="AT37">
        <v>12558.6</v>
      </c>
      <c r="AU37">
        <v>607.06799999999998</v>
      </c>
      <c r="AV37">
        <v>2188.17</v>
      </c>
      <c r="AW37">
        <f t="shared" si="20"/>
        <v>0.72256817340517421</v>
      </c>
      <c r="AX37">
        <v>-1.734461745173538</v>
      </c>
      <c r="AY37" t="s">
        <v>517</v>
      </c>
      <c r="AZ37">
        <v>12598</v>
      </c>
      <c r="BA37">
        <v>495.76565384615378</v>
      </c>
      <c r="BB37">
        <v>551.01</v>
      </c>
      <c r="BC37">
        <f t="shared" si="21"/>
        <v>0.10026015163762225</v>
      </c>
      <c r="BD37">
        <v>0.5</v>
      </c>
      <c r="BE37">
        <f t="shared" si="22"/>
        <v>1261.2274833864406</v>
      </c>
      <c r="BF37">
        <f t="shared" si="23"/>
        <v>3.4196616931961996</v>
      </c>
      <c r="BG37">
        <f t="shared" si="24"/>
        <v>63.225429366930612</v>
      </c>
      <c r="BH37">
        <f t="shared" si="25"/>
        <v>4.0865930264465319E-3</v>
      </c>
      <c r="BI37">
        <f t="shared" si="26"/>
        <v>2.9711983448576254</v>
      </c>
      <c r="BJ37">
        <f t="shared" si="27"/>
        <v>332.76672778280141</v>
      </c>
      <c r="BK37" t="s">
        <v>518</v>
      </c>
      <c r="BL37">
        <v>-2053.4899999999998</v>
      </c>
      <c r="BM37">
        <f t="shared" si="28"/>
        <v>-2053.4899999999998</v>
      </c>
      <c r="BN37">
        <f t="shared" si="29"/>
        <v>4.7267744687029269</v>
      </c>
      <c r="BO37">
        <f t="shared" si="30"/>
        <v>2.121111390049768E-2</v>
      </c>
      <c r="BP37">
        <f t="shared" si="31"/>
        <v>0.3859715300141926</v>
      </c>
      <c r="BQ37">
        <f t="shared" si="32"/>
        <v>-0.98548549990806333</v>
      </c>
      <c r="BR37">
        <f t="shared" si="33"/>
        <v>1.0354550180823248</v>
      </c>
      <c r="BS37">
        <f t="shared" si="34"/>
        <v>-8.7857660056962203E-2</v>
      </c>
      <c r="BT37">
        <f t="shared" si="35"/>
        <v>1.0878576600569623</v>
      </c>
      <c r="BU37">
        <v>3160</v>
      </c>
      <c r="BV37">
        <v>300</v>
      </c>
      <c r="BW37">
        <v>300</v>
      </c>
      <c r="BX37">
        <v>300</v>
      </c>
      <c r="BY37">
        <v>12598</v>
      </c>
      <c r="BZ37">
        <v>541.04</v>
      </c>
      <c r="CA37">
        <v>-9.1255099999999999E-3</v>
      </c>
      <c r="CB37">
        <v>-0.3</v>
      </c>
      <c r="CC37" t="s">
        <v>417</v>
      </c>
      <c r="CD37" t="s">
        <v>417</v>
      </c>
      <c r="CE37" t="s">
        <v>417</v>
      </c>
      <c r="CF37" t="s">
        <v>417</v>
      </c>
      <c r="CG37" t="s">
        <v>417</v>
      </c>
      <c r="CH37" t="s">
        <v>417</v>
      </c>
      <c r="CI37" t="s">
        <v>417</v>
      </c>
      <c r="CJ37" t="s">
        <v>417</v>
      </c>
      <c r="CK37" t="s">
        <v>417</v>
      </c>
      <c r="CL37" t="s">
        <v>417</v>
      </c>
      <c r="CM37">
        <f>$B$11*DK37+$C$11*DL37+$F$11*DW37*(1-DZ37)</f>
        <v>1500.02</v>
      </c>
      <c r="CN37">
        <f t="shared" si="36"/>
        <v>1261.2274833864406</v>
      </c>
      <c r="CO37">
        <f>($B$11*$D$9+$C$11*$D$9+$F$11*((EJ37+EB37)/MAX(EJ37+EB37+EK37, 0.1)*$I$9+EK37/MAX(EJ37+EB37+EK37, 0.1)*$J$9))/($B$11+$C$11+$F$11)</f>
        <v>0.8408071114961404</v>
      </c>
      <c r="CP37">
        <f>($B$11*$K$9+$C$11*$K$9+$F$11*((EJ37+EB37)/MAX(EJ37+EB37+EK37, 0.1)*$P$9+EK37/MAX(EJ37+EB37+EK37, 0.1)*$Q$9))/($B$11+$C$11+$F$11)</f>
        <v>0.16115772518755092</v>
      </c>
      <c r="CQ37">
        <v>6</v>
      </c>
      <c r="CR37">
        <v>0.5</v>
      </c>
      <c r="CS37" t="s">
        <v>418</v>
      </c>
      <c r="CT37">
        <v>2</v>
      </c>
      <c r="CU37">
        <v>1690382381.599999</v>
      </c>
      <c r="CV37">
        <v>409.93145161290317</v>
      </c>
      <c r="CW37">
        <v>413.29538709677422</v>
      </c>
      <c r="CX37">
        <v>23.210016129032251</v>
      </c>
      <c r="CY37">
        <v>23.339532258064509</v>
      </c>
      <c r="CZ37">
        <v>408.75145161290322</v>
      </c>
      <c r="DA37">
        <v>22.87501612903225</v>
      </c>
      <c r="DB37">
        <v>600.24080645161291</v>
      </c>
      <c r="DC37">
        <v>101.5676451612903</v>
      </c>
      <c r="DD37">
        <v>0.1006327387096774</v>
      </c>
      <c r="DE37">
        <v>26.076945161290318</v>
      </c>
      <c r="DF37">
        <v>26.028603225806449</v>
      </c>
      <c r="DG37">
        <v>999.90000000000032</v>
      </c>
      <c r="DH37">
        <v>0</v>
      </c>
      <c r="DI37">
        <v>0</v>
      </c>
      <c r="DJ37">
        <v>10008.02483870968</v>
      </c>
      <c r="DK37">
        <v>0</v>
      </c>
      <c r="DL37">
        <v>1056.221161290322</v>
      </c>
      <c r="DM37">
        <v>-3.3952758064516129</v>
      </c>
      <c r="DN37">
        <v>419.6642903225806</v>
      </c>
      <c r="DO37">
        <v>423.17196774193559</v>
      </c>
      <c r="DP37">
        <v>-7.286994516129032E-2</v>
      </c>
      <c r="DQ37">
        <v>413.29538709677422</v>
      </c>
      <c r="DR37">
        <v>23.339532258064509</v>
      </c>
      <c r="DS37">
        <v>2.363142580645162</v>
      </c>
      <c r="DT37">
        <v>2.370542903225807</v>
      </c>
      <c r="DU37">
        <v>20.113399999999999</v>
      </c>
      <c r="DV37">
        <v>20.163935483870969</v>
      </c>
      <c r="DW37">
        <v>1500.02</v>
      </c>
      <c r="DX37">
        <v>0.97300574193548361</v>
      </c>
      <c r="DY37">
        <v>2.699448064516129E-2</v>
      </c>
      <c r="DZ37">
        <v>0</v>
      </c>
      <c r="EA37">
        <v>495.95112903225811</v>
      </c>
      <c r="EB37">
        <v>4.9993100000000013</v>
      </c>
      <c r="EC37">
        <v>10453.96741935484</v>
      </c>
      <c r="ED37">
        <v>13259.43548387097</v>
      </c>
      <c r="EE37">
        <v>37.70145161290322</v>
      </c>
      <c r="EF37">
        <v>38.292096774193539</v>
      </c>
      <c r="EG37">
        <v>37.913032258064497</v>
      </c>
      <c r="EH37">
        <v>37.568258064516129</v>
      </c>
      <c r="EI37">
        <v>38.709387096774194</v>
      </c>
      <c r="EJ37">
        <v>1454.665161290322</v>
      </c>
      <c r="EK37">
        <v>40.356129032258053</v>
      </c>
      <c r="EL37">
        <v>0</v>
      </c>
      <c r="EM37">
        <v>216.79999995231631</v>
      </c>
      <c r="EN37">
        <v>0</v>
      </c>
      <c r="EO37">
        <v>495.76565384615378</v>
      </c>
      <c r="EP37">
        <v>-15.429435900942501</v>
      </c>
      <c r="EQ37">
        <v>-766.66563442702591</v>
      </c>
      <c r="ER37">
        <v>10470.10423076923</v>
      </c>
      <c r="ES37">
        <v>15</v>
      </c>
      <c r="ET37">
        <v>1690382406.5999999</v>
      </c>
      <c r="EU37" t="s">
        <v>519</v>
      </c>
      <c r="EV37">
        <v>1690382406.5999999</v>
      </c>
      <c r="EW37">
        <v>1690382406.5999999</v>
      </c>
      <c r="EX37">
        <v>16</v>
      </c>
      <c r="EY37">
        <v>3.3000000000000002E-2</v>
      </c>
      <c r="EZ37">
        <v>-5.8999999999999997E-2</v>
      </c>
      <c r="FA37">
        <v>1.18</v>
      </c>
      <c r="FB37">
        <v>0.33500000000000002</v>
      </c>
      <c r="FC37">
        <v>413</v>
      </c>
      <c r="FD37">
        <v>23</v>
      </c>
      <c r="FE37">
        <v>0.21</v>
      </c>
      <c r="FF37">
        <v>0.23</v>
      </c>
      <c r="FG37">
        <v>3.4481090401335091</v>
      </c>
      <c r="FH37">
        <v>-0.77005919100371134</v>
      </c>
      <c r="FI37">
        <v>8.0740035619950301E-2</v>
      </c>
      <c r="FJ37">
        <v>1</v>
      </c>
      <c r="FK37">
        <v>-3.4429115000000001</v>
      </c>
      <c r="FL37">
        <v>0.76869883677299367</v>
      </c>
      <c r="FM37">
        <v>8.9720856174860517E-2</v>
      </c>
      <c r="FN37">
        <v>1</v>
      </c>
      <c r="FO37">
        <v>409.89516666666663</v>
      </c>
      <c r="FP37">
        <v>0.32913904338210792</v>
      </c>
      <c r="FQ37">
        <v>3.1835078486199722E-2</v>
      </c>
      <c r="FR37">
        <v>1</v>
      </c>
      <c r="FS37">
        <v>-9.3528984999999995E-2</v>
      </c>
      <c r="FT37">
        <v>0.35641567879925001</v>
      </c>
      <c r="FU37">
        <v>3.6082599928452697E-2</v>
      </c>
      <c r="FV37">
        <v>1</v>
      </c>
      <c r="FW37">
        <v>23.267810000000001</v>
      </c>
      <c r="FX37">
        <v>-9.1272080088984117E-2</v>
      </c>
      <c r="FY37">
        <v>1.2210414953363689E-2</v>
      </c>
      <c r="FZ37">
        <v>1</v>
      </c>
      <c r="GA37">
        <v>5</v>
      </c>
      <c r="GB37">
        <v>5</v>
      </c>
      <c r="GC37" t="s">
        <v>420</v>
      </c>
      <c r="GD37">
        <v>3.1786300000000001</v>
      </c>
      <c r="GE37">
        <v>2.7959200000000002</v>
      </c>
      <c r="GF37">
        <v>0.10346</v>
      </c>
      <c r="GG37">
        <v>0.104861</v>
      </c>
      <c r="GH37">
        <v>0.11770700000000001</v>
      </c>
      <c r="GI37">
        <v>0.11930300000000001</v>
      </c>
      <c r="GJ37">
        <v>28087.7</v>
      </c>
      <c r="GK37">
        <v>22325.3</v>
      </c>
      <c r="GL37">
        <v>29277.599999999999</v>
      </c>
      <c r="GM37">
        <v>24430</v>
      </c>
      <c r="GN37">
        <v>32821.9</v>
      </c>
      <c r="GO37">
        <v>31372.7</v>
      </c>
      <c r="GP37">
        <v>40362.400000000001</v>
      </c>
      <c r="GQ37">
        <v>39840.400000000001</v>
      </c>
      <c r="GR37">
        <v>2.1626799999999999</v>
      </c>
      <c r="GS37">
        <v>1.92178</v>
      </c>
      <c r="GT37">
        <v>9.7088499999999994E-2</v>
      </c>
      <c r="GU37">
        <v>0</v>
      </c>
      <c r="GV37">
        <v>24.3367</v>
      </c>
      <c r="GW37">
        <v>999.9</v>
      </c>
      <c r="GX37">
        <v>66.900000000000006</v>
      </c>
      <c r="GY37">
        <v>27.8</v>
      </c>
      <c r="GZ37">
        <v>24.704899999999999</v>
      </c>
      <c r="HA37">
        <v>61.721699999999998</v>
      </c>
      <c r="HB37">
        <v>32.419899999999998</v>
      </c>
      <c r="HC37">
        <v>1</v>
      </c>
      <c r="HD37">
        <v>-3.5172799999999997E-2</v>
      </c>
      <c r="HE37">
        <v>0</v>
      </c>
      <c r="HF37">
        <v>20.278600000000001</v>
      </c>
      <c r="HG37">
        <v>5.2280699999999998</v>
      </c>
      <c r="HH37">
        <v>11.903600000000001</v>
      </c>
      <c r="HI37">
        <v>4.9638499999999999</v>
      </c>
      <c r="HJ37">
        <v>3.2919999999999998</v>
      </c>
      <c r="HK37">
        <v>9999</v>
      </c>
      <c r="HL37">
        <v>9999</v>
      </c>
      <c r="HM37">
        <v>9999</v>
      </c>
      <c r="HN37">
        <v>999.9</v>
      </c>
      <c r="HO37">
        <v>4.97018</v>
      </c>
      <c r="HP37">
        <v>1.8748499999999999</v>
      </c>
      <c r="HQ37">
        <v>1.8736299999999999</v>
      </c>
      <c r="HR37">
        <v>1.8727100000000001</v>
      </c>
      <c r="HS37">
        <v>1.87425</v>
      </c>
      <c r="HT37">
        <v>1.8692</v>
      </c>
      <c r="HU37">
        <v>1.8734500000000001</v>
      </c>
      <c r="HV37">
        <v>1.8785099999999999</v>
      </c>
      <c r="HW37">
        <v>0</v>
      </c>
      <c r="HX37">
        <v>0</v>
      </c>
      <c r="HY37">
        <v>0</v>
      </c>
      <c r="HZ37">
        <v>0</v>
      </c>
      <c r="IA37" t="s">
        <v>421</v>
      </c>
      <c r="IB37" t="s">
        <v>422</v>
      </c>
      <c r="IC37" t="s">
        <v>423</v>
      </c>
      <c r="ID37" t="s">
        <v>423</v>
      </c>
      <c r="IE37" t="s">
        <v>423</v>
      </c>
      <c r="IF37" t="s">
        <v>423</v>
      </c>
      <c r="IG37">
        <v>0</v>
      </c>
      <c r="IH37">
        <v>100</v>
      </c>
      <c r="II37">
        <v>100</v>
      </c>
      <c r="IJ37">
        <v>1.18</v>
      </c>
      <c r="IK37">
        <v>0.33500000000000002</v>
      </c>
      <c r="IL37">
        <v>1.1274165671783829</v>
      </c>
      <c r="IM37">
        <v>7.5022699049890511E-4</v>
      </c>
      <c r="IN37">
        <v>-1.9075414379404558E-6</v>
      </c>
      <c r="IO37">
        <v>4.87577687351772E-10</v>
      </c>
      <c r="IP37">
        <v>6.3515371253161396E-2</v>
      </c>
      <c r="IQ37">
        <v>-4.1806313054066763E-3</v>
      </c>
      <c r="IR37">
        <v>9.7520324251473139E-4</v>
      </c>
      <c r="IS37">
        <v>-7.2278216180753071E-6</v>
      </c>
      <c r="IT37">
        <v>1</v>
      </c>
      <c r="IU37">
        <v>1943</v>
      </c>
      <c r="IV37">
        <v>1</v>
      </c>
      <c r="IW37">
        <v>21</v>
      </c>
      <c r="IX37">
        <v>3.3</v>
      </c>
      <c r="IY37">
        <v>3.3</v>
      </c>
      <c r="IZ37">
        <v>1.0803199999999999</v>
      </c>
      <c r="JA37">
        <v>2.3889200000000002</v>
      </c>
      <c r="JB37">
        <v>1.42578</v>
      </c>
      <c r="JC37">
        <v>2.2802699999999998</v>
      </c>
      <c r="JD37">
        <v>1.5478499999999999</v>
      </c>
      <c r="JE37">
        <v>2.3059099999999999</v>
      </c>
      <c r="JF37">
        <v>31.695499999999999</v>
      </c>
      <c r="JG37">
        <v>15.357900000000001</v>
      </c>
      <c r="JH37">
        <v>18</v>
      </c>
      <c r="JI37">
        <v>619.80600000000004</v>
      </c>
      <c r="JJ37">
        <v>448.72699999999998</v>
      </c>
      <c r="JK37">
        <v>25.356000000000002</v>
      </c>
      <c r="JL37">
        <v>26.7409</v>
      </c>
      <c r="JM37">
        <v>30.0001</v>
      </c>
      <c r="JN37">
        <v>26.771899999999999</v>
      </c>
      <c r="JO37">
        <v>26.728100000000001</v>
      </c>
      <c r="JP37">
        <v>21.646699999999999</v>
      </c>
      <c r="JQ37">
        <v>0</v>
      </c>
      <c r="JR37">
        <v>100</v>
      </c>
      <c r="JS37">
        <v>-999.9</v>
      </c>
      <c r="JT37">
        <v>413.38600000000002</v>
      </c>
      <c r="JU37">
        <v>25</v>
      </c>
      <c r="JV37">
        <v>95.362499999999997</v>
      </c>
      <c r="JW37">
        <v>101.379</v>
      </c>
    </row>
    <row r="38" spans="1:283" x14ac:dyDescent="0.2">
      <c r="A38">
        <v>22</v>
      </c>
      <c r="B38">
        <v>1690382527.5999999</v>
      </c>
      <c r="C38">
        <v>4157.5</v>
      </c>
      <c r="D38" t="s">
        <v>520</v>
      </c>
      <c r="E38" t="s">
        <v>521</v>
      </c>
      <c r="F38">
        <v>15</v>
      </c>
      <c r="P38">
        <v>1690382519.599999</v>
      </c>
      <c r="Q38">
        <f t="shared" si="0"/>
        <v>2.3375642491104353E-4</v>
      </c>
      <c r="R38">
        <f t="shared" si="1"/>
        <v>0.23375642491104354</v>
      </c>
      <c r="S38">
        <f t="shared" si="2"/>
        <v>9.0836870512773764</v>
      </c>
      <c r="T38">
        <f t="shared" si="3"/>
        <v>409.6257419354838</v>
      </c>
      <c r="U38">
        <f t="shared" si="4"/>
        <v>-168.47268975497806</v>
      </c>
      <c r="V38">
        <f t="shared" si="5"/>
        <v>-17.128231133998138</v>
      </c>
      <c r="W38">
        <f t="shared" si="6"/>
        <v>41.645707660455543</v>
      </c>
      <c r="X38">
        <f t="shared" si="7"/>
        <v>2.5321505655541653E-2</v>
      </c>
      <c r="Y38">
        <f>IF(LEFT(CS38,1)&lt;&gt;"0",IF(LEFT(CS38,1)="1",3,CT38),$D$5+$E$5*(DJ38*DC38/($K$5*1000))+$F$5*(DJ38*DC38/($K$5*1000))*MAX(MIN(CQ38,$J$5),$I$5)*MAX(MIN(CQ38,$J$5),$I$5)+$G$5*MAX(MIN(CQ38,$J$5),$I$5)*(DJ38*DC38/($K$5*1000))+$H$5*(DJ38*DC38/($K$5*1000))*(DJ38*DC38/($K$5*1000)))</f>
        <v>2.9590685702243436</v>
      </c>
      <c r="Z38">
        <f t="shared" si="8"/>
        <v>2.5201741195253462E-2</v>
      </c>
      <c r="AA38">
        <f t="shared" si="9"/>
        <v>1.5761801259864525E-2</v>
      </c>
      <c r="AB38">
        <f t="shared" si="10"/>
        <v>241.74215099185889</v>
      </c>
      <c r="AC38">
        <f>(DE38+(AB38+2*0.95*0.0000000567*(((DE38+$B$7)+273)^4-(DE38+273)^4)-44100*Q38)/(1.84*29.3*Y38+8*0.95*0.0000000567*(DE38+273)^3))</f>
        <v>27.064240202047078</v>
      </c>
      <c r="AD38">
        <f>($C$7*DF38+$D$7*DG38+$E$7*AC38)</f>
        <v>25.680780645161281</v>
      </c>
      <c r="AE38">
        <f t="shared" si="11"/>
        <v>3.3110445212941819</v>
      </c>
      <c r="AF38">
        <f t="shared" si="12"/>
        <v>72.189177370143483</v>
      </c>
      <c r="AG38">
        <f t="shared" si="13"/>
        <v>2.3944957436979575</v>
      </c>
      <c r="AH38">
        <f t="shared" si="14"/>
        <v>3.3169733067055152</v>
      </c>
      <c r="AI38">
        <f t="shared" si="15"/>
        <v>0.91654877759622444</v>
      </c>
      <c r="AJ38">
        <f t="shared" si="16"/>
        <v>-10.30865833857702</v>
      </c>
      <c r="AK38">
        <f t="shared" si="17"/>
        <v>4.8121242864248428</v>
      </c>
      <c r="AL38">
        <f>2*0.95*0.0000000567*(((DE38+$B$7)+273)^4-(AD38+273)^4)</f>
        <v>0.34640219696376745</v>
      </c>
      <c r="AM38">
        <f t="shared" si="18"/>
        <v>236.59201913667047</v>
      </c>
      <c r="AN38">
        <v>0</v>
      </c>
      <c r="AO38">
        <v>0</v>
      </c>
      <c r="AP38">
        <f>IF(AN38*$H$13&gt;=AR38,1,(AR38/(AR38-AN38*$H$13)))</f>
        <v>1</v>
      </c>
      <c r="AQ38">
        <f t="shared" si="19"/>
        <v>0</v>
      </c>
      <c r="AR38">
        <f>MAX(0,($B$13+$C$13*DJ38)/(1+$D$13*DJ38)*DC38/(DE38+273)*$E$13)</f>
        <v>54001.439644254453</v>
      </c>
      <c r="AS38" t="s">
        <v>414</v>
      </c>
      <c r="AT38">
        <v>12558.6</v>
      </c>
      <c r="AU38">
        <v>607.06799999999998</v>
      </c>
      <c r="AV38">
        <v>2188.17</v>
      </c>
      <c r="AW38">
        <f t="shared" si="20"/>
        <v>0.72256817340517421</v>
      </c>
      <c r="AX38">
        <v>-1.734461745173538</v>
      </c>
      <c r="AY38" t="s">
        <v>522</v>
      </c>
      <c r="AZ38">
        <v>12511.3</v>
      </c>
      <c r="BA38">
        <v>574.27376923076929</v>
      </c>
      <c r="BB38">
        <v>731.01099999999997</v>
      </c>
      <c r="BC38">
        <f t="shared" si="21"/>
        <v>0.21441158993398279</v>
      </c>
      <c r="BD38">
        <v>0.5</v>
      </c>
      <c r="BE38">
        <f t="shared" si="22"/>
        <v>1261.2365131998597</v>
      </c>
      <c r="BF38">
        <f t="shared" si="23"/>
        <v>9.0836870512773764</v>
      </c>
      <c r="BG38">
        <f t="shared" si="24"/>
        <v>135.2118630389873</v>
      </c>
      <c r="BH38">
        <f t="shared" si="25"/>
        <v>8.5774148490233536E-3</v>
      </c>
      <c r="BI38">
        <f t="shared" si="26"/>
        <v>1.9933475693252225</v>
      </c>
      <c r="BJ38">
        <f t="shared" si="27"/>
        <v>390.89564811369456</v>
      </c>
      <c r="BK38" t="s">
        <v>523</v>
      </c>
      <c r="BL38">
        <v>429.03</v>
      </c>
      <c r="BM38">
        <f t="shared" si="28"/>
        <v>429.03</v>
      </c>
      <c r="BN38">
        <f t="shared" si="29"/>
        <v>0.41310048685997891</v>
      </c>
      <c r="BO38">
        <f t="shared" si="30"/>
        <v>0.51903010709028274</v>
      </c>
      <c r="BP38">
        <f t="shared" si="31"/>
        <v>0.82833600509339789</v>
      </c>
      <c r="BQ38">
        <f t="shared" si="32"/>
        <v>1.2645912295912694</v>
      </c>
      <c r="BR38">
        <f t="shared" si="33"/>
        <v>0.92160973801816715</v>
      </c>
      <c r="BS38">
        <f t="shared" si="34"/>
        <v>0.38775841554319934</v>
      </c>
      <c r="BT38">
        <f t="shared" si="35"/>
        <v>0.61224158445680066</v>
      </c>
      <c r="BU38">
        <v>3162</v>
      </c>
      <c r="BV38">
        <v>300</v>
      </c>
      <c r="BW38">
        <v>300</v>
      </c>
      <c r="BX38">
        <v>300</v>
      </c>
      <c r="BY38">
        <v>12511.3</v>
      </c>
      <c r="BZ38">
        <v>690.76</v>
      </c>
      <c r="CA38">
        <v>-9.0683199999999995E-3</v>
      </c>
      <c r="CB38">
        <v>-5.49</v>
      </c>
      <c r="CC38" t="s">
        <v>417</v>
      </c>
      <c r="CD38" t="s">
        <v>417</v>
      </c>
      <c r="CE38" t="s">
        <v>417</v>
      </c>
      <c r="CF38" t="s">
        <v>417</v>
      </c>
      <c r="CG38" t="s">
        <v>417</v>
      </c>
      <c r="CH38" t="s">
        <v>417</v>
      </c>
      <c r="CI38" t="s">
        <v>417</v>
      </c>
      <c r="CJ38" t="s">
        <v>417</v>
      </c>
      <c r="CK38" t="s">
        <v>417</v>
      </c>
      <c r="CL38" t="s">
        <v>417</v>
      </c>
      <c r="CM38">
        <f>$B$11*DK38+$C$11*DL38+$F$11*DW38*(1-DZ38)</f>
        <v>1500.0303225806449</v>
      </c>
      <c r="CN38">
        <f t="shared" si="36"/>
        <v>1261.2365131998597</v>
      </c>
      <c r="CO38">
        <f>($B$11*$D$9+$C$11*$D$9+$F$11*((EJ38+EB38)/MAX(EJ38+EB38+EK38, 0.1)*$I$9+EK38/MAX(EJ38+EB38+EK38, 0.1)*$J$9))/($B$11+$C$11+$F$11)</f>
        <v>0.84080734516755273</v>
      </c>
      <c r="CP38">
        <f>($B$11*$K$9+$C$11*$K$9+$F$11*((EJ38+EB38)/MAX(EJ38+EB38+EK38, 0.1)*$P$9+EK38/MAX(EJ38+EB38+EK38, 0.1)*$Q$9))/($B$11+$C$11+$F$11)</f>
        <v>0.16115817617337685</v>
      </c>
      <c r="CQ38">
        <v>6</v>
      </c>
      <c r="CR38">
        <v>0.5</v>
      </c>
      <c r="CS38" t="s">
        <v>418</v>
      </c>
      <c r="CT38">
        <v>2</v>
      </c>
      <c r="CU38">
        <v>1690382519.599999</v>
      </c>
      <c r="CV38">
        <v>409.6257419354838</v>
      </c>
      <c r="CW38">
        <v>418.80248387096782</v>
      </c>
      <c r="CX38">
        <v>23.552177419354841</v>
      </c>
      <c r="CY38">
        <v>23.323993548387101</v>
      </c>
      <c r="CZ38">
        <v>408.4887419354838</v>
      </c>
      <c r="DA38">
        <v>23.20217741935484</v>
      </c>
      <c r="DB38">
        <v>600.17638709677396</v>
      </c>
      <c r="DC38">
        <v>101.568</v>
      </c>
      <c r="DD38">
        <v>9.9701506451612895E-2</v>
      </c>
      <c r="DE38">
        <v>25.710945161290319</v>
      </c>
      <c r="DF38">
        <v>25.680780645161281</v>
      </c>
      <c r="DG38">
        <v>999.90000000000032</v>
      </c>
      <c r="DH38">
        <v>0</v>
      </c>
      <c r="DI38">
        <v>0</v>
      </c>
      <c r="DJ38">
        <v>10012.255483870969</v>
      </c>
      <c r="DK38">
        <v>0</v>
      </c>
      <c r="DL38">
        <v>1764.113225806452</v>
      </c>
      <c r="DM38">
        <v>-9.1317235483870949</v>
      </c>
      <c r="DN38">
        <v>419.55341935483881</v>
      </c>
      <c r="DO38">
        <v>428.8038064516129</v>
      </c>
      <c r="DP38">
        <v>0.23113612903225811</v>
      </c>
      <c r="DQ38">
        <v>418.80248387096782</v>
      </c>
      <c r="DR38">
        <v>23.323993548387101</v>
      </c>
      <c r="DS38">
        <v>2.3924480645161288</v>
      </c>
      <c r="DT38">
        <v>2.3689712903225799</v>
      </c>
      <c r="DU38">
        <v>20.312745161290319</v>
      </c>
      <c r="DV38">
        <v>20.153219354838711</v>
      </c>
      <c r="DW38">
        <v>1500.0303225806449</v>
      </c>
      <c r="DX38">
        <v>0.97299777419354805</v>
      </c>
      <c r="DY38">
        <v>2.700202580645162E-2</v>
      </c>
      <c r="DZ38">
        <v>0</v>
      </c>
      <c r="EA38">
        <v>574.36841935483858</v>
      </c>
      <c r="EB38">
        <v>4.9993100000000013</v>
      </c>
      <c r="EC38">
        <v>10276.35483870968</v>
      </c>
      <c r="ED38">
        <v>13259.509677419361</v>
      </c>
      <c r="EE38">
        <v>37.820354838709669</v>
      </c>
      <c r="EF38">
        <v>39.215419354838687</v>
      </c>
      <c r="EG38">
        <v>38.294161290322577</v>
      </c>
      <c r="EH38">
        <v>37.616870967741939</v>
      </c>
      <c r="EI38">
        <v>39.185161290322583</v>
      </c>
      <c r="EJ38">
        <v>1454.6625806451609</v>
      </c>
      <c r="EK38">
        <v>40.36806451612901</v>
      </c>
      <c r="EL38">
        <v>0</v>
      </c>
      <c r="EM38">
        <v>137.0999999046326</v>
      </c>
      <c r="EN38">
        <v>0</v>
      </c>
      <c r="EO38">
        <v>574.27376923076929</v>
      </c>
      <c r="EP38">
        <v>-19.642529915070519</v>
      </c>
      <c r="EQ38">
        <v>-548.20512876631597</v>
      </c>
      <c r="ER38">
        <v>10273.91538461538</v>
      </c>
      <c r="ES38">
        <v>15</v>
      </c>
      <c r="ET38">
        <v>1690382555.0999999</v>
      </c>
      <c r="EU38" t="s">
        <v>524</v>
      </c>
      <c r="EV38">
        <v>1690382546.5999999</v>
      </c>
      <c r="EW38">
        <v>1690382555.0999999</v>
      </c>
      <c r="EX38">
        <v>17</v>
      </c>
      <c r="EY38">
        <v>-3.9E-2</v>
      </c>
      <c r="EZ38">
        <v>1.4999999999999999E-2</v>
      </c>
      <c r="FA38">
        <v>1.137</v>
      </c>
      <c r="FB38">
        <v>0.35</v>
      </c>
      <c r="FC38">
        <v>419</v>
      </c>
      <c r="FD38">
        <v>24</v>
      </c>
      <c r="FE38">
        <v>0.18</v>
      </c>
      <c r="FF38">
        <v>0.24</v>
      </c>
      <c r="FG38">
        <v>9.0523118744267119</v>
      </c>
      <c r="FH38">
        <v>-0.43797927526365088</v>
      </c>
      <c r="FI38">
        <v>4.4894396057674917E-2</v>
      </c>
      <c r="FJ38">
        <v>1</v>
      </c>
      <c r="FK38">
        <v>-9.1591077500000004</v>
      </c>
      <c r="FL38">
        <v>0.39940356472797012</v>
      </c>
      <c r="FM38">
        <v>4.8565472379433393E-2</v>
      </c>
      <c r="FN38">
        <v>1</v>
      </c>
      <c r="FO38">
        <v>409.65673333333342</v>
      </c>
      <c r="FP38">
        <v>1.0607519466070849</v>
      </c>
      <c r="FQ38">
        <v>7.8044830421729341E-2</v>
      </c>
      <c r="FR38">
        <v>1</v>
      </c>
      <c r="FS38">
        <v>0.21601609999999999</v>
      </c>
      <c r="FT38">
        <v>0.2452988893058152</v>
      </c>
      <c r="FU38">
        <v>2.6771925223823559E-2</v>
      </c>
      <c r="FV38">
        <v>1</v>
      </c>
      <c r="FW38">
        <v>23.55389666666666</v>
      </c>
      <c r="FX38">
        <v>1.1684983314798E-2</v>
      </c>
      <c r="FY38">
        <v>1.2747613720047939E-2</v>
      </c>
      <c r="FZ38">
        <v>1</v>
      </c>
      <c r="GA38">
        <v>5</v>
      </c>
      <c r="GB38">
        <v>5</v>
      </c>
      <c r="GC38" t="s">
        <v>420</v>
      </c>
      <c r="GD38">
        <v>3.1787399999999999</v>
      </c>
      <c r="GE38">
        <v>2.7974700000000001</v>
      </c>
      <c r="GF38">
        <v>0.103461</v>
      </c>
      <c r="GG38">
        <v>0.105957</v>
      </c>
      <c r="GH38">
        <v>0.11908000000000001</v>
      </c>
      <c r="GI38">
        <v>0.11933100000000001</v>
      </c>
      <c r="GJ38">
        <v>28088.1</v>
      </c>
      <c r="GK38">
        <v>22305.3</v>
      </c>
      <c r="GL38">
        <v>29277.3</v>
      </c>
      <c r="GM38">
        <v>24437.4</v>
      </c>
      <c r="GN38">
        <v>32767.9</v>
      </c>
      <c r="GO38">
        <v>31381.5</v>
      </c>
      <c r="GP38">
        <v>40361</v>
      </c>
      <c r="GQ38">
        <v>39853.199999999997</v>
      </c>
      <c r="GR38">
        <v>2.1655500000000001</v>
      </c>
      <c r="GS38">
        <v>1.9218999999999999</v>
      </c>
      <c r="GT38">
        <v>8.7425100000000006E-2</v>
      </c>
      <c r="GU38">
        <v>0</v>
      </c>
      <c r="GV38">
        <v>24.208400000000001</v>
      </c>
      <c r="GW38">
        <v>999.9</v>
      </c>
      <c r="GX38">
        <v>66.8</v>
      </c>
      <c r="GY38">
        <v>27.8</v>
      </c>
      <c r="GZ38">
        <v>24.666799999999999</v>
      </c>
      <c r="HA38">
        <v>62.261699999999998</v>
      </c>
      <c r="HB38">
        <v>31.6386</v>
      </c>
      <c r="HC38">
        <v>1</v>
      </c>
      <c r="HD38">
        <v>-4.6537099999999998E-2</v>
      </c>
      <c r="HE38">
        <v>0</v>
      </c>
      <c r="HF38">
        <v>20.2805</v>
      </c>
      <c r="HG38">
        <v>5.2288199999999998</v>
      </c>
      <c r="HH38">
        <v>11.9023</v>
      </c>
      <c r="HI38">
        <v>4.9638499999999999</v>
      </c>
      <c r="HJ38">
        <v>3.2919999999999998</v>
      </c>
      <c r="HK38">
        <v>9999</v>
      </c>
      <c r="HL38">
        <v>9999</v>
      </c>
      <c r="HM38">
        <v>9999</v>
      </c>
      <c r="HN38">
        <v>999.9</v>
      </c>
      <c r="HO38">
        <v>4.9701599999999999</v>
      </c>
      <c r="HP38">
        <v>1.8748499999999999</v>
      </c>
      <c r="HQ38">
        <v>1.87361</v>
      </c>
      <c r="HR38">
        <v>1.8727100000000001</v>
      </c>
      <c r="HS38">
        <v>1.87426</v>
      </c>
      <c r="HT38">
        <v>1.8692</v>
      </c>
      <c r="HU38">
        <v>1.87344</v>
      </c>
      <c r="HV38">
        <v>1.8785000000000001</v>
      </c>
      <c r="HW38">
        <v>0</v>
      </c>
      <c r="HX38">
        <v>0</v>
      </c>
      <c r="HY38">
        <v>0</v>
      </c>
      <c r="HZ38">
        <v>0</v>
      </c>
      <c r="IA38" t="s">
        <v>421</v>
      </c>
      <c r="IB38" t="s">
        <v>422</v>
      </c>
      <c r="IC38" t="s">
        <v>423</v>
      </c>
      <c r="ID38" t="s">
        <v>423</v>
      </c>
      <c r="IE38" t="s">
        <v>423</v>
      </c>
      <c r="IF38" t="s">
        <v>423</v>
      </c>
      <c r="IG38">
        <v>0</v>
      </c>
      <c r="IH38">
        <v>100</v>
      </c>
      <c r="II38">
        <v>100</v>
      </c>
      <c r="IJ38">
        <v>1.137</v>
      </c>
      <c r="IK38">
        <v>0.35</v>
      </c>
      <c r="IL38">
        <v>1.160635011715341</v>
      </c>
      <c r="IM38">
        <v>7.5022699049890511E-4</v>
      </c>
      <c r="IN38">
        <v>-1.9075414379404558E-6</v>
      </c>
      <c r="IO38">
        <v>4.87577687351772E-10</v>
      </c>
      <c r="IP38">
        <v>0.33461000000000141</v>
      </c>
      <c r="IQ38">
        <v>0</v>
      </c>
      <c r="IR38">
        <v>0</v>
      </c>
      <c r="IS38">
        <v>0</v>
      </c>
      <c r="IT38">
        <v>1</v>
      </c>
      <c r="IU38">
        <v>1943</v>
      </c>
      <c r="IV38">
        <v>1</v>
      </c>
      <c r="IW38">
        <v>21</v>
      </c>
      <c r="IX38">
        <v>2</v>
      </c>
      <c r="IY38">
        <v>2</v>
      </c>
      <c r="IZ38">
        <v>1.09131</v>
      </c>
      <c r="JA38">
        <v>2.3913600000000002</v>
      </c>
      <c r="JB38">
        <v>1.42578</v>
      </c>
      <c r="JC38">
        <v>2.2790499999999998</v>
      </c>
      <c r="JD38">
        <v>1.5478499999999999</v>
      </c>
      <c r="JE38">
        <v>2.2936999999999999</v>
      </c>
      <c r="JF38">
        <v>31.629799999999999</v>
      </c>
      <c r="JG38">
        <v>15.340400000000001</v>
      </c>
      <c r="JH38">
        <v>18</v>
      </c>
      <c r="JI38">
        <v>621.05100000000004</v>
      </c>
      <c r="JJ38">
        <v>448.14100000000002</v>
      </c>
      <c r="JK38">
        <v>25.006499999999999</v>
      </c>
      <c r="JL38">
        <v>26.613199999999999</v>
      </c>
      <c r="JM38">
        <v>29.999500000000001</v>
      </c>
      <c r="JN38">
        <v>26.691500000000001</v>
      </c>
      <c r="JO38">
        <v>26.644500000000001</v>
      </c>
      <c r="JP38">
        <v>21.879200000000001</v>
      </c>
      <c r="JQ38">
        <v>0</v>
      </c>
      <c r="JR38">
        <v>100</v>
      </c>
      <c r="JS38">
        <v>-999.9</v>
      </c>
      <c r="JT38">
        <v>418.88499999999999</v>
      </c>
      <c r="JU38">
        <v>25</v>
      </c>
      <c r="JV38">
        <v>95.360200000000006</v>
      </c>
      <c r="JW38">
        <v>101.411</v>
      </c>
    </row>
    <row r="39" spans="1:283" x14ac:dyDescent="0.2">
      <c r="A39">
        <v>23</v>
      </c>
      <c r="B39">
        <v>1690382782.5999999</v>
      </c>
      <c r="C39">
        <v>4412.5</v>
      </c>
      <c r="D39" t="s">
        <v>525</v>
      </c>
      <c r="E39" t="s">
        <v>526</v>
      </c>
      <c r="F39">
        <v>15</v>
      </c>
      <c r="P39">
        <v>1690382774.849999</v>
      </c>
      <c r="Q39">
        <f t="shared" si="0"/>
        <v>7.7898505357412078E-5</v>
      </c>
      <c r="R39">
        <f t="shared" si="1"/>
        <v>7.7898505357412079E-2</v>
      </c>
      <c r="S39">
        <f t="shared" si="2"/>
        <v>2.5385740800535106</v>
      </c>
      <c r="T39">
        <f t="shared" si="3"/>
        <v>409.88253333333341</v>
      </c>
      <c r="U39">
        <f t="shared" si="4"/>
        <v>-175.88041497898575</v>
      </c>
      <c r="V39">
        <f t="shared" si="5"/>
        <v>-17.879797017899847</v>
      </c>
      <c r="W39">
        <f t="shared" si="6"/>
        <v>41.668178336162079</v>
      </c>
      <c r="X39">
        <f t="shared" si="7"/>
        <v>6.9667610920759781E-3</v>
      </c>
      <c r="Y39">
        <f>IF(LEFT(CS39,1)&lt;&gt;"0",IF(LEFT(CS39,1)="1",3,CT39),$D$5+$E$5*(DJ39*DC39/($K$5*1000))+$F$5*(DJ39*DC39/($K$5*1000))*MAX(MIN(CQ39,$J$5),$I$5)*MAX(MIN(CQ39,$J$5),$I$5)+$G$5*MAX(MIN(CQ39,$J$5),$I$5)*(DJ39*DC39/($K$5*1000))+$H$5*(DJ39*DC39/($K$5*1000))*(DJ39*DC39/($K$5*1000)))</f>
        <v>2.9562472347534592</v>
      </c>
      <c r="Z39">
        <f t="shared" si="8"/>
        <v>6.9576528414161121E-3</v>
      </c>
      <c r="AA39">
        <f t="shared" si="9"/>
        <v>4.3493503558546366E-3</v>
      </c>
      <c r="AB39">
        <f t="shared" si="10"/>
        <v>241.7397044363687</v>
      </c>
      <c r="AC39">
        <f>(DE39+(AB39+2*0.95*0.0000000567*(((DE39+$B$7)+273)^4-(DE39+273)^4)-44100*Q39)/(1.84*29.3*Y39+8*0.95*0.0000000567*(DE39+273)^3))</f>
        <v>27.961444275636453</v>
      </c>
      <c r="AD39">
        <f>($C$7*DF39+$D$7*DG39+$E$7*AC39)</f>
        <v>26.617540000000002</v>
      </c>
      <c r="AE39">
        <f t="shared" si="11"/>
        <v>3.4995455660760477</v>
      </c>
      <c r="AF39">
        <f t="shared" si="12"/>
        <v>68.620958109958721</v>
      </c>
      <c r="AG39">
        <f t="shared" si="13"/>
        <v>2.3943585375130705</v>
      </c>
      <c r="AH39">
        <f t="shared" si="14"/>
        <v>3.4892525599487159</v>
      </c>
      <c r="AI39">
        <f t="shared" si="15"/>
        <v>1.1051870285629772</v>
      </c>
      <c r="AJ39">
        <f t="shared" si="16"/>
        <v>-3.4353240862618728</v>
      </c>
      <c r="AK39">
        <f t="shared" si="17"/>
        <v>-7.9688600460015389</v>
      </c>
      <c r="AL39">
        <f>2*0.95*0.0000000567*(((DE39+$B$7)+273)^4-(AD39+273)^4)</f>
        <v>-0.57937485605493766</v>
      </c>
      <c r="AM39">
        <f t="shared" si="18"/>
        <v>229.75614544805035</v>
      </c>
      <c r="AN39">
        <v>0</v>
      </c>
      <c r="AO39">
        <v>0</v>
      </c>
      <c r="AP39">
        <f>IF(AN39*$H$13&gt;=AR39,1,(AR39/(AR39-AN39*$H$13)))</f>
        <v>1</v>
      </c>
      <c r="AQ39">
        <f t="shared" si="19"/>
        <v>0</v>
      </c>
      <c r="AR39">
        <f>MAX(0,($B$13+$C$13*DJ39)/(1+$D$13*DJ39)*DC39/(DE39+273)*$E$13)</f>
        <v>53764.247631797938</v>
      </c>
      <c r="AS39" t="s">
        <v>414</v>
      </c>
      <c r="AT39">
        <v>12558.6</v>
      </c>
      <c r="AU39">
        <v>607.06799999999998</v>
      </c>
      <c r="AV39">
        <v>2188.17</v>
      </c>
      <c r="AW39">
        <f t="shared" si="20"/>
        <v>0.72256817340517421</v>
      </c>
      <c r="AX39">
        <v>-1.734461745173538</v>
      </c>
      <c r="AY39" t="s">
        <v>527</v>
      </c>
      <c r="AZ39">
        <v>12506</v>
      </c>
      <c r="BA39">
        <v>607.11430769230765</v>
      </c>
      <c r="BB39">
        <v>714.88099999999997</v>
      </c>
      <c r="BC39">
        <f t="shared" si="21"/>
        <v>0.15074773606753056</v>
      </c>
      <c r="BD39">
        <v>0.5</v>
      </c>
      <c r="BE39">
        <f t="shared" si="22"/>
        <v>1261.2203600188441</v>
      </c>
      <c r="BF39">
        <f t="shared" si="23"/>
        <v>2.5385740800535106</v>
      </c>
      <c r="BG39">
        <f t="shared" si="24"/>
        <v>95.06305697755829</v>
      </c>
      <c r="BH39">
        <f t="shared" si="25"/>
        <v>3.388016845179382E-3</v>
      </c>
      <c r="BI39">
        <f t="shared" si="26"/>
        <v>2.0608870567269242</v>
      </c>
      <c r="BJ39">
        <f t="shared" si="27"/>
        <v>386.23560597597151</v>
      </c>
      <c r="BK39" t="s">
        <v>528</v>
      </c>
      <c r="BL39">
        <v>-3122.06</v>
      </c>
      <c r="BM39">
        <f t="shared" si="28"/>
        <v>-3122.06</v>
      </c>
      <c r="BN39">
        <f t="shared" si="29"/>
        <v>5.3672443385682369</v>
      </c>
      <c r="BO39">
        <f t="shared" si="30"/>
        <v>2.8086616997157979E-2</v>
      </c>
      <c r="BP39">
        <f t="shared" si="31"/>
        <v>0.27744353822715784</v>
      </c>
      <c r="BQ39">
        <f t="shared" si="32"/>
        <v>0.99957048136766746</v>
      </c>
      <c r="BR39">
        <f t="shared" si="33"/>
        <v>0.93181148338310882</v>
      </c>
      <c r="BS39">
        <f t="shared" si="34"/>
        <v>-0.14443425620367417</v>
      </c>
      <c r="BT39">
        <f t="shared" si="35"/>
        <v>1.1444342562036742</v>
      </c>
      <c r="BU39">
        <v>3164</v>
      </c>
      <c r="BV39">
        <v>300</v>
      </c>
      <c r="BW39">
        <v>300</v>
      </c>
      <c r="BX39">
        <v>300</v>
      </c>
      <c r="BY39">
        <v>12506</v>
      </c>
      <c r="BZ39">
        <v>694.81</v>
      </c>
      <c r="CA39">
        <v>-9.0595899999999993E-3</v>
      </c>
      <c r="CB39">
        <v>-2.5</v>
      </c>
      <c r="CC39" t="s">
        <v>417</v>
      </c>
      <c r="CD39" t="s">
        <v>417</v>
      </c>
      <c r="CE39" t="s">
        <v>417</v>
      </c>
      <c r="CF39" t="s">
        <v>417</v>
      </c>
      <c r="CG39" t="s">
        <v>417</v>
      </c>
      <c r="CH39" t="s">
        <v>417</v>
      </c>
      <c r="CI39" t="s">
        <v>417</v>
      </c>
      <c r="CJ39" t="s">
        <v>417</v>
      </c>
      <c r="CK39" t="s">
        <v>417</v>
      </c>
      <c r="CL39" t="s">
        <v>417</v>
      </c>
      <c r="CM39">
        <f>$B$11*DK39+$C$11*DL39+$F$11*DW39*(1-DZ39)</f>
        <v>1500.010666666667</v>
      </c>
      <c r="CN39">
        <f t="shared" si="36"/>
        <v>1261.2203600188441</v>
      </c>
      <c r="CO39">
        <f>($B$11*$D$9+$C$11*$D$9+$F$11*((EJ39+EB39)/MAX(EJ39+EB39+EK39, 0.1)*$I$9+EK39/MAX(EJ39+EB39+EK39, 0.1)*$J$9))/($B$11+$C$11+$F$11)</f>
        <v>0.84080759426966989</v>
      </c>
      <c r="CP39">
        <f>($B$11*$K$9+$C$11*$K$9+$F$11*((EJ39+EB39)/MAX(EJ39+EB39+EK39, 0.1)*$P$9+EK39/MAX(EJ39+EB39+EK39, 0.1)*$Q$9))/($B$11+$C$11+$F$11)</f>
        <v>0.16115865694046308</v>
      </c>
      <c r="CQ39">
        <v>6</v>
      </c>
      <c r="CR39">
        <v>0.5</v>
      </c>
      <c r="CS39" t="s">
        <v>418</v>
      </c>
      <c r="CT39">
        <v>2</v>
      </c>
      <c r="CU39">
        <v>1690382774.849999</v>
      </c>
      <c r="CV39">
        <v>409.88253333333341</v>
      </c>
      <c r="CW39">
        <v>412.45223333333342</v>
      </c>
      <c r="CX39">
        <v>23.55288333333333</v>
      </c>
      <c r="CY39">
        <v>23.476843333333331</v>
      </c>
      <c r="CZ39">
        <v>408.70353333333338</v>
      </c>
      <c r="DA39">
        <v>23.207883333333331</v>
      </c>
      <c r="DB39">
        <v>600.18756666666684</v>
      </c>
      <c r="DC39">
        <v>101.5588333333333</v>
      </c>
      <c r="DD39">
        <v>9.9995593333333341E-2</v>
      </c>
      <c r="DE39">
        <v>26.567540000000001</v>
      </c>
      <c r="DF39">
        <v>26.617540000000002</v>
      </c>
      <c r="DG39">
        <v>999.9000000000002</v>
      </c>
      <c r="DH39">
        <v>0</v>
      </c>
      <c r="DI39">
        <v>0</v>
      </c>
      <c r="DJ39">
        <v>9997.1473333333342</v>
      </c>
      <c r="DK39">
        <v>0</v>
      </c>
      <c r="DL39">
        <v>362.86103666666668</v>
      </c>
      <c r="DM39">
        <v>-2.6060673333333342</v>
      </c>
      <c r="DN39">
        <v>419.73979999999989</v>
      </c>
      <c r="DO39">
        <v>422.36813333333339</v>
      </c>
      <c r="DP39">
        <v>9.4001513333333342E-2</v>
      </c>
      <c r="DQ39">
        <v>412.45223333333342</v>
      </c>
      <c r="DR39">
        <v>23.476843333333331</v>
      </c>
      <c r="DS39">
        <v>2.3938280000000001</v>
      </c>
      <c r="DT39">
        <v>2.3842816666666669</v>
      </c>
      <c r="DU39">
        <v>20.322083333333339</v>
      </c>
      <c r="DV39">
        <v>20.25740333333334</v>
      </c>
      <c r="DW39">
        <v>1500.010666666667</v>
      </c>
      <c r="DX39">
        <v>0.97299216666666666</v>
      </c>
      <c r="DY39">
        <v>2.7007710000000001E-2</v>
      </c>
      <c r="DZ39">
        <v>0</v>
      </c>
      <c r="EA39">
        <v>607.15246666666667</v>
      </c>
      <c r="EB39">
        <v>4.9993100000000004</v>
      </c>
      <c r="EC39">
        <v>11231.066666666669</v>
      </c>
      <c r="ED39">
        <v>13259.293333333329</v>
      </c>
      <c r="EE39">
        <v>39.44973333333332</v>
      </c>
      <c r="EF39">
        <v>40.12886666666666</v>
      </c>
      <c r="EG39">
        <v>39.712266666666657</v>
      </c>
      <c r="EH39">
        <v>39.633133333333333</v>
      </c>
      <c r="EI39">
        <v>40.341466666666662</v>
      </c>
      <c r="EJ39">
        <v>1454.631333333333</v>
      </c>
      <c r="EK39">
        <v>40.380000000000017</v>
      </c>
      <c r="EL39">
        <v>0</v>
      </c>
      <c r="EM39">
        <v>254.79999995231631</v>
      </c>
      <c r="EN39">
        <v>0</v>
      </c>
      <c r="EO39">
        <v>607.11430769230765</v>
      </c>
      <c r="EP39">
        <v>-2.4205133260307519E-2</v>
      </c>
      <c r="EQ39">
        <v>610.56752308628393</v>
      </c>
      <c r="ER39">
        <v>11234.75</v>
      </c>
      <c r="ES39">
        <v>15</v>
      </c>
      <c r="ET39">
        <v>1690382801.5999999</v>
      </c>
      <c r="EU39" t="s">
        <v>529</v>
      </c>
      <c r="EV39">
        <v>1690382801.5999999</v>
      </c>
      <c r="EW39">
        <v>1690382799.5999999</v>
      </c>
      <c r="EX39">
        <v>18</v>
      </c>
      <c r="EY39">
        <v>3.7999999999999999E-2</v>
      </c>
      <c r="EZ39">
        <v>-5.0000000000000001E-3</v>
      </c>
      <c r="FA39">
        <v>1.179</v>
      </c>
      <c r="FB39">
        <v>0.34499999999999997</v>
      </c>
      <c r="FC39">
        <v>413</v>
      </c>
      <c r="FD39">
        <v>23</v>
      </c>
      <c r="FE39">
        <v>0.38</v>
      </c>
      <c r="FF39">
        <v>0.13</v>
      </c>
      <c r="FG39">
        <v>2.568335341744524</v>
      </c>
      <c r="FH39">
        <v>0.58064721447546885</v>
      </c>
      <c r="FI39">
        <v>5.1284928271109843E-2</v>
      </c>
      <c r="FJ39">
        <v>1</v>
      </c>
      <c r="FK39">
        <v>-2.6045404878048779</v>
      </c>
      <c r="FL39">
        <v>-0.25540139372822679</v>
      </c>
      <c r="FM39">
        <v>4.660032068094512E-2</v>
      </c>
      <c r="FN39">
        <v>1</v>
      </c>
      <c r="FO39">
        <v>409.84045161290311</v>
      </c>
      <c r="FP39">
        <v>0.15116129032177861</v>
      </c>
      <c r="FQ39">
        <v>4.755766530914976E-2</v>
      </c>
      <c r="FR39">
        <v>1</v>
      </c>
      <c r="FS39">
        <v>7.9793466097560967E-2</v>
      </c>
      <c r="FT39">
        <v>0.20529669198606271</v>
      </c>
      <c r="FU39">
        <v>2.7338277056930399E-2</v>
      </c>
      <c r="FV39">
        <v>1</v>
      </c>
      <c r="FW39">
        <v>23.570251612903231</v>
      </c>
      <c r="FX39">
        <v>-4.4129032259216938E-3</v>
      </c>
      <c r="FY39">
        <v>1.214766328167703E-2</v>
      </c>
      <c r="FZ39">
        <v>1</v>
      </c>
      <c r="GA39">
        <v>5</v>
      </c>
      <c r="GB39">
        <v>5</v>
      </c>
      <c r="GC39" t="s">
        <v>420</v>
      </c>
      <c r="GD39">
        <v>3.17903</v>
      </c>
      <c r="GE39">
        <v>2.7971300000000001</v>
      </c>
      <c r="GF39">
        <v>0.10349700000000001</v>
      </c>
      <c r="GG39">
        <v>0.10473200000000001</v>
      </c>
      <c r="GH39">
        <v>0.11905</v>
      </c>
      <c r="GI39">
        <v>0.119933</v>
      </c>
      <c r="GJ39">
        <v>28087.5</v>
      </c>
      <c r="GK39">
        <v>22333</v>
      </c>
      <c r="GL39">
        <v>29277.9</v>
      </c>
      <c r="GM39">
        <v>24434.2</v>
      </c>
      <c r="GN39">
        <v>32769.5</v>
      </c>
      <c r="GO39">
        <v>31356.3</v>
      </c>
      <c r="GP39">
        <v>40361.5</v>
      </c>
      <c r="GQ39">
        <v>39849</v>
      </c>
      <c r="GR39">
        <v>2.1654499999999999</v>
      </c>
      <c r="GS39">
        <v>1.9209000000000001</v>
      </c>
      <c r="GT39">
        <v>0.106521</v>
      </c>
      <c r="GU39">
        <v>0</v>
      </c>
      <c r="GV39">
        <v>24.8553</v>
      </c>
      <c r="GW39">
        <v>999.9</v>
      </c>
      <c r="GX39">
        <v>66.900000000000006</v>
      </c>
      <c r="GY39">
        <v>27.8</v>
      </c>
      <c r="GZ39">
        <v>24.708100000000002</v>
      </c>
      <c r="HA39">
        <v>62.291699999999999</v>
      </c>
      <c r="HB39">
        <v>31.923100000000002</v>
      </c>
      <c r="HC39">
        <v>1</v>
      </c>
      <c r="HD39">
        <v>-4.5904500000000001E-2</v>
      </c>
      <c r="HE39">
        <v>0</v>
      </c>
      <c r="HF39">
        <v>20.277899999999999</v>
      </c>
      <c r="HG39">
        <v>5.2279200000000001</v>
      </c>
      <c r="HH39">
        <v>11.902699999999999</v>
      </c>
      <c r="HI39">
        <v>4.9637000000000002</v>
      </c>
      <c r="HJ39">
        <v>3.2919999999999998</v>
      </c>
      <c r="HK39">
        <v>9999</v>
      </c>
      <c r="HL39">
        <v>9999</v>
      </c>
      <c r="HM39">
        <v>9999</v>
      </c>
      <c r="HN39">
        <v>999.9</v>
      </c>
      <c r="HO39">
        <v>4.9701599999999999</v>
      </c>
      <c r="HP39">
        <v>1.8748400000000001</v>
      </c>
      <c r="HQ39">
        <v>1.8735900000000001</v>
      </c>
      <c r="HR39">
        <v>1.87269</v>
      </c>
      <c r="HS39">
        <v>1.8742399999999999</v>
      </c>
      <c r="HT39">
        <v>1.8692</v>
      </c>
      <c r="HU39">
        <v>1.8734299999999999</v>
      </c>
      <c r="HV39">
        <v>1.8785000000000001</v>
      </c>
      <c r="HW39">
        <v>0</v>
      </c>
      <c r="HX39">
        <v>0</v>
      </c>
      <c r="HY39">
        <v>0</v>
      </c>
      <c r="HZ39">
        <v>0</v>
      </c>
      <c r="IA39" t="s">
        <v>421</v>
      </c>
      <c r="IB39" t="s">
        <v>422</v>
      </c>
      <c r="IC39" t="s">
        <v>423</v>
      </c>
      <c r="ID39" t="s">
        <v>423</v>
      </c>
      <c r="IE39" t="s">
        <v>423</v>
      </c>
      <c r="IF39" t="s">
        <v>423</v>
      </c>
      <c r="IG39">
        <v>0</v>
      </c>
      <c r="IH39">
        <v>100</v>
      </c>
      <c r="II39">
        <v>100</v>
      </c>
      <c r="IJ39">
        <v>1.179</v>
      </c>
      <c r="IK39">
        <v>0.34499999999999997</v>
      </c>
      <c r="IL39">
        <v>1.1214239856937129</v>
      </c>
      <c r="IM39">
        <v>7.5022699049890511E-4</v>
      </c>
      <c r="IN39">
        <v>-1.9075414379404558E-6</v>
      </c>
      <c r="IO39">
        <v>4.87577687351772E-10</v>
      </c>
      <c r="IP39">
        <v>0.34965238095237788</v>
      </c>
      <c r="IQ39">
        <v>0</v>
      </c>
      <c r="IR39">
        <v>0</v>
      </c>
      <c r="IS39">
        <v>0</v>
      </c>
      <c r="IT39">
        <v>1</v>
      </c>
      <c r="IU39">
        <v>1943</v>
      </c>
      <c r="IV39">
        <v>1</v>
      </c>
      <c r="IW39">
        <v>21</v>
      </c>
      <c r="IX39">
        <v>3.9</v>
      </c>
      <c r="IY39">
        <v>3.8</v>
      </c>
      <c r="IZ39">
        <v>1.0778799999999999</v>
      </c>
      <c r="JA39">
        <v>2.3925800000000002</v>
      </c>
      <c r="JB39">
        <v>1.42578</v>
      </c>
      <c r="JC39">
        <v>2.2790499999999998</v>
      </c>
      <c r="JD39">
        <v>1.5478499999999999</v>
      </c>
      <c r="JE39">
        <v>2.3010299999999999</v>
      </c>
      <c r="JF39">
        <v>31.717300000000002</v>
      </c>
      <c r="JG39">
        <v>15.2966</v>
      </c>
      <c r="JH39">
        <v>18</v>
      </c>
      <c r="JI39">
        <v>620.49699999999996</v>
      </c>
      <c r="JJ39">
        <v>447.27600000000001</v>
      </c>
      <c r="JK39">
        <v>25.2669</v>
      </c>
      <c r="JL39">
        <v>26.605599999999999</v>
      </c>
      <c r="JM39">
        <v>30.000800000000002</v>
      </c>
      <c r="JN39">
        <v>26.6464</v>
      </c>
      <c r="JO39">
        <v>26.6097</v>
      </c>
      <c r="JP39">
        <v>21.614000000000001</v>
      </c>
      <c r="JQ39">
        <v>0</v>
      </c>
      <c r="JR39">
        <v>100</v>
      </c>
      <c r="JS39">
        <v>-999.9</v>
      </c>
      <c r="JT39">
        <v>412.48899999999998</v>
      </c>
      <c r="JU39">
        <v>25</v>
      </c>
      <c r="JV39">
        <v>95.361699999999999</v>
      </c>
      <c r="JW39">
        <v>101.399</v>
      </c>
    </row>
    <row r="40" spans="1:283" x14ac:dyDescent="0.2">
      <c r="A40">
        <v>24</v>
      </c>
      <c r="B40">
        <v>1690382996.5999999</v>
      </c>
      <c r="C40">
        <v>4626.5</v>
      </c>
      <c r="D40" t="s">
        <v>530</v>
      </c>
      <c r="E40" t="s">
        <v>531</v>
      </c>
      <c r="F40">
        <v>15</v>
      </c>
      <c r="P40">
        <v>1690382988.599999</v>
      </c>
      <c r="Q40">
        <f t="shared" si="0"/>
        <v>1.7629972089444055E-3</v>
      </c>
      <c r="R40">
        <f t="shared" si="1"/>
        <v>1.7629972089444055</v>
      </c>
      <c r="S40">
        <f t="shared" si="2"/>
        <v>17.109278656309726</v>
      </c>
      <c r="T40">
        <f t="shared" si="3"/>
        <v>409.76987096774178</v>
      </c>
      <c r="U40">
        <f t="shared" si="4"/>
        <v>252.59311702775935</v>
      </c>
      <c r="V40">
        <f t="shared" si="5"/>
        <v>25.682062187381597</v>
      </c>
      <c r="W40">
        <f t="shared" si="6"/>
        <v>41.662795219999381</v>
      </c>
      <c r="X40">
        <f t="shared" si="7"/>
        <v>0.18547154927923487</v>
      </c>
      <c r="Y40">
        <f>IF(LEFT(CS40,1)&lt;&gt;"0",IF(LEFT(CS40,1)="1",3,CT40),$D$5+$E$5*(DJ40*DC40/($K$5*1000))+$F$5*(DJ40*DC40/($K$5*1000))*MAX(MIN(CQ40,$J$5),$I$5)*MAX(MIN(CQ40,$J$5),$I$5)+$G$5*MAX(MIN(CQ40,$J$5),$I$5)*(DJ40*DC40/($K$5*1000))+$H$5*(DJ40*DC40/($K$5*1000))*(DJ40*DC40/($K$5*1000)))</f>
        <v>2.9566857417392289</v>
      </c>
      <c r="Z40">
        <f t="shared" si="8"/>
        <v>0.17924195536541007</v>
      </c>
      <c r="AA40">
        <f t="shared" si="9"/>
        <v>0.11256849541909923</v>
      </c>
      <c r="AB40">
        <f t="shared" si="10"/>
        <v>241.74548737902168</v>
      </c>
      <c r="AC40">
        <f>(DE40+(AB40+2*0.95*0.0000000567*(((DE40+$B$7)+273)^4-(DE40+273)^4)-44100*Q40)/(1.84*29.3*Y40+8*0.95*0.0000000567*(DE40+273)^3))</f>
        <v>28.056252671871917</v>
      </c>
      <c r="AD40">
        <f>($C$7*DF40+$D$7*DG40+$E$7*AC40)</f>
        <v>27.148312903225811</v>
      </c>
      <c r="AE40">
        <f t="shared" si="11"/>
        <v>3.6104557669953827</v>
      </c>
      <c r="AF40">
        <f t="shared" si="12"/>
        <v>73.3715017124794</v>
      </c>
      <c r="AG40">
        <f t="shared" si="13"/>
        <v>2.6411538992318868</v>
      </c>
      <c r="AH40">
        <f t="shared" si="14"/>
        <v>3.5996999346991227</v>
      </c>
      <c r="AI40">
        <f t="shared" si="15"/>
        <v>0.96930186776349592</v>
      </c>
      <c r="AJ40">
        <f t="shared" si="16"/>
        <v>-77.74817691444828</v>
      </c>
      <c r="AK40">
        <f t="shared" si="17"/>
        <v>-8.1047615064908936</v>
      </c>
      <c r="AL40">
        <f>2*0.95*0.0000000567*(((DE40+$B$7)+273)^4-(AD40+273)^4)</f>
        <v>-0.59230260729196349</v>
      </c>
      <c r="AM40">
        <f t="shared" si="18"/>
        <v>155.30024635079053</v>
      </c>
      <c r="AN40">
        <v>0</v>
      </c>
      <c r="AO40">
        <v>0</v>
      </c>
      <c r="AP40">
        <f>IF(AN40*$H$13&gt;=AR40,1,(AR40/(AR40-AN40*$H$13)))</f>
        <v>1</v>
      </c>
      <c r="AQ40">
        <f t="shared" si="19"/>
        <v>0</v>
      </c>
      <c r="AR40">
        <f>MAX(0,($B$13+$C$13*DJ40)/(1+$D$13*DJ40)*DC40/(DE40+273)*$E$13)</f>
        <v>53682.438323039387</v>
      </c>
      <c r="AS40" t="s">
        <v>414</v>
      </c>
      <c r="AT40">
        <v>12558.6</v>
      </c>
      <c r="AU40">
        <v>607.06799999999998</v>
      </c>
      <c r="AV40">
        <v>2188.17</v>
      </c>
      <c r="AW40">
        <f t="shared" si="20"/>
        <v>0.72256817340517421</v>
      </c>
      <c r="AX40">
        <v>-1.734461745173538</v>
      </c>
      <c r="AY40" t="s">
        <v>532</v>
      </c>
      <c r="AZ40">
        <v>12522.2</v>
      </c>
      <c r="BA40">
        <v>895.33592307692277</v>
      </c>
      <c r="BB40">
        <v>1277.6099999999999</v>
      </c>
      <c r="BC40">
        <f t="shared" si="21"/>
        <v>0.29921030433628193</v>
      </c>
      <c r="BD40">
        <v>0.5</v>
      </c>
      <c r="BE40">
        <f t="shared" si="22"/>
        <v>1261.2526551353783</v>
      </c>
      <c r="BF40">
        <f t="shared" si="23"/>
        <v>17.109278656309726</v>
      </c>
      <c r="BG40">
        <f t="shared" si="24"/>
        <v>188.68989539400008</v>
      </c>
      <c r="BH40">
        <f t="shared" si="25"/>
        <v>1.4940496120866953E-2</v>
      </c>
      <c r="BI40">
        <f t="shared" si="26"/>
        <v>0.7127057552774323</v>
      </c>
      <c r="BJ40">
        <f t="shared" si="27"/>
        <v>506.84994866670763</v>
      </c>
      <c r="BK40" t="s">
        <v>533</v>
      </c>
      <c r="BL40">
        <v>-952.65</v>
      </c>
      <c r="BM40">
        <f t="shared" si="28"/>
        <v>-952.65</v>
      </c>
      <c r="BN40">
        <f t="shared" si="29"/>
        <v>1.7456500810106372</v>
      </c>
      <c r="BO40">
        <f t="shared" si="30"/>
        <v>0.17140336863104624</v>
      </c>
      <c r="BP40">
        <f t="shared" si="31"/>
        <v>0.28991155176036837</v>
      </c>
      <c r="BQ40">
        <f t="shared" si="32"/>
        <v>0.57009714070569362</v>
      </c>
      <c r="BR40">
        <f t="shared" si="33"/>
        <v>0.57590212396164198</v>
      </c>
      <c r="BS40">
        <f t="shared" si="34"/>
        <v>-0.1823755921299467</v>
      </c>
      <c r="BT40">
        <f t="shared" si="35"/>
        <v>1.1823755921299468</v>
      </c>
      <c r="BU40">
        <v>3166</v>
      </c>
      <c r="BV40">
        <v>300</v>
      </c>
      <c r="BW40">
        <v>300</v>
      </c>
      <c r="BX40">
        <v>300</v>
      </c>
      <c r="BY40">
        <v>12522.2</v>
      </c>
      <c r="BZ40">
        <v>1222.58</v>
      </c>
      <c r="CA40">
        <v>-9.0746999999999998E-3</v>
      </c>
      <c r="CB40">
        <v>0.37</v>
      </c>
      <c r="CC40" t="s">
        <v>417</v>
      </c>
      <c r="CD40" t="s">
        <v>417</v>
      </c>
      <c r="CE40" t="s">
        <v>417</v>
      </c>
      <c r="CF40" t="s">
        <v>417</v>
      </c>
      <c r="CG40" t="s">
        <v>417</v>
      </c>
      <c r="CH40" t="s">
        <v>417</v>
      </c>
      <c r="CI40" t="s">
        <v>417</v>
      </c>
      <c r="CJ40" t="s">
        <v>417</v>
      </c>
      <c r="CK40" t="s">
        <v>417</v>
      </c>
      <c r="CL40" t="s">
        <v>417</v>
      </c>
      <c r="CM40">
        <f>$B$11*DK40+$C$11*DL40+$F$11*DW40*(1-DZ40)</f>
        <v>1500.0493548387101</v>
      </c>
      <c r="CN40">
        <f t="shared" si="36"/>
        <v>1261.2526551353783</v>
      </c>
      <c r="CO40">
        <f>($B$11*$D$9+$C$11*$D$9+$F$11*((EJ40+EB40)/MAX(EJ40+EB40+EK40, 0.1)*$I$9+EK40/MAX(EJ40+EB40+EK40, 0.1)*$J$9))/($B$11+$C$11+$F$11)</f>
        <v>0.8408074381465882</v>
      </c>
      <c r="CP40">
        <f>($B$11*$K$9+$C$11*$K$9+$F$11*((EJ40+EB40)/MAX(EJ40+EB40+EK40, 0.1)*$P$9+EK40/MAX(EJ40+EB40+EK40, 0.1)*$Q$9))/($B$11+$C$11+$F$11)</f>
        <v>0.16115835562291542</v>
      </c>
      <c r="CQ40">
        <v>6</v>
      </c>
      <c r="CR40">
        <v>0.5</v>
      </c>
      <c r="CS40" t="s">
        <v>418</v>
      </c>
      <c r="CT40">
        <v>2</v>
      </c>
      <c r="CU40">
        <v>1690382988.599999</v>
      </c>
      <c r="CV40">
        <v>409.76987096774178</v>
      </c>
      <c r="CW40">
        <v>427.59661290322572</v>
      </c>
      <c r="CX40">
        <v>25.976780645161291</v>
      </c>
      <c r="CY40">
        <v>24.260058064516119</v>
      </c>
      <c r="CZ40">
        <v>408.5893870967742</v>
      </c>
      <c r="DA40">
        <v>25.631751612903219</v>
      </c>
      <c r="DB40">
        <v>600.16693548387082</v>
      </c>
      <c r="DC40">
        <v>101.5737419354838</v>
      </c>
      <c r="DD40">
        <v>9.990020322580645E-2</v>
      </c>
      <c r="DE40">
        <v>27.097467741935478</v>
      </c>
      <c r="DF40">
        <v>27.148312903225811</v>
      </c>
      <c r="DG40">
        <v>999.90000000000032</v>
      </c>
      <c r="DH40">
        <v>0</v>
      </c>
      <c r="DI40">
        <v>0</v>
      </c>
      <c r="DJ40">
        <v>9998.1670967741939</v>
      </c>
      <c r="DK40">
        <v>0</v>
      </c>
      <c r="DL40">
        <v>1767.0835483870969</v>
      </c>
      <c r="DM40">
        <v>-17.826693548387102</v>
      </c>
      <c r="DN40">
        <v>420.69825806451621</v>
      </c>
      <c r="DO40">
        <v>438.2281290322581</v>
      </c>
      <c r="DP40">
        <v>1.716724516129033</v>
      </c>
      <c r="DQ40">
        <v>427.59661290322572</v>
      </c>
      <c r="DR40">
        <v>24.260058064516119</v>
      </c>
      <c r="DS40">
        <v>2.6385577419354842</v>
      </c>
      <c r="DT40">
        <v>2.4641835483870969</v>
      </c>
      <c r="DU40">
        <v>21.90738709677419</v>
      </c>
      <c r="DV40">
        <v>20.791854838709671</v>
      </c>
      <c r="DW40">
        <v>1500.0493548387101</v>
      </c>
      <c r="DX40">
        <v>0.97299519354838737</v>
      </c>
      <c r="DY40">
        <v>2.7004622580645159E-2</v>
      </c>
      <c r="DZ40">
        <v>0</v>
      </c>
      <c r="EA40">
        <v>896.24477419354832</v>
      </c>
      <c r="EB40">
        <v>4.9993100000000013</v>
      </c>
      <c r="EC40">
        <v>14492.480645161289</v>
      </c>
      <c r="ED40">
        <v>13259.64516129032</v>
      </c>
      <c r="EE40">
        <v>37.477645161290319</v>
      </c>
      <c r="EF40">
        <v>38.766000000000012</v>
      </c>
      <c r="EG40">
        <v>37.872774193548381</v>
      </c>
      <c r="EH40">
        <v>37.82825806451612</v>
      </c>
      <c r="EI40">
        <v>38.618709677419339</v>
      </c>
      <c r="EJ40">
        <v>1454.6764516129031</v>
      </c>
      <c r="EK40">
        <v>40.3732258064516</v>
      </c>
      <c r="EL40">
        <v>0</v>
      </c>
      <c r="EM40">
        <v>213.4000000953674</v>
      </c>
      <c r="EN40">
        <v>0</v>
      </c>
      <c r="EO40">
        <v>895.33592307692277</v>
      </c>
      <c r="EP40">
        <v>-144.6810256070836</v>
      </c>
      <c r="EQ40">
        <v>-2385.8461536482241</v>
      </c>
      <c r="ER40">
        <v>14478.33846153846</v>
      </c>
      <c r="ES40">
        <v>15</v>
      </c>
      <c r="ET40">
        <v>1690382801.5999999</v>
      </c>
      <c r="EU40" t="s">
        <v>529</v>
      </c>
      <c r="EV40">
        <v>1690382801.5999999</v>
      </c>
      <c r="EW40">
        <v>1690382799.5999999</v>
      </c>
      <c r="EX40">
        <v>18</v>
      </c>
      <c r="EY40">
        <v>3.7999999999999999E-2</v>
      </c>
      <c r="EZ40">
        <v>-5.0000000000000001E-3</v>
      </c>
      <c r="FA40">
        <v>1.179</v>
      </c>
      <c r="FB40">
        <v>0.34499999999999997</v>
      </c>
      <c r="FC40">
        <v>413</v>
      </c>
      <c r="FD40">
        <v>23</v>
      </c>
      <c r="FE40">
        <v>0.38</v>
      </c>
      <c r="FF40">
        <v>0.13</v>
      </c>
      <c r="FG40">
        <v>17.115992369665591</v>
      </c>
      <c r="FH40">
        <v>-0.7899057557209902</v>
      </c>
      <c r="FI40">
        <v>6.2551835117541879E-2</v>
      </c>
      <c r="FJ40">
        <v>1</v>
      </c>
      <c r="FK40">
        <v>-17.848102439024391</v>
      </c>
      <c r="FL40">
        <v>0.51849616724735514</v>
      </c>
      <c r="FM40">
        <v>5.7125606098315837E-2</v>
      </c>
      <c r="FN40">
        <v>1</v>
      </c>
      <c r="FO40">
        <v>409.76377419354839</v>
      </c>
      <c r="FP40">
        <v>0.97751612903063811</v>
      </c>
      <c r="FQ40">
        <v>7.6916255120545826E-2</v>
      </c>
      <c r="FR40">
        <v>1</v>
      </c>
      <c r="FS40">
        <v>1.694508536585366</v>
      </c>
      <c r="FT40">
        <v>0.42733630662021199</v>
      </c>
      <c r="FU40">
        <v>4.2430277302944401E-2</v>
      </c>
      <c r="FV40">
        <v>1</v>
      </c>
      <c r="FW40">
        <v>25.974048387096779</v>
      </c>
      <c r="FX40">
        <v>0.30709838709680148</v>
      </c>
      <c r="FY40">
        <v>2.334964075109041E-2</v>
      </c>
      <c r="FZ40">
        <v>1</v>
      </c>
      <c r="GA40">
        <v>5</v>
      </c>
      <c r="GB40">
        <v>5</v>
      </c>
      <c r="GC40" t="s">
        <v>420</v>
      </c>
      <c r="GD40">
        <v>3.1786099999999999</v>
      </c>
      <c r="GE40">
        <v>2.7969499999999998</v>
      </c>
      <c r="GF40">
        <v>0.103464</v>
      </c>
      <c r="GG40">
        <v>0.10762099999999999</v>
      </c>
      <c r="GH40">
        <v>0.12762699999999999</v>
      </c>
      <c r="GI40">
        <v>0.122653</v>
      </c>
      <c r="GJ40">
        <v>28077</v>
      </c>
      <c r="GK40">
        <v>20076.7</v>
      </c>
      <c r="GL40">
        <v>29266.9</v>
      </c>
      <c r="GM40">
        <v>22037.5</v>
      </c>
      <c r="GN40">
        <v>32428.9</v>
      </c>
      <c r="GO40">
        <v>28341</v>
      </c>
      <c r="GP40">
        <v>40344.5</v>
      </c>
      <c r="GQ40">
        <v>36130.300000000003</v>
      </c>
      <c r="GR40">
        <v>2.1636700000000002</v>
      </c>
      <c r="GS40">
        <v>1.92255</v>
      </c>
      <c r="GT40">
        <v>7.3537199999999997E-2</v>
      </c>
      <c r="GU40">
        <v>0</v>
      </c>
      <c r="GV40">
        <v>26.003499999999999</v>
      </c>
      <c r="GW40">
        <v>999.9</v>
      </c>
      <c r="GX40">
        <v>67.599999999999994</v>
      </c>
      <c r="GY40">
        <v>27.9</v>
      </c>
      <c r="GZ40">
        <v>25.11</v>
      </c>
      <c r="HA40">
        <v>62.521700000000003</v>
      </c>
      <c r="HB40">
        <v>30.901399999999999</v>
      </c>
      <c r="HC40">
        <v>1</v>
      </c>
      <c r="HD40">
        <v>-3.3831300000000002E-2</v>
      </c>
      <c r="HE40">
        <v>0</v>
      </c>
      <c r="HF40">
        <v>20.278300000000002</v>
      </c>
      <c r="HG40">
        <v>5.2280699999999998</v>
      </c>
      <c r="HH40">
        <v>11.9023</v>
      </c>
      <c r="HI40">
        <v>4.9637500000000001</v>
      </c>
      <c r="HJ40">
        <v>3.2919999999999998</v>
      </c>
      <c r="HK40">
        <v>9999</v>
      </c>
      <c r="HL40">
        <v>9999</v>
      </c>
      <c r="HM40">
        <v>9999</v>
      </c>
      <c r="HN40">
        <v>999.9</v>
      </c>
      <c r="HO40">
        <v>4.9701500000000003</v>
      </c>
      <c r="HP40">
        <v>1.8748499999999999</v>
      </c>
      <c r="HQ40">
        <v>1.8736200000000001</v>
      </c>
      <c r="HR40">
        <v>1.8727</v>
      </c>
      <c r="HS40">
        <v>1.8742399999999999</v>
      </c>
      <c r="HT40">
        <v>1.8692</v>
      </c>
      <c r="HU40">
        <v>1.8733900000000001</v>
      </c>
      <c r="HV40">
        <v>1.8784799999999999</v>
      </c>
      <c r="HW40">
        <v>0</v>
      </c>
      <c r="HX40">
        <v>0</v>
      </c>
      <c r="HY40">
        <v>0</v>
      </c>
      <c r="HZ40">
        <v>0</v>
      </c>
      <c r="IA40" t="s">
        <v>421</v>
      </c>
      <c r="IB40" t="s">
        <v>422</v>
      </c>
      <c r="IC40" t="s">
        <v>423</v>
      </c>
      <c r="ID40" t="s">
        <v>423</v>
      </c>
      <c r="IE40" t="s">
        <v>423</v>
      </c>
      <c r="IF40" t="s">
        <v>423</v>
      </c>
      <c r="IG40">
        <v>0</v>
      </c>
      <c r="IH40">
        <v>100</v>
      </c>
      <c r="II40">
        <v>100</v>
      </c>
      <c r="IJ40">
        <v>1.18</v>
      </c>
      <c r="IK40">
        <v>0.34510000000000002</v>
      </c>
      <c r="IL40">
        <v>1.1592655261643809</v>
      </c>
      <c r="IM40">
        <v>7.5022699049890511E-4</v>
      </c>
      <c r="IN40">
        <v>-1.9075414379404558E-6</v>
      </c>
      <c r="IO40">
        <v>4.87577687351772E-10</v>
      </c>
      <c r="IP40">
        <v>0.34503499999999931</v>
      </c>
      <c r="IQ40">
        <v>0</v>
      </c>
      <c r="IR40">
        <v>0</v>
      </c>
      <c r="IS40">
        <v>0</v>
      </c>
      <c r="IT40">
        <v>1</v>
      </c>
      <c r="IU40">
        <v>1943</v>
      </c>
      <c r="IV40">
        <v>1</v>
      </c>
      <c r="IW40">
        <v>21</v>
      </c>
      <c r="IX40">
        <v>3.2</v>
      </c>
      <c r="IY40">
        <v>3.3</v>
      </c>
      <c r="IZ40">
        <v>1.11694</v>
      </c>
      <c r="JA40">
        <v>2.3852500000000001</v>
      </c>
      <c r="JB40">
        <v>1.42578</v>
      </c>
      <c r="JC40">
        <v>2.2790499999999998</v>
      </c>
      <c r="JD40">
        <v>1.5478499999999999</v>
      </c>
      <c r="JE40">
        <v>2.4548299999999998</v>
      </c>
      <c r="JF40">
        <v>31.848800000000001</v>
      </c>
      <c r="JG40">
        <v>15.2791</v>
      </c>
      <c r="JH40">
        <v>18</v>
      </c>
      <c r="JI40">
        <v>620.673</v>
      </c>
      <c r="JJ40">
        <v>449.21</v>
      </c>
      <c r="JK40">
        <v>25.8933</v>
      </c>
      <c r="JL40">
        <v>26.802900000000001</v>
      </c>
      <c r="JM40">
        <v>30.000299999999999</v>
      </c>
      <c r="JN40">
        <v>26.7849</v>
      </c>
      <c r="JO40">
        <v>26.731200000000001</v>
      </c>
      <c r="JP40">
        <v>22.366</v>
      </c>
      <c r="JQ40">
        <v>0</v>
      </c>
      <c r="JR40">
        <v>100</v>
      </c>
      <c r="JS40">
        <v>-999.9</v>
      </c>
      <c r="JT40">
        <v>427.71499999999997</v>
      </c>
      <c r="JU40">
        <v>25</v>
      </c>
      <c r="JV40">
        <v>95.323400000000007</v>
      </c>
      <c r="JW40">
        <v>91.752600000000001</v>
      </c>
    </row>
    <row r="41" spans="1:283" x14ac:dyDescent="0.2">
      <c r="A41">
        <v>25</v>
      </c>
      <c r="B41">
        <v>1690383176.0999999</v>
      </c>
      <c r="C41">
        <v>4806</v>
      </c>
      <c r="D41" t="s">
        <v>534</v>
      </c>
      <c r="E41" t="s">
        <v>535</v>
      </c>
      <c r="F41">
        <v>15</v>
      </c>
      <c r="P41">
        <v>1690383168.349999</v>
      </c>
      <c r="Q41">
        <f t="shared" si="0"/>
        <v>5.6874480791626952E-4</v>
      </c>
      <c r="R41">
        <f t="shared" si="1"/>
        <v>0.56874480791626947</v>
      </c>
      <c r="S41">
        <f t="shared" si="2"/>
        <v>7.5440744422261412</v>
      </c>
      <c r="T41">
        <f t="shared" si="3"/>
        <v>409.59440000000012</v>
      </c>
      <c r="U41">
        <f t="shared" si="4"/>
        <v>148.2176901229345</v>
      </c>
      <c r="V41">
        <f t="shared" si="5"/>
        <v>15.067804661141219</v>
      </c>
      <c r="W41">
        <f t="shared" si="6"/>
        <v>41.639350905944021</v>
      </c>
      <c r="X41">
        <f t="shared" si="7"/>
        <v>4.7511499109789822E-2</v>
      </c>
      <c r="Y41">
        <f>IF(LEFT(CS41,1)&lt;&gt;"0",IF(LEFT(CS41,1)="1",3,CT41),$D$5+$E$5*(DJ41*DC41/($K$5*1000))+$F$5*(DJ41*DC41/($K$5*1000))*MAX(MIN(CQ41,$J$5),$I$5)*MAX(MIN(CQ41,$J$5),$I$5)+$G$5*MAX(MIN(CQ41,$J$5),$I$5)*(DJ41*DC41/($K$5*1000))+$H$5*(DJ41*DC41/($K$5*1000))*(DJ41*DC41/($K$5*1000)))</f>
        <v>2.9589510347184107</v>
      </c>
      <c r="Z41">
        <f t="shared" si="8"/>
        <v>4.7091715843308422E-2</v>
      </c>
      <c r="AA41">
        <f t="shared" si="9"/>
        <v>2.9469729001004551E-2</v>
      </c>
      <c r="AB41">
        <f t="shared" si="10"/>
        <v>241.73271425566389</v>
      </c>
      <c r="AC41">
        <f>(DE41+(AB41+2*0.95*0.0000000567*(((DE41+$B$7)+273)^4-(DE41+273)^4)-44100*Q41)/(1.84*29.3*Y41+8*0.95*0.0000000567*(DE41+273)^3))</f>
        <v>28.598900043546497</v>
      </c>
      <c r="AD41">
        <f>($C$7*DF41+$D$7*DG41+$E$7*AC41)</f>
        <v>27.460763333333329</v>
      </c>
      <c r="AE41">
        <f t="shared" si="11"/>
        <v>3.6771697607850133</v>
      </c>
      <c r="AF41">
        <f t="shared" si="12"/>
        <v>68.12905076632741</v>
      </c>
      <c r="AG41">
        <f t="shared" si="13"/>
        <v>2.486604350910492</v>
      </c>
      <c r="AH41">
        <f t="shared" si="14"/>
        <v>3.6498444098967093</v>
      </c>
      <c r="AI41">
        <f t="shared" si="15"/>
        <v>1.1905654098745213</v>
      </c>
      <c r="AJ41">
        <f t="shared" si="16"/>
        <v>-25.081646029107485</v>
      </c>
      <c r="AK41">
        <f t="shared" si="17"/>
        <v>-20.31897220078919</v>
      </c>
      <c r="AL41">
        <f>2*0.95*0.0000000567*(((DE41+$B$7)+273)^4-(AD41+273)^4)</f>
        <v>-1.4878607631770184</v>
      </c>
      <c r="AM41">
        <f t="shared" si="18"/>
        <v>194.84423526259019</v>
      </c>
      <c r="AN41">
        <v>0</v>
      </c>
      <c r="AO41">
        <v>0</v>
      </c>
      <c r="AP41">
        <f>IF(AN41*$H$13&gt;=AR41,1,(AR41/(AR41-AN41*$H$13)))</f>
        <v>1</v>
      </c>
      <c r="AQ41">
        <f t="shared" si="19"/>
        <v>0</v>
      </c>
      <c r="AR41">
        <f>MAX(0,($B$13+$C$13*DJ41)/(1+$D$13*DJ41)*DC41/(DE41+273)*$E$13)</f>
        <v>53706.112927185866</v>
      </c>
      <c r="AS41" t="s">
        <v>414</v>
      </c>
      <c r="AT41">
        <v>12558.6</v>
      </c>
      <c r="AU41">
        <v>607.06799999999998</v>
      </c>
      <c r="AV41">
        <v>2188.17</v>
      </c>
      <c r="AW41">
        <f t="shared" si="20"/>
        <v>0.72256817340517421</v>
      </c>
      <c r="AX41">
        <v>-1.734461745173538</v>
      </c>
      <c r="AY41" t="s">
        <v>536</v>
      </c>
      <c r="AZ41">
        <v>12583.2</v>
      </c>
      <c r="BA41">
        <v>603.59661538461546</v>
      </c>
      <c r="BB41">
        <v>715.86900000000003</v>
      </c>
      <c r="BC41">
        <f t="shared" si="21"/>
        <v>0.15683370088016746</v>
      </c>
      <c r="BD41">
        <v>0.5</v>
      </c>
      <c r="BE41">
        <f t="shared" si="22"/>
        <v>1261.1889702879084</v>
      </c>
      <c r="BF41">
        <f t="shared" si="23"/>
        <v>7.5440744422261412</v>
      </c>
      <c r="BG41">
        <f t="shared" si="24"/>
        <v>98.898466859750116</v>
      </c>
      <c r="BH41">
        <f t="shared" si="25"/>
        <v>7.3569753668885508E-3</v>
      </c>
      <c r="BI41">
        <f t="shared" si="26"/>
        <v>2.0566626016771221</v>
      </c>
      <c r="BJ41">
        <f t="shared" si="27"/>
        <v>386.52382205581142</v>
      </c>
      <c r="BK41" t="s">
        <v>537</v>
      </c>
      <c r="BL41">
        <v>-2331.39</v>
      </c>
      <c r="BM41">
        <f t="shared" si="28"/>
        <v>-2331.39</v>
      </c>
      <c r="BN41">
        <f t="shared" si="29"/>
        <v>4.2567271386245249</v>
      </c>
      <c r="BO41">
        <f t="shared" si="30"/>
        <v>3.6843728943087725E-2</v>
      </c>
      <c r="BP41">
        <f t="shared" si="31"/>
        <v>0.32576202108169822</v>
      </c>
      <c r="BQ41">
        <f t="shared" si="32"/>
        <v>1.0319058153453049</v>
      </c>
      <c r="BR41">
        <f t="shared" si="33"/>
        <v>0.93118660276187104</v>
      </c>
      <c r="BS41">
        <f t="shared" si="34"/>
        <v>-0.14230878542268022</v>
      </c>
      <c r="BT41">
        <f t="shared" si="35"/>
        <v>1.1423087854226801</v>
      </c>
      <c r="BU41">
        <v>3168</v>
      </c>
      <c r="BV41">
        <v>300</v>
      </c>
      <c r="BW41">
        <v>300</v>
      </c>
      <c r="BX41">
        <v>300</v>
      </c>
      <c r="BY41">
        <v>12583.2</v>
      </c>
      <c r="BZ41">
        <v>700.12</v>
      </c>
      <c r="CA41">
        <v>-9.1171900000000007E-3</v>
      </c>
      <c r="CB41">
        <v>0.33</v>
      </c>
      <c r="CC41" t="s">
        <v>417</v>
      </c>
      <c r="CD41" t="s">
        <v>417</v>
      </c>
      <c r="CE41" t="s">
        <v>417</v>
      </c>
      <c r="CF41" t="s">
        <v>417</v>
      </c>
      <c r="CG41" t="s">
        <v>417</v>
      </c>
      <c r="CH41" t="s">
        <v>417</v>
      </c>
      <c r="CI41" t="s">
        <v>417</v>
      </c>
      <c r="CJ41" t="s">
        <v>417</v>
      </c>
      <c r="CK41" t="s">
        <v>417</v>
      </c>
      <c r="CL41" t="s">
        <v>417</v>
      </c>
      <c r="CM41">
        <f>$B$11*DK41+$C$11*DL41+$F$11*DW41*(1-DZ41)</f>
        <v>1499.9739999999999</v>
      </c>
      <c r="CN41">
        <f t="shared" si="36"/>
        <v>1261.1889702879084</v>
      </c>
      <c r="CO41">
        <f>($B$11*$D$9+$C$11*$D$9+$F$11*((EJ41+EB41)/MAX(EJ41+EB41+EK41, 0.1)*$I$9+EK41/MAX(EJ41+EB41+EK41, 0.1)*$J$9))/($B$11+$C$11+$F$11)</f>
        <v>0.8408072208504338</v>
      </c>
      <c r="CP41">
        <f>($B$11*$K$9+$C$11*$K$9+$F$11*((EJ41+EB41)/MAX(EJ41+EB41+EK41, 0.1)*$P$9+EK41/MAX(EJ41+EB41+EK41, 0.1)*$Q$9))/($B$11+$C$11+$F$11)</f>
        <v>0.16115793624133745</v>
      </c>
      <c r="CQ41">
        <v>6</v>
      </c>
      <c r="CR41">
        <v>0.5</v>
      </c>
      <c r="CS41" t="s">
        <v>418</v>
      </c>
      <c r="CT41">
        <v>2</v>
      </c>
      <c r="CU41">
        <v>1690383168.349999</v>
      </c>
      <c r="CV41">
        <v>409.59440000000012</v>
      </c>
      <c r="CW41">
        <v>417.36900000000003</v>
      </c>
      <c r="CX41">
        <v>24.460016666666672</v>
      </c>
      <c r="CY41">
        <v>23.90535666666667</v>
      </c>
      <c r="CZ41">
        <v>408.39140000000009</v>
      </c>
      <c r="DA41">
        <v>24.10701666666667</v>
      </c>
      <c r="DB41">
        <v>600.18746666666652</v>
      </c>
      <c r="DC41">
        <v>101.5601666666667</v>
      </c>
      <c r="DD41">
        <v>9.9794763333333328E-2</v>
      </c>
      <c r="DE41">
        <v>27.333390000000001</v>
      </c>
      <c r="DF41">
        <v>27.460763333333329</v>
      </c>
      <c r="DG41">
        <v>999.9000000000002</v>
      </c>
      <c r="DH41">
        <v>0</v>
      </c>
      <c r="DI41">
        <v>0</v>
      </c>
      <c r="DJ41">
        <v>10012.36033333333</v>
      </c>
      <c r="DK41">
        <v>0</v>
      </c>
      <c r="DL41">
        <v>1913.0223333333331</v>
      </c>
      <c r="DM41">
        <v>-7.7969356666666654</v>
      </c>
      <c r="DN41">
        <v>419.83796666666672</v>
      </c>
      <c r="DO41">
        <v>427.59070000000003</v>
      </c>
      <c r="DP41">
        <v>0.54670356666666664</v>
      </c>
      <c r="DQ41">
        <v>417.36900000000003</v>
      </c>
      <c r="DR41">
        <v>23.90535666666667</v>
      </c>
      <c r="DS41">
        <v>2.4833550000000009</v>
      </c>
      <c r="DT41">
        <v>2.4278313333333328</v>
      </c>
      <c r="DU41">
        <v>20.91781666666667</v>
      </c>
      <c r="DV41">
        <v>20.550623333333341</v>
      </c>
      <c r="DW41">
        <v>1499.9739999999999</v>
      </c>
      <c r="DX41">
        <v>0.97300433333333347</v>
      </c>
      <c r="DY41">
        <v>2.6996120000000009E-2</v>
      </c>
      <c r="DZ41">
        <v>0</v>
      </c>
      <c r="EA41">
        <v>604.21016666666662</v>
      </c>
      <c r="EB41">
        <v>4.9993100000000004</v>
      </c>
      <c r="EC41">
        <v>10399.52</v>
      </c>
      <c r="ED41">
        <v>13259.02333333334</v>
      </c>
      <c r="EE41">
        <v>36.487399999999987</v>
      </c>
      <c r="EF41">
        <v>38.09559999999999</v>
      </c>
      <c r="EG41">
        <v>36.853999999999999</v>
      </c>
      <c r="EH41">
        <v>37.254133333333343</v>
      </c>
      <c r="EI41">
        <v>37.841399999999993</v>
      </c>
      <c r="EJ41">
        <v>1454.614</v>
      </c>
      <c r="EK41">
        <v>40.360333333333323</v>
      </c>
      <c r="EL41">
        <v>0</v>
      </c>
      <c r="EM41">
        <v>179.20000004768369</v>
      </c>
      <c r="EN41">
        <v>0</v>
      </c>
      <c r="EO41">
        <v>603.59661538461546</v>
      </c>
      <c r="EP41">
        <v>-74.343042767790294</v>
      </c>
      <c r="EQ41">
        <v>-1065.914530067377</v>
      </c>
      <c r="ER41">
        <v>10390.553846153851</v>
      </c>
      <c r="ES41">
        <v>15</v>
      </c>
      <c r="ET41">
        <v>1690383198.0999999</v>
      </c>
      <c r="EU41" t="s">
        <v>538</v>
      </c>
      <c r="EV41">
        <v>1690383194.0999999</v>
      </c>
      <c r="EW41">
        <v>1690383198.0999999</v>
      </c>
      <c r="EX41">
        <v>19</v>
      </c>
      <c r="EY41">
        <v>2.7E-2</v>
      </c>
      <c r="EZ41">
        <v>8.0000000000000002E-3</v>
      </c>
      <c r="FA41">
        <v>1.2030000000000001</v>
      </c>
      <c r="FB41">
        <v>0.35299999999999998</v>
      </c>
      <c r="FC41">
        <v>418</v>
      </c>
      <c r="FD41">
        <v>24</v>
      </c>
      <c r="FE41">
        <v>0.21</v>
      </c>
      <c r="FF41">
        <v>0.15</v>
      </c>
      <c r="FG41">
        <v>7.5835578310982932</v>
      </c>
      <c r="FH41">
        <v>-0.49166135523573962</v>
      </c>
      <c r="FI41">
        <v>4.5678729178418392E-2</v>
      </c>
      <c r="FJ41">
        <v>1</v>
      </c>
      <c r="FK41">
        <v>-7.8154497560975598</v>
      </c>
      <c r="FL41">
        <v>0.32210696864111238</v>
      </c>
      <c r="FM41">
        <v>4.28373220273758E-2</v>
      </c>
      <c r="FN41">
        <v>1</v>
      </c>
      <c r="FO41">
        <v>409.54251612903221</v>
      </c>
      <c r="FP41">
        <v>1.6058225806432169</v>
      </c>
      <c r="FQ41">
        <v>0.1219364908645883</v>
      </c>
      <c r="FR41">
        <v>1</v>
      </c>
      <c r="FS41">
        <v>0.51691192682926834</v>
      </c>
      <c r="FT41">
        <v>0.46676339372822351</v>
      </c>
      <c r="FU41">
        <v>4.7666003904910458E-2</v>
      </c>
      <c r="FV41">
        <v>1</v>
      </c>
      <c r="FW41">
        <v>24.44272258064516</v>
      </c>
      <c r="FX41">
        <v>0.46891451612896251</v>
      </c>
      <c r="FY41">
        <v>3.538751109823015E-2</v>
      </c>
      <c r="FZ41">
        <v>1</v>
      </c>
      <c r="GA41">
        <v>5</v>
      </c>
      <c r="GB41">
        <v>5</v>
      </c>
      <c r="GC41" t="s">
        <v>420</v>
      </c>
      <c r="GD41">
        <v>3.1783700000000001</v>
      </c>
      <c r="GE41">
        <v>2.7968999999999999</v>
      </c>
      <c r="GF41">
        <v>0.103385</v>
      </c>
      <c r="GG41">
        <v>0.10562299999999999</v>
      </c>
      <c r="GH41">
        <v>0.122278</v>
      </c>
      <c r="GI41">
        <v>0.121448</v>
      </c>
      <c r="GJ41">
        <v>28070.5</v>
      </c>
      <c r="GK41">
        <v>22302.1</v>
      </c>
      <c r="GL41">
        <v>29258.6</v>
      </c>
      <c r="GM41">
        <v>24426.5</v>
      </c>
      <c r="GN41">
        <v>32627.3</v>
      </c>
      <c r="GO41">
        <v>31292.799999999999</v>
      </c>
      <c r="GP41">
        <v>40336.400000000001</v>
      </c>
      <c r="GQ41">
        <v>39837</v>
      </c>
      <c r="GR41">
        <v>2.16215</v>
      </c>
      <c r="GS41">
        <v>1.92778</v>
      </c>
      <c r="GT41">
        <v>6.6496399999999997E-2</v>
      </c>
      <c r="GU41">
        <v>0</v>
      </c>
      <c r="GV41">
        <v>26.360499999999998</v>
      </c>
      <c r="GW41">
        <v>999.9</v>
      </c>
      <c r="GX41">
        <v>67.400000000000006</v>
      </c>
      <c r="GY41">
        <v>28</v>
      </c>
      <c r="GZ41">
        <v>25.183499999999999</v>
      </c>
      <c r="HA41">
        <v>62.671700000000001</v>
      </c>
      <c r="HB41">
        <v>31.4864</v>
      </c>
      <c r="HC41">
        <v>1</v>
      </c>
      <c r="HD41">
        <v>-1.8841500000000001E-2</v>
      </c>
      <c r="HE41">
        <v>0</v>
      </c>
      <c r="HF41">
        <v>20.277999999999999</v>
      </c>
      <c r="HG41">
        <v>5.2274700000000003</v>
      </c>
      <c r="HH41">
        <v>11.9026</v>
      </c>
      <c r="HI41">
        <v>4.9637500000000001</v>
      </c>
      <c r="HJ41">
        <v>3.2919999999999998</v>
      </c>
      <c r="HK41">
        <v>9999</v>
      </c>
      <c r="HL41">
        <v>9999</v>
      </c>
      <c r="HM41">
        <v>9999</v>
      </c>
      <c r="HN41">
        <v>999.9</v>
      </c>
      <c r="HO41">
        <v>4.9701599999999999</v>
      </c>
      <c r="HP41">
        <v>1.8748499999999999</v>
      </c>
      <c r="HQ41">
        <v>1.8736299999999999</v>
      </c>
      <c r="HR41">
        <v>1.8727100000000001</v>
      </c>
      <c r="HS41">
        <v>1.87432</v>
      </c>
      <c r="HT41">
        <v>1.86921</v>
      </c>
      <c r="HU41">
        <v>1.87347</v>
      </c>
      <c r="HV41">
        <v>1.8785099999999999</v>
      </c>
      <c r="HW41">
        <v>0</v>
      </c>
      <c r="HX41">
        <v>0</v>
      </c>
      <c r="HY41">
        <v>0</v>
      </c>
      <c r="HZ41">
        <v>0</v>
      </c>
      <c r="IA41" t="s">
        <v>421</v>
      </c>
      <c r="IB41" t="s">
        <v>422</v>
      </c>
      <c r="IC41" t="s">
        <v>423</v>
      </c>
      <c r="ID41" t="s">
        <v>423</v>
      </c>
      <c r="IE41" t="s">
        <v>423</v>
      </c>
      <c r="IF41" t="s">
        <v>423</v>
      </c>
      <c r="IG41">
        <v>0</v>
      </c>
      <c r="IH41">
        <v>100</v>
      </c>
      <c r="II41">
        <v>100</v>
      </c>
      <c r="IJ41">
        <v>1.2030000000000001</v>
      </c>
      <c r="IK41">
        <v>0.35299999999999998</v>
      </c>
      <c r="IL41">
        <v>1.1592655261643809</v>
      </c>
      <c r="IM41">
        <v>7.5022699049890511E-4</v>
      </c>
      <c r="IN41">
        <v>-1.9075414379404558E-6</v>
      </c>
      <c r="IO41">
        <v>4.87577687351772E-10</v>
      </c>
      <c r="IP41">
        <v>0.34503499999999931</v>
      </c>
      <c r="IQ41">
        <v>0</v>
      </c>
      <c r="IR41">
        <v>0</v>
      </c>
      <c r="IS41">
        <v>0</v>
      </c>
      <c r="IT41">
        <v>1</v>
      </c>
      <c r="IU41">
        <v>1943</v>
      </c>
      <c r="IV41">
        <v>1</v>
      </c>
      <c r="IW41">
        <v>21</v>
      </c>
      <c r="IX41">
        <v>6.2</v>
      </c>
      <c r="IY41">
        <v>6.3</v>
      </c>
      <c r="IZ41">
        <v>1.08887</v>
      </c>
      <c r="JA41">
        <v>2.3754900000000001</v>
      </c>
      <c r="JB41">
        <v>1.42578</v>
      </c>
      <c r="JC41">
        <v>2.2790499999999998</v>
      </c>
      <c r="JD41">
        <v>1.5478499999999999</v>
      </c>
      <c r="JE41">
        <v>2.47925</v>
      </c>
      <c r="JF41">
        <v>32.046399999999998</v>
      </c>
      <c r="JG41">
        <v>15.252800000000001</v>
      </c>
      <c r="JH41">
        <v>18</v>
      </c>
      <c r="JI41">
        <v>621.24099999999999</v>
      </c>
      <c r="JJ41">
        <v>453.63</v>
      </c>
      <c r="JK41">
        <v>26.2744</v>
      </c>
      <c r="JL41">
        <v>27.001100000000001</v>
      </c>
      <c r="JM41">
        <v>30.000499999999999</v>
      </c>
      <c r="JN41">
        <v>26.943899999999999</v>
      </c>
      <c r="JO41">
        <v>26.896799999999999</v>
      </c>
      <c r="JP41">
        <v>21.8307</v>
      </c>
      <c r="JQ41">
        <v>0</v>
      </c>
      <c r="JR41">
        <v>100</v>
      </c>
      <c r="JS41">
        <v>-999.9</v>
      </c>
      <c r="JT41">
        <v>417.62700000000001</v>
      </c>
      <c r="JU41">
        <v>25</v>
      </c>
      <c r="JV41">
        <v>95.300799999999995</v>
      </c>
      <c r="JW41">
        <v>101.36799999999999</v>
      </c>
    </row>
    <row r="42" spans="1:283" x14ac:dyDescent="0.2">
      <c r="A42">
        <v>26</v>
      </c>
      <c r="B42">
        <v>1690383378.5</v>
      </c>
      <c r="C42">
        <v>5008.4000000953674</v>
      </c>
      <c r="D42" t="s">
        <v>539</v>
      </c>
      <c r="E42" t="s">
        <v>540</v>
      </c>
      <c r="F42">
        <v>15</v>
      </c>
      <c r="P42">
        <v>1690383370.75</v>
      </c>
      <c r="Q42">
        <f t="shared" si="0"/>
        <v>2.7713045628444018E-3</v>
      </c>
      <c r="R42">
        <f t="shared" si="1"/>
        <v>2.771304562844402</v>
      </c>
      <c r="S42">
        <f t="shared" si="2"/>
        <v>23.350187178030186</v>
      </c>
      <c r="T42">
        <f t="shared" si="3"/>
        <v>409.49369999999999</v>
      </c>
      <c r="U42">
        <f t="shared" si="4"/>
        <v>266.84972410912155</v>
      </c>
      <c r="V42">
        <f t="shared" si="5"/>
        <v>27.129902707981145</v>
      </c>
      <c r="W42">
        <f t="shared" si="6"/>
        <v>41.632136880112547</v>
      </c>
      <c r="X42">
        <f t="shared" si="7"/>
        <v>0.28486100438374556</v>
      </c>
      <c r="Y42">
        <f>IF(LEFT(CS42,1)&lt;&gt;"0",IF(LEFT(CS42,1)="1",3,CT42),$D$5+$E$5*(DJ42*DC42/($K$5*1000))+$F$5*(DJ42*DC42/($K$5*1000))*MAX(MIN(CQ42,$J$5),$I$5)*MAX(MIN(CQ42,$J$5),$I$5)+$G$5*MAX(MIN(CQ42,$J$5),$I$5)*(DJ42*DC42/($K$5*1000))+$H$5*(DJ42*DC42/($K$5*1000))*(DJ42*DC42/($K$5*1000)))</f>
        <v>2.957933259004093</v>
      </c>
      <c r="Z42">
        <f t="shared" si="8"/>
        <v>0.27045067320171312</v>
      </c>
      <c r="AA42">
        <f t="shared" si="9"/>
        <v>0.17026561293588408</v>
      </c>
      <c r="AB42">
        <f t="shared" si="10"/>
        <v>241.74310807493856</v>
      </c>
      <c r="AC42">
        <f>(DE42+(AB42+2*0.95*0.0000000567*(((DE42+$B$7)+273)^4-(DE42+273)^4)-44100*Q42)/(1.84*29.3*Y42+8*0.95*0.0000000567*(DE42+273)^3))</f>
        <v>28.370763637661891</v>
      </c>
      <c r="AD42">
        <f>($C$7*DF42+$D$7*DG42+$E$7*AC42)</f>
        <v>27.676653333333331</v>
      </c>
      <c r="AE42">
        <f t="shared" si="11"/>
        <v>3.7238924413928585</v>
      </c>
      <c r="AF42">
        <f t="shared" si="12"/>
        <v>72.927901601875774</v>
      </c>
      <c r="AG42">
        <f t="shared" si="13"/>
        <v>2.715098606402468</v>
      </c>
      <c r="AH42">
        <f t="shared" si="14"/>
        <v>3.7229901680492516</v>
      </c>
      <c r="AI42">
        <f t="shared" si="15"/>
        <v>1.0087938349903904</v>
      </c>
      <c r="AJ42">
        <f t="shared" si="16"/>
        <v>-122.21453122143812</v>
      </c>
      <c r="AK42">
        <f t="shared" si="17"/>
        <v>-0.66126104578938072</v>
      </c>
      <c r="AL42">
        <f>2*0.95*0.0000000567*(((DE42+$B$7)+273)^4-(AD42+273)^4)</f>
        <v>-4.857199211153946E-2</v>
      </c>
      <c r="AM42">
        <f t="shared" si="18"/>
        <v>118.81874381559953</v>
      </c>
      <c r="AN42">
        <v>0</v>
      </c>
      <c r="AO42">
        <v>0</v>
      </c>
      <c r="AP42">
        <f>IF(AN42*$H$13&gt;=AR42,1,(AR42/(AR42-AN42*$H$13)))</f>
        <v>1</v>
      </c>
      <c r="AQ42">
        <f t="shared" si="19"/>
        <v>0</v>
      </c>
      <c r="AR42">
        <f>MAX(0,($B$13+$C$13*DJ42)/(1+$D$13*DJ42)*DC42/(DE42+273)*$E$13)</f>
        <v>53616.008942060202</v>
      </c>
      <c r="AS42" t="s">
        <v>414</v>
      </c>
      <c r="AT42">
        <v>12558.6</v>
      </c>
      <c r="AU42">
        <v>607.06799999999998</v>
      </c>
      <c r="AV42">
        <v>2188.17</v>
      </c>
      <c r="AW42">
        <f t="shared" si="20"/>
        <v>0.72256817340517421</v>
      </c>
      <c r="AX42">
        <v>-1.734461745173538</v>
      </c>
      <c r="AY42" t="s">
        <v>541</v>
      </c>
      <c r="AZ42">
        <v>12540.8</v>
      </c>
      <c r="BA42">
        <v>763.95826923076925</v>
      </c>
      <c r="BB42">
        <v>1197.54</v>
      </c>
      <c r="BC42">
        <f t="shared" si="21"/>
        <v>0.36206033265630433</v>
      </c>
      <c r="BD42">
        <v>0.5</v>
      </c>
      <c r="BE42">
        <f t="shared" si="22"/>
        <v>1261.243580556963</v>
      </c>
      <c r="BF42">
        <f t="shared" si="23"/>
        <v>23.350187178030186</v>
      </c>
      <c r="BG42">
        <f t="shared" si="24"/>
        <v>228.3231351685412</v>
      </c>
      <c r="BH42">
        <f t="shared" si="25"/>
        <v>1.98888218817545E-2</v>
      </c>
      <c r="BI42">
        <f t="shared" si="26"/>
        <v>0.82722080264542319</v>
      </c>
      <c r="BJ42">
        <f t="shared" si="27"/>
        <v>493.75298453392884</v>
      </c>
      <c r="BK42" t="s">
        <v>542</v>
      </c>
      <c r="BL42">
        <v>-536.32000000000005</v>
      </c>
      <c r="BM42">
        <f t="shared" si="28"/>
        <v>-536.32000000000005</v>
      </c>
      <c r="BN42">
        <f t="shared" si="29"/>
        <v>1.4478514287622961</v>
      </c>
      <c r="BO42">
        <f t="shared" si="30"/>
        <v>0.25006732421835137</v>
      </c>
      <c r="BP42">
        <f t="shared" si="31"/>
        <v>0.36360199523580561</v>
      </c>
      <c r="BQ42">
        <f t="shared" si="32"/>
        <v>0.73429685195780792</v>
      </c>
      <c r="BR42">
        <f t="shared" si="33"/>
        <v>0.6265440180329922</v>
      </c>
      <c r="BS42">
        <f t="shared" si="34"/>
        <v>-0.17555423211771493</v>
      </c>
      <c r="BT42">
        <f t="shared" si="35"/>
        <v>1.1755542321177148</v>
      </c>
      <c r="BU42">
        <v>3170</v>
      </c>
      <c r="BV42">
        <v>300</v>
      </c>
      <c r="BW42">
        <v>300</v>
      </c>
      <c r="BX42">
        <v>300</v>
      </c>
      <c r="BY42">
        <v>12540.8</v>
      </c>
      <c r="BZ42">
        <v>1105.6099999999999</v>
      </c>
      <c r="CA42">
        <v>-9.0880200000000005E-3</v>
      </c>
      <c r="CB42">
        <v>-12.08</v>
      </c>
      <c r="CC42" t="s">
        <v>417</v>
      </c>
      <c r="CD42" t="s">
        <v>417</v>
      </c>
      <c r="CE42" t="s">
        <v>417</v>
      </c>
      <c r="CF42" t="s">
        <v>417</v>
      </c>
      <c r="CG42" t="s">
        <v>417</v>
      </c>
      <c r="CH42" t="s">
        <v>417</v>
      </c>
      <c r="CI42" t="s">
        <v>417</v>
      </c>
      <c r="CJ42" t="s">
        <v>417</v>
      </c>
      <c r="CK42" t="s">
        <v>417</v>
      </c>
      <c r="CL42" t="s">
        <v>417</v>
      </c>
      <c r="CM42">
        <f>$B$11*DK42+$C$11*DL42+$F$11*DW42*(1-DZ42)</f>
        <v>1500.039</v>
      </c>
      <c r="CN42">
        <f t="shared" si="36"/>
        <v>1261.243580556963</v>
      </c>
      <c r="CO42">
        <f>($B$11*$D$9+$C$11*$D$9+$F$11*((EJ42+EB42)/MAX(EJ42+EB42+EK42, 0.1)*$I$9+EK42/MAX(EJ42+EB42+EK42, 0.1)*$J$9))/($B$11+$C$11+$F$11)</f>
        <v>0.84080719271763138</v>
      </c>
      <c r="CP42">
        <f>($B$11*$K$9+$C$11*$K$9+$F$11*((EJ42+EB42)/MAX(EJ42+EB42+EK42, 0.1)*$P$9+EK42/MAX(EJ42+EB42+EK42, 0.1)*$Q$9))/($B$11+$C$11+$F$11)</f>
        <v>0.16115788194502847</v>
      </c>
      <c r="CQ42">
        <v>6</v>
      </c>
      <c r="CR42">
        <v>0.5</v>
      </c>
      <c r="CS42" t="s">
        <v>418</v>
      </c>
      <c r="CT42">
        <v>2</v>
      </c>
      <c r="CU42">
        <v>1690383370.75</v>
      </c>
      <c r="CV42">
        <v>409.49369999999999</v>
      </c>
      <c r="CW42">
        <v>433.9715333333333</v>
      </c>
      <c r="CX42">
        <v>26.70571</v>
      </c>
      <c r="CY42">
        <v>24.009206666666671</v>
      </c>
      <c r="CZ42">
        <v>408.2859666666667</v>
      </c>
      <c r="DA42">
        <v>26.35280333333333</v>
      </c>
      <c r="DB42">
        <v>600.17613333333327</v>
      </c>
      <c r="DC42">
        <v>101.5673</v>
      </c>
      <c r="DD42">
        <v>0.10004404</v>
      </c>
      <c r="DE42">
        <v>27.672506666666671</v>
      </c>
      <c r="DF42">
        <v>27.676653333333331</v>
      </c>
      <c r="DG42">
        <v>999.9000000000002</v>
      </c>
      <c r="DH42">
        <v>0</v>
      </c>
      <c r="DI42">
        <v>0</v>
      </c>
      <c r="DJ42">
        <v>10005.879666666669</v>
      </c>
      <c r="DK42">
        <v>0</v>
      </c>
      <c r="DL42">
        <v>1728.3693333333331</v>
      </c>
      <c r="DM42">
        <v>-24.47794</v>
      </c>
      <c r="DN42">
        <v>420.72953333333328</v>
      </c>
      <c r="DO42">
        <v>444.6472333333333</v>
      </c>
      <c r="DP42">
        <v>2.6965166666666658</v>
      </c>
      <c r="DQ42">
        <v>433.9715333333333</v>
      </c>
      <c r="DR42">
        <v>24.009206666666671</v>
      </c>
      <c r="DS42">
        <v>2.712426333333334</v>
      </c>
      <c r="DT42">
        <v>2.4385479999999999</v>
      </c>
      <c r="DU42">
        <v>22.360573333333331</v>
      </c>
      <c r="DV42">
        <v>20.622056666666669</v>
      </c>
      <c r="DW42">
        <v>1500.039</v>
      </c>
      <c r="DX42">
        <v>0.97300399999999998</v>
      </c>
      <c r="DY42">
        <v>2.6995640000000001E-2</v>
      </c>
      <c r="DZ42">
        <v>0</v>
      </c>
      <c r="EA42">
        <v>764.07526666666672</v>
      </c>
      <c r="EB42">
        <v>4.9993100000000004</v>
      </c>
      <c r="EC42">
        <v>12409.1</v>
      </c>
      <c r="ED42">
        <v>13259.61</v>
      </c>
      <c r="EE42">
        <v>39.537199999999977</v>
      </c>
      <c r="EF42">
        <v>41.762199999999993</v>
      </c>
      <c r="EG42">
        <v>39.808133333333323</v>
      </c>
      <c r="EH42">
        <v>41.958066666666653</v>
      </c>
      <c r="EI42">
        <v>41.283066666666663</v>
      </c>
      <c r="EJ42">
        <v>1454.6783333333331</v>
      </c>
      <c r="EK42">
        <v>40.36066666666666</v>
      </c>
      <c r="EL42">
        <v>0</v>
      </c>
      <c r="EM42">
        <v>202</v>
      </c>
      <c r="EN42">
        <v>0</v>
      </c>
      <c r="EO42">
        <v>763.95826923076925</v>
      </c>
      <c r="EP42">
        <v>-28.94232478672474</v>
      </c>
      <c r="EQ42">
        <v>-636.76923084488431</v>
      </c>
      <c r="ER42">
        <v>12410.41153846154</v>
      </c>
      <c r="ES42">
        <v>15</v>
      </c>
      <c r="ET42">
        <v>1690383198.0999999</v>
      </c>
      <c r="EU42" t="s">
        <v>538</v>
      </c>
      <c r="EV42">
        <v>1690383194.0999999</v>
      </c>
      <c r="EW42">
        <v>1690383198.0999999</v>
      </c>
      <c r="EX42">
        <v>19</v>
      </c>
      <c r="EY42">
        <v>2.7E-2</v>
      </c>
      <c r="EZ42">
        <v>8.0000000000000002E-3</v>
      </c>
      <c r="FA42">
        <v>1.2030000000000001</v>
      </c>
      <c r="FB42">
        <v>0.35299999999999998</v>
      </c>
      <c r="FC42">
        <v>418</v>
      </c>
      <c r="FD42">
        <v>24</v>
      </c>
      <c r="FE42">
        <v>0.21</v>
      </c>
      <c r="FF42">
        <v>0.15</v>
      </c>
      <c r="FG42">
        <v>23.376338179120658</v>
      </c>
      <c r="FH42">
        <v>-0.9351915246180178</v>
      </c>
      <c r="FI42">
        <v>7.2866739109066395E-2</v>
      </c>
      <c r="FJ42">
        <v>1</v>
      </c>
      <c r="FK42">
        <v>-24.5270975</v>
      </c>
      <c r="FL42">
        <v>0.82791782363985444</v>
      </c>
      <c r="FM42">
        <v>8.2430020282358157E-2</v>
      </c>
      <c r="FN42">
        <v>1</v>
      </c>
      <c r="FO42">
        <v>409.46663333333328</v>
      </c>
      <c r="FP42">
        <v>1.848266963291771</v>
      </c>
      <c r="FQ42">
        <v>0.1339090445870702</v>
      </c>
      <c r="FR42">
        <v>1</v>
      </c>
      <c r="FS42">
        <v>2.6723327499999998</v>
      </c>
      <c r="FT42">
        <v>0.4120044652907946</v>
      </c>
      <c r="FU42">
        <v>4.0295881922815649E-2</v>
      </c>
      <c r="FV42">
        <v>1</v>
      </c>
      <c r="FW42">
        <v>26.70037666666666</v>
      </c>
      <c r="FX42">
        <v>0.34456685205785509</v>
      </c>
      <c r="FY42">
        <v>2.5284628839584499E-2</v>
      </c>
      <c r="FZ42">
        <v>1</v>
      </c>
      <c r="GA42">
        <v>5</v>
      </c>
      <c r="GB42">
        <v>5</v>
      </c>
      <c r="GC42" t="s">
        <v>420</v>
      </c>
      <c r="GD42">
        <v>3.1779199999999999</v>
      </c>
      <c r="GE42">
        <v>2.7971499999999998</v>
      </c>
      <c r="GF42">
        <v>0.103312</v>
      </c>
      <c r="GG42">
        <v>0.108711</v>
      </c>
      <c r="GH42">
        <v>0.12993099999999999</v>
      </c>
      <c r="GI42">
        <v>0.12167600000000001</v>
      </c>
      <c r="GJ42">
        <v>28056.5</v>
      </c>
      <c r="GK42">
        <v>22209.1</v>
      </c>
      <c r="GL42">
        <v>29243.3</v>
      </c>
      <c r="GM42">
        <v>24410.2</v>
      </c>
      <c r="GN42">
        <v>32317.7</v>
      </c>
      <c r="GO42">
        <v>31264.6</v>
      </c>
      <c r="GP42">
        <v>40312.9</v>
      </c>
      <c r="GQ42">
        <v>39810.5</v>
      </c>
      <c r="GR42">
        <v>2.1619000000000002</v>
      </c>
      <c r="GS42">
        <v>1.9101699999999999</v>
      </c>
      <c r="GT42">
        <v>6.7919499999999994E-2</v>
      </c>
      <c r="GU42">
        <v>0</v>
      </c>
      <c r="GV42">
        <v>26.560099999999998</v>
      </c>
      <c r="GW42">
        <v>999.9</v>
      </c>
      <c r="GX42">
        <v>67.3</v>
      </c>
      <c r="GY42">
        <v>28.2</v>
      </c>
      <c r="GZ42">
        <v>25.441299999999998</v>
      </c>
      <c r="HA42">
        <v>62.181699999999999</v>
      </c>
      <c r="HB42">
        <v>32.688299999999998</v>
      </c>
      <c r="HC42">
        <v>1</v>
      </c>
      <c r="HD42">
        <v>9.7256100000000009E-3</v>
      </c>
      <c r="HE42">
        <v>0</v>
      </c>
      <c r="HF42">
        <v>20.2774</v>
      </c>
      <c r="HG42">
        <v>5.2235800000000001</v>
      </c>
      <c r="HH42">
        <v>11.9057</v>
      </c>
      <c r="HI42">
        <v>4.9637500000000001</v>
      </c>
      <c r="HJ42">
        <v>3.2919999999999998</v>
      </c>
      <c r="HK42">
        <v>9999</v>
      </c>
      <c r="HL42">
        <v>9999</v>
      </c>
      <c r="HM42">
        <v>9999</v>
      </c>
      <c r="HN42">
        <v>999.9</v>
      </c>
      <c r="HO42">
        <v>4.9701599999999999</v>
      </c>
      <c r="HP42">
        <v>1.8748499999999999</v>
      </c>
      <c r="HQ42">
        <v>1.8736299999999999</v>
      </c>
      <c r="HR42">
        <v>1.8727100000000001</v>
      </c>
      <c r="HS42">
        <v>1.8743300000000001</v>
      </c>
      <c r="HT42">
        <v>1.8692200000000001</v>
      </c>
      <c r="HU42">
        <v>1.87347</v>
      </c>
      <c r="HV42">
        <v>1.8785000000000001</v>
      </c>
      <c r="HW42">
        <v>0</v>
      </c>
      <c r="HX42">
        <v>0</v>
      </c>
      <c r="HY42">
        <v>0</v>
      </c>
      <c r="HZ42">
        <v>0</v>
      </c>
      <c r="IA42" t="s">
        <v>421</v>
      </c>
      <c r="IB42" t="s">
        <v>422</v>
      </c>
      <c r="IC42" t="s">
        <v>423</v>
      </c>
      <c r="ID42" t="s">
        <v>423</v>
      </c>
      <c r="IE42" t="s">
        <v>423</v>
      </c>
      <c r="IF42" t="s">
        <v>423</v>
      </c>
      <c r="IG42">
        <v>0</v>
      </c>
      <c r="IH42">
        <v>100</v>
      </c>
      <c r="II42">
        <v>100</v>
      </c>
      <c r="IJ42">
        <v>1.2070000000000001</v>
      </c>
      <c r="IK42">
        <v>0.35289999999999999</v>
      </c>
      <c r="IL42">
        <v>1.1861298770805839</v>
      </c>
      <c r="IM42">
        <v>7.5022699049890511E-4</v>
      </c>
      <c r="IN42">
        <v>-1.9075414379404558E-6</v>
      </c>
      <c r="IO42">
        <v>4.87577687351772E-10</v>
      </c>
      <c r="IP42">
        <v>0.35291499999999942</v>
      </c>
      <c r="IQ42">
        <v>0</v>
      </c>
      <c r="IR42">
        <v>0</v>
      </c>
      <c r="IS42">
        <v>0</v>
      </c>
      <c r="IT42">
        <v>1</v>
      </c>
      <c r="IU42">
        <v>1943</v>
      </c>
      <c r="IV42">
        <v>1</v>
      </c>
      <c r="IW42">
        <v>21</v>
      </c>
      <c r="IX42">
        <v>3.1</v>
      </c>
      <c r="IY42">
        <v>3</v>
      </c>
      <c r="IZ42">
        <v>1.1242700000000001</v>
      </c>
      <c r="JA42">
        <v>2.3840300000000001</v>
      </c>
      <c r="JB42">
        <v>1.42578</v>
      </c>
      <c r="JC42">
        <v>2.2790499999999998</v>
      </c>
      <c r="JD42">
        <v>1.5478499999999999</v>
      </c>
      <c r="JE42">
        <v>2.3828100000000001</v>
      </c>
      <c r="JF42">
        <v>32.244599999999998</v>
      </c>
      <c r="JG42">
        <v>15.2178</v>
      </c>
      <c r="JH42">
        <v>18</v>
      </c>
      <c r="JI42">
        <v>624.21799999999996</v>
      </c>
      <c r="JJ42">
        <v>445.52699999999999</v>
      </c>
      <c r="JK42">
        <v>26.5961</v>
      </c>
      <c r="JL42">
        <v>27.324000000000002</v>
      </c>
      <c r="JM42">
        <v>30.001000000000001</v>
      </c>
      <c r="JN42">
        <v>27.242799999999999</v>
      </c>
      <c r="JO42">
        <v>27.192299999999999</v>
      </c>
      <c r="JP42">
        <v>22.5213</v>
      </c>
      <c r="JQ42">
        <v>0</v>
      </c>
      <c r="JR42">
        <v>100</v>
      </c>
      <c r="JS42">
        <v>-999.9</v>
      </c>
      <c r="JT42">
        <v>434.14</v>
      </c>
      <c r="JU42">
        <v>25</v>
      </c>
      <c r="JV42">
        <v>95.247699999999995</v>
      </c>
      <c r="JW42">
        <v>101.3</v>
      </c>
    </row>
    <row r="43" spans="1:283" x14ac:dyDescent="0.2">
      <c r="A43">
        <v>27</v>
      </c>
      <c r="B43">
        <v>1690383576</v>
      </c>
      <c r="C43">
        <v>5205.9000000953674</v>
      </c>
      <c r="D43" t="s">
        <v>543</v>
      </c>
      <c r="E43" t="s">
        <v>544</v>
      </c>
      <c r="F43">
        <v>15</v>
      </c>
      <c r="P43">
        <v>1690383568.25</v>
      </c>
      <c r="Q43">
        <f t="shared" si="0"/>
        <v>1.3488282501808451E-3</v>
      </c>
      <c r="R43">
        <f t="shared" si="1"/>
        <v>1.3488282501808451</v>
      </c>
      <c r="S43">
        <f t="shared" si="2"/>
        <v>12.916427313379188</v>
      </c>
      <c r="T43">
        <f t="shared" si="3"/>
        <v>409.60756666666668</v>
      </c>
      <c r="U43">
        <f t="shared" si="4"/>
        <v>228.89937703236046</v>
      </c>
      <c r="V43">
        <f t="shared" si="5"/>
        <v>23.271058080646998</v>
      </c>
      <c r="W43">
        <f t="shared" si="6"/>
        <v>41.642758480836363</v>
      </c>
      <c r="X43">
        <f t="shared" si="7"/>
        <v>0.12046176871611654</v>
      </c>
      <c r="Y43">
        <f>IF(LEFT(CS43,1)&lt;&gt;"0",IF(LEFT(CS43,1)="1",3,CT43),$D$5+$E$5*(DJ43*DC43/($K$5*1000))+$F$5*(DJ43*DC43/($K$5*1000))*MAX(MIN(CQ43,$J$5),$I$5)*MAX(MIN(CQ43,$J$5),$I$5)+$G$5*MAX(MIN(CQ43,$J$5),$I$5)*(DJ43*DC43/($K$5*1000))+$H$5*(DJ43*DC43/($K$5*1000))*(DJ43*DC43/($K$5*1000)))</f>
        <v>2.9573687822877837</v>
      </c>
      <c r="Z43">
        <f t="shared" si="8"/>
        <v>0.11780075933059903</v>
      </c>
      <c r="AA43">
        <f t="shared" si="9"/>
        <v>7.3859659831622154E-2</v>
      </c>
      <c r="AB43">
        <f t="shared" si="10"/>
        <v>241.7341788752297</v>
      </c>
      <c r="AC43">
        <f>(DE43+(AB43+2*0.95*0.0000000567*(((DE43+$B$7)+273)^4-(DE43+273)^4)-44100*Q43)/(1.84*29.3*Y43+8*0.95*0.0000000567*(DE43+273)^3))</f>
        <v>28.614127587458441</v>
      </c>
      <c r="AD43">
        <f>($C$7*DF43+$D$7*DG43+$E$7*AC43)</f>
        <v>27.63547999999999</v>
      </c>
      <c r="AE43">
        <f t="shared" si="11"/>
        <v>3.7149419873051581</v>
      </c>
      <c r="AF43">
        <f t="shared" si="12"/>
        <v>69.988572551370524</v>
      </c>
      <c r="AG43">
        <f t="shared" si="13"/>
        <v>2.5869479198932304</v>
      </c>
      <c r="AH43">
        <f t="shared" si="14"/>
        <v>3.6962432945670538</v>
      </c>
      <c r="AI43">
        <f t="shared" si="15"/>
        <v>1.1279940674119278</v>
      </c>
      <c r="AJ43">
        <f t="shared" si="16"/>
        <v>-59.483325832975268</v>
      </c>
      <c r="AK43">
        <f t="shared" si="17"/>
        <v>-13.758939098848952</v>
      </c>
      <c r="AL43">
        <f>2*0.95*0.0000000567*(((DE43+$B$7)+273)^4-(AD43+273)^4)</f>
        <v>-1.010006974021515</v>
      </c>
      <c r="AM43">
        <f t="shared" si="18"/>
        <v>167.481906969384</v>
      </c>
      <c r="AN43">
        <v>0</v>
      </c>
      <c r="AO43">
        <v>0</v>
      </c>
      <c r="AP43">
        <f>IF(AN43*$H$13&gt;=AR43,1,(AR43/(AR43-AN43*$H$13)))</f>
        <v>1</v>
      </c>
      <c r="AQ43">
        <f t="shared" si="19"/>
        <v>0</v>
      </c>
      <c r="AR43">
        <f>MAX(0,($B$13+$C$13*DJ43)/(1+$D$13*DJ43)*DC43/(DE43+273)*$E$13)</f>
        <v>53621.492578938451</v>
      </c>
      <c r="AS43" t="s">
        <v>414</v>
      </c>
      <c r="AT43">
        <v>12558.6</v>
      </c>
      <c r="AU43">
        <v>607.06799999999998</v>
      </c>
      <c r="AV43">
        <v>2188.17</v>
      </c>
      <c r="AW43">
        <f t="shared" si="20"/>
        <v>0.72256817340517421</v>
      </c>
      <c r="AX43">
        <v>-1.734461745173538</v>
      </c>
      <c r="AY43" t="s">
        <v>545</v>
      </c>
      <c r="AZ43">
        <v>12545.6</v>
      </c>
      <c r="BA43">
        <v>705.32492000000002</v>
      </c>
      <c r="BB43">
        <v>887.21100000000001</v>
      </c>
      <c r="BC43">
        <f t="shared" si="21"/>
        <v>0.20500881977342478</v>
      </c>
      <c r="BD43">
        <v>0.5</v>
      </c>
      <c r="BE43">
        <f t="shared" si="22"/>
        <v>1261.1940205571143</v>
      </c>
      <c r="BF43">
        <f t="shared" si="23"/>
        <v>12.916427313379188</v>
      </c>
      <c r="BG43">
        <f t="shared" si="24"/>
        <v>129.27794882985722</v>
      </c>
      <c r="BH43">
        <f t="shared" si="25"/>
        <v>1.1616681350963675E-2</v>
      </c>
      <c r="BI43">
        <f t="shared" si="26"/>
        <v>1.4663467878554257</v>
      </c>
      <c r="BJ43">
        <f t="shared" si="27"/>
        <v>431.5205698910994</v>
      </c>
      <c r="BK43" t="s">
        <v>546</v>
      </c>
      <c r="BL43">
        <v>287.66000000000003</v>
      </c>
      <c r="BM43">
        <f t="shared" si="28"/>
        <v>287.66000000000003</v>
      </c>
      <c r="BN43">
        <f t="shared" si="29"/>
        <v>0.67577047624522235</v>
      </c>
      <c r="BO43">
        <f t="shared" si="30"/>
        <v>0.30337048891587209</v>
      </c>
      <c r="BP43">
        <f t="shared" si="31"/>
        <v>0.68453152048660626</v>
      </c>
      <c r="BQ43">
        <f t="shared" si="32"/>
        <v>0.64926155570547894</v>
      </c>
      <c r="BR43">
        <f t="shared" si="33"/>
        <v>0.82281788271724399</v>
      </c>
      <c r="BS43">
        <f t="shared" si="34"/>
        <v>0.12372674262174059</v>
      </c>
      <c r="BT43">
        <f t="shared" si="35"/>
        <v>0.87627325737825945</v>
      </c>
      <c r="BU43">
        <v>3172</v>
      </c>
      <c r="BV43">
        <v>300</v>
      </c>
      <c r="BW43">
        <v>300</v>
      </c>
      <c r="BX43">
        <v>300</v>
      </c>
      <c r="BY43">
        <v>12545.6</v>
      </c>
      <c r="BZ43">
        <v>858.7</v>
      </c>
      <c r="CA43">
        <v>-9.08956E-3</v>
      </c>
      <c r="CB43">
        <v>-1.1299999999999999</v>
      </c>
      <c r="CC43" t="s">
        <v>417</v>
      </c>
      <c r="CD43" t="s">
        <v>417</v>
      </c>
      <c r="CE43" t="s">
        <v>417</v>
      </c>
      <c r="CF43" t="s">
        <v>417</v>
      </c>
      <c r="CG43" t="s">
        <v>417</v>
      </c>
      <c r="CH43" t="s">
        <v>417</v>
      </c>
      <c r="CI43" t="s">
        <v>417</v>
      </c>
      <c r="CJ43" t="s">
        <v>417</v>
      </c>
      <c r="CK43" t="s">
        <v>417</v>
      </c>
      <c r="CL43" t="s">
        <v>417</v>
      </c>
      <c r="CM43">
        <f>$B$11*DK43+$C$11*DL43+$F$11*DW43*(1-DZ43)</f>
        <v>1499.9796666666671</v>
      </c>
      <c r="CN43">
        <f t="shared" si="36"/>
        <v>1261.1940205571143</v>
      </c>
      <c r="CO43">
        <f>($B$11*$D$9+$C$11*$D$9+$F$11*((EJ43+EB43)/MAX(EJ43+EB43+EK43, 0.1)*$I$9+EK43/MAX(EJ43+EB43+EK43, 0.1)*$J$9))/($B$11+$C$11+$F$11)</f>
        <v>0.8408074113163182</v>
      </c>
      <c r="CP43">
        <f>($B$11*$K$9+$C$11*$K$9+$F$11*((EJ43+EB43)/MAX(EJ43+EB43+EK43, 0.1)*$P$9+EK43/MAX(EJ43+EB43+EK43, 0.1)*$Q$9))/($B$11+$C$11+$F$11)</f>
        <v>0.16115830384049404</v>
      </c>
      <c r="CQ43">
        <v>6</v>
      </c>
      <c r="CR43">
        <v>0.5</v>
      </c>
      <c r="CS43" t="s">
        <v>418</v>
      </c>
      <c r="CT43">
        <v>2</v>
      </c>
      <c r="CU43">
        <v>1690383568.25</v>
      </c>
      <c r="CV43">
        <v>409.60756666666668</v>
      </c>
      <c r="CW43">
        <v>423.07279999999997</v>
      </c>
      <c r="CX43">
        <v>25.445803333333341</v>
      </c>
      <c r="CY43">
        <v>24.131656666666672</v>
      </c>
      <c r="CZ43">
        <v>408.39996666666661</v>
      </c>
      <c r="DA43">
        <v>25.092880000000001</v>
      </c>
      <c r="DB43">
        <v>600.16416666666669</v>
      </c>
      <c r="DC43">
        <v>101.5650666666667</v>
      </c>
      <c r="DD43">
        <v>9.9946066666666653E-2</v>
      </c>
      <c r="DE43">
        <v>27.549183333333339</v>
      </c>
      <c r="DF43">
        <v>27.63547999999999</v>
      </c>
      <c r="DG43">
        <v>999.9000000000002</v>
      </c>
      <c r="DH43">
        <v>0</v>
      </c>
      <c r="DI43">
        <v>0</v>
      </c>
      <c r="DJ43">
        <v>10002.89633333333</v>
      </c>
      <c r="DK43">
        <v>0</v>
      </c>
      <c r="DL43">
        <v>1312.063333333333</v>
      </c>
      <c r="DM43">
        <v>-13.46513666666667</v>
      </c>
      <c r="DN43">
        <v>420.3024666666667</v>
      </c>
      <c r="DO43">
        <v>433.53463333333332</v>
      </c>
      <c r="DP43">
        <v>1.314152</v>
      </c>
      <c r="DQ43">
        <v>423.07279999999997</v>
      </c>
      <c r="DR43">
        <v>24.131656666666672</v>
      </c>
      <c r="DS43">
        <v>2.5844043333333331</v>
      </c>
      <c r="DT43">
        <v>2.4509323333333342</v>
      </c>
      <c r="DU43">
        <v>21.568033333333339</v>
      </c>
      <c r="DV43">
        <v>20.704280000000001</v>
      </c>
      <c r="DW43">
        <v>1499.9796666666671</v>
      </c>
      <c r="DX43">
        <v>0.97299633333333302</v>
      </c>
      <c r="DY43">
        <v>2.700335999999999E-2</v>
      </c>
      <c r="DZ43">
        <v>0</v>
      </c>
      <c r="EA43">
        <v>705.47900000000004</v>
      </c>
      <c r="EB43">
        <v>4.9993100000000004</v>
      </c>
      <c r="EC43">
        <v>11726.873333333329</v>
      </c>
      <c r="ED43">
        <v>13259.046666666671</v>
      </c>
      <c r="EE43">
        <v>37.951866666666668</v>
      </c>
      <c r="EF43">
        <v>39.137333333333331</v>
      </c>
      <c r="EG43">
        <v>38.364299999999993</v>
      </c>
      <c r="EH43">
        <v>38.233199999999989</v>
      </c>
      <c r="EI43">
        <v>39.09559999999999</v>
      </c>
      <c r="EJ43">
        <v>1454.609666666666</v>
      </c>
      <c r="EK43">
        <v>40.369999999999983</v>
      </c>
      <c r="EL43">
        <v>0</v>
      </c>
      <c r="EM43">
        <v>197.0999999046326</v>
      </c>
      <c r="EN43">
        <v>0</v>
      </c>
      <c r="EO43">
        <v>705.32492000000002</v>
      </c>
      <c r="EP43">
        <v>-17.936384580228719</v>
      </c>
      <c r="EQ43">
        <v>-191.70000008165371</v>
      </c>
      <c r="ER43">
        <v>11725.376</v>
      </c>
      <c r="ES43">
        <v>15</v>
      </c>
      <c r="ET43">
        <v>1690383198.0999999</v>
      </c>
      <c r="EU43" t="s">
        <v>538</v>
      </c>
      <c r="EV43">
        <v>1690383194.0999999</v>
      </c>
      <c r="EW43">
        <v>1690383198.0999999</v>
      </c>
      <c r="EX43">
        <v>19</v>
      </c>
      <c r="EY43">
        <v>2.7E-2</v>
      </c>
      <c r="EZ43">
        <v>8.0000000000000002E-3</v>
      </c>
      <c r="FA43">
        <v>1.2030000000000001</v>
      </c>
      <c r="FB43">
        <v>0.35299999999999998</v>
      </c>
      <c r="FC43">
        <v>418</v>
      </c>
      <c r="FD43">
        <v>24</v>
      </c>
      <c r="FE43">
        <v>0.21</v>
      </c>
      <c r="FF43">
        <v>0.15</v>
      </c>
      <c r="FG43">
        <v>12.92418923487311</v>
      </c>
      <c r="FH43">
        <v>-0.35769768516644002</v>
      </c>
      <c r="FI43">
        <v>3.4256222568519692E-2</v>
      </c>
      <c r="FJ43">
        <v>1</v>
      </c>
      <c r="FK43">
        <v>-13.489952499999999</v>
      </c>
      <c r="FL43">
        <v>0.44794559099439019</v>
      </c>
      <c r="FM43">
        <v>5.4666968946064647E-2</v>
      </c>
      <c r="FN43">
        <v>1</v>
      </c>
      <c r="FO43">
        <v>409.60099999999989</v>
      </c>
      <c r="FP43">
        <v>0.76276751946628107</v>
      </c>
      <c r="FQ43">
        <v>5.9286310955115468E-2</v>
      </c>
      <c r="FR43">
        <v>1</v>
      </c>
      <c r="FS43">
        <v>1.2904365</v>
      </c>
      <c r="FT43">
        <v>0.44338018761725939</v>
      </c>
      <c r="FU43">
        <v>4.3104820411991041E-2</v>
      </c>
      <c r="FV43">
        <v>1</v>
      </c>
      <c r="FW43">
        <v>25.442576666666671</v>
      </c>
      <c r="FX43">
        <v>0.38053214682976821</v>
      </c>
      <c r="FY43">
        <v>2.797826160114688E-2</v>
      </c>
      <c r="FZ43">
        <v>1</v>
      </c>
      <c r="GA43">
        <v>5</v>
      </c>
      <c r="GB43">
        <v>5</v>
      </c>
      <c r="GC43" t="s">
        <v>420</v>
      </c>
      <c r="GD43">
        <v>3.17781</v>
      </c>
      <c r="GE43">
        <v>2.7972000000000001</v>
      </c>
      <c r="GF43">
        <v>0.10321900000000001</v>
      </c>
      <c r="GG43">
        <v>0.10656</v>
      </c>
      <c r="GH43">
        <v>0.12554299999999999</v>
      </c>
      <c r="GI43">
        <v>0.121991</v>
      </c>
      <c r="GJ43">
        <v>28047.5</v>
      </c>
      <c r="GK43">
        <v>22249.4</v>
      </c>
      <c r="GL43">
        <v>29232.5</v>
      </c>
      <c r="GM43">
        <v>24397</v>
      </c>
      <c r="GN43">
        <v>32476.400000000001</v>
      </c>
      <c r="GO43">
        <v>31238.1</v>
      </c>
      <c r="GP43">
        <v>40300.699999999997</v>
      </c>
      <c r="GQ43">
        <v>39790.400000000001</v>
      </c>
      <c r="GR43">
        <v>2.1534</v>
      </c>
      <c r="GS43">
        <v>1.9098999999999999</v>
      </c>
      <c r="GT43">
        <v>0.101477</v>
      </c>
      <c r="GU43">
        <v>0</v>
      </c>
      <c r="GV43">
        <v>25.9573</v>
      </c>
      <c r="GW43">
        <v>999.9</v>
      </c>
      <c r="GX43">
        <v>67.2</v>
      </c>
      <c r="GY43">
        <v>28.3</v>
      </c>
      <c r="GZ43">
        <v>25.552700000000002</v>
      </c>
      <c r="HA43">
        <v>61.941699999999997</v>
      </c>
      <c r="HB43">
        <v>31.3782</v>
      </c>
      <c r="HC43">
        <v>1</v>
      </c>
      <c r="HD43">
        <v>3.1463400000000002E-2</v>
      </c>
      <c r="HE43">
        <v>0</v>
      </c>
      <c r="HF43">
        <v>20.278199999999998</v>
      </c>
      <c r="HG43">
        <v>5.2237299999999998</v>
      </c>
      <c r="HH43">
        <v>11.9063</v>
      </c>
      <c r="HI43">
        <v>4.9638499999999999</v>
      </c>
      <c r="HJ43">
        <v>3.2919999999999998</v>
      </c>
      <c r="HK43">
        <v>9999</v>
      </c>
      <c r="HL43">
        <v>9999</v>
      </c>
      <c r="HM43">
        <v>9999</v>
      </c>
      <c r="HN43">
        <v>999.9</v>
      </c>
      <c r="HO43">
        <v>4.9701599999999999</v>
      </c>
      <c r="HP43">
        <v>1.87486</v>
      </c>
      <c r="HQ43">
        <v>1.8736299999999999</v>
      </c>
      <c r="HR43">
        <v>1.8727100000000001</v>
      </c>
      <c r="HS43">
        <v>1.8743700000000001</v>
      </c>
      <c r="HT43">
        <v>1.86927</v>
      </c>
      <c r="HU43">
        <v>1.87347</v>
      </c>
      <c r="HV43">
        <v>1.8785099999999999</v>
      </c>
      <c r="HW43">
        <v>0</v>
      </c>
      <c r="HX43">
        <v>0</v>
      </c>
      <c r="HY43">
        <v>0</v>
      </c>
      <c r="HZ43">
        <v>0</v>
      </c>
      <c r="IA43" t="s">
        <v>421</v>
      </c>
      <c r="IB43" t="s">
        <v>422</v>
      </c>
      <c r="IC43" t="s">
        <v>423</v>
      </c>
      <c r="ID43" t="s">
        <v>423</v>
      </c>
      <c r="IE43" t="s">
        <v>423</v>
      </c>
      <c r="IF43" t="s">
        <v>423</v>
      </c>
      <c r="IG43">
        <v>0</v>
      </c>
      <c r="IH43">
        <v>100</v>
      </c>
      <c r="II43">
        <v>100</v>
      </c>
      <c r="IJ43">
        <v>1.2070000000000001</v>
      </c>
      <c r="IK43">
        <v>0.35289999999999999</v>
      </c>
      <c r="IL43">
        <v>1.1861298770805839</v>
      </c>
      <c r="IM43">
        <v>7.5022699049890511E-4</v>
      </c>
      <c r="IN43">
        <v>-1.9075414379404558E-6</v>
      </c>
      <c r="IO43">
        <v>4.87577687351772E-10</v>
      </c>
      <c r="IP43">
        <v>0.35291499999999942</v>
      </c>
      <c r="IQ43">
        <v>0</v>
      </c>
      <c r="IR43">
        <v>0</v>
      </c>
      <c r="IS43">
        <v>0</v>
      </c>
      <c r="IT43">
        <v>1</v>
      </c>
      <c r="IU43">
        <v>1943</v>
      </c>
      <c r="IV43">
        <v>1</v>
      </c>
      <c r="IW43">
        <v>21</v>
      </c>
      <c r="IX43">
        <v>6.4</v>
      </c>
      <c r="IY43">
        <v>6.3</v>
      </c>
      <c r="IZ43">
        <v>1.10229</v>
      </c>
      <c r="JA43">
        <v>2.3864700000000001</v>
      </c>
      <c r="JB43">
        <v>1.42578</v>
      </c>
      <c r="JC43">
        <v>2.2778299999999998</v>
      </c>
      <c r="JD43">
        <v>1.5478499999999999</v>
      </c>
      <c r="JE43">
        <v>2.4523899999999998</v>
      </c>
      <c r="JF43">
        <v>32.443300000000001</v>
      </c>
      <c r="JG43">
        <v>15.182700000000001</v>
      </c>
      <c r="JH43">
        <v>18</v>
      </c>
      <c r="JI43">
        <v>621.05499999999995</v>
      </c>
      <c r="JJ43">
        <v>447.56599999999997</v>
      </c>
      <c r="JK43">
        <v>26.766200000000001</v>
      </c>
      <c r="JL43">
        <v>27.6356</v>
      </c>
      <c r="JM43">
        <v>30.0002</v>
      </c>
      <c r="JN43">
        <v>27.534500000000001</v>
      </c>
      <c r="JO43">
        <v>27.474900000000002</v>
      </c>
      <c r="JP43">
        <v>22.073699999999999</v>
      </c>
      <c r="JQ43">
        <v>0</v>
      </c>
      <c r="JR43">
        <v>100</v>
      </c>
      <c r="JS43">
        <v>-999.9</v>
      </c>
      <c r="JT43">
        <v>423.44499999999999</v>
      </c>
      <c r="JU43">
        <v>25</v>
      </c>
      <c r="JV43">
        <v>95.216300000000004</v>
      </c>
      <c r="JW43">
        <v>101.248</v>
      </c>
    </row>
    <row r="44" spans="1:283" x14ac:dyDescent="0.2">
      <c r="A44">
        <v>28</v>
      </c>
      <c r="B44">
        <v>1690383718</v>
      </c>
      <c r="C44">
        <v>5347.9000000953674</v>
      </c>
      <c r="D44" t="s">
        <v>547</v>
      </c>
      <c r="E44" t="s">
        <v>548</v>
      </c>
      <c r="F44">
        <v>15</v>
      </c>
      <c r="P44">
        <v>1690383710</v>
      </c>
      <c r="Q44">
        <f t="shared" si="0"/>
        <v>1.3496651636470648E-3</v>
      </c>
      <c r="R44">
        <f t="shared" si="1"/>
        <v>1.3496651636470647</v>
      </c>
      <c r="S44">
        <f t="shared" si="2"/>
        <v>13.710964911925414</v>
      </c>
      <c r="T44">
        <f t="shared" si="3"/>
        <v>409.66112903225809</v>
      </c>
      <c r="U44">
        <f t="shared" si="4"/>
        <v>229.44250903695044</v>
      </c>
      <c r="V44">
        <f t="shared" si="5"/>
        <v>23.326487454232765</v>
      </c>
      <c r="W44">
        <f t="shared" si="6"/>
        <v>41.648582152311043</v>
      </c>
      <c r="X44">
        <f t="shared" si="7"/>
        <v>0.1281394172893649</v>
      </c>
      <c r="Y44">
        <f>IF(LEFT(CS44,1)&lt;&gt;"0",IF(LEFT(CS44,1)="1",3,CT44),$D$5+$E$5*(DJ44*DC44/($K$5*1000))+$F$5*(DJ44*DC44/($K$5*1000))*MAX(MIN(CQ44,$J$5),$I$5)*MAX(MIN(CQ44,$J$5),$I$5)+$G$5*MAX(MIN(CQ44,$J$5),$I$5)*(DJ44*DC44/($K$5*1000))+$H$5*(DJ44*DC44/($K$5*1000))*(DJ44*DC44/($K$5*1000)))</f>
        <v>2.958153949981706</v>
      </c>
      <c r="Z44">
        <f t="shared" si="8"/>
        <v>0.1251337369641804</v>
      </c>
      <c r="AA44">
        <f t="shared" si="9"/>
        <v>7.8472761973344893E-2</v>
      </c>
      <c r="AB44">
        <f t="shared" si="10"/>
        <v>241.74355062513769</v>
      </c>
      <c r="AC44">
        <f>(DE44+(AB44+2*0.95*0.0000000567*(((DE44+$B$7)+273)^4-(DE44+273)^4)-44100*Q44)/(1.84*29.3*Y44+8*0.95*0.0000000567*(DE44+273)^3))</f>
        <v>28.454932155807093</v>
      </c>
      <c r="AD44">
        <f>($C$7*DF44+$D$7*DG44+$E$7*AC44)</f>
        <v>27.322303225806451</v>
      </c>
      <c r="AE44">
        <f t="shared" si="11"/>
        <v>3.6474743747112242</v>
      </c>
      <c r="AF44">
        <f t="shared" si="12"/>
        <v>70.576590172111665</v>
      </c>
      <c r="AG44">
        <f t="shared" si="13"/>
        <v>2.584536340719036</v>
      </c>
      <c r="AH44">
        <f t="shared" si="14"/>
        <v>3.6620306172574422</v>
      </c>
      <c r="AI44">
        <f t="shared" si="15"/>
        <v>1.0629380339921881</v>
      </c>
      <c r="AJ44">
        <f t="shared" si="16"/>
        <v>-59.520233716835556</v>
      </c>
      <c r="AK44">
        <f t="shared" si="17"/>
        <v>10.843610807896647</v>
      </c>
      <c r="AL44">
        <f>2*0.95*0.0000000567*(((DE44+$B$7)+273)^4-(AD44+273)^4)</f>
        <v>0.79391608377417267</v>
      </c>
      <c r="AM44">
        <f t="shared" si="18"/>
        <v>193.86084379997297</v>
      </c>
      <c r="AN44">
        <v>0</v>
      </c>
      <c r="AO44">
        <v>0</v>
      </c>
      <c r="AP44">
        <f>IF(AN44*$H$13&gt;=AR44,1,(AR44/(AR44-AN44*$H$13)))</f>
        <v>1</v>
      </c>
      <c r="AQ44">
        <f t="shared" si="19"/>
        <v>0</v>
      </c>
      <c r="AR44">
        <f>MAX(0,($B$13+$C$13*DJ44)/(1+$D$13*DJ44)*DC44/(DE44+273)*$E$13)</f>
        <v>53672.794250008534</v>
      </c>
      <c r="AS44" t="s">
        <v>414</v>
      </c>
      <c r="AT44">
        <v>12558.6</v>
      </c>
      <c r="AU44">
        <v>607.06799999999998</v>
      </c>
      <c r="AV44">
        <v>2188.17</v>
      </c>
      <c r="AW44">
        <f t="shared" si="20"/>
        <v>0.72256817340517421</v>
      </c>
      <c r="AX44">
        <v>-1.734461745173538</v>
      </c>
      <c r="AY44" t="s">
        <v>549</v>
      </c>
      <c r="AZ44">
        <v>12563.3</v>
      </c>
      <c r="BA44">
        <v>982.27008000000001</v>
      </c>
      <c r="BB44">
        <v>1202.52</v>
      </c>
      <c r="BC44">
        <f t="shared" si="21"/>
        <v>0.18315697036223932</v>
      </c>
      <c r="BD44">
        <v>0.5</v>
      </c>
      <c r="BE44">
        <f t="shared" si="22"/>
        <v>1261.2460329162504</v>
      </c>
      <c r="BF44">
        <f t="shared" si="23"/>
        <v>13.710964911925414</v>
      </c>
      <c r="BG44">
        <f t="shared" si="24"/>
        <v>115.5030011351668</v>
      </c>
      <c r="BH44">
        <f t="shared" si="25"/>
        <v>1.224616470855101E-2</v>
      </c>
      <c r="BI44">
        <f t="shared" si="26"/>
        <v>0.81965372717293694</v>
      </c>
      <c r="BJ44">
        <f t="shared" si="27"/>
        <v>494.5975020437221</v>
      </c>
      <c r="BK44" t="s">
        <v>550</v>
      </c>
      <c r="BL44">
        <v>-2537.9699999999998</v>
      </c>
      <c r="BM44">
        <f t="shared" si="28"/>
        <v>-2537.9699999999998</v>
      </c>
      <c r="BN44">
        <f t="shared" si="29"/>
        <v>3.1105428599940126</v>
      </c>
      <c r="BO44">
        <f t="shared" si="30"/>
        <v>5.8882638370908624E-2</v>
      </c>
      <c r="BP44">
        <f t="shared" si="31"/>
        <v>0.20855285708844853</v>
      </c>
      <c r="BQ44">
        <f t="shared" si="32"/>
        <v>0.36988694302815334</v>
      </c>
      <c r="BR44">
        <f t="shared" si="33"/>
        <v>0.62339431611622786</v>
      </c>
      <c r="BS44">
        <f t="shared" si="34"/>
        <v>-0.15213979612024317</v>
      </c>
      <c r="BT44">
        <f t="shared" si="35"/>
        <v>1.1521397961202431</v>
      </c>
      <c r="BU44">
        <v>3174</v>
      </c>
      <c r="BV44">
        <v>300</v>
      </c>
      <c r="BW44">
        <v>300</v>
      </c>
      <c r="BX44">
        <v>300</v>
      </c>
      <c r="BY44">
        <v>12563.3</v>
      </c>
      <c r="BZ44">
        <v>1174.24</v>
      </c>
      <c r="CA44">
        <v>-9.1173999999999995E-3</v>
      </c>
      <c r="CB44">
        <v>4.01</v>
      </c>
      <c r="CC44" t="s">
        <v>417</v>
      </c>
      <c r="CD44" t="s">
        <v>417</v>
      </c>
      <c r="CE44" t="s">
        <v>417</v>
      </c>
      <c r="CF44" t="s">
        <v>417</v>
      </c>
      <c r="CG44" t="s">
        <v>417</v>
      </c>
      <c r="CH44" t="s">
        <v>417</v>
      </c>
      <c r="CI44" t="s">
        <v>417</v>
      </c>
      <c r="CJ44" t="s">
        <v>417</v>
      </c>
      <c r="CK44" t="s">
        <v>417</v>
      </c>
      <c r="CL44" t="s">
        <v>417</v>
      </c>
      <c r="CM44">
        <f>$B$11*DK44+$C$11*DL44+$F$11*DW44*(1-DZ44)</f>
        <v>1500.0419354838709</v>
      </c>
      <c r="CN44">
        <f t="shared" si="36"/>
        <v>1261.2460329162504</v>
      </c>
      <c r="CO44">
        <f>($B$11*$D$9+$C$11*$D$9+$F$11*((EJ44+EB44)/MAX(EJ44+EB44+EK44, 0.1)*$I$9+EK44/MAX(EJ44+EB44+EK44, 0.1)*$J$9))/($B$11+$C$11+$F$11)</f>
        <v>0.8408071821734826</v>
      </c>
      <c r="CP44">
        <f>($B$11*$K$9+$C$11*$K$9+$F$11*((EJ44+EB44)/MAX(EJ44+EB44+EK44, 0.1)*$P$9+EK44/MAX(EJ44+EB44+EK44, 0.1)*$Q$9))/($B$11+$C$11+$F$11)</f>
        <v>0.1611578615948214</v>
      </c>
      <c r="CQ44">
        <v>6</v>
      </c>
      <c r="CR44">
        <v>0.5</v>
      </c>
      <c r="CS44" t="s">
        <v>418</v>
      </c>
      <c r="CT44">
        <v>2</v>
      </c>
      <c r="CU44">
        <v>1690383710</v>
      </c>
      <c r="CV44">
        <v>409.66112903225809</v>
      </c>
      <c r="CW44">
        <v>423.92119354838712</v>
      </c>
      <c r="CX44">
        <v>25.421851612903229</v>
      </c>
      <c r="CY44">
        <v>24.106848387096779</v>
      </c>
      <c r="CZ44">
        <v>408.45351612903232</v>
      </c>
      <c r="DA44">
        <v>25.068938709677418</v>
      </c>
      <c r="DB44">
        <v>600.16012903225806</v>
      </c>
      <c r="DC44">
        <v>101.566</v>
      </c>
      <c r="DD44">
        <v>9.993606451612902E-2</v>
      </c>
      <c r="DE44">
        <v>27.390296774193541</v>
      </c>
      <c r="DF44">
        <v>27.322303225806451</v>
      </c>
      <c r="DG44">
        <v>999.90000000000032</v>
      </c>
      <c r="DH44">
        <v>0</v>
      </c>
      <c r="DI44">
        <v>0</v>
      </c>
      <c r="DJ44">
        <v>10007.260322580651</v>
      </c>
      <c r="DK44">
        <v>0</v>
      </c>
      <c r="DL44">
        <v>1796.814516129032</v>
      </c>
      <c r="DM44">
        <v>-14.260151612903231</v>
      </c>
      <c r="DN44">
        <v>420.34706451612902</v>
      </c>
      <c r="DO44">
        <v>434.39312903225812</v>
      </c>
      <c r="DP44">
        <v>1.3150138709677419</v>
      </c>
      <c r="DQ44">
        <v>423.92119354838712</v>
      </c>
      <c r="DR44">
        <v>24.106848387096779</v>
      </c>
      <c r="DS44">
        <v>2.581998064516128</v>
      </c>
      <c r="DT44">
        <v>2.4484370967741942</v>
      </c>
      <c r="DU44">
        <v>21.552796774193549</v>
      </c>
      <c r="DV44">
        <v>20.687738709677419</v>
      </c>
      <c r="DW44">
        <v>1500.0419354838709</v>
      </c>
      <c r="DX44">
        <v>0.97300538709677409</v>
      </c>
      <c r="DY44">
        <v>2.6994816129032252E-2</v>
      </c>
      <c r="DZ44">
        <v>0</v>
      </c>
      <c r="EA44">
        <v>985.86512903225821</v>
      </c>
      <c r="EB44">
        <v>4.9993100000000013</v>
      </c>
      <c r="EC44">
        <v>15912.258064516131</v>
      </c>
      <c r="ED44">
        <v>13259.62258064516</v>
      </c>
      <c r="EE44">
        <v>36.92716129032258</v>
      </c>
      <c r="EF44">
        <v>38.18922580645161</v>
      </c>
      <c r="EG44">
        <v>37.247677419354829</v>
      </c>
      <c r="EH44">
        <v>37.545999999999999</v>
      </c>
      <c r="EI44">
        <v>38.223483870967733</v>
      </c>
      <c r="EJ44">
        <v>1454.685483870968</v>
      </c>
      <c r="EK44">
        <v>40.360322580645153</v>
      </c>
      <c r="EL44">
        <v>0</v>
      </c>
      <c r="EM44">
        <v>141.79999995231631</v>
      </c>
      <c r="EN44">
        <v>0</v>
      </c>
      <c r="EO44">
        <v>982.27008000000001</v>
      </c>
      <c r="EP44">
        <v>-204.3216154014149</v>
      </c>
      <c r="EQ44">
        <v>-3056.3769232645982</v>
      </c>
      <c r="ER44">
        <v>15858.42</v>
      </c>
      <c r="ES44">
        <v>15</v>
      </c>
      <c r="ET44">
        <v>1690383198.0999999</v>
      </c>
      <c r="EU44" t="s">
        <v>538</v>
      </c>
      <c r="EV44">
        <v>1690383194.0999999</v>
      </c>
      <c r="EW44">
        <v>1690383198.0999999</v>
      </c>
      <c r="EX44">
        <v>19</v>
      </c>
      <c r="EY44">
        <v>2.7E-2</v>
      </c>
      <c r="EZ44">
        <v>8.0000000000000002E-3</v>
      </c>
      <c r="FA44">
        <v>1.2030000000000001</v>
      </c>
      <c r="FB44">
        <v>0.35299999999999998</v>
      </c>
      <c r="FC44">
        <v>418</v>
      </c>
      <c r="FD44">
        <v>24</v>
      </c>
      <c r="FE44">
        <v>0.21</v>
      </c>
      <c r="FF44">
        <v>0.15</v>
      </c>
      <c r="FG44">
        <v>13.715063198248711</v>
      </c>
      <c r="FH44">
        <v>-0.71058116185864784</v>
      </c>
      <c r="FI44">
        <v>5.7185603181677411E-2</v>
      </c>
      <c r="FJ44">
        <v>1</v>
      </c>
      <c r="FK44">
        <v>-14.26946585365854</v>
      </c>
      <c r="FL44">
        <v>0.36411637630660781</v>
      </c>
      <c r="FM44">
        <v>4.6678582385710453E-2</v>
      </c>
      <c r="FN44">
        <v>1</v>
      </c>
      <c r="FO44">
        <v>409.66112903225809</v>
      </c>
      <c r="FP44">
        <v>1.381112903225012</v>
      </c>
      <c r="FQ44">
        <v>0.1053307362351464</v>
      </c>
      <c r="FR44">
        <v>1</v>
      </c>
      <c r="FS44">
        <v>1.294149268292683</v>
      </c>
      <c r="FT44">
        <v>0.45518132404181438</v>
      </c>
      <c r="FU44">
        <v>4.5371524291539678E-2</v>
      </c>
      <c r="FV44">
        <v>1</v>
      </c>
      <c r="FW44">
        <v>25.421851612903229</v>
      </c>
      <c r="FX44">
        <v>0.40213548387093973</v>
      </c>
      <c r="FY44">
        <v>3.0407701390439908E-2</v>
      </c>
      <c r="FZ44">
        <v>1</v>
      </c>
      <c r="GA44">
        <v>5</v>
      </c>
      <c r="GB44">
        <v>5</v>
      </c>
      <c r="GC44" t="s">
        <v>420</v>
      </c>
      <c r="GD44">
        <v>3.1775600000000002</v>
      </c>
      <c r="GE44">
        <v>2.7969900000000001</v>
      </c>
      <c r="GF44">
        <v>0.103227</v>
      </c>
      <c r="GG44">
        <v>0.106695</v>
      </c>
      <c r="GH44">
        <v>0.12548699999999999</v>
      </c>
      <c r="GI44">
        <v>0.12191299999999999</v>
      </c>
      <c r="GJ44">
        <v>28047.1</v>
      </c>
      <c r="GK44">
        <v>22251.200000000001</v>
      </c>
      <c r="GL44">
        <v>29232.5</v>
      </c>
      <c r="GM44">
        <v>24402.7</v>
      </c>
      <c r="GN44">
        <v>32480.400000000001</v>
      </c>
      <c r="GO44">
        <v>31247</v>
      </c>
      <c r="GP44">
        <v>40302.9</v>
      </c>
      <c r="GQ44">
        <v>39798.1</v>
      </c>
      <c r="GR44">
        <v>2.1547000000000001</v>
      </c>
      <c r="GS44">
        <v>1.9021699999999999</v>
      </c>
      <c r="GT44">
        <v>9.98005E-2</v>
      </c>
      <c r="GU44">
        <v>0</v>
      </c>
      <c r="GV44">
        <v>25.686</v>
      </c>
      <c r="GW44">
        <v>999.9</v>
      </c>
      <c r="GX44">
        <v>66.900000000000006</v>
      </c>
      <c r="GY44">
        <v>28.4</v>
      </c>
      <c r="GZ44">
        <v>25.584900000000001</v>
      </c>
      <c r="HA44">
        <v>62.1417</v>
      </c>
      <c r="HB44">
        <v>31.963100000000001</v>
      </c>
      <c r="HC44">
        <v>1</v>
      </c>
      <c r="HD44">
        <v>3.0370899999999999E-2</v>
      </c>
      <c r="HE44">
        <v>0</v>
      </c>
      <c r="HF44">
        <v>20.277799999999999</v>
      </c>
      <c r="HG44">
        <v>5.2276199999999999</v>
      </c>
      <c r="HH44">
        <v>11.906599999999999</v>
      </c>
      <c r="HI44">
        <v>4.9637500000000001</v>
      </c>
      <c r="HJ44">
        <v>3.2919999999999998</v>
      </c>
      <c r="HK44">
        <v>9999</v>
      </c>
      <c r="HL44">
        <v>9999</v>
      </c>
      <c r="HM44">
        <v>9999</v>
      </c>
      <c r="HN44">
        <v>999.9</v>
      </c>
      <c r="HO44">
        <v>4.9701500000000003</v>
      </c>
      <c r="HP44">
        <v>1.8748499999999999</v>
      </c>
      <c r="HQ44">
        <v>1.8736299999999999</v>
      </c>
      <c r="HR44">
        <v>1.8727100000000001</v>
      </c>
      <c r="HS44">
        <v>1.8743700000000001</v>
      </c>
      <c r="HT44">
        <v>1.8692500000000001</v>
      </c>
      <c r="HU44">
        <v>1.87347</v>
      </c>
      <c r="HV44">
        <v>1.8785099999999999</v>
      </c>
      <c r="HW44">
        <v>0</v>
      </c>
      <c r="HX44">
        <v>0</v>
      </c>
      <c r="HY44">
        <v>0</v>
      </c>
      <c r="HZ44">
        <v>0</v>
      </c>
      <c r="IA44" t="s">
        <v>421</v>
      </c>
      <c r="IB44" t="s">
        <v>422</v>
      </c>
      <c r="IC44" t="s">
        <v>423</v>
      </c>
      <c r="ID44" t="s">
        <v>423</v>
      </c>
      <c r="IE44" t="s">
        <v>423</v>
      </c>
      <c r="IF44" t="s">
        <v>423</v>
      </c>
      <c r="IG44">
        <v>0</v>
      </c>
      <c r="IH44">
        <v>100</v>
      </c>
      <c r="II44">
        <v>100</v>
      </c>
      <c r="IJ44">
        <v>1.208</v>
      </c>
      <c r="IK44">
        <v>0.35299999999999998</v>
      </c>
      <c r="IL44">
        <v>1.1861298770805839</v>
      </c>
      <c r="IM44">
        <v>7.5022699049890511E-4</v>
      </c>
      <c r="IN44">
        <v>-1.9075414379404558E-6</v>
      </c>
      <c r="IO44">
        <v>4.87577687351772E-10</v>
      </c>
      <c r="IP44">
        <v>0.35291499999999942</v>
      </c>
      <c r="IQ44">
        <v>0</v>
      </c>
      <c r="IR44">
        <v>0</v>
      </c>
      <c r="IS44">
        <v>0</v>
      </c>
      <c r="IT44">
        <v>1</v>
      </c>
      <c r="IU44">
        <v>1943</v>
      </c>
      <c r="IV44">
        <v>1</v>
      </c>
      <c r="IW44">
        <v>21</v>
      </c>
      <c r="IX44">
        <v>8.6999999999999993</v>
      </c>
      <c r="IY44">
        <v>8.6999999999999993</v>
      </c>
      <c r="IZ44">
        <v>1.1035200000000001</v>
      </c>
      <c r="JA44">
        <v>2.3913600000000002</v>
      </c>
      <c r="JB44">
        <v>1.42578</v>
      </c>
      <c r="JC44">
        <v>2.2778299999999998</v>
      </c>
      <c r="JD44">
        <v>1.5478499999999999</v>
      </c>
      <c r="JE44">
        <v>2.3779300000000001</v>
      </c>
      <c r="JF44">
        <v>32.487499999999997</v>
      </c>
      <c r="JG44">
        <v>15.156499999999999</v>
      </c>
      <c r="JH44">
        <v>18</v>
      </c>
      <c r="JI44">
        <v>622.72400000000005</v>
      </c>
      <c r="JJ44">
        <v>443.54300000000001</v>
      </c>
      <c r="JK44">
        <v>26.7196</v>
      </c>
      <c r="JL44">
        <v>27.661200000000001</v>
      </c>
      <c r="JM44">
        <v>29.9998</v>
      </c>
      <c r="JN44">
        <v>27.602799999999998</v>
      </c>
      <c r="JO44">
        <v>27.543800000000001</v>
      </c>
      <c r="JP44">
        <v>22.109000000000002</v>
      </c>
      <c r="JQ44">
        <v>0</v>
      </c>
      <c r="JR44">
        <v>100</v>
      </c>
      <c r="JS44">
        <v>-999.9</v>
      </c>
      <c r="JT44">
        <v>424.00799999999998</v>
      </c>
      <c r="JU44">
        <v>25</v>
      </c>
      <c r="JV44">
        <v>95.219200000000001</v>
      </c>
      <c r="JW44">
        <v>101.26900000000001</v>
      </c>
    </row>
    <row r="45" spans="1:283" x14ac:dyDescent="0.2">
      <c r="A45">
        <v>29</v>
      </c>
      <c r="B45">
        <v>1690383890.5</v>
      </c>
      <c r="C45">
        <v>5520.4000000953674</v>
      </c>
      <c r="D45" t="s">
        <v>551</v>
      </c>
      <c r="E45" t="s">
        <v>552</v>
      </c>
      <c r="F45">
        <v>15</v>
      </c>
      <c r="P45">
        <v>1690383882.75</v>
      </c>
      <c r="Q45">
        <f t="shared" si="0"/>
        <v>1.8648372535428003E-3</v>
      </c>
      <c r="R45">
        <f t="shared" si="1"/>
        <v>1.8648372535428004</v>
      </c>
      <c r="S45">
        <f t="shared" si="2"/>
        <v>19.562395145187072</v>
      </c>
      <c r="T45">
        <f t="shared" si="3"/>
        <v>407.97473333333329</v>
      </c>
      <c r="U45">
        <f t="shared" si="4"/>
        <v>217.93532906434743</v>
      </c>
      <c r="V45">
        <f t="shared" si="5"/>
        <v>22.156183195686527</v>
      </c>
      <c r="W45">
        <f t="shared" si="6"/>
        <v>41.476354337555769</v>
      </c>
      <c r="X45">
        <f t="shared" si="7"/>
        <v>0.17436595515024991</v>
      </c>
      <c r="Y45">
        <f>IF(LEFT(CS45,1)&lt;&gt;"0",IF(LEFT(CS45,1)="1",3,CT45),$D$5+$E$5*(DJ45*DC45/($K$5*1000))+$F$5*(DJ45*DC45/($K$5*1000))*MAX(MIN(CQ45,$J$5),$I$5)*MAX(MIN(CQ45,$J$5),$I$5)+$G$5*MAX(MIN(CQ45,$J$5),$I$5)*(DJ45*DC45/($K$5*1000))+$H$5*(DJ45*DC45/($K$5*1000))*(DJ45*DC45/($K$5*1000)))</f>
        <v>2.9549852802311243</v>
      </c>
      <c r="Z45">
        <f t="shared" si="8"/>
        <v>0.16884504212264889</v>
      </c>
      <c r="AA45">
        <f t="shared" si="9"/>
        <v>0.1060096216547555</v>
      </c>
      <c r="AB45">
        <f t="shared" si="10"/>
        <v>241.73534557500028</v>
      </c>
      <c r="AC45">
        <f>(DE45+(AB45+2*0.95*0.0000000567*(((DE45+$B$7)+273)^4-(DE45+273)^4)-44100*Q45)/(1.84*29.3*Y45+8*0.95*0.0000000567*(DE45+273)^3))</f>
        <v>28.691657760344359</v>
      </c>
      <c r="AD45">
        <f>($C$7*DF45+$D$7*DG45+$E$7*AC45)</f>
        <v>27.677813333333329</v>
      </c>
      <c r="AE45">
        <f t="shared" si="11"/>
        <v>3.7241448799853658</v>
      </c>
      <c r="AF45">
        <f t="shared" si="12"/>
        <v>70.457339030534854</v>
      </c>
      <c r="AG45">
        <f t="shared" si="13"/>
        <v>2.6364247483380572</v>
      </c>
      <c r="AH45">
        <f t="shared" si="14"/>
        <v>3.7418738553204256</v>
      </c>
      <c r="AI45">
        <f t="shared" si="15"/>
        <v>1.0877201316473086</v>
      </c>
      <c r="AJ45">
        <f t="shared" si="16"/>
        <v>-82.239322881237499</v>
      </c>
      <c r="AK45">
        <f t="shared" si="17"/>
        <v>12.951304200027623</v>
      </c>
      <c r="AL45">
        <f>2*0.95*0.0000000567*(((DE45+$B$7)+273)^4-(AD45+273)^4)</f>
        <v>0.95268575454356474</v>
      </c>
      <c r="AM45">
        <f t="shared" si="18"/>
        <v>173.40001264833396</v>
      </c>
      <c r="AN45">
        <v>0</v>
      </c>
      <c r="AO45">
        <v>0</v>
      </c>
      <c r="AP45">
        <f>IF(AN45*$H$13&gt;=AR45,1,(AR45/(AR45-AN45*$H$13)))</f>
        <v>1</v>
      </c>
      <c r="AQ45">
        <f t="shared" si="19"/>
        <v>0</v>
      </c>
      <c r="AR45">
        <f>MAX(0,($B$13+$C$13*DJ45)/(1+$D$13*DJ45)*DC45/(DE45+273)*$E$13)</f>
        <v>53514.569778443212</v>
      </c>
      <c r="AS45" t="s">
        <v>414</v>
      </c>
      <c r="AT45">
        <v>12558.6</v>
      </c>
      <c r="AU45">
        <v>607.06799999999998</v>
      </c>
      <c r="AV45">
        <v>2188.17</v>
      </c>
      <c r="AW45">
        <f t="shared" si="20"/>
        <v>0.72256817340517421</v>
      </c>
      <c r="AX45">
        <v>-1.734461745173538</v>
      </c>
      <c r="AY45" t="s">
        <v>553</v>
      </c>
      <c r="AZ45">
        <v>12508.8</v>
      </c>
      <c r="BA45">
        <v>691.41584615384613</v>
      </c>
      <c r="BB45">
        <v>1033.3800000000001</v>
      </c>
      <c r="BC45">
        <f t="shared" si="21"/>
        <v>0.33091810742045902</v>
      </c>
      <c r="BD45">
        <v>0.5</v>
      </c>
      <c r="BE45">
        <f t="shared" si="22"/>
        <v>1261.202450556995</v>
      </c>
      <c r="BF45">
        <f t="shared" si="23"/>
        <v>19.562395145187072</v>
      </c>
      <c r="BG45">
        <f t="shared" si="24"/>
        <v>208.67736400618293</v>
      </c>
      <c r="BH45">
        <f t="shared" si="25"/>
        <v>1.6886152481669463E-2</v>
      </c>
      <c r="BI45">
        <f t="shared" si="26"/>
        <v>1.1174882424664692</v>
      </c>
      <c r="BJ45">
        <f t="shared" si="27"/>
        <v>463.40120523086006</v>
      </c>
      <c r="BK45" t="s">
        <v>554</v>
      </c>
      <c r="BL45">
        <v>-6.58</v>
      </c>
      <c r="BM45">
        <f t="shared" si="28"/>
        <v>-6.58</v>
      </c>
      <c r="BN45">
        <f t="shared" si="29"/>
        <v>1.0063674543730283</v>
      </c>
      <c r="BO45">
        <f t="shared" si="30"/>
        <v>0.32882433348028189</v>
      </c>
      <c r="BP45">
        <f t="shared" si="31"/>
        <v>0.52616015491513835</v>
      </c>
      <c r="BQ45">
        <f t="shared" si="32"/>
        <v>0.8021452688316395</v>
      </c>
      <c r="BR45">
        <f t="shared" si="33"/>
        <v>0.73037033663862283</v>
      </c>
      <c r="BS45">
        <f t="shared" si="34"/>
        <v>-3.1293238740999589E-3</v>
      </c>
      <c r="BT45">
        <f t="shared" si="35"/>
        <v>1.0031293238740999</v>
      </c>
      <c r="BU45">
        <v>3176</v>
      </c>
      <c r="BV45">
        <v>300</v>
      </c>
      <c r="BW45">
        <v>300</v>
      </c>
      <c r="BX45">
        <v>300</v>
      </c>
      <c r="BY45">
        <v>12508.8</v>
      </c>
      <c r="BZ45">
        <v>943.13</v>
      </c>
      <c r="CA45">
        <v>-9.0636999999999992E-3</v>
      </c>
      <c r="CB45">
        <v>-15.36</v>
      </c>
      <c r="CC45" t="s">
        <v>417</v>
      </c>
      <c r="CD45" t="s">
        <v>417</v>
      </c>
      <c r="CE45" t="s">
        <v>417</v>
      </c>
      <c r="CF45" t="s">
        <v>417</v>
      </c>
      <c r="CG45" t="s">
        <v>417</v>
      </c>
      <c r="CH45" t="s">
        <v>417</v>
      </c>
      <c r="CI45" t="s">
        <v>417</v>
      </c>
      <c r="CJ45" t="s">
        <v>417</v>
      </c>
      <c r="CK45" t="s">
        <v>417</v>
      </c>
      <c r="CL45" t="s">
        <v>417</v>
      </c>
      <c r="CM45">
        <f>$B$11*DK45+$C$11*DL45+$F$11*DW45*(1-DZ45)</f>
        <v>1499.99</v>
      </c>
      <c r="CN45">
        <f t="shared" si="36"/>
        <v>1261.202450556995</v>
      </c>
      <c r="CO45">
        <f>($B$11*$D$9+$C$11*$D$9+$F$11*((EJ45+EB45)/MAX(EJ45+EB45+EK45, 0.1)*$I$9+EK45/MAX(EJ45+EB45+EK45, 0.1)*$J$9))/($B$11+$C$11+$F$11)</f>
        <v>0.84080723908625721</v>
      </c>
      <c r="CP45">
        <f>($B$11*$K$9+$C$11*$K$9+$F$11*((EJ45+EB45)/MAX(EJ45+EB45+EK45, 0.1)*$P$9+EK45/MAX(EJ45+EB45+EK45, 0.1)*$Q$9))/($B$11+$C$11+$F$11)</f>
        <v>0.16115797143647642</v>
      </c>
      <c r="CQ45">
        <v>6</v>
      </c>
      <c r="CR45">
        <v>0.5</v>
      </c>
      <c r="CS45" t="s">
        <v>418</v>
      </c>
      <c r="CT45">
        <v>2</v>
      </c>
      <c r="CU45">
        <v>1690383882.75</v>
      </c>
      <c r="CV45">
        <v>407.97473333333329</v>
      </c>
      <c r="CW45">
        <v>428.29010000000011</v>
      </c>
      <c r="CX45">
        <v>25.93272</v>
      </c>
      <c r="CY45">
        <v>24.116943333333339</v>
      </c>
      <c r="CZ45">
        <v>406.76620000000003</v>
      </c>
      <c r="DA45">
        <v>25.579803333333331</v>
      </c>
      <c r="DB45">
        <v>600.23140000000012</v>
      </c>
      <c r="DC45">
        <v>101.56359999999999</v>
      </c>
      <c r="DD45">
        <v>0.10042708</v>
      </c>
      <c r="DE45">
        <v>27.75911</v>
      </c>
      <c r="DF45">
        <v>27.677813333333329</v>
      </c>
      <c r="DG45">
        <v>999.9000000000002</v>
      </c>
      <c r="DH45">
        <v>0</v>
      </c>
      <c r="DI45">
        <v>0</v>
      </c>
      <c r="DJ45">
        <v>9989.5223333333324</v>
      </c>
      <c r="DK45">
        <v>0</v>
      </c>
      <c r="DL45">
        <v>1923.0693333333329</v>
      </c>
      <c r="DM45">
        <v>-20.315316666666671</v>
      </c>
      <c r="DN45">
        <v>418.83646666666658</v>
      </c>
      <c r="DO45">
        <v>438.87426666666681</v>
      </c>
      <c r="DP45">
        <v>1.8157863333333331</v>
      </c>
      <c r="DQ45">
        <v>428.29010000000011</v>
      </c>
      <c r="DR45">
        <v>24.116943333333339</v>
      </c>
      <c r="DS45">
        <v>2.633820333333333</v>
      </c>
      <c r="DT45">
        <v>2.449402666666666</v>
      </c>
      <c r="DU45">
        <v>21.877873333333341</v>
      </c>
      <c r="DV45">
        <v>20.694136666666669</v>
      </c>
      <c r="DW45">
        <v>1499.99</v>
      </c>
      <c r="DX45">
        <v>0.97300216666666672</v>
      </c>
      <c r="DY45">
        <v>2.6997609999999998E-2</v>
      </c>
      <c r="DZ45">
        <v>0</v>
      </c>
      <c r="EA45">
        <v>691.40956666666671</v>
      </c>
      <c r="EB45">
        <v>4.9993100000000004</v>
      </c>
      <c r="EC45">
        <v>11963.66333333333</v>
      </c>
      <c r="ED45">
        <v>13259.15333333333</v>
      </c>
      <c r="EE45">
        <v>38.920533333333317</v>
      </c>
      <c r="EF45">
        <v>41.024799999999992</v>
      </c>
      <c r="EG45">
        <v>39.237266666666663</v>
      </c>
      <c r="EH45">
        <v>40.766333333333321</v>
      </c>
      <c r="EI45">
        <v>40.72466666666665</v>
      </c>
      <c r="EJ45">
        <v>1454.628333333334</v>
      </c>
      <c r="EK45">
        <v>40.361666666666657</v>
      </c>
      <c r="EL45">
        <v>0</v>
      </c>
      <c r="EM45">
        <v>172</v>
      </c>
      <c r="EN45">
        <v>0</v>
      </c>
      <c r="EO45">
        <v>691.41584615384613</v>
      </c>
      <c r="EP45">
        <v>-7.7195213553589683</v>
      </c>
      <c r="EQ45">
        <v>435.3641024352857</v>
      </c>
      <c r="ER45">
        <v>11961.95384615385</v>
      </c>
      <c r="ES45">
        <v>15</v>
      </c>
      <c r="ET45">
        <v>1690383198.0999999</v>
      </c>
      <c r="EU45" t="s">
        <v>538</v>
      </c>
      <c r="EV45">
        <v>1690383194.0999999</v>
      </c>
      <c r="EW45">
        <v>1690383198.0999999</v>
      </c>
      <c r="EX45">
        <v>19</v>
      </c>
      <c r="EY45">
        <v>2.7E-2</v>
      </c>
      <c r="EZ45">
        <v>8.0000000000000002E-3</v>
      </c>
      <c r="FA45">
        <v>1.2030000000000001</v>
      </c>
      <c r="FB45">
        <v>0.35299999999999998</v>
      </c>
      <c r="FC45">
        <v>418</v>
      </c>
      <c r="FD45">
        <v>24</v>
      </c>
      <c r="FE45">
        <v>0.21</v>
      </c>
      <c r="FF45">
        <v>0.15</v>
      </c>
      <c r="FG45">
        <v>19.544388250133309</v>
      </c>
      <c r="FH45">
        <v>1.111833318665614</v>
      </c>
      <c r="FI45">
        <v>0.1222281454145661</v>
      </c>
      <c r="FJ45">
        <v>0</v>
      </c>
      <c r="FK45">
        <v>-20.169544999999999</v>
      </c>
      <c r="FL45">
        <v>-2.4806521575984739</v>
      </c>
      <c r="FM45">
        <v>0.27583760707162491</v>
      </c>
      <c r="FN45">
        <v>1</v>
      </c>
      <c r="FO45">
        <v>407.97473333333329</v>
      </c>
      <c r="FP45">
        <v>5.7750567296998403</v>
      </c>
      <c r="FQ45">
        <v>0.41689318642655671</v>
      </c>
      <c r="FR45">
        <v>0</v>
      </c>
      <c r="FS45">
        <v>1.758677</v>
      </c>
      <c r="FT45">
        <v>1.2440431519699791</v>
      </c>
      <c r="FU45">
        <v>0.1212446808565225</v>
      </c>
      <c r="FV45">
        <v>0</v>
      </c>
      <c r="FW45">
        <v>25.93272</v>
      </c>
      <c r="FX45">
        <v>1.139180422691876</v>
      </c>
      <c r="FY45">
        <v>8.2213998807988575E-2</v>
      </c>
      <c r="FZ45">
        <v>0</v>
      </c>
      <c r="GA45">
        <v>1</v>
      </c>
      <c r="GB45">
        <v>5</v>
      </c>
      <c r="GC45" t="s">
        <v>555</v>
      </c>
      <c r="GD45">
        <v>3.1775500000000001</v>
      </c>
      <c r="GE45">
        <v>2.7966500000000001</v>
      </c>
      <c r="GF45">
        <v>0.103016</v>
      </c>
      <c r="GG45">
        <v>0.107641</v>
      </c>
      <c r="GH45">
        <v>0.127585</v>
      </c>
      <c r="GI45">
        <v>0.122006</v>
      </c>
      <c r="GJ45">
        <v>28051.200000000001</v>
      </c>
      <c r="GK45">
        <v>22228.400000000001</v>
      </c>
      <c r="GL45">
        <v>29229.7</v>
      </c>
      <c r="GM45">
        <v>24403.4</v>
      </c>
      <c r="GN45">
        <v>32397.4</v>
      </c>
      <c r="GO45">
        <v>31244.3</v>
      </c>
      <c r="GP45">
        <v>40299.199999999997</v>
      </c>
      <c r="GQ45">
        <v>39799</v>
      </c>
      <c r="GR45">
        <v>2.1549999999999998</v>
      </c>
      <c r="GS45">
        <v>1.9266799999999999</v>
      </c>
      <c r="GT45">
        <v>7.54967E-2</v>
      </c>
      <c r="GU45">
        <v>0</v>
      </c>
      <c r="GV45">
        <v>26.463200000000001</v>
      </c>
      <c r="GW45">
        <v>999.9</v>
      </c>
      <c r="GX45">
        <v>66.7</v>
      </c>
      <c r="GY45">
        <v>28.4</v>
      </c>
      <c r="GZ45">
        <v>25.508900000000001</v>
      </c>
      <c r="HA45">
        <v>62.131599999999999</v>
      </c>
      <c r="HB45">
        <v>31.618600000000001</v>
      </c>
      <c r="HC45">
        <v>1</v>
      </c>
      <c r="HD45">
        <v>2.6455800000000002E-2</v>
      </c>
      <c r="HE45">
        <v>0</v>
      </c>
      <c r="HF45">
        <v>20.279699999999998</v>
      </c>
      <c r="HG45">
        <v>5.22403</v>
      </c>
      <c r="HH45">
        <v>11.9063</v>
      </c>
      <c r="HI45">
        <v>4.9638</v>
      </c>
      <c r="HJ45">
        <v>3.2919999999999998</v>
      </c>
      <c r="HK45">
        <v>9999</v>
      </c>
      <c r="HL45">
        <v>9999</v>
      </c>
      <c r="HM45">
        <v>9999</v>
      </c>
      <c r="HN45">
        <v>999.9</v>
      </c>
      <c r="HO45">
        <v>4.9701500000000003</v>
      </c>
      <c r="HP45">
        <v>1.8749100000000001</v>
      </c>
      <c r="HQ45">
        <v>1.87364</v>
      </c>
      <c r="HR45">
        <v>1.8727199999999999</v>
      </c>
      <c r="HS45">
        <v>1.8743799999999999</v>
      </c>
      <c r="HT45">
        <v>1.8693200000000001</v>
      </c>
      <c r="HU45">
        <v>1.87347</v>
      </c>
      <c r="HV45">
        <v>1.8785099999999999</v>
      </c>
      <c r="HW45">
        <v>0</v>
      </c>
      <c r="HX45">
        <v>0</v>
      </c>
      <c r="HY45">
        <v>0</v>
      </c>
      <c r="HZ45">
        <v>0</v>
      </c>
      <c r="IA45" t="s">
        <v>421</v>
      </c>
      <c r="IB45" t="s">
        <v>422</v>
      </c>
      <c r="IC45" t="s">
        <v>423</v>
      </c>
      <c r="ID45" t="s">
        <v>423</v>
      </c>
      <c r="IE45" t="s">
        <v>423</v>
      </c>
      <c r="IF45" t="s">
        <v>423</v>
      </c>
      <c r="IG45">
        <v>0</v>
      </c>
      <c r="IH45">
        <v>100</v>
      </c>
      <c r="II45">
        <v>100</v>
      </c>
      <c r="IJ45">
        <v>1.208</v>
      </c>
      <c r="IK45">
        <v>0.35289999999999999</v>
      </c>
      <c r="IL45">
        <v>1.1861298770805839</v>
      </c>
      <c r="IM45">
        <v>7.5022699049890511E-4</v>
      </c>
      <c r="IN45">
        <v>-1.9075414379404558E-6</v>
      </c>
      <c r="IO45">
        <v>4.87577687351772E-10</v>
      </c>
      <c r="IP45">
        <v>0.35291499999999942</v>
      </c>
      <c r="IQ45">
        <v>0</v>
      </c>
      <c r="IR45">
        <v>0</v>
      </c>
      <c r="IS45">
        <v>0</v>
      </c>
      <c r="IT45">
        <v>1</v>
      </c>
      <c r="IU45">
        <v>1943</v>
      </c>
      <c r="IV45">
        <v>1</v>
      </c>
      <c r="IW45">
        <v>21</v>
      </c>
      <c r="IX45">
        <v>11.6</v>
      </c>
      <c r="IY45">
        <v>11.5</v>
      </c>
      <c r="IZ45">
        <v>1.1145</v>
      </c>
      <c r="JA45">
        <v>2.3950200000000001</v>
      </c>
      <c r="JB45">
        <v>1.42578</v>
      </c>
      <c r="JC45">
        <v>2.2778299999999998</v>
      </c>
      <c r="JD45">
        <v>1.5478499999999999</v>
      </c>
      <c r="JE45">
        <v>2.32422</v>
      </c>
      <c r="JF45">
        <v>32.642600000000002</v>
      </c>
      <c r="JG45">
        <v>15.1302</v>
      </c>
      <c r="JH45">
        <v>18</v>
      </c>
      <c r="JI45">
        <v>622.77200000000005</v>
      </c>
      <c r="JJ45">
        <v>458.00299999999999</v>
      </c>
      <c r="JK45">
        <v>26.826899999999998</v>
      </c>
      <c r="JL45">
        <v>27.6297</v>
      </c>
      <c r="JM45">
        <v>30.0001</v>
      </c>
      <c r="JN45">
        <v>27.586500000000001</v>
      </c>
      <c r="JO45">
        <v>27.5276</v>
      </c>
      <c r="JP45">
        <v>22.324300000000001</v>
      </c>
      <c r="JQ45">
        <v>0</v>
      </c>
      <c r="JR45">
        <v>100</v>
      </c>
      <c r="JS45">
        <v>-999.9</v>
      </c>
      <c r="JT45">
        <v>429.27199999999999</v>
      </c>
      <c r="JU45">
        <v>25</v>
      </c>
      <c r="JV45">
        <v>95.210400000000007</v>
      </c>
      <c r="JW45">
        <v>101.271</v>
      </c>
    </row>
    <row r="46" spans="1:283" x14ac:dyDescent="0.2">
      <c r="A46">
        <v>30</v>
      </c>
      <c r="B46">
        <v>1690383983.5</v>
      </c>
      <c r="C46">
        <v>5613.4000000953674</v>
      </c>
      <c r="D46" t="s">
        <v>556</v>
      </c>
      <c r="E46" t="s">
        <v>557</v>
      </c>
      <c r="F46">
        <v>15</v>
      </c>
      <c r="P46">
        <v>1690383975.5</v>
      </c>
      <c r="Q46">
        <f t="shared" si="0"/>
        <v>8.6098483365138671E-4</v>
      </c>
      <c r="R46">
        <f t="shared" si="1"/>
        <v>0.86098483365138667</v>
      </c>
      <c r="S46">
        <f t="shared" si="2"/>
        <v>6.8662455220510283</v>
      </c>
      <c r="T46">
        <f t="shared" si="3"/>
        <v>410.10554838709669</v>
      </c>
      <c r="U46">
        <f t="shared" si="4"/>
        <v>243.63338534025553</v>
      </c>
      <c r="V46">
        <f t="shared" si="5"/>
        <v>24.768960489447526</v>
      </c>
      <c r="W46">
        <f t="shared" si="6"/>
        <v>41.693334065513319</v>
      </c>
      <c r="X46">
        <f t="shared" si="7"/>
        <v>6.9464825348588305E-2</v>
      </c>
      <c r="Y46">
        <f>IF(LEFT(CS46,1)&lt;&gt;"0",IF(LEFT(CS46,1)="1",3,CT46),$D$5+$E$5*(DJ46*DC46/($K$5*1000))+$F$5*(DJ46*DC46/($K$5*1000))*MAX(MIN(CQ46,$J$5),$I$5)*MAX(MIN(CQ46,$J$5),$I$5)+$G$5*MAX(MIN(CQ46,$J$5),$I$5)*(DJ46*DC46/($K$5*1000))+$H$5*(DJ46*DC46/($K$5*1000))*(DJ46*DC46/($K$5*1000)))</f>
        <v>2.9571397340781003</v>
      </c>
      <c r="Z46">
        <f t="shared" si="8"/>
        <v>6.8570879209296762E-2</v>
      </c>
      <c r="AA46">
        <f t="shared" si="9"/>
        <v>4.293615848310442E-2</v>
      </c>
      <c r="AB46">
        <f t="shared" si="10"/>
        <v>241.73342342986354</v>
      </c>
      <c r="AC46">
        <f>(DE46+(AB46+2*0.95*0.0000000567*(((DE46+$B$7)+273)^4-(DE46+273)^4)-44100*Q46)/(1.84*29.3*Y46+8*0.95*0.0000000567*(DE46+273)^3))</f>
        <v>29.052283415607036</v>
      </c>
      <c r="AD46">
        <f>($C$7*DF46+$D$7*DG46+$E$7*AC46)</f>
        <v>27.933661290322579</v>
      </c>
      <c r="AE46">
        <f t="shared" si="11"/>
        <v>3.7801885591188196</v>
      </c>
      <c r="AF46">
        <f t="shared" si="12"/>
        <v>67.564252663541851</v>
      </c>
      <c r="AG46">
        <f t="shared" si="13"/>
        <v>2.5433708007267177</v>
      </c>
      <c r="AH46">
        <f t="shared" si="14"/>
        <v>3.7643734674196119</v>
      </c>
      <c r="AI46">
        <f t="shared" si="15"/>
        <v>1.2368177583921018</v>
      </c>
      <c r="AJ46">
        <f t="shared" si="16"/>
        <v>-37.969431164026155</v>
      </c>
      <c r="AK46">
        <f t="shared" si="17"/>
        <v>-11.45650901439928</v>
      </c>
      <c r="AL46">
        <f>2*0.95*0.0000000567*(((DE46+$B$7)+273)^4-(AD46+273)^4)</f>
        <v>-0.8436229879663496</v>
      </c>
      <c r="AM46">
        <f t="shared" si="18"/>
        <v>191.46386026347176</v>
      </c>
      <c r="AN46">
        <v>0</v>
      </c>
      <c r="AO46">
        <v>0</v>
      </c>
      <c r="AP46">
        <f>IF(AN46*$H$13&gt;=AR46,1,(AR46/(AR46-AN46*$H$13)))</f>
        <v>1</v>
      </c>
      <c r="AQ46">
        <f t="shared" si="19"/>
        <v>0</v>
      </c>
      <c r="AR46">
        <f>MAX(0,($B$13+$C$13*DJ46)/(1+$D$13*DJ46)*DC46/(DE46+273)*$E$13)</f>
        <v>53559.099221060002</v>
      </c>
      <c r="AS46" t="s">
        <v>414</v>
      </c>
      <c r="AT46">
        <v>12558.6</v>
      </c>
      <c r="AU46">
        <v>607.06799999999998</v>
      </c>
      <c r="AV46">
        <v>2188.17</v>
      </c>
      <c r="AW46">
        <f t="shared" si="20"/>
        <v>0.72256817340517421</v>
      </c>
      <c r="AX46">
        <v>-1.734461745173538</v>
      </c>
      <c r="AY46" t="s">
        <v>558</v>
      </c>
      <c r="AZ46">
        <v>12575.1</v>
      </c>
      <c r="BA46">
        <v>742.02615999999989</v>
      </c>
      <c r="BB46">
        <v>852.255</v>
      </c>
      <c r="BC46">
        <f t="shared" si="21"/>
        <v>0.12933786249420665</v>
      </c>
      <c r="BD46">
        <v>0.5</v>
      </c>
      <c r="BE46">
        <f t="shared" si="22"/>
        <v>1261.1921715247497</v>
      </c>
      <c r="BF46">
        <f t="shared" si="23"/>
        <v>6.8662455220510283</v>
      </c>
      <c r="BG46">
        <f t="shared" si="24"/>
        <v>81.559949829718974</v>
      </c>
      <c r="BH46">
        <f t="shared" si="25"/>
        <v>6.8195057513134785E-3</v>
      </c>
      <c r="BI46">
        <f t="shared" si="26"/>
        <v>1.567506204129046</v>
      </c>
      <c r="BJ46">
        <f t="shared" si="27"/>
        <v>423.08042904799254</v>
      </c>
      <c r="BK46" t="s">
        <v>559</v>
      </c>
      <c r="BL46">
        <v>-5.23</v>
      </c>
      <c r="BM46">
        <f t="shared" si="28"/>
        <v>-5.23</v>
      </c>
      <c r="BN46">
        <f t="shared" si="29"/>
        <v>1.0061366609758817</v>
      </c>
      <c r="BO46">
        <f t="shared" si="30"/>
        <v>0.12854900085715798</v>
      </c>
      <c r="BP46">
        <f t="shared" si="31"/>
        <v>0.60906127473329075</v>
      </c>
      <c r="BQ46">
        <f t="shared" si="32"/>
        <v>0.44957049109455272</v>
      </c>
      <c r="BR46">
        <f t="shared" si="33"/>
        <v>0.84492651327997803</v>
      </c>
      <c r="BS46">
        <f t="shared" si="34"/>
        <v>-9.0604794106307024E-4</v>
      </c>
      <c r="BT46">
        <f t="shared" si="35"/>
        <v>1.000906047941063</v>
      </c>
      <c r="BU46">
        <v>3178</v>
      </c>
      <c r="BV46">
        <v>300</v>
      </c>
      <c r="BW46">
        <v>300</v>
      </c>
      <c r="BX46">
        <v>300</v>
      </c>
      <c r="BY46">
        <v>12575.1</v>
      </c>
      <c r="BZ46">
        <v>839.61</v>
      </c>
      <c r="CA46">
        <v>-9.1084300000000007E-3</v>
      </c>
      <c r="CB46">
        <v>2.37</v>
      </c>
      <c r="CC46" t="s">
        <v>417</v>
      </c>
      <c r="CD46" t="s">
        <v>417</v>
      </c>
      <c r="CE46" t="s">
        <v>417</v>
      </c>
      <c r="CF46" t="s">
        <v>417</v>
      </c>
      <c r="CG46" t="s">
        <v>417</v>
      </c>
      <c r="CH46" t="s">
        <v>417</v>
      </c>
      <c r="CI46" t="s">
        <v>417</v>
      </c>
      <c r="CJ46" t="s">
        <v>417</v>
      </c>
      <c r="CK46" t="s">
        <v>417</v>
      </c>
      <c r="CL46" t="s">
        <v>417</v>
      </c>
      <c r="CM46">
        <f>$B$11*DK46+$C$11*DL46+$F$11*DW46*(1-DZ46)</f>
        <v>1499.9777419354839</v>
      </c>
      <c r="CN46">
        <f t="shared" si="36"/>
        <v>1261.1921715247497</v>
      </c>
      <c r="CO46">
        <f>($B$11*$D$9+$C$11*$D$9+$F$11*((EJ46+EB46)/MAX(EJ46+EB46+EK46, 0.1)*$I$9+EK46/MAX(EJ46+EB46+EK46, 0.1)*$J$9))/($B$11+$C$11+$F$11)</f>
        <v>0.8408072575112886</v>
      </c>
      <c r="CP46">
        <f>($B$11*$K$9+$C$11*$K$9+$F$11*((EJ46+EB46)/MAX(EJ46+EB46+EK46, 0.1)*$P$9+EK46/MAX(EJ46+EB46+EK46, 0.1)*$Q$9))/($B$11+$C$11+$F$11)</f>
        <v>0.16115800699678703</v>
      </c>
      <c r="CQ46">
        <v>6</v>
      </c>
      <c r="CR46">
        <v>0.5</v>
      </c>
      <c r="CS46" t="s">
        <v>418</v>
      </c>
      <c r="CT46">
        <v>2</v>
      </c>
      <c r="CU46">
        <v>1690383975.5</v>
      </c>
      <c r="CV46">
        <v>410.10554838709669</v>
      </c>
      <c r="CW46">
        <v>417.32299999999992</v>
      </c>
      <c r="CX46">
        <v>25.017199999999999</v>
      </c>
      <c r="CY46">
        <v>24.177974193548391</v>
      </c>
      <c r="CZ46">
        <v>408.96054838709682</v>
      </c>
      <c r="DA46">
        <v>24.671199999999999</v>
      </c>
      <c r="DB46">
        <v>600.15700000000004</v>
      </c>
      <c r="DC46">
        <v>101.5649677419355</v>
      </c>
      <c r="DD46">
        <v>9.9918845161290334E-2</v>
      </c>
      <c r="DE46">
        <v>27.861799999999999</v>
      </c>
      <c r="DF46">
        <v>27.933661290322579</v>
      </c>
      <c r="DG46">
        <v>999.90000000000032</v>
      </c>
      <c r="DH46">
        <v>0</v>
      </c>
      <c r="DI46">
        <v>0</v>
      </c>
      <c r="DJ46">
        <v>10001.606451612901</v>
      </c>
      <c r="DK46">
        <v>0</v>
      </c>
      <c r="DL46">
        <v>427.76835483870968</v>
      </c>
      <c r="DM46">
        <v>-7.1552499999999988</v>
      </c>
      <c r="DN46">
        <v>420.69525806451628</v>
      </c>
      <c r="DO46">
        <v>427.66303225806462</v>
      </c>
      <c r="DP46">
        <v>0.84613229032258042</v>
      </c>
      <c r="DQ46">
        <v>417.32299999999992</v>
      </c>
      <c r="DR46">
        <v>24.177974193548391</v>
      </c>
      <c r="DS46">
        <v>2.541573225806451</v>
      </c>
      <c r="DT46">
        <v>2.455636774193549</v>
      </c>
      <c r="DU46">
        <v>21.29520322580645</v>
      </c>
      <c r="DV46">
        <v>20.735409677419351</v>
      </c>
      <c r="DW46">
        <v>1499.9777419354839</v>
      </c>
      <c r="DX46">
        <v>0.97300112903225799</v>
      </c>
      <c r="DY46">
        <v>2.6998512903225819E-2</v>
      </c>
      <c r="DZ46">
        <v>0</v>
      </c>
      <c r="EA46">
        <v>744.91022580645176</v>
      </c>
      <c r="EB46">
        <v>4.9993100000000013</v>
      </c>
      <c r="EC46">
        <v>12956.596774193549</v>
      </c>
      <c r="ED46">
        <v>13259.05806451613</v>
      </c>
      <c r="EE46">
        <v>39.46754838709677</v>
      </c>
      <c r="EF46">
        <v>41.017935483870957</v>
      </c>
      <c r="EG46">
        <v>39.794096774193541</v>
      </c>
      <c r="EH46">
        <v>40.60261290322579</v>
      </c>
      <c r="EI46">
        <v>40.689290322580639</v>
      </c>
      <c r="EJ46">
        <v>1454.6154838709681</v>
      </c>
      <c r="EK46">
        <v>40.362258064516112</v>
      </c>
      <c r="EL46">
        <v>0</v>
      </c>
      <c r="EM46">
        <v>92.599999904632568</v>
      </c>
      <c r="EN46">
        <v>0</v>
      </c>
      <c r="EO46">
        <v>742.02615999999989</v>
      </c>
      <c r="EP46">
        <v>-175.29507666894531</v>
      </c>
      <c r="EQ46">
        <v>-2639.315380889037</v>
      </c>
      <c r="ER46">
        <v>12917.072</v>
      </c>
      <c r="ES46">
        <v>15</v>
      </c>
      <c r="ET46">
        <v>1690384011.5</v>
      </c>
      <c r="EU46" t="s">
        <v>560</v>
      </c>
      <c r="EV46">
        <v>1690384007</v>
      </c>
      <c r="EW46">
        <v>1690384011.5</v>
      </c>
      <c r="EX46">
        <v>20</v>
      </c>
      <c r="EY46">
        <v>-5.8000000000000003E-2</v>
      </c>
      <c r="EZ46">
        <v>-7.0000000000000001E-3</v>
      </c>
      <c r="FA46">
        <v>1.145</v>
      </c>
      <c r="FB46">
        <v>0.34599999999999997</v>
      </c>
      <c r="FC46">
        <v>417</v>
      </c>
      <c r="FD46">
        <v>24</v>
      </c>
      <c r="FE46">
        <v>0.42</v>
      </c>
      <c r="FF46">
        <v>0.08</v>
      </c>
      <c r="FG46">
        <v>6.805845194384597</v>
      </c>
      <c r="FH46">
        <v>-0.59308904402969265</v>
      </c>
      <c r="FI46">
        <v>5.4240891114379568E-2</v>
      </c>
      <c r="FJ46">
        <v>1</v>
      </c>
      <c r="FK46">
        <v>-7.1912560975609754</v>
      </c>
      <c r="FL46">
        <v>0.61122125435540298</v>
      </c>
      <c r="FM46">
        <v>7.0786749927219977E-2</v>
      </c>
      <c r="FN46">
        <v>1</v>
      </c>
      <c r="FO46">
        <v>410.17148387096762</v>
      </c>
      <c r="FP46">
        <v>-0.5271290322591432</v>
      </c>
      <c r="FQ46">
        <v>4.3006279337269047E-2</v>
      </c>
      <c r="FR46">
        <v>1</v>
      </c>
      <c r="FS46">
        <v>0.82418836585365862</v>
      </c>
      <c r="FT46">
        <v>0.4068793797909393</v>
      </c>
      <c r="FU46">
        <v>4.1448969533665572E-2</v>
      </c>
      <c r="FV46">
        <v>1</v>
      </c>
      <c r="FW46">
        <v>25.021858064516131</v>
      </c>
      <c r="FX46">
        <v>0.26982096774188558</v>
      </c>
      <c r="FY46">
        <v>2.1848271123652341E-2</v>
      </c>
      <c r="FZ46">
        <v>1</v>
      </c>
      <c r="GA46">
        <v>5</v>
      </c>
      <c r="GB46">
        <v>5</v>
      </c>
      <c r="GC46" t="s">
        <v>420</v>
      </c>
      <c r="GD46">
        <v>3.1773899999999999</v>
      </c>
      <c r="GE46">
        <v>2.79732</v>
      </c>
      <c r="GF46">
        <v>0.10327699999999999</v>
      </c>
      <c r="GG46">
        <v>0.10541</v>
      </c>
      <c r="GH46">
        <v>0.124002</v>
      </c>
      <c r="GI46">
        <v>0.12214700000000001</v>
      </c>
      <c r="GJ46">
        <v>28041.1</v>
      </c>
      <c r="GK46">
        <v>22282.6</v>
      </c>
      <c r="GL46">
        <v>29227.8</v>
      </c>
      <c r="GM46">
        <v>24402.1</v>
      </c>
      <c r="GN46">
        <v>32531.4</v>
      </c>
      <c r="GO46">
        <v>31239.4</v>
      </c>
      <c r="GP46">
        <v>40296.1</v>
      </c>
      <c r="GQ46">
        <v>39799.300000000003</v>
      </c>
      <c r="GR46">
        <v>2.1549700000000001</v>
      </c>
      <c r="GS46">
        <v>1.9143699999999999</v>
      </c>
      <c r="GT46">
        <v>8.2265599999999994E-2</v>
      </c>
      <c r="GU46">
        <v>0</v>
      </c>
      <c r="GV46">
        <v>26.564499999999999</v>
      </c>
      <c r="GW46">
        <v>999.9</v>
      </c>
      <c r="GX46">
        <v>66.599999999999994</v>
      </c>
      <c r="GY46">
        <v>28.5</v>
      </c>
      <c r="GZ46">
        <v>25.619199999999999</v>
      </c>
      <c r="HA46">
        <v>61.741599999999998</v>
      </c>
      <c r="HB46">
        <v>32.7684</v>
      </c>
      <c r="HC46">
        <v>1</v>
      </c>
      <c r="HD46">
        <v>2.9779E-2</v>
      </c>
      <c r="HE46">
        <v>0</v>
      </c>
      <c r="HF46">
        <v>20.2775</v>
      </c>
      <c r="HG46">
        <v>5.2274700000000003</v>
      </c>
      <c r="HH46">
        <v>11.905099999999999</v>
      </c>
      <c r="HI46">
        <v>4.9637000000000002</v>
      </c>
      <c r="HJ46">
        <v>3.2919999999999998</v>
      </c>
      <c r="HK46">
        <v>9999</v>
      </c>
      <c r="HL46">
        <v>9999</v>
      </c>
      <c r="HM46">
        <v>9999</v>
      </c>
      <c r="HN46">
        <v>999.9</v>
      </c>
      <c r="HO46">
        <v>4.9701399999999998</v>
      </c>
      <c r="HP46">
        <v>1.8749499999999999</v>
      </c>
      <c r="HQ46">
        <v>1.8736299999999999</v>
      </c>
      <c r="HR46">
        <v>1.87273</v>
      </c>
      <c r="HS46">
        <v>1.8743799999999999</v>
      </c>
      <c r="HT46">
        <v>1.86921</v>
      </c>
      <c r="HU46">
        <v>1.87347</v>
      </c>
      <c r="HV46">
        <v>1.8785099999999999</v>
      </c>
      <c r="HW46">
        <v>0</v>
      </c>
      <c r="HX46">
        <v>0</v>
      </c>
      <c r="HY46">
        <v>0</v>
      </c>
      <c r="HZ46">
        <v>0</v>
      </c>
      <c r="IA46" t="s">
        <v>421</v>
      </c>
      <c r="IB46" t="s">
        <v>422</v>
      </c>
      <c r="IC46" t="s">
        <v>423</v>
      </c>
      <c r="ID46" t="s">
        <v>423</v>
      </c>
      <c r="IE46" t="s">
        <v>423</v>
      </c>
      <c r="IF46" t="s">
        <v>423</v>
      </c>
      <c r="IG46">
        <v>0</v>
      </c>
      <c r="IH46">
        <v>100</v>
      </c>
      <c r="II46">
        <v>100</v>
      </c>
      <c r="IJ46">
        <v>1.145</v>
      </c>
      <c r="IK46">
        <v>0.34599999999999997</v>
      </c>
      <c r="IL46">
        <v>1.1861298770805839</v>
      </c>
      <c r="IM46">
        <v>7.5022699049890511E-4</v>
      </c>
      <c r="IN46">
        <v>-1.9075414379404558E-6</v>
      </c>
      <c r="IO46">
        <v>4.87577687351772E-10</v>
      </c>
      <c r="IP46">
        <v>0.35291499999999942</v>
      </c>
      <c r="IQ46">
        <v>0</v>
      </c>
      <c r="IR46">
        <v>0</v>
      </c>
      <c r="IS46">
        <v>0</v>
      </c>
      <c r="IT46">
        <v>1</v>
      </c>
      <c r="IU46">
        <v>1943</v>
      </c>
      <c r="IV46">
        <v>1</v>
      </c>
      <c r="IW46">
        <v>21</v>
      </c>
      <c r="IX46">
        <v>13.2</v>
      </c>
      <c r="IY46">
        <v>13.1</v>
      </c>
      <c r="IZ46">
        <v>1.08887</v>
      </c>
      <c r="JA46">
        <v>2.3901400000000002</v>
      </c>
      <c r="JB46">
        <v>1.42578</v>
      </c>
      <c r="JC46">
        <v>2.2790499999999998</v>
      </c>
      <c r="JD46">
        <v>1.5478499999999999</v>
      </c>
      <c r="JE46">
        <v>2.3706100000000001</v>
      </c>
      <c r="JF46">
        <v>32.6648</v>
      </c>
      <c r="JG46">
        <v>15.1127</v>
      </c>
      <c r="JH46">
        <v>18</v>
      </c>
      <c r="JI46">
        <v>622.95299999999997</v>
      </c>
      <c r="JJ46">
        <v>450.798</v>
      </c>
      <c r="JK46">
        <v>26.871400000000001</v>
      </c>
      <c r="JL46">
        <v>27.648700000000002</v>
      </c>
      <c r="JM46">
        <v>30.000299999999999</v>
      </c>
      <c r="JN46">
        <v>27.6052</v>
      </c>
      <c r="JO46">
        <v>27.548500000000001</v>
      </c>
      <c r="JP46">
        <v>21.832100000000001</v>
      </c>
      <c r="JQ46">
        <v>0</v>
      </c>
      <c r="JR46">
        <v>100</v>
      </c>
      <c r="JS46">
        <v>-999.9</v>
      </c>
      <c r="JT46">
        <v>417.28500000000003</v>
      </c>
      <c r="JU46">
        <v>25</v>
      </c>
      <c r="JV46">
        <v>95.203599999999994</v>
      </c>
      <c r="JW46">
        <v>101.27</v>
      </c>
    </row>
    <row r="47" spans="1:283" x14ac:dyDescent="0.2">
      <c r="A47">
        <v>31</v>
      </c>
      <c r="B47">
        <v>1690384079.5</v>
      </c>
      <c r="C47">
        <v>5709.4000000953674</v>
      </c>
      <c r="D47" t="s">
        <v>561</v>
      </c>
      <c r="E47" t="s">
        <v>562</v>
      </c>
      <c r="F47">
        <v>15</v>
      </c>
      <c r="P47">
        <v>1690384071.5</v>
      </c>
      <c r="Q47">
        <f t="shared" si="0"/>
        <v>9.0204902711785607E-4</v>
      </c>
      <c r="R47">
        <f t="shared" si="1"/>
        <v>0.90204902711785606</v>
      </c>
      <c r="S47">
        <f t="shared" si="2"/>
        <v>11.985030053826947</v>
      </c>
      <c r="T47">
        <f t="shared" si="3"/>
        <v>409.40170967741938</v>
      </c>
      <c r="U47">
        <f t="shared" si="4"/>
        <v>160.46435510996957</v>
      </c>
      <c r="V47">
        <f t="shared" si="5"/>
        <v>16.31305285824488</v>
      </c>
      <c r="W47">
        <f t="shared" si="6"/>
        <v>41.620406760408493</v>
      </c>
      <c r="X47">
        <f t="shared" si="7"/>
        <v>7.9691685414224153E-2</v>
      </c>
      <c r="Y47">
        <f>IF(LEFT(CS47,1)&lt;&gt;"0",IF(LEFT(CS47,1)="1",3,CT47),$D$5+$E$5*(DJ47*DC47/($K$5*1000))+$F$5*(DJ47*DC47/($K$5*1000))*MAX(MIN(CQ47,$J$5),$I$5)*MAX(MIN(CQ47,$J$5),$I$5)+$G$5*MAX(MIN(CQ47,$J$5),$I$5)*(DJ47*DC47/($K$5*1000))+$H$5*(DJ47*DC47/($K$5*1000))*(DJ47*DC47/($K$5*1000)))</f>
        <v>2.9558621044202895</v>
      </c>
      <c r="Z47">
        <f t="shared" si="8"/>
        <v>7.8517042842213544E-2</v>
      </c>
      <c r="AA47">
        <f t="shared" si="9"/>
        <v>4.9177246378965686E-2</v>
      </c>
      <c r="AB47">
        <f t="shared" si="10"/>
        <v>241.74213736548177</v>
      </c>
      <c r="AC47">
        <f>(DE47+(AB47+2*0.95*0.0000000567*(((DE47+$B$7)+273)^4-(DE47+273)^4)-44100*Q47)/(1.84*29.3*Y47+8*0.95*0.0000000567*(DE47+273)^3))</f>
        <v>28.736885263834345</v>
      </c>
      <c r="AD47">
        <f>($C$7*DF47+$D$7*DG47+$E$7*AC47)</f>
        <v>27.469661290322581</v>
      </c>
      <c r="AE47">
        <f t="shared" si="11"/>
        <v>3.6790852899274697</v>
      </c>
      <c r="AF47">
        <f t="shared" si="12"/>
        <v>68.876860882450771</v>
      </c>
      <c r="AG47">
        <f t="shared" si="13"/>
        <v>2.5469028566465357</v>
      </c>
      <c r="AH47">
        <f t="shared" si="14"/>
        <v>3.6977626796802299</v>
      </c>
      <c r="AI47">
        <f t="shared" si="15"/>
        <v>1.132182433280934</v>
      </c>
      <c r="AJ47">
        <f t="shared" si="16"/>
        <v>-39.780362095897452</v>
      </c>
      <c r="AK47">
        <f t="shared" si="17"/>
        <v>13.792042662785393</v>
      </c>
      <c r="AL47">
        <f>2*0.95*0.0000000567*(((DE47+$B$7)+273)^4-(AD47+273)^4)</f>
        <v>1.0121506339111592</v>
      </c>
      <c r="AM47">
        <f t="shared" si="18"/>
        <v>216.76596856628086</v>
      </c>
      <c r="AN47">
        <v>0</v>
      </c>
      <c r="AO47">
        <v>0</v>
      </c>
      <c r="AP47">
        <f>IF(AN47*$H$13&gt;=AR47,1,(AR47/(AR47-AN47*$H$13)))</f>
        <v>1</v>
      </c>
      <c r="AQ47">
        <f t="shared" si="19"/>
        <v>0</v>
      </c>
      <c r="AR47">
        <f>MAX(0,($B$13+$C$13*DJ47)/(1+$D$13*DJ47)*DC47/(DE47+273)*$E$13)</f>
        <v>53576.219087502708</v>
      </c>
      <c r="AS47" t="s">
        <v>414</v>
      </c>
      <c r="AT47">
        <v>12558.6</v>
      </c>
      <c r="AU47">
        <v>607.06799999999998</v>
      </c>
      <c r="AV47">
        <v>2188.17</v>
      </c>
      <c r="AW47">
        <f t="shared" si="20"/>
        <v>0.72256817340517421</v>
      </c>
      <c r="AX47">
        <v>-1.734461745173538</v>
      </c>
      <c r="AY47" t="s">
        <v>563</v>
      </c>
      <c r="AZ47">
        <v>12509.7</v>
      </c>
      <c r="BA47">
        <v>789.92073076923066</v>
      </c>
      <c r="BB47">
        <v>1028.23</v>
      </c>
      <c r="BC47">
        <f t="shared" si="21"/>
        <v>0.23176650091007789</v>
      </c>
      <c r="BD47">
        <v>0.5</v>
      </c>
      <c r="BE47">
        <f t="shared" si="22"/>
        <v>1261.2362618473999</v>
      </c>
      <c r="BF47">
        <f t="shared" si="23"/>
        <v>11.985030053826947</v>
      </c>
      <c r="BG47">
        <f t="shared" si="24"/>
        <v>146.15615761463931</v>
      </c>
      <c r="BH47">
        <f t="shared" si="25"/>
        <v>1.0877812677939355E-2</v>
      </c>
      <c r="BI47">
        <f t="shared" si="26"/>
        <v>1.1280939089503321</v>
      </c>
      <c r="BJ47">
        <f t="shared" si="27"/>
        <v>462.36272822946017</v>
      </c>
      <c r="BK47" t="s">
        <v>564</v>
      </c>
      <c r="BL47">
        <v>0.23</v>
      </c>
      <c r="BM47">
        <f t="shared" si="28"/>
        <v>0.23</v>
      </c>
      <c r="BN47">
        <f t="shared" si="29"/>
        <v>0.99977631463777561</v>
      </c>
      <c r="BO47">
        <f t="shared" si="30"/>
        <v>0.23181835528284958</v>
      </c>
      <c r="BP47">
        <f t="shared" si="31"/>
        <v>0.53015164949678695</v>
      </c>
      <c r="BQ47">
        <f t="shared" si="32"/>
        <v>0.56583753812254989</v>
      </c>
      <c r="BR47">
        <f t="shared" si="33"/>
        <v>0.73362755850033712</v>
      </c>
      <c r="BS47">
        <f t="shared" si="34"/>
        <v>6.7498192715025629E-5</v>
      </c>
      <c r="BT47">
        <f t="shared" si="35"/>
        <v>0.99993250180728499</v>
      </c>
      <c r="BU47">
        <v>3180</v>
      </c>
      <c r="BV47">
        <v>300</v>
      </c>
      <c r="BW47">
        <v>300</v>
      </c>
      <c r="BX47">
        <v>300</v>
      </c>
      <c r="BY47">
        <v>12509.7</v>
      </c>
      <c r="BZ47">
        <v>991.08</v>
      </c>
      <c r="CA47">
        <v>-9.0631800000000005E-3</v>
      </c>
      <c r="CB47">
        <v>-0.89</v>
      </c>
      <c r="CC47" t="s">
        <v>417</v>
      </c>
      <c r="CD47" t="s">
        <v>417</v>
      </c>
      <c r="CE47" t="s">
        <v>417</v>
      </c>
      <c r="CF47" t="s">
        <v>417</v>
      </c>
      <c r="CG47" t="s">
        <v>417</v>
      </c>
      <c r="CH47" t="s">
        <v>417</v>
      </c>
      <c r="CI47" t="s">
        <v>417</v>
      </c>
      <c r="CJ47" t="s">
        <v>417</v>
      </c>
      <c r="CK47" t="s">
        <v>417</v>
      </c>
      <c r="CL47" t="s">
        <v>417</v>
      </c>
      <c r="CM47">
        <f>$B$11*DK47+$C$11*DL47+$F$11*DW47*(1-DZ47)</f>
        <v>1500.03</v>
      </c>
      <c r="CN47">
        <f t="shared" si="36"/>
        <v>1261.2362618473999</v>
      </c>
      <c r="CO47">
        <f>($B$11*$D$9+$C$11*$D$9+$F$11*((EJ47+EB47)/MAX(EJ47+EB47+EK47, 0.1)*$I$9+EK47/MAX(EJ47+EB47+EK47, 0.1)*$J$9))/($B$11+$C$11+$F$11)</f>
        <v>0.84080735841776488</v>
      </c>
      <c r="CP47">
        <f>($B$11*$K$9+$C$11*$K$9+$F$11*((EJ47+EB47)/MAX(EJ47+EB47+EK47, 0.1)*$P$9+EK47/MAX(EJ47+EB47+EK47, 0.1)*$Q$9))/($B$11+$C$11+$F$11)</f>
        <v>0.16115820174628626</v>
      </c>
      <c r="CQ47">
        <v>6</v>
      </c>
      <c r="CR47">
        <v>0.5</v>
      </c>
      <c r="CS47" t="s">
        <v>418</v>
      </c>
      <c r="CT47">
        <v>2</v>
      </c>
      <c r="CU47">
        <v>1690384071.5</v>
      </c>
      <c r="CV47">
        <v>409.40170967741938</v>
      </c>
      <c r="CW47">
        <v>421.75170967741929</v>
      </c>
      <c r="CX47">
        <v>25.05276774193548</v>
      </c>
      <c r="CY47">
        <v>24.173625806451611</v>
      </c>
      <c r="CZ47">
        <v>408.25241935483871</v>
      </c>
      <c r="DA47">
        <v>24.706767741935479</v>
      </c>
      <c r="DB47">
        <v>600.21038709677418</v>
      </c>
      <c r="DC47">
        <v>101.56154838709681</v>
      </c>
      <c r="DD47">
        <v>9.9987890322580639E-2</v>
      </c>
      <c r="DE47">
        <v>27.556209677419361</v>
      </c>
      <c r="DF47">
        <v>27.469661290322581</v>
      </c>
      <c r="DG47">
        <v>999.90000000000032</v>
      </c>
      <c r="DH47">
        <v>0</v>
      </c>
      <c r="DI47">
        <v>0</v>
      </c>
      <c r="DJ47">
        <v>9994.6958064516148</v>
      </c>
      <c r="DK47">
        <v>0</v>
      </c>
      <c r="DL47">
        <v>1112.200129032258</v>
      </c>
      <c r="DM47">
        <v>-12.35012580645161</v>
      </c>
      <c r="DN47">
        <v>419.92164516129031</v>
      </c>
      <c r="DO47">
        <v>432.19967741935483</v>
      </c>
      <c r="DP47">
        <v>0.87876380645161289</v>
      </c>
      <c r="DQ47">
        <v>421.75170967741929</v>
      </c>
      <c r="DR47">
        <v>24.173625806451611</v>
      </c>
      <c r="DS47">
        <v>2.5443590322580638</v>
      </c>
      <c r="DT47">
        <v>2.4551109677419349</v>
      </c>
      <c r="DU47">
        <v>21.313058064516131</v>
      </c>
      <c r="DV47">
        <v>20.731935483870959</v>
      </c>
      <c r="DW47">
        <v>1500.03</v>
      </c>
      <c r="DX47">
        <v>0.9729977741935486</v>
      </c>
      <c r="DY47">
        <v>2.7002058064516131E-2</v>
      </c>
      <c r="DZ47">
        <v>0</v>
      </c>
      <c r="EA47">
        <v>790.91748387096743</v>
      </c>
      <c r="EB47">
        <v>4.9993100000000013</v>
      </c>
      <c r="EC47">
        <v>14414.896774193539</v>
      </c>
      <c r="ED47">
        <v>13259.496774193551</v>
      </c>
      <c r="EE47">
        <v>38.229580645161278</v>
      </c>
      <c r="EF47">
        <v>39.318387096774188</v>
      </c>
      <c r="EG47">
        <v>38.507774193548371</v>
      </c>
      <c r="EH47">
        <v>38.608580645161283</v>
      </c>
      <c r="EI47">
        <v>39.409032258064506</v>
      </c>
      <c r="EJ47">
        <v>1454.661290322581</v>
      </c>
      <c r="EK47">
        <v>40.368709677419353</v>
      </c>
      <c r="EL47">
        <v>0</v>
      </c>
      <c r="EM47">
        <v>95.599999904632568</v>
      </c>
      <c r="EN47">
        <v>0</v>
      </c>
      <c r="EO47">
        <v>789.92073076923066</v>
      </c>
      <c r="EP47">
        <v>-106.34157250052991</v>
      </c>
      <c r="EQ47">
        <v>-1568.7623896781381</v>
      </c>
      <c r="ER47">
        <v>14396.03461538462</v>
      </c>
      <c r="ES47">
        <v>15</v>
      </c>
      <c r="ET47">
        <v>1690384103</v>
      </c>
      <c r="EU47" t="s">
        <v>565</v>
      </c>
      <c r="EV47">
        <v>1690384007</v>
      </c>
      <c r="EW47">
        <v>1690384103</v>
      </c>
      <c r="EX47">
        <v>21</v>
      </c>
      <c r="EY47">
        <v>-5.8000000000000003E-2</v>
      </c>
      <c r="EZ47">
        <v>0</v>
      </c>
      <c r="FA47">
        <v>1.145</v>
      </c>
      <c r="FB47">
        <v>0.34599999999999997</v>
      </c>
      <c r="FC47">
        <v>417</v>
      </c>
      <c r="FD47">
        <v>24</v>
      </c>
      <c r="FE47">
        <v>0.42</v>
      </c>
      <c r="FF47">
        <v>0.1</v>
      </c>
      <c r="FG47">
        <v>11.99122295892475</v>
      </c>
      <c r="FH47">
        <v>-0.94947513372979198</v>
      </c>
      <c r="FI47">
        <v>9.0971497702061033E-2</v>
      </c>
      <c r="FJ47">
        <v>1</v>
      </c>
      <c r="FK47">
        <v>-12.4351425</v>
      </c>
      <c r="FL47">
        <v>1.493289681050683</v>
      </c>
      <c r="FM47">
        <v>0.18419395333112859</v>
      </c>
      <c r="FN47">
        <v>1</v>
      </c>
      <c r="FO47">
        <v>409.40906666666672</v>
      </c>
      <c r="FP47">
        <v>1.122260289210983</v>
      </c>
      <c r="FQ47">
        <v>8.7548437386903641E-2</v>
      </c>
      <c r="FR47">
        <v>1</v>
      </c>
      <c r="FS47">
        <v>0.84521472499999994</v>
      </c>
      <c r="FT47">
        <v>0.80090995497185591</v>
      </c>
      <c r="FU47">
        <v>7.8053734535570907E-2</v>
      </c>
      <c r="FV47">
        <v>0</v>
      </c>
      <c r="FW47">
        <v>25.054929999999999</v>
      </c>
      <c r="FX47">
        <v>0.46860867630703662</v>
      </c>
      <c r="FY47">
        <v>3.4531764604008371E-2</v>
      </c>
      <c r="FZ47">
        <v>1</v>
      </c>
      <c r="GA47">
        <v>4</v>
      </c>
      <c r="GB47">
        <v>5</v>
      </c>
      <c r="GC47" t="s">
        <v>489</v>
      </c>
      <c r="GD47">
        <v>3.1770200000000002</v>
      </c>
      <c r="GE47">
        <v>2.7968799999999998</v>
      </c>
      <c r="GF47">
        <v>0.103183</v>
      </c>
      <c r="GG47">
        <v>0.106312</v>
      </c>
      <c r="GH47">
        <v>0.124196</v>
      </c>
      <c r="GI47">
        <v>0.122014</v>
      </c>
      <c r="GJ47">
        <v>28037.8</v>
      </c>
      <c r="GK47">
        <v>22261.599999999999</v>
      </c>
      <c r="GL47">
        <v>29221.200000000001</v>
      </c>
      <c r="GM47">
        <v>24403.599999999999</v>
      </c>
      <c r="GN47">
        <v>32517.1</v>
      </c>
      <c r="GO47">
        <v>31244.9</v>
      </c>
      <c r="GP47">
        <v>40287.599999999999</v>
      </c>
      <c r="GQ47">
        <v>39800.300000000003</v>
      </c>
      <c r="GR47">
        <v>2.1522299999999999</v>
      </c>
      <c r="GS47">
        <v>1.9255199999999999</v>
      </c>
      <c r="GT47">
        <v>7.9732399999999995E-2</v>
      </c>
      <c r="GU47">
        <v>0</v>
      </c>
      <c r="GV47">
        <v>26.121400000000001</v>
      </c>
      <c r="GW47">
        <v>999.9</v>
      </c>
      <c r="GX47">
        <v>66.400000000000006</v>
      </c>
      <c r="GY47">
        <v>28.6</v>
      </c>
      <c r="GZ47">
        <v>25.692699999999999</v>
      </c>
      <c r="HA47">
        <v>62.491700000000002</v>
      </c>
      <c r="HB47">
        <v>30.953499999999998</v>
      </c>
      <c r="HC47">
        <v>1</v>
      </c>
      <c r="HD47">
        <v>2.80462E-2</v>
      </c>
      <c r="HE47">
        <v>0</v>
      </c>
      <c r="HF47">
        <v>20.2776</v>
      </c>
      <c r="HG47">
        <v>5.2286700000000002</v>
      </c>
      <c r="HH47">
        <v>11.904400000000001</v>
      </c>
      <c r="HI47">
        <v>4.9638</v>
      </c>
      <c r="HJ47">
        <v>3.2919999999999998</v>
      </c>
      <c r="HK47">
        <v>9999</v>
      </c>
      <c r="HL47">
        <v>9999</v>
      </c>
      <c r="HM47">
        <v>9999</v>
      </c>
      <c r="HN47">
        <v>999.9</v>
      </c>
      <c r="HO47">
        <v>4.9701500000000003</v>
      </c>
      <c r="HP47">
        <v>1.8749400000000001</v>
      </c>
      <c r="HQ47">
        <v>1.8736299999999999</v>
      </c>
      <c r="HR47">
        <v>1.8727199999999999</v>
      </c>
      <c r="HS47">
        <v>1.8743700000000001</v>
      </c>
      <c r="HT47">
        <v>1.86924</v>
      </c>
      <c r="HU47">
        <v>1.87347</v>
      </c>
      <c r="HV47">
        <v>1.87852</v>
      </c>
      <c r="HW47">
        <v>0</v>
      </c>
      <c r="HX47">
        <v>0</v>
      </c>
      <c r="HY47">
        <v>0</v>
      </c>
      <c r="HZ47">
        <v>0</v>
      </c>
      <c r="IA47" t="s">
        <v>421</v>
      </c>
      <c r="IB47" t="s">
        <v>422</v>
      </c>
      <c r="IC47" t="s">
        <v>423</v>
      </c>
      <c r="ID47" t="s">
        <v>423</v>
      </c>
      <c r="IE47" t="s">
        <v>423</v>
      </c>
      <c r="IF47" t="s">
        <v>423</v>
      </c>
      <c r="IG47">
        <v>0</v>
      </c>
      <c r="IH47">
        <v>100</v>
      </c>
      <c r="II47">
        <v>100</v>
      </c>
      <c r="IJ47">
        <v>1.149</v>
      </c>
      <c r="IK47">
        <v>0.34599999999999997</v>
      </c>
      <c r="IL47">
        <v>1.127728417287942</v>
      </c>
      <c r="IM47">
        <v>7.5022699049890511E-4</v>
      </c>
      <c r="IN47">
        <v>-1.9075414379404558E-6</v>
      </c>
      <c r="IO47">
        <v>4.87577687351772E-10</v>
      </c>
      <c r="IP47">
        <v>0.34560500000000621</v>
      </c>
      <c r="IQ47">
        <v>0</v>
      </c>
      <c r="IR47">
        <v>0</v>
      </c>
      <c r="IS47">
        <v>0</v>
      </c>
      <c r="IT47">
        <v>1</v>
      </c>
      <c r="IU47">
        <v>1943</v>
      </c>
      <c r="IV47">
        <v>1</v>
      </c>
      <c r="IW47">
        <v>21</v>
      </c>
      <c r="IX47">
        <v>1.2</v>
      </c>
      <c r="IY47">
        <v>1.1000000000000001</v>
      </c>
      <c r="IZ47">
        <v>1.09985</v>
      </c>
      <c r="JA47">
        <v>2.4060100000000002</v>
      </c>
      <c r="JB47">
        <v>1.42578</v>
      </c>
      <c r="JC47">
        <v>2.2778299999999998</v>
      </c>
      <c r="JD47">
        <v>1.5478499999999999</v>
      </c>
      <c r="JE47">
        <v>2.34741</v>
      </c>
      <c r="JF47">
        <v>32.6648</v>
      </c>
      <c r="JG47">
        <v>15.0952</v>
      </c>
      <c r="JH47">
        <v>18</v>
      </c>
      <c r="JI47">
        <v>620.83699999999999</v>
      </c>
      <c r="JJ47">
        <v>457.428</v>
      </c>
      <c r="JK47">
        <v>26.7149</v>
      </c>
      <c r="JL47">
        <v>27.6205</v>
      </c>
      <c r="JM47">
        <v>29.9999</v>
      </c>
      <c r="JN47">
        <v>27.595800000000001</v>
      </c>
      <c r="JO47">
        <v>27.541499999999999</v>
      </c>
      <c r="JP47">
        <v>22.026700000000002</v>
      </c>
      <c r="JQ47">
        <v>0</v>
      </c>
      <c r="JR47">
        <v>100</v>
      </c>
      <c r="JS47">
        <v>-999.9</v>
      </c>
      <c r="JT47">
        <v>422.10399999999998</v>
      </c>
      <c r="JU47">
        <v>25</v>
      </c>
      <c r="JV47">
        <v>95.182900000000004</v>
      </c>
      <c r="JW47">
        <v>101.274</v>
      </c>
    </row>
    <row r="48" spans="1:283" x14ac:dyDescent="0.2">
      <c r="A48">
        <v>32</v>
      </c>
      <c r="B48">
        <v>1690384168.5</v>
      </c>
      <c r="C48">
        <v>5798.4000000953674</v>
      </c>
      <c r="D48" t="s">
        <v>566</v>
      </c>
      <c r="E48" t="s">
        <v>567</v>
      </c>
      <c r="F48">
        <v>15</v>
      </c>
      <c r="P48">
        <v>1690384160.75</v>
      </c>
      <c r="Q48">
        <f t="shared" si="0"/>
        <v>2.2956705517599716E-3</v>
      </c>
      <c r="R48">
        <f t="shared" si="1"/>
        <v>2.2956705517599714</v>
      </c>
      <c r="S48">
        <f t="shared" si="2"/>
        <v>24.6471014588526</v>
      </c>
      <c r="T48">
        <f t="shared" si="3"/>
        <v>409.39176666666663</v>
      </c>
      <c r="U48">
        <f t="shared" si="4"/>
        <v>240.61547497536912</v>
      </c>
      <c r="V48">
        <f t="shared" si="5"/>
        <v>24.461008000480334</v>
      </c>
      <c r="W48">
        <f t="shared" si="6"/>
        <v>41.618833039683835</v>
      </c>
      <c r="X48">
        <f t="shared" si="7"/>
        <v>0.25039977104208305</v>
      </c>
      <c r="Y48">
        <f>IF(LEFT(CS48,1)&lt;&gt;"0",IF(LEFT(CS48,1)="1",3,CT48),$D$5+$E$5*(DJ48*DC48/($K$5*1000))+$F$5*(DJ48*DC48/($K$5*1000))*MAX(MIN(CQ48,$J$5),$I$5)*MAX(MIN(CQ48,$J$5),$I$5)+$G$5*MAX(MIN(CQ48,$J$5),$I$5)*(DJ48*DC48/($K$5*1000))+$H$5*(DJ48*DC48/($K$5*1000))*(DJ48*DC48/($K$5*1000)))</f>
        <v>2.9553487117939445</v>
      </c>
      <c r="Z48">
        <f t="shared" si="8"/>
        <v>0.23918210651373348</v>
      </c>
      <c r="AA48">
        <f t="shared" si="9"/>
        <v>0.15045479697369202</v>
      </c>
      <c r="AB48">
        <f t="shared" si="10"/>
        <v>241.73840931695079</v>
      </c>
      <c r="AC48">
        <f>(DE48+(AB48+2*0.95*0.0000000567*(((DE48+$B$7)+273)^4-(DE48+273)^4)-44100*Q48)/(1.84*29.3*Y48+8*0.95*0.0000000567*(DE48+273)^3))</f>
        <v>28.336426788936805</v>
      </c>
      <c r="AD48">
        <f>($C$7*DF48+$D$7*DG48+$E$7*AC48)</f>
        <v>27.259323333333331</v>
      </c>
      <c r="AE48">
        <f t="shared" si="11"/>
        <v>3.6340365453904453</v>
      </c>
      <c r="AF48">
        <f t="shared" si="12"/>
        <v>72.885927606506044</v>
      </c>
      <c r="AG48">
        <f t="shared" si="13"/>
        <v>2.6886445782478203</v>
      </c>
      <c r="AH48">
        <f t="shared" si="14"/>
        <v>3.6888390757173033</v>
      </c>
      <c r="AI48">
        <f t="shared" si="15"/>
        <v>0.94539196714262497</v>
      </c>
      <c r="AJ48">
        <f t="shared" si="16"/>
        <v>-101.23907133261474</v>
      </c>
      <c r="AK48">
        <f t="shared" si="17"/>
        <v>40.721775512830462</v>
      </c>
      <c r="AL48">
        <f>2*0.95*0.0000000567*(((DE48+$B$7)+273)^4-(AD48+273)^4)</f>
        <v>2.9851981181752136</v>
      </c>
      <c r="AM48">
        <f t="shared" si="18"/>
        <v>184.20631161534175</v>
      </c>
      <c r="AN48">
        <v>0</v>
      </c>
      <c r="AO48">
        <v>0</v>
      </c>
      <c r="AP48">
        <f>IF(AN48*$H$13&gt;=AR48,1,(AR48/(AR48-AN48*$H$13)))</f>
        <v>1</v>
      </c>
      <c r="AQ48">
        <f t="shared" si="19"/>
        <v>0</v>
      </c>
      <c r="AR48">
        <f>MAX(0,($B$13+$C$13*DJ48)/(1+$D$13*DJ48)*DC48/(DE48+273)*$E$13)</f>
        <v>53568.577925405974</v>
      </c>
      <c r="AS48" t="s">
        <v>414</v>
      </c>
      <c r="AT48">
        <v>12558.6</v>
      </c>
      <c r="AU48">
        <v>607.06799999999998</v>
      </c>
      <c r="AV48">
        <v>2188.17</v>
      </c>
      <c r="AW48">
        <f t="shared" si="20"/>
        <v>0.72256817340517421</v>
      </c>
      <c r="AX48">
        <v>-1.734461745173538</v>
      </c>
      <c r="AY48" t="s">
        <v>568</v>
      </c>
      <c r="AZ48">
        <v>12499.7</v>
      </c>
      <c r="BA48">
        <v>773.2121538461538</v>
      </c>
      <c r="BB48">
        <v>1376.06</v>
      </c>
      <c r="BC48">
        <f t="shared" si="21"/>
        <v>0.43809706419330996</v>
      </c>
      <c r="BD48">
        <v>0.5</v>
      </c>
      <c r="BE48">
        <f t="shared" si="22"/>
        <v>1261.2166597497155</v>
      </c>
      <c r="BF48">
        <f t="shared" si="23"/>
        <v>24.6471014588526</v>
      </c>
      <c r="BG48">
        <f t="shared" si="24"/>
        <v>276.26765797402152</v>
      </c>
      <c r="BH48">
        <f t="shared" si="25"/>
        <v>2.0917550525586519E-2</v>
      </c>
      <c r="BI48">
        <f t="shared" si="26"/>
        <v>0.59017048675203132</v>
      </c>
      <c r="BJ48">
        <f t="shared" si="27"/>
        <v>521.65615475046729</v>
      </c>
      <c r="BK48" t="s">
        <v>569</v>
      </c>
      <c r="BL48">
        <v>-4.4400000000000004</v>
      </c>
      <c r="BM48">
        <f t="shared" si="28"/>
        <v>-4.4400000000000004</v>
      </c>
      <c r="BN48">
        <f t="shared" si="29"/>
        <v>1.0032266034911268</v>
      </c>
      <c r="BO48">
        <f t="shared" si="30"/>
        <v>0.43668804502270636</v>
      </c>
      <c r="BP48">
        <f t="shared" si="31"/>
        <v>0.3703850661996434</v>
      </c>
      <c r="BQ48">
        <f t="shared" si="32"/>
        <v>0.78394553669459</v>
      </c>
      <c r="BR48">
        <f t="shared" si="33"/>
        <v>0.51363542643042648</v>
      </c>
      <c r="BS48">
        <f t="shared" si="34"/>
        <v>-2.5075846392949982E-3</v>
      </c>
      <c r="BT48">
        <f t="shared" si="35"/>
        <v>1.002507584639295</v>
      </c>
      <c r="BU48">
        <v>3182</v>
      </c>
      <c r="BV48">
        <v>300</v>
      </c>
      <c r="BW48">
        <v>300</v>
      </c>
      <c r="BX48">
        <v>300</v>
      </c>
      <c r="BY48">
        <v>12499.7</v>
      </c>
      <c r="BZ48">
        <v>1215.3399999999999</v>
      </c>
      <c r="CA48">
        <v>-9.0573200000000006E-3</v>
      </c>
      <c r="CB48">
        <v>-20.77</v>
      </c>
      <c r="CC48" t="s">
        <v>417</v>
      </c>
      <c r="CD48" t="s">
        <v>417</v>
      </c>
      <c r="CE48" t="s">
        <v>417</v>
      </c>
      <c r="CF48" t="s">
        <v>417</v>
      </c>
      <c r="CG48" t="s">
        <v>417</v>
      </c>
      <c r="CH48" t="s">
        <v>417</v>
      </c>
      <c r="CI48" t="s">
        <v>417</v>
      </c>
      <c r="CJ48" t="s">
        <v>417</v>
      </c>
      <c r="CK48" t="s">
        <v>417</v>
      </c>
      <c r="CL48" t="s">
        <v>417</v>
      </c>
      <c r="CM48">
        <f>$B$11*DK48+$C$11*DL48+$F$11*DW48*(1-DZ48)</f>
        <v>1500.0066666666669</v>
      </c>
      <c r="CN48">
        <f t="shared" si="36"/>
        <v>1261.2166597497155</v>
      </c>
      <c r="CO48">
        <f>($B$11*$D$9+$C$11*$D$9+$F$11*((EJ48+EB48)/MAX(EJ48+EB48+EK48, 0.1)*$I$9+EK48/MAX(EJ48+EB48+EK48, 0.1)*$J$9))/($B$11+$C$11+$F$11)</f>
        <v>0.8408073695781676</v>
      </c>
      <c r="CP48">
        <f>($B$11*$K$9+$C$11*$K$9+$F$11*((EJ48+EB48)/MAX(EJ48+EB48+EK48, 0.1)*$P$9+EK48/MAX(EJ48+EB48+EK48, 0.1)*$Q$9))/($B$11+$C$11+$F$11)</f>
        <v>0.16115822328586368</v>
      </c>
      <c r="CQ48">
        <v>6</v>
      </c>
      <c r="CR48">
        <v>0.5</v>
      </c>
      <c r="CS48" t="s">
        <v>418</v>
      </c>
      <c r="CT48">
        <v>2</v>
      </c>
      <c r="CU48">
        <v>1690384160.75</v>
      </c>
      <c r="CV48">
        <v>409.39176666666663</v>
      </c>
      <c r="CW48">
        <v>434.97129999999999</v>
      </c>
      <c r="CX48">
        <v>26.447376666666671</v>
      </c>
      <c r="CY48">
        <v>24.21306666666667</v>
      </c>
      <c r="CZ48">
        <v>408.24243333333328</v>
      </c>
      <c r="DA48">
        <v>26.10137666666667</v>
      </c>
      <c r="DB48">
        <v>600.1735000000001</v>
      </c>
      <c r="DC48">
        <v>101.56003333333329</v>
      </c>
      <c r="DD48">
        <v>0.10012798000000001</v>
      </c>
      <c r="DE48">
        <v>27.514906666666661</v>
      </c>
      <c r="DF48">
        <v>27.259323333333331</v>
      </c>
      <c r="DG48">
        <v>999.9000000000002</v>
      </c>
      <c r="DH48">
        <v>0</v>
      </c>
      <c r="DI48">
        <v>0</v>
      </c>
      <c r="DJ48">
        <v>9991.9336666666677</v>
      </c>
      <c r="DK48">
        <v>0</v>
      </c>
      <c r="DL48">
        <v>1928.7313333333329</v>
      </c>
      <c r="DM48">
        <v>-25.579599999999999</v>
      </c>
      <c r="DN48">
        <v>420.51319999999998</v>
      </c>
      <c r="DO48">
        <v>445.7647</v>
      </c>
      <c r="DP48">
        <v>2.2343099999999998</v>
      </c>
      <c r="DQ48">
        <v>434.97129999999999</v>
      </c>
      <c r="DR48">
        <v>24.21306666666667</v>
      </c>
      <c r="DS48">
        <v>2.6859953333333331</v>
      </c>
      <c r="DT48">
        <v>2.4590776666666661</v>
      </c>
      <c r="DU48">
        <v>22.19967333333333</v>
      </c>
      <c r="DV48">
        <v>20.758150000000001</v>
      </c>
      <c r="DW48">
        <v>1500.0066666666669</v>
      </c>
      <c r="DX48">
        <v>0.97299833333333319</v>
      </c>
      <c r="DY48">
        <v>2.7001519999999991E-2</v>
      </c>
      <c r="DZ48">
        <v>0</v>
      </c>
      <c r="EA48">
        <v>773.15183333333312</v>
      </c>
      <c r="EB48">
        <v>4.9993100000000004</v>
      </c>
      <c r="EC48">
        <v>12612.893333333341</v>
      </c>
      <c r="ED48">
        <v>13259.293333333329</v>
      </c>
      <c r="EE48">
        <v>37.458066666666667</v>
      </c>
      <c r="EF48">
        <v>38.637266666666648</v>
      </c>
      <c r="EG48">
        <v>37.699800000000003</v>
      </c>
      <c r="EH48">
        <v>37.94553333333333</v>
      </c>
      <c r="EI48">
        <v>38.75806666666665</v>
      </c>
      <c r="EJ48">
        <v>1454.6389999999999</v>
      </c>
      <c r="EK48">
        <v>40.368666666666648</v>
      </c>
      <c r="EL48">
        <v>0</v>
      </c>
      <c r="EM48">
        <v>88.399999856948853</v>
      </c>
      <c r="EN48">
        <v>0</v>
      </c>
      <c r="EO48">
        <v>773.2121538461538</v>
      </c>
      <c r="EP48">
        <v>16.649846169363251</v>
      </c>
      <c r="EQ48">
        <v>775.23418819647884</v>
      </c>
      <c r="ER48">
        <v>12617.153846153849</v>
      </c>
      <c r="ES48">
        <v>15</v>
      </c>
      <c r="ET48">
        <v>1690384103</v>
      </c>
      <c r="EU48" t="s">
        <v>565</v>
      </c>
      <c r="EV48">
        <v>1690384007</v>
      </c>
      <c r="EW48">
        <v>1690384103</v>
      </c>
      <c r="EX48">
        <v>21</v>
      </c>
      <c r="EY48">
        <v>-5.8000000000000003E-2</v>
      </c>
      <c r="EZ48">
        <v>0</v>
      </c>
      <c r="FA48">
        <v>1.145</v>
      </c>
      <c r="FB48">
        <v>0.34599999999999997</v>
      </c>
      <c r="FC48">
        <v>417</v>
      </c>
      <c r="FD48">
        <v>24</v>
      </c>
      <c r="FE48">
        <v>0.42</v>
      </c>
      <c r="FF48">
        <v>0.1</v>
      </c>
      <c r="FG48">
        <v>24.645779190494189</v>
      </c>
      <c r="FH48">
        <v>-0.206992056372932</v>
      </c>
      <c r="FI48">
        <v>3.4733336272813962E-2</v>
      </c>
      <c r="FJ48">
        <v>1</v>
      </c>
      <c r="FK48">
        <v>-25.56382682926829</v>
      </c>
      <c r="FL48">
        <v>-0.12854843205579941</v>
      </c>
      <c r="FM48">
        <v>3.513391818484847E-2</v>
      </c>
      <c r="FN48">
        <v>1</v>
      </c>
      <c r="FO48">
        <v>409.3737096774193</v>
      </c>
      <c r="FP48">
        <v>1.6320967741927359</v>
      </c>
      <c r="FQ48">
        <v>0.1234183009246239</v>
      </c>
      <c r="FR48">
        <v>1</v>
      </c>
      <c r="FS48">
        <v>2.205936829268293</v>
      </c>
      <c r="FT48">
        <v>0.48166473867595999</v>
      </c>
      <c r="FU48">
        <v>4.8247054930416797E-2</v>
      </c>
      <c r="FV48">
        <v>1</v>
      </c>
      <c r="FW48">
        <v>26.441983870967739</v>
      </c>
      <c r="FX48">
        <v>0.33997741935473652</v>
      </c>
      <c r="FY48">
        <v>2.620842140911071E-2</v>
      </c>
      <c r="FZ48">
        <v>1</v>
      </c>
      <c r="GA48">
        <v>5</v>
      </c>
      <c r="GB48">
        <v>5</v>
      </c>
      <c r="GC48" t="s">
        <v>420</v>
      </c>
      <c r="GD48">
        <v>3.17753</v>
      </c>
      <c r="GE48">
        <v>2.7974100000000002</v>
      </c>
      <c r="GF48">
        <v>0.10317900000000001</v>
      </c>
      <c r="GG48">
        <v>0.10879900000000001</v>
      </c>
      <c r="GH48">
        <v>0.12906999999999999</v>
      </c>
      <c r="GI48">
        <v>0.122255</v>
      </c>
      <c r="GJ48">
        <v>28045.200000000001</v>
      </c>
      <c r="GK48">
        <v>22199.9</v>
      </c>
      <c r="GL48">
        <v>29228.9</v>
      </c>
      <c r="GM48">
        <v>24403.9</v>
      </c>
      <c r="GN48">
        <v>32338.5</v>
      </c>
      <c r="GO48">
        <v>31236.3</v>
      </c>
      <c r="GP48">
        <v>40296.199999999997</v>
      </c>
      <c r="GQ48">
        <v>39800.300000000003</v>
      </c>
      <c r="GR48">
        <v>2.15503</v>
      </c>
      <c r="GS48">
        <v>1.89252</v>
      </c>
      <c r="GT48">
        <v>7.9125200000000007E-2</v>
      </c>
      <c r="GU48">
        <v>0</v>
      </c>
      <c r="GV48">
        <v>25.9284</v>
      </c>
      <c r="GW48">
        <v>999.9</v>
      </c>
      <c r="GX48">
        <v>66.3</v>
      </c>
      <c r="GY48">
        <v>28.6</v>
      </c>
      <c r="GZ48">
        <v>25.6524</v>
      </c>
      <c r="HA48">
        <v>62.291600000000003</v>
      </c>
      <c r="HB48">
        <v>31.870999999999999</v>
      </c>
      <c r="HC48">
        <v>1</v>
      </c>
      <c r="HD48">
        <v>2.76677E-2</v>
      </c>
      <c r="HE48">
        <v>0</v>
      </c>
      <c r="HF48">
        <v>20.277899999999999</v>
      </c>
      <c r="HG48">
        <v>5.2271700000000001</v>
      </c>
      <c r="HH48">
        <v>11.906499999999999</v>
      </c>
      <c r="HI48">
        <v>4.9637000000000002</v>
      </c>
      <c r="HJ48">
        <v>3.2919999999999998</v>
      </c>
      <c r="HK48">
        <v>9999</v>
      </c>
      <c r="HL48">
        <v>9999</v>
      </c>
      <c r="HM48">
        <v>9999</v>
      </c>
      <c r="HN48">
        <v>999.9</v>
      </c>
      <c r="HO48">
        <v>4.9701700000000004</v>
      </c>
      <c r="HP48">
        <v>1.87496</v>
      </c>
      <c r="HQ48">
        <v>1.8736299999999999</v>
      </c>
      <c r="HR48">
        <v>1.87273</v>
      </c>
      <c r="HS48">
        <v>1.87439</v>
      </c>
      <c r="HT48">
        <v>1.8693200000000001</v>
      </c>
      <c r="HU48">
        <v>1.87347</v>
      </c>
      <c r="HV48">
        <v>1.87852</v>
      </c>
      <c r="HW48">
        <v>0</v>
      </c>
      <c r="HX48">
        <v>0</v>
      </c>
      <c r="HY48">
        <v>0</v>
      </c>
      <c r="HZ48">
        <v>0</v>
      </c>
      <c r="IA48" t="s">
        <v>421</v>
      </c>
      <c r="IB48" t="s">
        <v>422</v>
      </c>
      <c r="IC48" t="s">
        <v>423</v>
      </c>
      <c r="ID48" t="s">
        <v>423</v>
      </c>
      <c r="IE48" t="s">
        <v>423</v>
      </c>
      <c r="IF48" t="s">
        <v>423</v>
      </c>
      <c r="IG48">
        <v>0</v>
      </c>
      <c r="IH48">
        <v>100</v>
      </c>
      <c r="II48">
        <v>100</v>
      </c>
      <c r="IJ48">
        <v>1.149</v>
      </c>
      <c r="IK48">
        <v>0.34599999999999997</v>
      </c>
      <c r="IL48">
        <v>1.127728417287942</v>
      </c>
      <c r="IM48">
        <v>7.5022699049890511E-4</v>
      </c>
      <c r="IN48">
        <v>-1.9075414379404558E-6</v>
      </c>
      <c r="IO48">
        <v>4.87577687351772E-10</v>
      </c>
      <c r="IP48">
        <v>0.34600000000000009</v>
      </c>
      <c r="IQ48">
        <v>0</v>
      </c>
      <c r="IR48">
        <v>0</v>
      </c>
      <c r="IS48">
        <v>0</v>
      </c>
      <c r="IT48">
        <v>1</v>
      </c>
      <c r="IU48">
        <v>1943</v>
      </c>
      <c r="IV48">
        <v>1</v>
      </c>
      <c r="IW48">
        <v>21</v>
      </c>
      <c r="IX48">
        <v>2.7</v>
      </c>
      <c r="IY48">
        <v>1.1000000000000001</v>
      </c>
      <c r="IZ48">
        <v>1.1279300000000001</v>
      </c>
      <c r="JA48">
        <v>2.4011200000000001</v>
      </c>
      <c r="JB48">
        <v>1.42578</v>
      </c>
      <c r="JC48">
        <v>2.2778299999999998</v>
      </c>
      <c r="JD48">
        <v>1.5478499999999999</v>
      </c>
      <c r="JE48">
        <v>2.3767100000000001</v>
      </c>
      <c r="JF48">
        <v>32.731299999999997</v>
      </c>
      <c r="JG48">
        <v>15.068899999999999</v>
      </c>
      <c r="JH48">
        <v>18</v>
      </c>
      <c r="JI48">
        <v>623.15700000000004</v>
      </c>
      <c r="JJ48">
        <v>438.11500000000001</v>
      </c>
      <c r="JK48">
        <v>26.691800000000001</v>
      </c>
      <c r="JL48">
        <v>27.643599999999999</v>
      </c>
      <c r="JM48">
        <v>30.000399999999999</v>
      </c>
      <c r="JN48">
        <v>27.621300000000002</v>
      </c>
      <c r="JO48">
        <v>27.572399999999998</v>
      </c>
      <c r="JP48">
        <v>22.588200000000001</v>
      </c>
      <c r="JQ48">
        <v>0</v>
      </c>
      <c r="JR48">
        <v>100</v>
      </c>
      <c r="JS48">
        <v>-999.9</v>
      </c>
      <c r="JT48">
        <v>435.38</v>
      </c>
      <c r="JU48">
        <v>25</v>
      </c>
      <c r="JV48">
        <v>95.205100000000002</v>
      </c>
      <c r="JW48">
        <v>101.274</v>
      </c>
    </row>
    <row r="49" spans="1:283" x14ac:dyDescent="0.2">
      <c r="A49">
        <v>33</v>
      </c>
      <c r="B49">
        <v>1690384632</v>
      </c>
      <c r="C49">
        <v>6261.9000000953674</v>
      </c>
      <c r="D49" t="s">
        <v>570</v>
      </c>
      <c r="E49" t="s">
        <v>571</v>
      </c>
      <c r="F49">
        <v>15</v>
      </c>
      <c r="P49">
        <v>1690384624</v>
      </c>
      <c r="Q49">
        <f t="shared" si="0"/>
        <v>6.7746351244872126E-4</v>
      </c>
      <c r="R49">
        <f t="shared" si="1"/>
        <v>0.67746351244872127</v>
      </c>
      <c r="S49">
        <f t="shared" si="2"/>
        <v>7.220341708368827</v>
      </c>
      <c r="T49">
        <f t="shared" si="3"/>
        <v>409.82116129032272</v>
      </c>
      <c r="U49">
        <f t="shared" si="4"/>
        <v>199.32524062029765</v>
      </c>
      <c r="V49">
        <f t="shared" si="5"/>
        <v>20.259502363412697</v>
      </c>
      <c r="W49">
        <f t="shared" si="6"/>
        <v>41.654397405465076</v>
      </c>
      <c r="X49">
        <f t="shared" si="7"/>
        <v>5.6968091736429055E-2</v>
      </c>
      <c r="Y49">
        <f>IF(LEFT(CS49,1)&lt;&gt;"0",IF(LEFT(CS49,1)="1",3,CT49),$D$5+$E$5*(DJ49*DC49/($K$5*1000))+$F$5*(DJ49*DC49/($K$5*1000))*MAX(MIN(CQ49,$J$5),$I$5)*MAX(MIN(CQ49,$J$5),$I$5)+$G$5*MAX(MIN(CQ49,$J$5),$I$5)*(DJ49*DC49/($K$5*1000))+$H$5*(DJ49*DC49/($K$5*1000))*(DJ49*DC49/($K$5*1000)))</f>
        <v>2.9557745201375965</v>
      </c>
      <c r="Z49">
        <f t="shared" si="8"/>
        <v>5.6365075582926409E-2</v>
      </c>
      <c r="AA49">
        <f t="shared" si="9"/>
        <v>3.5281818836422389E-2</v>
      </c>
      <c r="AB49">
        <f t="shared" si="10"/>
        <v>241.7363453328073</v>
      </c>
      <c r="AC49">
        <f>(DE49+(AB49+2*0.95*0.0000000567*(((DE49+$B$7)+273)^4-(DE49+273)^4)-44100*Q49)/(1.84*29.3*Y49+8*0.95*0.0000000567*(DE49+273)^3))</f>
        <v>29.077240339655106</v>
      </c>
      <c r="AD49">
        <f>($C$7*DF49+$D$7*DG49+$E$7*AC49)</f>
        <v>27.835587096774191</v>
      </c>
      <c r="AE49">
        <f t="shared" si="11"/>
        <v>3.7586189700614243</v>
      </c>
      <c r="AF49">
        <f t="shared" si="12"/>
        <v>68.497129264662931</v>
      </c>
      <c r="AG49">
        <f t="shared" si="13"/>
        <v>2.5750444541020592</v>
      </c>
      <c r="AH49">
        <f t="shared" si="14"/>
        <v>3.75934653283419</v>
      </c>
      <c r="AI49">
        <f t="shared" si="15"/>
        <v>1.1835745159593651</v>
      </c>
      <c r="AJ49">
        <f t="shared" si="16"/>
        <v>-29.876140898988609</v>
      </c>
      <c r="AK49">
        <f t="shared" si="17"/>
        <v>0.52843085153483649</v>
      </c>
      <c r="AL49">
        <f>2*0.95*0.0000000567*(((DE49+$B$7)+273)^4-(AD49+273)^4)</f>
        <v>3.8906564279347536E-2</v>
      </c>
      <c r="AM49">
        <f t="shared" si="18"/>
        <v>212.42754184963289</v>
      </c>
      <c r="AN49">
        <v>0</v>
      </c>
      <c r="AO49">
        <v>0</v>
      </c>
      <c r="AP49">
        <f>IF(AN49*$H$13&gt;=AR49,1,(AR49/(AR49-AN49*$H$13)))</f>
        <v>1</v>
      </c>
      <c r="AQ49">
        <f t="shared" si="19"/>
        <v>0</v>
      </c>
      <c r="AR49">
        <f>MAX(0,($B$13+$C$13*DJ49)/(1+$D$13*DJ49)*DC49/(DE49+273)*$E$13)</f>
        <v>53522.868161022358</v>
      </c>
      <c r="AS49" t="s">
        <v>414</v>
      </c>
      <c r="AT49">
        <v>12558.6</v>
      </c>
      <c r="AU49">
        <v>607.06799999999998</v>
      </c>
      <c r="AV49">
        <v>2188.17</v>
      </c>
      <c r="AW49">
        <f t="shared" si="20"/>
        <v>0.72256817340517421</v>
      </c>
      <c r="AX49">
        <v>-1.734461745173538</v>
      </c>
      <c r="AY49" t="s">
        <v>572</v>
      </c>
      <c r="AZ49">
        <v>12486.8</v>
      </c>
      <c r="BA49">
        <v>900.03730769230765</v>
      </c>
      <c r="BB49">
        <v>1108.8499999999999</v>
      </c>
      <c r="BC49">
        <f t="shared" si="21"/>
        <v>0.18831464337619364</v>
      </c>
      <c r="BD49">
        <v>0.5</v>
      </c>
      <c r="BE49">
        <f t="shared" si="22"/>
        <v>1261.2102973310552</v>
      </c>
      <c r="BF49">
        <f t="shared" si="23"/>
        <v>7.220341708368827</v>
      </c>
      <c r="BG49">
        <f t="shared" si="24"/>
        <v>118.7521836821404</v>
      </c>
      <c r="BH49">
        <f t="shared" si="25"/>
        <v>7.1001667782861566E-3</v>
      </c>
      <c r="BI49">
        <f t="shared" si="26"/>
        <v>0.97336880551923188</v>
      </c>
      <c r="BJ49">
        <f t="shared" si="27"/>
        <v>477.98993251151416</v>
      </c>
      <c r="BK49" t="s">
        <v>573</v>
      </c>
      <c r="BL49">
        <v>-3241.44</v>
      </c>
      <c r="BM49">
        <f t="shared" si="28"/>
        <v>-3241.44</v>
      </c>
      <c r="BN49">
        <f t="shared" si="29"/>
        <v>3.9232448031744602</v>
      </c>
      <c r="BO49">
        <f t="shared" si="30"/>
        <v>4.7999717790697234E-2</v>
      </c>
      <c r="BP49">
        <f t="shared" si="31"/>
        <v>0.19878407473096596</v>
      </c>
      <c r="BQ49">
        <f t="shared" si="32"/>
        <v>0.41614225362347051</v>
      </c>
      <c r="BR49">
        <f t="shared" si="33"/>
        <v>0.68263780578356115</v>
      </c>
      <c r="BS49">
        <f t="shared" si="34"/>
        <v>-0.17286861767364428</v>
      </c>
      <c r="BT49">
        <f t="shared" si="35"/>
        <v>1.1728686176736443</v>
      </c>
      <c r="BU49">
        <v>3184</v>
      </c>
      <c r="BV49">
        <v>300</v>
      </c>
      <c r="BW49">
        <v>300</v>
      </c>
      <c r="BX49">
        <v>300</v>
      </c>
      <c r="BY49">
        <v>12486.8</v>
      </c>
      <c r="BZ49">
        <v>1077.31</v>
      </c>
      <c r="CA49">
        <v>-9.0463000000000002E-3</v>
      </c>
      <c r="CB49">
        <v>-0.77</v>
      </c>
      <c r="CC49" t="s">
        <v>417</v>
      </c>
      <c r="CD49" t="s">
        <v>417</v>
      </c>
      <c r="CE49" t="s">
        <v>417</v>
      </c>
      <c r="CF49" t="s">
        <v>417</v>
      </c>
      <c r="CG49" t="s">
        <v>417</v>
      </c>
      <c r="CH49" t="s">
        <v>417</v>
      </c>
      <c r="CI49" t="s">
        <v>417</v>
      </c>
      <c r="CJ49" t="s">
        <v>417</v>
      </c>
      <c r="CK49" t="s">
        <v>417</v>
      </c>
      <c r="CL49" t="s">
        <v>417</v>
      </c>
      <c r="CM49">
        <f>$B$11*DK49+$C$11*DL49+$F$11*DW49*(1-DZ49)</f>
        <v>1499.9996774193551</v>
      </c>
      <c r="CN49">
        <f t="shared" si="36"/>
        <v>1261.2102973310552</v>
      </c>
      <c r="CO49">
        <f>($B$11*$D$9+$C$11*$D$9+$F$11*((EJ49+EB49)/MAX(EJ49+EB49+EK49, 0.1)*$I$9+EK49/MAX(EJ49+EB49+EK49, 0.1)*$J$9))/($B$11+$C$11+$F$11)</f>
        <v>0.84080704570608955</v>
      </c>
      <c r="CP49">
        <f>($B$11*$K$9+$C$11*$K$9+$F$11*((EJ49+EB49)/MAX(EJ49+EB49+EK49, 0.1)*$P$9+EK49/MAX(EJ49+EB49+EK49, 0.1)*$Q$9))/($B$11+$C$11+$F$11)</f>
        <v>0.16115759821275286</v>
      </c>
      <c r="CQ49">
        <v>6</v>
      </c>
      <c r="CR49">
        <v>0.5</v>
      </c>
      <c r="CS49" t="s">
        <v>418</v>
      </c>
      <c r="CT49">
        <v>2</v>
      </c>
      <c r="CU49">
        <v>1690384624</v>
      </c>
      <c r="CV49">
        <v>409.82116129032272</v>
      </c>
      <c r="CW49">
        <v>417.31741935483882</v>
      </c>
      <c r="CX49">
        <v>25.334845161290321</v>
      </c>
      <c r="CY49">
        <v>24.674696774193549</v>
      </c>
      <c r="CZ49">
        <v>408.6391612903227</v>
      </c>
      <c r="DA49">
        <v>24.965845161290321</v>
      </c>
      <c r="DB49">
        <v>600.13787096774183</v>
      </c>
      <c r="DC49">
        <v>101.5403870967742</v>
      </c>
      <c r="DD49">
        <v>0.1000388741935484</v>
      </c>
      <c r="DE49">
        <v>27.838903225806451</v>
      </c>
      <c r="DF49">
        <v>27.835587096774191</v>
      </c>
      <c r="DG49">
        <v>999.90000000000032</v>
      </c>
      <c r="DH49">
        <v>0</v>
      </c>
      <c r="DI49">
        <v>0</v>
      </c>
      <c r="DJ49">
        <v>9996.2819354838721</v>
      </c>
      <c r="DK49">
        <v>0</v>
      </c>
      <c r="DL49">
        <v>840.36432258064508</v>
      </c>
      <c r="DM49">
        <v>-7.4467132258064526</v>
      </c>
      <c r="DN49">
        <v>420.52199999999999</v>
      </c>
      <c r="DO49">
        <v>427.87516129032258</v>
      </c>
      <c r="DP49">
        <v>0.65391709677419352</v>
      </c>
      <c r="DQ49">
        <v>417.31741935483882</v>
      </c>
      <c r="DR49">
        <v>24.674696774193549</v>
      </c>
      <c r="DS49">
        <v>2.5718777419354839</v>
      </c>
      <c r="DT49">
        <v>2.5054777419354841</v>
      </c>
      <c r="DU49">
        <v>21.488641935483869</v>
      </c>
      <c r="DV49">
        <v>21.062125806451611</v>
      </c>
      <c r="DW49">
        <v>1499.9996774193551</v>
      </c>
      <c r="DX49">
        <v>0.97300758064516135</v>
      </c>
      <c r="DY49">
        <v>2.6992138709677409E-2</v>
      </c>
      <c r="DZ49">
        <v>0</v>
      </c>
      <c r="EA49">
        <v>900.94203225806439</v>
      </c>
      <c r="EB49">
        <v>4.9993100000000013</v>
      </c>
      <c r="EC49">
        <v>19328.08709677419</v>
      </c>
      <c r="ED49">
        <v>13259.254838709679</v>
      </c>
      <c r="EE49">
        <v>38.842451612903218</v>
      </c>
      <c r="EF49">
        <v>39.578354838709657</v>
      </c>
      <c r="EG49">
        <v>39.259806451612889</v>
      </c>
      <c r="EH49">
        <v>38.991709677419351</v>
      </c>
      <c r="EI49">
        <v>39.86467741935482</v>
      </c>
      <c r="EJ49">
        <v>1454.647419354839</v>
      </c>
      <c r="EK49">
        <v>40.352258064516121</v>
      </c>
      <c r="EL49">
        <v>0</v>
      </c>
      <c r="EM49">
        <v>462.79999995231628</v>
      </c>
      <c r="EN49">
        <v>0</v>
      </c>
      <c r="EO49">
        <v>900.03730769230765</v>
      </c>
      <c r="EP49">
        <v>-146.65757274696611</v>
      </c>
      <c r="EQ49">
        <v>-11805.271821109191</v>
      </c>
      <c r="ER49">
        <v>19288.43076923077</v>
      </c>
      <c r="ES49">
        <v>15</v>
      </c>
      <c r="ET49">
        <v>1690384654.5</v>
      </c>
      <c r="EU49" t="s">
        <v>574</v>
      </c>
      <c r="EV49">
        <v>1690384654.5</v>
      </c>
      <c r="EW49">
        <v>1690384650</v>
      </c>
      <c r="EX49">
        <v>23</v>
      </c>
      <c r="EY49">
        <v>-4.4999999999999998E-2</v>
      </c>
      <c r="EZ49">
        <v>6.0000000000000001E-3</v>
      </c>
      <c r="FA49">
        <v>1.1819999999999999</v>
      </c>
      <c r="FB49">
        <v>0.36899999999999999</v>
      </c>
      <c r="FC49">
        <v>417</v>
      </c>
      <c r="FD49">
        <v>25</v>
      </c>
      <c r="FE49">
        <v>0.47</v>
      </c>
      <c r="FF49">
        <v>0.11</v>
      </c>
      <c r="FG49">
        <v>7.1734922810198238</v>
      </c>
      <c r="FH49">
        <v>-0.21295893875018221</v>
      </c>
      <c r="FI49">
        <v>2.0276392334196671E-2</v>
      </c>
      <c r="FJ49">
        <v>1</v>
      </c>
      <c r="FK49">
        <v>-7.4604995000000001</v>
      </c>
      <c r="FL49">
        <v>0.28224833020639761</v>
      </c>
      <c r="FM49">
        <v>3.2643996075082539E-2</v>
      </c>
      <c r="FN49">
        <v>1</v>
      </c>
      <c r="FO49">
        <v>409.87070000000011</v>
      </c>
      <c r="FP49">
        <v>0.15838932146942411</v>
      </c>
      <c r="FQ49">
        <v>2.1826818366403749E-2</v>
      </c>
      <c r="FR49">
        <v>1</v>
      </c>
      <c r="FS49">
        <v>0.6505316000000001</v>
      </c>
      <c r="FT49">
        <v>4.6569681050655377E-2</v>
      </c>
      <c r="FU49">
        <v>6.5262436967983379E-3</v>
      </c>
      <c r="FV49">
        <v>1</v>
      </c>
      <c r="FW49">
        <v>25.327223333333329</v>
      </c>
      <c r="FX49">
        <v>0.37662380422688041</v>
      </c>
      <c r="FY49">
        <v>2.7308517393337509E-2</v>
      </c>
      <c r="FZ49">
        <v>1</v>
      </c>
      <c r="GA49">
        <v>5</v>
      </c>
      <c r="GB49">
        <v>5</v>
      </c>
      <c r="GC49" t="s">
        <v>420</v>
      </c>
      <c r="GD49">
        <v>3.1779500000000001</v>
      </c>
      <c r="GE49">
        <v>2.7970999999999999</v>
      </c>
      <c r="GF49">
        <v>0.10324800000000001</v>
      </c>
      <c r="GG49">
        <v>0.105452</v>
      </c>
      <c r="GH49">
        <v>0.12511800000000001</v>
      </c>
      <c r="GI49">
        <v>0.124042</v>
      </c>
      <c r="GJ49">
        <v>28047</v>
      </c>
      <c r="GK49">
        <v>22286.5</v>
      </c>
      <c r="GL49">
        <v>29232.1</v>
      </c>
      <c r="GM49">
        <v>24406.7</v>
      </c>
      <c r="GN49">
        <v>32493</v>
      </c>
      <c r="GO49">
        <v>31174.5</v>
      </c>
      <c r="GP49">
        <v>40301.9</v>
      </c>
      <c r="GQ49">
        <v>39804.6</v>
      </c>
      <c r="GR49">
        <v>2.1559699999999999</v>
      </c>
      <c r="GS49">
        <v>1.9128000000000001</v>
      </c>
      <c r="GT49">
        <v>0.11351700000000001</v>
      </c>
      <c r="GU49">
        <v>0</v>
      </c>
      <c r="GV49">
        <v>26.009</v>
      </c>
      <c r="GW49">
        <v>999.9</v>
      </c>
      <c r="GX49">
        <v>66.900000000000006</v>
      </c>
      <c r="GY49">
        <v>28.6</v>
      </c>
      <c r="GZ49">
        <v>25.892399999999999</v>
      </c>
      <c r="HA49">
        <v>61.281599999999997</v>
      </c>
      <c r="HB49">
        <v>32.4559</v>
      </c>
      <c r="HC49">
        <v>1</v>
      </c>
      <c r="HD49">
        <v>1.6770799999999999E-2</v>
      </c>
      <c r="HE49">
        <v>0</v>
      </c>
      <c r="HF49">
        <v>20.278199999999998</v>
      </c>
      <c r="HG49">
        <v>5.2238800000000003</v>
      </c>
      <c r="HH49">
        <v>11.9048</v>
      </c>
      <c r="HI49">
        <v>4.9637000000000002</v>
      </c>
      <c r="HJ49">
        <v>3.2919999999999998</v>
      </c>
      <c r="HK49">
        <v>9999</v>
      </c>
      <c r="HL49">
        <v>9999</v>
      </c>
      <c r="HM49">
        <v>9999</v>
      </c>
      <c r="HN49">
        <v>999.9</v>
      </c>
      <c r="HO49">
        <v>4.9701700000000004</v>
      </c>
      <c r="HP49">
        <v>1.87487</v>
      </c>
      <c r="HQ49">
        <v>1.8736299999999999</v>
      </c>
      <c r="HR49">
        <v>1.8727100000000001</v>
      </c>
      <c r="HS49">
        <v>1.8743300000000001</v>
      </c>
      <c r="HT49">
        <v>1.86921</v>
      </c>
      <c r="HU49">
        <v>1.87347</v>
      </c>
      <c r="HV49">
        <v>1.8785099999999999</v>
      </c>
      <c r="HW49">
        <v>0</v>
      </c>
      <c r="HX49">
        <v>0</v>
      </c>
      <c r="HY49">
        <v>0</v>
      </c>
      <c r="HZ49">
        <v>0</v>
      </c>
      <c r="IA49" t="s">
        <v>421</v>
      </c>
      <c r="IB49" t="s">
        <v>422</v>
      </c>
      <c r="IC49" t="s">
        <v>423</v>
      </c>
      <c r="ID49" t="s">
        <v>423</v>
      </c>
      <c r="IE49" t="s">
        <v>423</v>
      </c>
      <c r="IF49" t="s">
        <v>423</v>
      </c>
      <c r="IG49">
        <v>0</v>
      </c>
      <c r="IH49">
        <v>100</v>
      </c>
      <c r="II49">
        <v>100</v>
      </c>
      <c r="IJ49">
        <v>1.1819999999999999</v>
      </c>
      <c r="IK49">
        <v>0.36899999999999999</v>
      </c>
      <c r="IL49">
        <v>1.2102502657533161</v>
      </c>
      <c r="IM49">
        <v>7.5022699049890511E-4</v>
      </c>
      <c r="IN49">
        <v>-1.9075414379404558E-6</v>
      </c>
      <c r="IO49">
        <v>4.87577687351772E-10</v>
      </c>
      <c r="IP49">
        <v>0.36276499999999962</v>
      </c>
      <c r="IQ49">
        <v>0</v>
      </c>
      <c r="IR49">
        <v>0</v>
      </c>
      <c r="IS49">
        <v>0</v>
      </c>
      <c r="IT49">
        <v>1</v>
      </c>
      <c r="IU49">
        <v>1943</v>
      </c>
      <c r="IV49">
        <v>1</v>
      </c>
      <c r="IW49">
        <v>21</v>
      </c>
      <c r="IX49">
        <v>0.9</v>
      </c>
      <c r="IY49">
        <v>1</v>
      </c>
      <c r="IZ49">
        <v>1.09131</v>
      </c>
      <c r="JA49">
        <v>2.3828100000000001</v>
      </c>
      <c r="JB49">
        <v>1.42578</v>
      </c>
      <c r="JC49">
        <v>2.2778299999999998</v>
      </c>
      <c r="JD49">
        <v>1.5478499999999999</v>
      </c>
      <c r="JE49">
        <v>2.4621599999999999</v>
      </c>
      <c r="JF49">
        <v>32.531799999999997</v>
      </c>
      <c r="JG49">
        <v>15.0076</v>
      </c>
      <c r="JH49">
        <v>18</v>
      </c>
      <c r="JI49">
        <v>622.16700000000003</v>
      </c>
      <c r="JJ49">
        <v>448.803</v>
      </c>
      <c r="JK49">
        <v>26.649000000000001</v>
      </c>
      <c r="JL49">
        <v>27.476500000000001</v>
      </c>
      <c r="JM49">
        <v>30.000399999999999</v>
      </c>
      <c r="JN49">
        <v>27.460599999999999</v>
      </c>
      <c r="JO49">
        <v>27.4132</v>
      </c>
      <c r="JP49">
        <v>21.864699999999999</v>
      </c>
      <c r="JQ49">
        <v>0</v>
      </c>
      <c r="JR49">
        <v>100</v>
      </c>
      <c r="JS49">
        <v>-999.9</v>
      </c>
      <c r="JT49">
        <v>417.48500000000001</v>
      </c>
      <c r="JU49">
        <v>25</v>
      </c>
      <c r="JV49">
        <v>95.217399999999998</v>
      </c>
      <c r="JW49">
        <v>101.286</v>
      </c>
    </row>
    <row r="50" spans="1:283" x14ac:dyDescent="0.2">
      <c r="A50">
        <v>34</v>
      </c>
      <c r="B50">
        <v>1690384762.5</v>
      </c>
      <c r="C50">
        <v>6392.4000000953674</v>
      </c>
      <c r="D50" t="s">
        <v>575</v>
      </c>
      <c r="E50" t="s">
        <v>576</v>
      </c>
      <c r="F50">
        <v>15</v>
      </c>
      <c r="P50">
        <v>1690384754.5</v>
      </c>
      <c r="Q50">
        <f t="shared" si="0"/>
        <v>6.6722982068884043E-4</v>
      </c>
      <c r="R50">
        <f t="shared" si="1"/>
        <v>0.6672298206888404</v>
      </c>
      <c r="S50">
        <f t="shared" si="2"/>
        <v>9.5277504051977893</v>
      </c>
      <c r="T50">
        <f t="shared" si="3"/>
        <v>410.09454838709678</v>
      </c>
      <c r="U50">
        <f t="shared" si="4"/>
        <v>130.4242818969156</v>
      </c>
      <c r="V50">
        <f t="shared" si="5"/>
        <v>13.255772168353966</v>
      </c>
      <c r="W50">
        <f t="shared" si="6"/>
        <v>41.680274729823331</v>
      </c>
      <c r="X50">
        <f t="shared" si="7"/>
        <v>5.604039902755624E-2</v>
      </c>
      <c r="Y50">
        <f>IF(LEFT(CS50,1)&lt;&gt;"0",IF(LEFT(CS50,1)="1",3,CT50),$D$5+$E$5*(DJ50*DC50/($K$5*1000))+$F$5*(DJ50*DC50/($K$5*1000))*MAX(MIN(CQ50,$J$5),$I$5)*MAX(MIN(CQ50,$J$5),$I$5)+$G$5*MAX(MIN(CQ50,$J$5),$I$5)*(DJ50*DC50/($K$5*1000))+$H$5*(DJ50*DC50/($K$5*1000))*(DJ50*DC50/($K$5*1000)))</f>
        <v>2.9574335974708421</v>
      </c>
      <c r="Z50">
        <f t="shared" si="8"/>
        <v>5.5457077717612574E-2</v>
      </c>
      <c r="AA50">
        <f t="shared" si="9"/>
        <v>3.4712576592918924E-2</v>
      </c>
      <c r="AB50">
        <f t="shared" si="10"/>
        <v>241.74034547561871</v>
      </c>
      <c r="AC50">
        <f>(DE50+(AB50+2*0.95*0.0000000567*(((DE50+$B$7)+273)^4-(DE50+273)^4)-44100*Q50)/(1.84*29.3*Y50+8*0.95*0.0000000567*(DE50+273)^3))</f>
        <v>29.264018896592088</v>
      </c>
      <c r="AD50">
        <f>($C$7*DF50+$D$7*DG50+$E$7*AC50)</f>
        <v>28.023312903225811</v>
      </c>
      <c r="AE50">
        <f t="shared" si="11"/>
        <v>3.8000001613092858</v>
      </c>
      <c r="AF50">
        <f t="shared" si="12"/>
        <v>68.833955992426908</v>
      </c>
      <c r="AG50">
        <f t="shared" si="13"/>
        <v>2.6157686366547113</v>
      </c>
      <c r="AH50">
        <f t="shared" si="14"/>
        <v>3.8001137649890375</v>
      </c>
      <c r="AI50">
        <f t="shared" si="15"/>
        <v>1.1842315246545745</v>
      </c>
      <c r="AJ50">
        <f t="shared" si="16"/>
        <v>-29.424835092377862</v>
      </c>
      <c r="AK50">
        <f t="shared" si="17"/>
        <v>8.1777885344167259E-2</v>
      </c>
      <c r="AL50">
        <f>2*0.95*0.0000000567*(((DE50+$B$7)+273)^4-(AD50+273)^4)</f>
        <v>6.0288375921671959E-3</v>
      </c>
      <c r="AM50">
        <f t="shared" si="18"/>
        <v>212.40331710617718</v>
      </c>
      <c r="AN50">
        <v>0</v>
      </c>
      <c r="AO50">
        <v>0</v>
      </c>
      <c r="AP50">
        <f>IF(AN50*$H$13&gt;=AR50,1,(AR50/(AR50-AN50*$H$13)))</f>
        <v>1</v>
      </c>
      <c r="AQ50">
        <f t="shared" si="19"/>
        <v>0</v>
      </c>
      <c r="AR50">
        <f>MAX(0,($B$13+$C$13*DJ50)/(1+$D$13*DJ50)*DC50/(DE50+273)*$E$13)</f>
        <v>53538.1991979062</v>
      </c>
      <c r="AS50" t="s">
        <v>414</v>
      </c>
      <c r="AT50">
        <v>12558.6</v>
      </c>
      <c r="AU50">
        <v>607.06799999999998</v>
      </c>
      <c r="AV50">
        <v>2188.17</v>
      </c>
      <c r="AW50">
        <f t="shared" si="20"/>
        <v>0.72256817340517421</v>
      </c>
      <c r="AX50">
        <v>-1.734461745173538</v>
      </c>
      <c r="AY50" t="s">
        <v>577</v>
      </c>
      <c r="AZ50">
        <v>12511.6</v>
      </c>
      <c r="BA50">
        <v>567.03830769230774</v>
      </c>
      <c r="BB50">
        <v>766.71</v>
      </c>
      <c r="BC50">
        <f t="shared" si="21"/>
        <v>0.2604266180272754</v>
      </c>
      <c r="BD50">
        <v>0.5</v>
      </c>
      <c r="BE50">
        <f t="shared" si="22"/>
        <v>1261.2292261030282</v>
      </c>
      <c r="BF50">
        <f t="shared" si="23"/>
        <v>9.5277504051977893</v>
      </c>
      <c r="BG50">
        <f t="shared" si="24"/>
        <v>164.22883095558473</v>
      </c>
      <c r="BH50">
        <f t="shared" si="25"/>
        <v>8.9295521522043553E-3</v>
      </c>
      <c r="BI50">
        <f t="shared" si="26"/>
        <v>1.8539734710646789</v>
      </c>
      <c r="BJ50">
        <f t="shared" si="27"/>
        <v>400.87661392210521</v>
      </c>
      <c r="BK50" t="s">
        <v>578</v>
      </c>
      <c r="BL50">
        <v>-1614</v>
      </c>
      <c r="BM50">
        <f t="shared" si="28"/>
        <v>-1614</v>
      </c>
      <c r="BN50">
        <f t="shared" si="29"/>
        <v>3.1050984074813162</v>
      </c>
      <c r="BO50">
        <f t="shared" si="30"/>
        <v>8.387064880127873E-2</v>
      </c>
      <c r="BP50">
        <f t="shared" si="31"/>
        <v>0.37385493021090588</v>
      </c>
      <c r="BQ50">
        <f t="shared" si="32"/>
        <v>1.2507466224908999</v>
      </c>
      <c r="BR50">
        <f t="shared" si="33"/>
        <v>0.89903118204897592</v>
      </c>
      <c r="BS50">
        <f t="shared" si="34"/>
        <v>-0.23872677617879434</v>
      </c>
      <c r="BT50">
        <f t="shared" si="35"/>
        <v>1.2387267761787943</v>
      </c>
      <c r="BU50">
        <v>3186</v>
      </c>
      <c r="BV50">
        <v>300</v>
      </c>
      <c r="BW50">
        <v>300</v>
      </c>
      <c r="BX50">
        <v>300</v>
      </c>
      <c r="BY50">
        <v>12511.6</v>
      </c>
      <c r="BZ50">
        <v>723.79</v>
      </c>
      <c r="CA50">
        <v>-9.0653599999999997E-3</v>
      </c>
      <c r="CB50">
        <v>-5.7</v>
      </c>
      <c r="CC50" t="s">
        <v>417</v>
      </c>
      <c r="CD50" t="s">
        <v>417</v>
      </c>
      <c r="CE50" t="s">
        <v>417</v>
      </c>
      <c r="CF50" t="s">
        <v>417</v>
      </c>
      <c r="CG50" t="s">
        <v>417</v>
      </c>
      <c r="CH50" t="s">
        <v>417</v>
      </c>
      <c r="CI50" t="s">
        <v>417</v>
      </c>
      <c r="CJ50" t="s">
        <v>417</v>
      </c>
      <c r="CK50" t="s">
        <v>417</v>
      </c>
      <c r="CL50" t="s">
        <v>417</v>
      </c>
      <c r="CM50">
        <f>$B$11*DK50+$C$11*DL50+$F$11*DW50*(1-DZ50)</f>
        <v>1500.0219354838709</v>
      </c>
      <c r="CN50">
        <f t="shared" si="36"/>
        <v>1261.2292261030282</v>
      </c>
      <c r="CO50">
        <f>($B$11*$D$9+$C$11*$D$9+$F$11*((EJ50+EB50)/MAX(EJ50+EB50+EK50, 0.1)*$I$9+EK50/MAX(EJ50+EB50+EK50, 0.1)*$J$9))/($B$11+$C$11+$F$11)</f>
        <v>0.84080718839367241</v>
      </c>
      <c r="CP50">
        <f>($B$11*$K$9+$C$11*$K$9+$F$11*((EJ50+EB50)/MAX(EJ50+EB50+EK50, 0.1)*$P$9+EK50/MAX(EJ50+EB50+EK50, 0.1)*$Q$9))/($B$11+$C$11+$F$11)</f>
        <v>0.16115787359978778</v>
      </c>
      <c r="CQ50">
        <v>6</v>
      </c>
      <c r="CR50">
        <v>0.5</v>
      </c>
      <c r="CS50" t="s">
        <v>418</v>
      </c>
      <c r="CT50">
        <v>2</v>
      </c>
      <c r="CU50">
        <v>1690384754.5</v>
      </c>
      <c r="CV50">
        <v>410.09454838709678</v>
      </c>
      <c r="CW50">
        <v>419.89306451612907</v>
      </c>
      <c r="CX50">
        <v>25.736693548387091</v>
      </c>
      <c r="CY50">
        <v>25.086825806451611</v>
      </c>
      <c r="CZ50">
        <v>408.90754838709682</v>
      </c>
      <c r="DA50">
        <v>25.356693548387099</v>
      </c>
      <c r="DB50">
        <v>600.17522580645164</v>
      </c>
      <c r="DC50">
        <v>101.53577419354841</v>
      </c>
      <c r="DD50">
        <v>9.9994664516129025E-2</v>
      </c>
      <c r="DE50">
        <v>28.023825806451612</v>
      </c>
      <c r="DF50">
        <v>28.023312903225811</v>
      </c>
      <c r="DG50">
        <v>999.90000000000032</v>
      </c>
      <c r="DH50">
        <v>0</v>
      </c>
      <c r="DI50">
        <v>0</v>
      </c>
      <c r="DJ50">
        <v>10006.15</v>
      </c>
      <c r="DK50">
        <v>0</v>
      </c>
      <c r="DL50">
        <v>1760.092580645161</v>
      </c>
      <c r="DM50">
        <v>-9.7994167741935492</v>
      </c>
      <c r="DN50">
        <v>420.92209677419351</v>
      </c>
      <c r="DO50">
        <v>430.69790322580639</v>
      </c>
      <c r="DP50">
        <v>0.63895393548387092</v>
      </c>
      <c r="DQ50">
        <v>419.89306451612907</v>
      </c>
      <c r="DR50">
        <v>25.086825806451611</v>
      </c>
      <c r="DS50">
        <v>2.6120874193548391</v>
      </c>
      <c r="DT50">
        <v>2.5472109677419348</v>
      </c>
      <c r="DU50">
        <v>21.742283870967739</v>
      </c>
      <c r="DV50">
        <v>21.331351612903219</v>
      </c>
      <c r="DW50">
        <v>1500.0219354838709</v>
      </c>
      <c r="DX50">
        <v>0.97300600000000048</v>
      </c>
      <c r="DY50">
        <v>2.6993699999999999E-2</v>
      </c>
      <c r="DZ50">
        <v>0</v>
      </c>
      <c r="EA50">
        <v>567.07487096774196</v>
      </c>
      <c r="EB50">
        <v>4.9993100000000013</v>
      </c>
      <c r="EC50">
        <v>11271.87419354839</v>
      </c>
      <c r="ED50">
        <v>13259.46451612903</v>
      </c>
      <c r="EE50">
        <v>38.052129032258073</v>
      </c>
      <c r="EF50">
        <v>39.253999999999998</v>
      </c>
      <c r="EG50">
        <v>38.469516129032243</v>
      </c>
      <c r="EH50">
        <v>38.320129032258052</v>
      </c>
      <c r="EI50">
        <v>39.219516129032243</v>
      </c>
      <c r="EJ50">
        <v>1454.662258064516</v>
      </c>
      <c r="EK50">
        <v>40.359999999999978</v>
      </c>
      <c r="EL50">
        <v>0</v>
      </c>
      <c r="EM50">
        <v>129.9000000953674</v>
      </c>
      <c r="EN50">
        <v>0</v>
      </c>
      <c r="EO50">
        <v>567.03830769230774</v>
      </c>
      <c r="EP50">
        <v>-0.99958975275461759</v>
      </c>
      <c r="EQ50">
        <v>82.728203850394365</v>
      </c>
      <c r="ER50">
        <v>11270.02307692308</v>
      </c>
      <c r="ES50">
        <v>15</v>
      </c>
      <c r="ET50">
        <v>1690384787.5</v>
      </c>
      <c r="EU50" t="s">
        <v>579</v>
      </c>
      <c r="EV50">
        <v>1690384783.5</v>
      </c>
      <c r="EW50">
        <v>1690384787.5</v>
      </c>
      <c r="EX50">
        <v>24</v>
      </c>
      <c r="EY50">
        <v>7.0000000000000001E-3</v>
      </c>
      <c r="EZ50">
        <v>1.0999999999999999E-2</v>
      </c>
      <c r="FA50">
        <v>1.1870000000000001</v>
      </c>
      <c r="FB50">
        <v>0.38</v>
      </c>
      <c r="FC50">
        <v>420</v>
      </c>
      <c r="FD50">
        <v>25</v>
      </c>
      <c r="FE50">
        <v>0.3</v>
      </c>
      <c r="FF50">
        <v>0.25</v>
      </c>
      <c r="FG50">
        <v>9.5432683296113456</v>
      </c>
      <c r="FH50">
        <v>2.5023198172790251E-2</v>
      </c>
      <c r="FI50">
        <v>7.4618092600885463E-2</v>
      </c>
      <c r="FJ50">
        <v>1</v>
      </c>
      <c r="FK50">
        <v>-9.8329542500000002</v>
      </c>
      <c r="FL50">
        <v>0.33056093808632259</v>
      </c>
      <c r="FM50">
        <v>8.6011123783133511E-2</v>
      </c>
      <c r="FN50">
        <v>1</v>
      </c>
      <c r="FO50">
        <v>410.09390000000008</v>
      </c>
      <c r="FP50">
        <v>-0.58729254727433855</v>
      </c>
      <c r="FQ50">
        <v>6.9366346307123253E-2</v>
      </c>
      <c r="FR50">
        <v>1</v>
      </c>
      <c r="FS50">
        <v>0.62564750000000002</v>
      </c>
      <c r="FT50">
        <v>0.21178500562851729</v>
      </c>
      <c r="FU50">
        <v>2.291820299892643E-2</v>
      </c>
      <c r="FV50">
        <v>1</v>
      </c>
      <c r="FW50">
        <v>25.72348666666667</v>
      </c>
      <c r="FX50">
        <v>5.4230923248028043E-2</v>
      </c>
      <c r="FY50">
        <v>7.3851984100334099E-3</v>
      </c>
      <c r="FZ50">
        <v>1</v>
      </c>
      <c r="GA50">
        <v>5</v>
      </c>
      <c r="GB50">
        <v>5</v>
      </c>
      <c r="GC50" t="s">
        <v>420</v>
      </c>
      <c r="GD50">
        <v>3.1775799999999998</v>
      </c>
      <c r="GE50">
        <v>2.7968600000000001</v>
      </c>
      <c r="GF50">
        <v>0.10327</v>
      </c>
      <c r="GG50">
        <v>0.105903</v>
      </c>
      <c r="GH50">
        <v>0.12640399999999999</v>
      </c>
      <c r="GI50">
        <v>0.125333</v>
      </c>
      <c r="GJ50">
        <v>28035.3</v>
      </c>
      <c r="GK50">
        <v>22268.9</v>
      </c>
      <c r="GL50">
        <v>29221.4</v>
      </c>
      <c r="GM50">
        <v>24400.400000000001</v>
      </c>
      <c r="GN50">
        <v>32432.9</v>
      </c>
      <c r="GO50">
        <v>31120.6</v>
      </c>
      <c r="GP50">
        <v>40287.4</v>
      </c>
      <c r="GQ50">
        <v>39794.9</v>
      </c>
      <c r="GR50">
        <v>2.15368</v>
      </c>
      <c r="GS50">
        <v>1.9107700000000001</v>
      </c>
      <c r="GT50">
        <v>8.9928499999999995E-2</v>
      </c>
      <c r="GU50">
        <v>0</v>
      </c>
      <c r="GV50">
        <v>26.520499999999998</v>
      </c>
      <c r="GW50">
        <v>999.9</v>
      </c>
      <c r="GX50">
        <v>67.900000000000006</v>
      </c>
      <c r="GY50">
        <v>28.7</v>
      </c>
      <c r="GZ50">
        <v>26.431999999999999</v>
      </c>
      <c r="HA50">
        <v>62.171599999999998</v>
      </c>
      <c r="HB50">
        <v>32.479999999999997</v>
      </c>
      <c r="HC50">
        <v>1</v>
      </c>
      <c r="HD50">
        <v>2.74848E-2</v>
      </c>
      <c r="HE50">
        <v>0</v>
      </c>
      <c r="HF50">
        <v>20.277899999999999</v>
      </c>
      <c r="HG50">
        <v>5.22553</v>
      </c>
      <c r="HH50">
        <v>11.904999999999999</v>
      </c>
      <c r="HI50">
        <v>4.9640000000000004</v>
      </c>
      <c r="HJ50">
        <v>3.2919999999999998</v>
      </c>
      <c r="HK50">
        <v>9999</v>
      </c>
      <c r="HL50">
        <v>9999</v>
      </c>
      <c r="HM50">
        <v>9999</v>
      </c>
      <c r="HN50">
        <v>999.9</v>
      </c>
      <c r="HO50">
        <v>4.9701500000000003</v>
      </c>
      <c r="HP50">
        <v>1.8749400000000001</v>
      </c>
      <c r="HQ50">
        <v>1.87365</v>
      </c>
      <c r="HR50">
        <v>1.8727400000000001</v>
      </c>
      <c r="HS50">
        <v>1.87439</v>
      </c>
      <c r="HT50">
        <v>1.86927</v>
      </c>
      <c r="HU50">
        <v>1.87347</v>
      </c>
      <c r="HV50">
        <v>1.87852</v>
      </c>
      <c r="HW50">
        <v>0</v>
      </c>
      <c r="HX50">
        <v>0</v>
      </c>
      <c r="HY50">
        <v>0</v>
      </c>
      <c r="HZ50">
        <v>0</v>
      </c>
      <c r="IA50" t="s">
        <v>421</v>
      </c>
      <c r="IB50" t="s">
        <v>422</v>
      </c>
      <c r="IC50" t="s">
        <v>423</v>
      </c>
      <c r="ID50" t="s">
        <v>423</v>
      </c>
      <c r="IE50" t="s">
        <v>423</v>
      </c>
      <c r="IF50" t="s">
        <v>423</v>
      </c>
      <c r="IG50">
        <v>0</v>
      </c>
      <c r="IH50">
        <v>100</v>
      </c>
      <c r="II50">
        <v>100</v>
      </c>
      <c r="IJ50">
        <v>1.1870000000000001</v>
      </c>
      <c r="IK50">
        <v>0.38</v>
      </c>
      <c r="IL50">
        <v>1.164957163061622</v>
      </c>
      <c r="IM50">
        <v>7.5022699049890511E-4</v>
      </c>
      <c r="IN50">
        <v>-1.9075414379404558E-6</v>
      </c>
      <c r="IO50">
        <v>4.87577687351772E-10</v>
      </c>
      <c r="IP50">
        <v>0.3690800000000074</v>
      </c>
      <c r="IQ50">
        <v>0</v>
      </c>
      <c r="IR50">
        <v>0</v>
      </c>
      <c r="IS50">
        <v>0</v>
      </c>
      <c r="IT50">
        <v>1</v>
      </c>
      <c r="IU50">
        <v>1943</v>
      </c>
      <c r="IV50">
        <v>1</v>
      </c>
      <c r="IW50">
        <v>21</v>
      </c>
      <c r="IX50">
        <v>1.8</v>
      </c>
      <c r="IY50">
        <v>1.9</v>
      </c>
      <c r="IZ50">
        <v>1.09497</v>
      </c>
      <c r="JA50">
        <v>2.3828100000000001</v>
      </c>
      <c r="JB50">
        <v>1.42578</v>
      </c>
      <c r="JC50">
        <v>2.2778299999999998</v>
      </c>
      <c r="JD50">
        <v>1.5478499999999999</v>
      </c>
      <c r="JE50">
        <v>2.4291999999999998</v>
      </c>
      <c r="JF50">
        <v>32.842399999999998</v>
      </c>
      <c r="JG50">
        <v>14.9726</v>
      </c>
      <c r="JH50">
        <v>18</v>
      </c>
      <c r="JI50">
        <v>621.56799999999998</v>
      </c>
      <c r="JJ50">
        <v>448.40800000000002</v>
      </c>
      <c r="JK50">
        <v>26.921199999999999</v>
      </c>
      <c r="JL50">
        <v>27.625399999999999</v>
      </c>
      <c r="JM50">
        <v>30.000599999999999</v>
      </c>
      <c r="JN50">
        <v>27.564399999999999</v>
      </c>
      <c r="JO50">
        <v>27.516400000000001</v>
      </c>
      <c r="JP50">
        <v>21.9603</v>
      </c>
      <c r="JQ50">
        <v>4.3688399999999996</v>
      </c>
      <c r="JR50">
        <v>100</v>
      </c>
      <c r="JS50">
        <v>-999.9</v>
      </c>
      <c r="JT50">
        <v>419.79500000000002</v>
      </c>
      <c r="JU50">
        <v>25</v>
      </c>
      <c r="JV50">
        <v>95.183000000000007</v>
      </c>
      <c r="JW50">
        <v>101.26</v>
      </c>
    </row>
    <row r="51" spans="1:283" x14ac:dyDescent="0.2">
      <c r="A51">
        <v>35</v>
      </c>
      <c r="B51">
        <v>1690384915.5999999</v>
      </c>
      <c r="C51">
        <v>6545.5</v>
      </c>
      <c r="D51" t="s">
        <v>580</v>
      </c>
      <c r="E51" t="s">
        <v>581</v>
      </c>
      <c r="F51">
        <v>15</v>
      </c>
      <c r="P51">
        <v>1690384907.849999</v>
      </c>
      <c r="Q51">
        <f t="shared" si="0"/>
        <v>8.036655160307669E-4</v>
      </c>
      <c r="R51">
        <f t="shared" si="1"/>
        <v>0.80366551603076686</v>
      </c>
      <c r="S51">
        <f t="shared" si="2"/>
        <v>9.001930599331903</v>
      </c>
      <c r="T51">
        <f t="shared" si="3"/>
        <v>410.0748333333334</v>
      </c>
      <c r="U51">
        <f t="shared" si="4"/>
        <v>167.34980020555344</v>
      </c>
      <c r="V51">
        <f t="shared" si="5"/>
        <v>17.00387997779621</v>
      </c>
      <c r="W51">
        <f t="shared" si="6"/>
        <v>41.666397207227703</v>
      </c>
      <c r="X51">
        <f t="shared" si="7"/>
        <v>6.1470294076693507E-2</v>
      </c>
      <c r="Y51">
        <f>IF(LEFT(CS51,1)&lt;&gt;"0",IF(LEFT(CS51,1)="1",3,CT51),$D$5+$E$5*(DJ51*DC51/($K$5*1000))+$F$5*(DJ51*DC51/($K$5*1000))*MAX(MIN(CQ51,$J$5),$I$5)*MAX(MIN(CQ51,$J$5),$I$5)+$G$5*MAX(MIN(CQ51,$J$5),$I$5)*(DJ51*DC51/($K$5*1000))+$H$5*(DJ51*DC51/($K$5*1000))*(DJ51*DC51/($K$5*1000)))</f>
        <v>2.9557851577769898</v>
      </c>
      <c r="Z51">
        <f t="shared" si="8"/>
        <v>6.0768834087543702E-2</v>
      </c>
      <c r="AA51">
        <f t="shared" si="9"/>
        <v>3.8042877627342785E-2</v>
      </c>
      <c r="AB51">
        <f t="shared" si="10"/>
        <v>241.73741731690043</v>
      </c>
      <c r="AC51">
        <f>(DE51+(AB51+2*0.95*0.0000000567*(((DE51+$B$7)+273)^4-(DE51+273)^4)-44100*Q51)/(1.84*29.3*Y51+8*0.95*0.0000000567*(DE51+273)^3))</f>
        <v>29.648715955085862</v>
      </c>
      <c r="AD51">
        <f>($C$7*DF51+$D$7*DG51+$E$7*AC51)</f>
        <v>28.596963333333331</v>
      </c>
      <c r="AE51">
        <f t="shared" si="11"/>
        <v>3.9289256201983873</v>
      </c>
      <c r="AF51">
        <f t="shared" si="12"/>
        <v>67.501527485646847</v>
      </c>
      <c r="AG51">
        <f t="shared" si="13"/>
        <v>2.6285404987522458</v>
      </c>
      <c r="AH51">
        <f t="shared" si="14"/>
        <v>3.8940459522359174</v>
      </c>
      <c r="AI51">
        <f t="shared" si="15"/>
        <v>1.3003851214461415</v>
      </c>
      <c r="AJ51">
        <f t="shared" si="16"/>
        <v>-35.441649256956822</v>
      </c>
      <c r="AK51">
        <f t="shared" si="17"/>
        <v>-24.469606389970281</v>
      </c>
      <c r="AL51">
        <f>2*0.95*0.0000000567*(((DE51+$B$7)+273)^4-(AD51+273)^4)</f>
        <v>-1.8139049591393572</v>
      </c>
      <c r="AM51">
        <f t="shared" si="18"/>
        <v>180.01225671083398</v>
      </c>
      <c r="AN51">
        <v>0</v>
      </c>
      <c r="AO51">
        <v>0</v>
      </c>
      <c r="AP51">
        <f>IF(AN51*$H$13&gt;=AR51,1,(AR51/(AR51-AN51*$H$13)))</f>
        <v>1</v>
      </c>
      <c r="AQ51">
        <f t="shared" si="19"/>
        <v>0</v>
      </c>
      <c r="AR51">
        <f>MAX(0,($B$13+$C$13*DJ51)/(1+$D$13*DJ51)*DC51/(DE51+273)*$E$13)</f>
        <v>53415.119638393662</v>
      </c>
      <c r="AS51" t="s">
        <v>414</v>
      </c>
      <c r="AT51">
        <v>12558.6</v>
      </c>
      <c r="AU51">
        <v>607.06799999999998</v>
      </c>
      <c r="AV51">
        <v>2188.17</v>
      </c>
      <c r="AW51">
        <f t="shared" si="20"/>
        <v>0.72256817340517421</v>
      </c>
      <c r="AX51">
        <v>-1.734461745173538</v>
      </c>
      <c r="AY51" t="s">
        <v>582</v>
      </c>
      <c r="AZ51">
        <v>12573.2</v>
      </c>
      <c r="BA51">
        <v>1352.2688000000001</v>
      </c>
      <c r="BB51">
        <v>1563.34</v>
      </c>
      <c r="BC51">
        <f t="shared" si="21"/>
        <v>0.13501298501925352</v>
      </c>
      <c r="BD51">
        <v>0.5</v>
      </c>
      <c r="BE51">
        <f t="shared" si="22"/>
        <v>1261.2103397496894</v>
      </c>
      <c r="BF51">
        <f t="shared" si="23"/>
        <v>9.001930599331903</v>
      </c>
      <c r="BG51">
        <f t="shared" si="24"/>
        <v>85.139886353376227</v>
      </c>
      <c r="BH51">
        <f t="shared" si="25"/>
        <v>8.5127690490043699E-3</v>
      </c>
      <c r="BI51">
        <f t="shared" si="26"/>
        <v>0.39967633400284019</v>
      </c>
      <c r="BJ51">
        <f t="shared" si="27"/>
        <v>546.47342277100506</v>
      </c>
      <c r="BK51" t="s">
        <v>583</v>
      </c>
      <c r="BL51">
        <v>-1974.87</v>
      </c>
      <c r="BM51">
        <f t="shared" si="28"/>
        <v>-1974.87</v>
      </c>
      <c r="BN51">
        <f t="shared" si="29"/>
        <v>2.2632376834213925</v>
      </c>
      <c r="BO51">
        <f t="shared" si="30"/>
        <v>5.9654797199713942E-2</v>
      </c>
      <c r="BP51">
        <f t="shared" si="31"/>
        <v>0.15008983819516511</v>
      </c>
      <c r="BQ51">
        <f t="shared" si="32"/>
        <v>0.22072297421654077</v>
      </c>
      <c r="BR51">
        <f t="shared" si="33"/>
        <v>0.39518639531162447</v>
      </c>
      <c r="BS51">
        <f t="shared" si="34"/>
        <v>-8.712060009503958E-2</v>
      </c>
      <c r="BT51">
        <f t="shared" si="35"/>
        <v>1.0871206000950395</v>
      </c>
      <c r="BU51">
        <v>3188</v>
      </c>
      <c r="BV51">
        <v>300</v>
      </c>
      <c r="BW51">
        <v>300</v>
      </c>
      <c r="BX51">
        <v>300</v>
      </c>
      <c r="BY51">
        <v>12573.2</v>
      </c>
      <c r="BZ51">
        <v>1558.27</v>
      </c>
      <c r="CA51">
        <v>-9.1080199999999997E-3</v>
      </c>
      <c r="CB51">
        <v>20.03</v>
      </c>
      <c r="CC51" t="s">
        <v>417</v>
      </c>
      <c r="CD51" t="s">
        <v>417</v>
      </c>
      <c r="CE51" t="s">
        <v>417</v>
      </c>
      <c r="CF51" t="s">
        <v>417</v>
      </c>
      <c r="CG51" t="s">
        <v>417</v>
      </c>
      <c r="CH51" t="s">
        <v>417</v>
      </c>
      <c r="CI51" t="s">
        <v>417</v>
      </c>
      <c r="CJ51" t="s">
        <v>417</v>
      </c>
      <c r="CK51" t="s">
        <v>417</v>
      </c>
      <c r="CL51" t="s">
        <v>417</v>
      </c>
      <c r="CM51">
        <f>$B$11*DK51+$C$11*DL51+$F$11*DW51*(1-DZ51)</f>
        <v>1499.999</v>
      </c>
      <c r="CN51">
        <f t="shared" si="36"/>
        <v>1261.2103397496894</v>
      </c>
      <c r="CO51">
        <f>($B$11*$D$9+$C$11*$D$9+$F$11*((EJ51+EB51)/MAX(EJ51+EB51+EK51, 0.1)*$I$9+EK51/MAX(EJ51+EB51+EK51, 0.1)*$J$9))/($B$11+$C$11+$F$11)</f>
        <v>0.84080745370476206</v>
      </c>
      <c r="CP51">
        <f>($B$11*$K$9+$C$11*$K$9+$F$11*((EJ51+EB51)/MAX(EJ51+EB51+EK51, 0.1)*$P$9+EK51/MAX(EJ51+EB51+EK51, 0.1)*$Q$9))/($B$11+$C$11+$F$11)</f>
        <v>0.16115838565019072</v>
      </c>
      <c r="CQ51">
        <v>6</v>
      </c>
      <c r="CR51">
        <v>0.5</v>
      </c>
      <c r="CS51" t="s">
        <v>418</v>
      </c>
      <c r="CT51">
        <v>2</v>
      </c>
      <c r="CU51">
        <v>1690384907.849999</v>
      </c>
      <c r="CV51">
        <v>410.0748333333334</v>
      </c>
      <c r="CW51">
        <v>419.40356666666668</v>
      </c>
      <c r="CX51">
        <v>25.869726666666669</v>
      </c>
      <c r="CY51">
        <v>25.087083333333339</v>
      </c>
      <c r="CZ51">
        <v>408.79183333333339</v>
      </c>
      <c r="DA51">
        <v>25.497726666666669</v>
      </c>
      <c r="DB51">
        <v>600.17753333333326</v>
      </c>
      <c r="DC51">
        <v>101.5066333333333</v>
      </c>
      <c r="DD51">
        <v>0.1001804</v>
      </c>
      <c r="DE51">
        <v>28.443406666666661</v>
      </c>
      <c r="DF51">
        <v>28.596963333333331</v>
      </c>
      <c r="DG51">
        <v>999.9000000000002</v>
      </c>
      <c r="DH51">
        <v>0</v>
      </c>
      <c r="DI51">
        <v>0</v>
      </c>
      <c r="DJ51">
        <v>9999.6663333333327</v>
      </c>
      <c r="DK51">
        <v>0</v>
      </c>
      <c r="DL51">
        <v>789.81910000000016</v>
      </c>
      <c r="DM51">
        <v>-9.4188390000000002</v>
      </c>
      <c r="DN51">
        <v>420.87626666666671</v>
      </c>
      <c r="DO51">
        <v>430.19603333333339</v>
      </c>
      <c r="DP51">
        <v>0.79101670000000002</v>
      </c>
      <c r="DQ51">
        <v>419.40356666666668</v>
      </c>
      <c r="DR51">
        <v>25.087083333333339</v>
      </c>
      <c r="DS51">
        <v>2.6267969999999998</v>
      </c>
      <c r="DT51">
        <v>2.5465053333333341</v>
      </c>
      <c r="DU51">
        <v>21.834209999999999</v>
      </c>
      <c r="DV51">
        <v>21.32681333333333</v>
      </c>
      <c r="DW51">
        <v>1499.999</v>
      </c>
      <c r="DX51">
        <v>0.97299416666666638</v>
      </c>
      <c r="DY51">
        <v>2.700557E-2</v>
      </c>
      <c r="DZ51">
        <v>0</v>
      </c>
      <c r="EA51">
        <v>1355.9019999999989</v>
      </c>
      <c r="EB51">
        <v>4.9993100000000004</v>
      </c>
      <c r="EC51">
        <v>24931.533333333329</v>
      </c>
      <c r="ED51">
        <v>13259.2</v>
      </c>
      <c r="EE51">
        <v>37.629133333333343</v>
      </c>
      <c r="EF51">
        <v>39.178733333333327</v>
      </c>
      <c r="EG51">
        <v>38.186999999999991</v>
      </c>
      <c r="EH51">
        <v>38.316199999999988</v>
      </c>
      <c r="EI51">
        <v>38.924600000000012</v>
      </c>
      <c r="EJ51">
        <v>1454.6273333333329</v>
      </c>
      <c r="EK51">
        <v>40.372666666666653</v>
      </c>
      <c r="EL51">
        <v>0</v>
      </c>
      <c r="EM51">
        <v>152.5999999046326</v>
      </c>
      <c r="EN51">
        <v>0</v>
      </c>
      <c r="EO51">
        <v>1352.2688000000001</v>
      </c>
      <c r="EP51">
        <v>-421.06230706153639</v>
      </c>
      <c r="EQ51">
        <v>2280.3999887306331</v>
      </c>
      <c r="ER51">
        <v>24906.151999999998</v>
      </c>
      <c r="ES51">
        <v>15</v>
      </c>
      <c r="ET51">
        <v>1690384936.5999999</v>
      </c>
      <c r="EU51" t="s">
        <v>584</v>
      </c>
      <c r="EV51">
        <v>1690384933.5999999</v>
      </c>
      <c r="EW51">
        <v>1690384936.5999999</v>
      </c>
      <c r="EX51">
        <v>25</v>
      </c>
      <c r="EY51">
        <v>9.6000000000000002E-2</v>
      </c>
      <c r="EZ51">
        <v>-8.0000000000000002E-3</v>
      </c>
      <c r="FA51">
        <v>1.2829999999999999</v>
      </c>
      <c r="FB51">
        <v>0.372</v>
      </c>
      <c r="FC51">
        <v>419</v>
      </c>
      <c r="FD51">
        <v>25</v>
      </c>
      <c r="FE51">
        <v>0.21</v>
      </c>
      <c r="FF51">
        <v>0.16</v>
      </c>
      <c r="FG51">
        <v>9.0788739036646984</v>
      </c>
      <c r="FH51">
        <v>0.67010848946127866</v>
      </c>
      <c r="FI51">
        <v>6.1751338508342322E-2</v>
      </c>
      <c r="FJ51">
        <v>1</v>
      </c>
      <c r="FK51">
        <v>-9.3702432499999997</v>
      </c>
      <c r="FL51">
        <v>-0.85341804878047089</v>
      </c>
      <c r="FM51">
        <v>9.2237483605839526E-2</v>
      </c>
      <c r="FN51">
        <v>1</v>
      </c>
      <c r="FO51">
        <v>409.9824666666666</v>
      </c>
      <c r="FP51">
        <v>0.14795105673052661</v>
      </c>
      <c r="FQ51">
        <v>2.870392927032453E-2</v>
      </c>
      <c r="FR51">
        <v>1</v>
      </c>
      <c r="FS51">
        <v>0.77083220000000008</v>
      </c>
      <c r="FT51">
        <v>0.3262936660412743</v>
      </c>
      <c r="FU51">
        <v>3.1800575197785348E-2</v>
      </c>
      <c r="FV51">
        <v>1</v>
      </c>
      <c r="FW51">
        <v>25.874243333333339</v>
      </c>
      <c r="FX51">
        <v>0.21351991101223891</v>
      </c>
      <c r="FY51">
        <v>1.551937892514467E-2</v>
      </c>
      <c r="FZ51">
        <v>1</v>
      </c>
      <c r="GA51">
        <v>5</v>
      </c>
      <c r="GB51">
        <v>5</v>
      </c>
      <c r="GC51" t="s">
        <v>420</v>
      </c>
      <c r="GD51">
        <v>3.1774399999999998</v>
      </c>
      <c r="GE51">
        <v>2.79698</v>
      </c>
      <c r="GF51">
        <v>0.10316599999999999</v>
      </c>
      <c r="GG51">
        <v>0.105707</v>
      </c>
      <c r="GH51">
        <v>0.126751</v>
      </c>
      <c r="GI51">
        <v>0.125081</v>
      </c>
      <c r="GJ51">
        <v>28023.4</v>
      </c>
      <c r="GK51">
        <v>22264.7</v>
      </c>
      <c r="GL51">
        <v>29207.3</v>
      </c>
      <c r="GM51">
        <v>24391.7</v>
      </c>
      <c r="GN51">
        <v>32406.1</v>
      </c>
      <c r="GO51">
        <v>31119.200000000001</v>
      </c>
      <c r="GP51">
        <v>40269</v>
      </c>
      <c r="GQ51">
        <v>39780.5</v>
      </c>
      <c r="GR51">
        <v>2.14663</v>
      </c>
      <c r="GS51">
        <v>1.9021699999999999</v>
      </c>
      <c r="GT51">
        <v>0.104919</v>
      </c>
      <c r="GU51">
        <v>0</v>
      </c>
      <c r="GV51">
        <v>26.838799999999999</v>
      </c>
      <c r="GW51">
        <v>999.9</v>
      </c>
      <c r="GX51">
        <v>69</v>
      </c>
      <c r="GY51">
        <v>29</v>
      </c>
      <c r="GZ51">
        <v>27.340499999999999</v>
      </c>
      <c r="HA51">
        <v>62.362499999999997</v>
      </c>
      <c r="HB51">
        <v>31.598600000000001</v>
      </c>
      <c r="HC51">
        <v>1</v>
      </c>
      <c r="HD51">
        <v>4.8841500000000003E-2</v>
      </c>
      <c r="HE51">
        <v>0</v>
      </c>
      <c r="HF51">
        <v>20.277899999999999</v>
      </c>
      <c r="HG51">
        <v>5.2262700000000004</v>
      </c>
      <c r="HH51">
        <v>11.907999999999999</v>
      </c>
      <c r="HI51">
        <v>4.9636500000000003</v>
      </c>
      <c r="HJ51">
        <v>3.2919999999999998</v>
      </c>
      <c r="HK51">
        <v>9999</v>
      </c>
      <c r="HL51">
        <v>9999</v>
      </c>
      <c r="HM51">
        <v>9999</v>
      </c>
      <c r="HN51">
        <v>999.9</v>
      </c>
      <c r="HO51">
        <v>4.9701700000000004</v>
      </c>
      <c r="HP51">
        <v>1.875</v>
      </c>
      <c r="HQ51">
        <v>1.8737299999999999</v>
      </c>
      <c r="HR51">
        <v>1.87286</v>
      </c>
      <c r="HS51">
        <v>1.87439</v>
      </c>
      <c r="HT51">
        <v>1.8693500000000001</v>
      </c>
      <c r="HU51">
        <v>1.87348</v>
      </c>
      <c r="HV51">
        <v>1.8785700000000001</v>
      </c>
      <c r="HW51">
        <v>0</v>
      </c>
      <c r="HX51">
        <v>0</v>
      </c>
      <c r="HY51">
        <v>0</v>
      </c>
      <c r="HZ51">
        <v>0</v>
      </c>
      <c r="IA51" t="s">
        <v>421</v>
      </c>
      <c r="IB51" t="s">
        <v>422</v>
      </c>
      <c r="IC51" t="s">
        <v>423</v>
      </c>
      <c r="ID51" t="s">
        <v>423</v>
      </c>
      <c r="IE51" t="s">
        <v>423</v>
      </c>
      <c r="IF51" t="s">
        <v>423</v>
      </c>
      <c r="IG51">
        <v>0</v>
      </c>
      <c r="IH51">
        <v>100</v>
      </c>
      <c r="II51">
        <v>100</v>
      </c>
      <c r="IJ51">
        <v>1.2829999999999999</v>
      </c>
      <c r="IK51">
        <v>0.372</v>
      </c>
      <c r="IL51">
        <v>1.1716940320786551</v>
      </c>
      <c r="IM51">
        <v>7.5022699049890511E-4</v>
      </c>
      <c r="IN51">
        <v>-1.9075414379404558E-6</v>
      </c>
      <c r="IO51">
        <v>4.87577687351772E-10</v>
      </c>
      <c r="IP51">
        <v>0.38036500000000117</v>
      </c>
      <c r="IQ51">
        <v>0</v>
      </c>
      <c r="IR51">
        <v>0</v>
      </c>
      <c r="IS51">
        <v>0</v>
      </c>
      <c r="IT51">
        <v>1</v>
      </c>
      <c r="IU51">
        <v>1943</v>
      </c>
      <c r="IV51">
        <v>1</v>
      </c>
      <c r="IW51">
        <v>21</v>
      </c>
      <c r="IX51">
        <v>2.2000000000000002</v>
      </c>
      <c r="IY51">
        <v>2.1</v>
      </c>
      <c r="IZ51">
        <v>1.09253</v>
      </c>
      <c r="JA51">
        <v>2.3901400000000002</v>
      </c>
      <c r="JB51">
        <v>1.42578</v>
      </c>
      <c r="JC51">
        <v>2.2778299999999998</v>
      </c>
      <c r="JD51">
        <v>1.5478499999999999</v>
      </c>
      <c r="JE51">
        <v>2.4694799999999999</v>
      </c>
      <c r="JF51">
        <v>33.355899999999998</v>
      </c>
      <c r="JG51">
        <v>14.946300000000001</v>
      </c>
      <c r="JH51">
        <v>18</v>
      </c>
      <c r="JI51">
        <v>618.93399999999997</v>
      </c>
      <c r="JJ51">
        <v>445.17599999999999</v>
      </c>
      <c r="JK51">
        <v>27.334599999999998</v>
      </c>
      <c r="JL51">
        <v>27.929099999999998</v>
      </c>
      <c r="JM51">
        <v>30.001000000000001</v>
      </c>
      <c r="JN51">
        <v>27.806799999999999</v>
      </c>
      <c r="JO51">
        <v>27.7563</v>
      </c>
      <c r="JP51">
        <v>21.895199999999999</v>
      </c>
      <c r="JQ51">
        <v>10.798999999999999</v>
      </c>
      <c r="JR51">
        <v>100</v>
      </c>
      <c r="JS51">
        <v>-999.9</v>
      </c>
      <c r="JT51">
        <v>419.27199999999999</v>
      </c>
      <c r="JU51">
        <v>25</v>
      </c>
      <c r="JV51">
        <v>95.138300000000001</v>
      </c>
      <c r="JW51">
        <v>101.224</v>
      </c>
    </row>
    <row r="52" spans="1:283" x14ac:dyDescent="0.2">
      <c r="A52">
        <v>36</v>
      </c>
      <c r="B52">
        <v>1690385027.5999999</v>
      </c>
      <c r="C52">
        <v>6657.5</v>
      </c>
      <c r="D52" t="s">
        <v>585</v>
      </c>
      <c r="E52" t="s">
        <v>586</v>
      </c>
      <c r="F52">
        <v>15</v>
      </c>
      <c r="P52">
        <v>1690385019.599999</v>
      </c>
      <c r="Q52">
        <f t="shared" si="0"/>
        <v>3.3640644657582827E-4</v>
      </c>
      <c r="R52">
        <f t="shared" si="1"/>
        <v>0.33640644657582824</v>
      </c>
      <c r="S52">
        <f t="shared" si="2"/>
        <v>3.8601282042928045</v>
      </c>
      <c r="T52">
        <f t="shared" si="3"/>
        <v>410.13825806451632</v>
      </c>
      <c r="U52">
        <f t="shared" si="4"/>
        <v>150.34527117888217</v>
      </c>
      <c r="V52">
        <f t="shared" si="5"/>
        <v>15.276315103277536</v>
      </c>
      <c r="W52">
        <f t="shared" si="6"/>
        <v>41.673417573927416</v>
      </c>
      <c r="X52">
        <f t="shared" si="7"/>
        <v>2.4449994826894101E-2</v>
      </c>
      <c r="Y52">
        <f>IF(LEFT(CS52,1)&lt;&gt;"0",IF(LEFT(CS52,1)="1",3,CT52),$D$5+$E$5*(DJ52*DC52/($K$5*1000))+$F$5*(DJ52*DC52/($K$5*1000))*MAX(MIN(CQ52,$J$5),$I$5)*MAX(MIN(CQ52,$J$5),$I$5)+$G$5*MAX(MIN(CQ52,$J$5),$I$5)*(DJ52*DC52/($K$5*1000))+$H$5*(DJ52*DC52/($K$5*1000))*(DJ52*DC52/($K$5*1000)))</f>
        <v>2.9553877140546048</v>
      </c>
      <c r="Z52">
        <f t="shared" si="8"/>
        <v>2.4338174521510873E-2</v>
      </c>
      <c r="AA52">
        <f t="shared" si="9"/>
        <v>1.5221362931756639E-2</v>
      </c>
      <c r="AB52">
        <f t="shared" si="10"/>
        <v>241.73728230129112</v>
      </c>
      <c r="AC52">
        <f>(DE52+(AB52+2*0.95*0.0000000567*(((DE52+$B$7)+273)^4-(DE52+273)^4)-44100*Q52)/(1.84*29.3*Y52+8*0.95*0.0000000567*(DE52+273)^3))</f>
        <v>29.873998776869755</v>
      </c>
      <c r="AD52">
        <f>($C$7*DF52+$D$7*DG52+$E$7*AC52)</f>
        <v>28.63012258064516</v>
      </c>
      <c r="AE52">
        <f t="shared" si="11"/>
        <v>3.9364932572670797</v>
      </c>
      <c r="AF52">
        <f t="shared" si="12"/>
        <v>65.777879575679947</v>
      </c>
      <c r="AG52">
        <f t="shared" si="13"/>
        <v>2.5770626862625856</v>
      </c>
      <c r="AH52">
        <f t="shared" si="14"/>
        <v>3.9178257233080571</v>
      </c>
      <c r="AI52">
        <f t="shared" si="15"/>
        <v>1.359430571004494</v>
      </c>
      <c r="AJ52">
        <f t="shared" si="16"/>
        <v>-14.835524293994027</v>
      </c>
      <c r="AK52">
        <f t="shared" si="17"/>
        <v>-13.048683663321226</v>
      </c>
      <c r="AL52">
        <f>2*0.95*0.0000000567*(((DE52+$B$7)+273)^4-(AD52+273)^4)</f>
        <v>-0.9680787770149214</v>
      </c>
      <c r="AM52">
        <f t="shared" si="18"/>
        <v>212.88499556696095</v>
      </c>
      <c r="AN52">
        <v>0</v>
      </c>
      <c r="AO52">
        <v>0</v>
      </c>
      <c r="AP52">
        <f>IF(AN52*$H$13&gt;=AR52,1,(AR52/(AR52-AN52*$H$13)))</f>
        <v>1</v>
      </c>
      <c r="AQ52">
        <f t="shared" si="19"/>
        <v>0</v>
      </c>
      <c r="AR52">
        <f>MAX(0,($B$13+$C$13*DJ52)/(1+$D$13*DJ52)*DC52/(DE52+273)*$E$13)</f>
        <v>53385.03183658066</v>
      </c>
      <c r="AS52" t="s">
        <v>414</v>
      </c>
      <c r="AT52">
        <v>12558.6</v>
      </c>
      <c r="AU52">
        <v>607.06799999999998</v>
      </c>
      <c r="AV52">
        <v>2188.17</v>
      </c>
      <c r="AW52">
        <f t="shared" si="20"/>
        <v>0.72256817340517421</v>
      </c>
      <c r="AX52">
        <v>-1.734461745173538</v>
      </c>
      <c r="AY52" t="s">
        <v>587</v>
      </c>
      <c r="AZ52">
        <v>12558.6</v>
      </c>
      <c r="BA52">
        <v>514.91087999999991</v>
      </c>
      <c r="BB52">
        <v>595.40599999999995</v>
      </c>
      <c r="BC52">
        <f t="shared" si="21"/>
        <v>0.13519366617064665</v>
      </c>
      <c r="BD52">
        <v>0.5</v>
      </c>
      <c r="BE52">
        <f t="shared" si="22"/>
        <v>1261.207607008859</v>
      </c>
      <c r="BF52">
        <f t="shared" si="23"/>
        <v>3.8601282042928045</v>
      </c>
      <c r="BG52">
        <f t="shared" si="24"/>
        <v>85.253640096917906</v>
      </c>
      <c r="BH52">
        <f t="shared" si="25"/>
        <v>4.4358993066452744E-3</v>
      </c>
      <c r="BI52">
        <f t="shared" si="26"/>
        <v>2.6750889309143679</v>
      </c>
      <c r="BJ52">
        <f t="shared" si="27"/>
        <v>348.45812614955469</v>
      </c>
      <c r="BK52" t="s">
        <v>588</v>
      </c>
      <c r="BL52">
        <v>-33.729999999999997</v>
      </c>
      <c r="BM52">
        <f t="shared" si="28"/>
        <v>-33.729999999999997</v>
      </c>
      <c r="BN52">
        <f t="shared" si="29"/>
        <v>1.0566504200495124</v>
      </c>
      <c r="BO52">
        <f t="shared" si="30"/>
        <v>0.12794549986012571</v>
      </c>
      <c r="BP52">
        <f t="shared" si="31"/>
        <v>0.7168477429227238</v>
      </c>
      <c r="BQ52">
        <f t="shared" si="32"/>
        <v>-6.9023426513462356</v>
      </c>
      <c r="BR52">
        <f t="shared" si="33"/>
        <v>1.0073758682235554</v>
      </c>
      <c r="BS52">
        <f t="shared" si="34"/>
        <v>-8.3812595109313669E-3</v>
      </c>
      <c r="BT52">
        <f t="shared" si="35"/>
        <v>1.0083812595109314</v>
      </c>
      <c r="BU52">
        <v>3190</v>
      </c>
      <c r="BV52">
        <v>300</v>
      </c>
      <c r="BW52">
        <v>300</v>
      </c>
      <c r="BX52">
        <v>300</v>
      </c>
      <c r="BY52">
        <v>12558.6</v>
      </c>
      <c r="BZ52">
        <v>582.79999999999995</v>
      </c>
      <c r="CA52">
        <v>-9.0974799999999998E-3</v>
      </c>
      <c r="CB52">
        <v>-0.97</v>
      </c>
      <c r="CC52" t="s">
        <v>417</v>
      </c>
      <c r="CD52" t="s">
        <v>417</v>
      </c>
      <c r="CE52" t="s">
        <v>417</v>
      </c>
      <c r="CF52" t="s">
        <v>417</v>
      </c>
      <c r="CG52" t="s">
        <v>417</v>
      </c>
      <c r="CH52" t="s">
        <v>417</v>
      </c>
      <c r="CI52" t="s">
        <v>417</v>
      </c>
      <c r="CJ52" t="s">
        <v>417</v>
      </c>
      <c r="CK52" t="s">
        <v>417</v>
      </c>
      <c r="CL52" t="s">
        <v>417</v>
      </c>
      <c r="CM52">
        <f>$B$11*DK52+$C$11*DL52+$F$11*DW52*(1-DZ52)</f>
        <v>1499.995483870968</v>
      </c>
      <c r="CN52">
        <f t="shared" si="36"/>
        <v>1261.207607008859</v>
      </c>
      <c r="CO52">
        <f>($B$11*$D$9+$C$11*$D$9+$F$11*((EJ52+EB52)/MAX(EJ52+EB52+EK52, 0.1)*$I$9+EK52/MAX(EJ52+EB52+EK52, 0.1)*$J$9))/($B$11+$C$11+$F$11)</f>
        <v>0.8408076028029895</v>
      </c>
      <c r="CP52">
        <f>($B$11*$K$9+$C$11*$K$9+$F$11*((EJ52+EB52)/MAX(EJ52+EB52+EK52, 0.1)*$P$9+EK52/MAX(EJ52+EB52+EK52, 0.1)*$Q$9))/($B$11+$C$11+$F$11)</f>
        <v>0.16115867340976991</v>
      </c>
      <c r="CQ52">
        <v>6</v>
      </c>
      <c r="CR52">
        <v>0.5</v>
      </c>
      <c r="CS52" t="s">
        <v>418</v>
      </c>
      <c r="CT52">
        <v>2</v>
      </c>
      <c r="CU52">
        <v>1690385019.599999</v>
      </c>
      <c r="CV52">
        <v>410.13825806451632</v>
      </c>
      <c r="CW52">
        <v>414.13490322580628</v>
      </c>
      <c r="CX52">
        <v>25.362738709677419</v>
      </c>
      <c r="CY52">
        <v>25.034983870967739</v>
      </c>
      <c r="CZ52">
        <v>408.94225806451618</v>
      </c>
      <c r="DA52">
        <v>24.995738709677418</v>
      </c>
      <c r="DB52">
        <v>600.2186129032259</v>
      </c>
      <c r="DC52">
        <v>101.5079677419355</v>
      </c>
      <c r="DD52">
        <v>0.1002503516129032</v>
      </c>
      <c r="DE52">
        <v>28.548225806451612</v>
      </c>
      <c r="DF52">
        <v>28.63012258064516</v>
      </c>
      <c r="DG52">
        <v>999.90000000000032</v>
      </c>
      <c r="DH52">
        <v>0</v>
      </c>
      <c r="DI52">
        <v>0</v>
      </c>
      <c r="DJ52">
        <v>9997.2800000000007</v>
      </c>
      <c r="DK52">
        <v>0</v>
      </c>
      <c r="DL52">
        <v>1907.915161290322</v>
      </c>
      <c r="DM52">
        <v>-3.903910322580646</v>
      </c>
      <c r="DN52">
        <v>420.90858064516129</v>
      </c>
      <c r="DO52">
        <v>424.76900000000001</v>
      </c>
      <c r="DP52">
        <v>0.33307922580645161</v>
      </c>
      <c r="DQ52">
        <v>414.13490322580628</v>
      </c>
      <c r="DR52">
        <v>25.034983870967739</v>
      </c>
      <c r="DS52">
        <v>2.5750609677419352</v>
      </c>
      <c r="DT52">
        <v>2.54125064516129</v>
      </c>
      <c r="DU52">
        <v>21.508867741935479</v>
      </c>
      <c r="DV52">
        <v>21.29312580645162</v>
      </c>
      <c r="DW52">
        <v>1499.995483870968</v>
      </c>
      <c r="DX52">
        <v>0.97299148387096779</v>
      </c>
      <c r="DY52">
        <v>2.7008306451612889E-2</v>
      </c>
      <c r="DZ52">
        <v>0</v>
      </c>
      <c r="EA52">
        <v>514.93341935483863</v>
      </c>
      <c r="EB52">
        <v>4.9993100000000013</v>
      </c>
      <c r="EC52">
        <v>10394.91935483871</v>
      </c>
      <c r="ED52">
        <v>13259.15806451613</v>
      </c>
      <c r="EE52">
        <v>37.436999999999983</v>
      </c>
      <c r="EF52">
        <v>39.061999999999983</v>
      </c>
      <c r="EG52">
        <v>37.875</v>
      </c>
      <c r="EH52">
        <v>38.233741935483877</v>
      </c>
      <c r="EI52">
        <v>38.729677419354829</v>
      </c>
      <c r="EJ52">
        <v>1454.6154838709681</v>
      </c>
      <c r="EK52">
        <v>40.380000000000017</v>
      </c>
      <c r="EL52">
        <v>0</v>
      </c>
      <c r="EM52">
        <v>111.7999999523163</v>
      </c>
      <c r="EN52">
        <v>0</v>
      </c>
      <c r="EO52">
        <v>514.91087999999991</v>
      </c>
      <c r="EP52">
        <v>0.51876921840356116</v>
      </c>
      <c r="EQ52">
        <v>-337.9153843656963</v>
      </c>
      <c r="ER52">
        <v>10388.280000000001</v>
      </c>
      <c r="ES52">
        <v>15</v>
      </c>
      <c r="ET52">
        <v>1690385052.0999999</v>
      </c>
      <c r="EU52" t="s">
        <v>589</v>
      </c>
      <c r="EV52">
        <v>1690385052.0999999</v>
      </c>
      <c r="EW52">
        <v>1690385049.0999999</v>
      </c>
      <c r="EX52">
        <v>26</v>
      </c>
      <c r="EY52">
        <v>-0.09</v>
      </c>
      <c r="EZ52">
        <v>-6.0000000000000001E-3</v>
      </c>
      <c r="FA52">
        <v>1.196</v>
      </c>
      <c r="FB52">
        <v>0.36699999999999999</v>
      </c>
      <c r="FC52">
        <v>414</v>
      </c>
      <c r="FD52">
        <v>25</v>
      </c>
      <c r="FE52">
        <v>0.42</v>
      </c>
      <c r="FF52">
        <v>0.28000000000000003</v>
      </c>
      <c r="FG52">
        <v>3.7660339611220519</v>
      </c>
      <c r="FH52">
        <v>0.2412972616870325</v>
      </c>
      <c r="FI52">
        <v>3.6274963263100077E-2</v>
      </c>
      <c r="FJ52">
        <v>1</v>
      </c>
      <c r="FK52">
        <v>-3.8716036585365852</v>
      </c>
      <c r="FL52">
        <v>-0.53019073170732645</v>
      </c>
      <c r="FM52">
        <v>6.6722572907492103E-2</v>
      </c>
      <c r="FN52">
        <v>1</v>
      </c>
      <c r="FO52">
        <v>410.23780645161281</v>
      </c>
      <c r="FP52">
        <v>-0.62250000000123196</v>
      </c>
      <c r="FQ52">
        <v>5.8225600928953028E-2</v>
      </c>
      <c r="FR52">
        <v>1</v>
      </c>
      <c r="FS52">
        <v>0.31016292682926833</v>
      </c>
      <c r="FT52">
        <v>0.34063567944250872</v>
      </c>
      <c r="FU52">
        <v>4.1241912451451403E-2</v>
      </c>
      <c r="FV52">
        <v>1</v>
      </c>
      <c r="FW52">
        <v>25.367061290322582</v>
      </c>
      <c r="FX52">
        <v>0.13503387096771899</v>
      </c>
      <c r="FY52">
        <v>1.1685521160251599E-2</v>
      </c>
      <c r="FZ52">
        <v>1</v>
      </c>
      <c r="GA52">
        <v>5</v>
      </c>
      <c r="GB52">
        <v>5</v>
      </c>
      <c r="GC52" t="s">
        <v>420</v>
      </c>
      <c r="GD52">
        <v>3.1766999999999999</v>
      </c>
      <c r="GE52">
        <v>2.7968600000000001</v>
      </c>
      <c r="GF52">
        <v>0.10310800000000001</v>
      </c>
      <c r="GG52">
        <v>0.10463600000000001</v>
      </c>
      <c r="GH52">
        <v>0.124865</v>
      </c>
      <c r="GI52">
        <v>0.12497</v>
      </c>
      <c r="GJ52">
        <v>28016.1</v>
      </c>
      <c r="GK52">
        <v>22282.1</v>
      </c>
      <c r="GL52">
        <v>29199</v>
      </c>
      <c r="GM52">
        <v>24382.6</v>
      </c>
      <c r="GN52">
        <v>32469.8</v>
      </c>
      <c r="GO52">
        <v>31114.5</v>
      </c>
      <c r="GP52">
        <v>40258</v>
      </c>
      <c r="GQ52">
        <v>39768.6</v>
      </c>
      <c r="GR52">
        <v>2.1474799999999998</v>
      </c>
      <c r="GS52">
        <v>1.8989799999999999</v>
      </c>
      <c r="GT52">
        <v>0.104494</v>
      </c>
      <c r="GU52">
        <v>0</v>
      </c>
      <c r="GV52">
        <v>26.912199999999999</v>
      </c>
      <c r="GW52">
        <v>999.9</v>
      </c>
      <c r="GX52">
        <v>69.3</v>
      </c>
      <c r="GY52">
        <v>29.3</v>
      </c>
      <c r="GZ52">
        <v>27.938800000000001</v>
      </c>
      <c r="HA52">
        <v>61.602499999999999</v>
      </c>
      <c r="HB52">
        <v>32.572099999999999</v>
      </c>
      <c r="HC52">
        <v>1</v>
      </c>
      <c r="HD52">
        <v>6.6496399999999997E-2</v>
      </c>
      <c r="HE52">
        <v>0</v>
      </c>
      <c r="HF52">
        <v>20.278099999999998</v>
      </c>
      <c r="HG52">
        <v>5.2250800000000002</v>
      </c>
      <c r="HH52">
        <v>11.907999999999999</v>
      </c>
      <c r="HI52">
        <v>4.9637500000000001</v>
      </c>
      <c r="HJ52">
        <v>3.2919999999999998</v>
      </c>
      <c r="HK52">
        <v>9999</v>
      </c>
      <c r="HL52">
        <v>9999</v>
      </c>
      <c r="HM52">
        <v>9999</v>
      </c>
      <c r="HN52">
        <v>999.9</v>
      </c>
      <c r="HO52">
        <v>4.9701700000000004</v>
      </c>
      <c r="HP52">
        <v>1.875</v>
      </c>
      <c r="HQ52">
        <v>1.87378</v>
      </c>
      <c r="HR52">
        <v>1.87286</v>
      </c>
      <c r="HS52">
        <v>1.87439</v>
      </c>
      <c r="HT52">
        <v>1.8693500000000001</v>
      </c>
      <c r="HU52">
        <v>1.87351</v>
      </c>
      <c r="HV52">
        <v>1.87856</v>
      </c>
      <c r="HW52">
        <v>0</v>
      </c>
      <c r="HX52">
        <v>0</v>
      </c>
      <c r="HY52">
        <v>0</v>
      </c>
      <c r="HZ52">
        <v>0</v>
      </c>
      <c r="IA52" t="s">
        <v>421</v>
      </c>
      <c r="IB52" t="s">
        <v>422</v>
      </c>
      <c r="IC52" t="s">
        <v>423</v>
      </c>
      <c r="ID52" t="s">
        <v>423</v>
      </c>
      <c r="IE52" t="s">
        <v>423</v>
      </c>
      <c r="IF52" t="s">
        <v>423</v>
      </c>
      <c r="IG52">
        <v>0</v>
      </c>
      <c r="IH52">
        <v>100</v>
      </c>
      <c r="II52">
        <v>100</v>
      </c>
      <c r="IJ52">
        <v>1.196</v>
      </c>
      <c r="IK52">
        <v>0.36699999999999999</v>
      </c>
      <c r="IL52">
        <v>1.2675000000000001</v>
      </c>
      <c r="IM52">
        <v>7.5022700000000001E-4</v>
      </c>
      <c r="IN52">
        <v>-1.9075400000000002E-6</v>
      </c>
      <c r="IO52">
        <v>4.8757799999999997E-10</v>
      </c>
      <c r="IP52">
        <v>0.37232500000000002</v>
      </c>
      <c r="IQ52">
        <v>0</v>
      </c>
      <c r="IR52">
        <v>0</v>
      </c>
      <c r="IS52">
        <v>0</v>
      </c>
      <c r="IT52">
        <v>1</v>
      </c>
      <c r="IU52">
        <v>1943</v>
      </c>
      <c r="IV52">
        <v>1</v>
      </c>
      <c r="IW52">
        <v>21</v>
      </c>
      <c r="IX52">
        <v>1.6</v>
      </c>
      <c r="IY52">
        <v>1.5</v>
      </c>
      <c r="IZ52">
        <v>1.0815399999999999</v>
      </c>
      <c r="JA52">
        <v>2.4011200000000001</v>
      </c>
      <c r="JB52">
        <v>1.42578</v>
      </c>
      <c r="JC52">
        <v>2.2778299999999998</v>
      </c>
      <c r="JD52">
        <v>1.5478499999999999</v>
      </c>
      <c r="JE52">
        <v>2.4182100000000002</v>
      </c>
      <c r="JF52">
        <v>33.738100000000003</v>
      </c>
      <c r="JG52">
        <v>14.928800000000001</v>
      </c>
      <c r="JH52">
        <v>18</v>
      </c>
      <c r="JI52">
        <v>621.625</v>
      </c>
      <c r="JJ52">
        <v>444.76100000000002</v>
      </c>
      <c r="JK52">
        <v>27.550599999999999</v>
      </c>
      <c r="JL52">
        <v>28.1751</v>
      </c>
      <c r="JM52">
        <v>30.000900000000001</v>
      </c>
      <c r="JN52">
        <v>28.0063</v>
      </c>
      <c r="JO52">
        <v>27.9481</v>
      </c>
      <c r="JP52">
        <v>21.6599</v>
      </c>
      <c r="JQ52">
        <v>12.612299999999999</v>
      </c>
      <c r="JR52">
        <v>100</v>
      </c>
      <c r="JS52">
        <v>-999.9</v>
      </c>
      <c r="JT52">
        <v>414.02699999999999</v>
      </c>
      <c r="JU52">
        <v>25</v>
      </c>
      <c r="JV52">
        <v>95.111999999999995</v>
      </c>
      <c r="JW52">
        <v>101.191</v>
      </c>
    </row>
    <row r="53" spans="1:283" x14ac:dyDescent="0.2">
      <c r="A53">
        <v>37</v>
      </c>
      <c r="B53">
        <v>1690385150.0999999</v>
      </c>
      <c r="C53">
        <v>6780</v>
      </c>
      <c r="D53" t="s">
        <v>590</v>
      </c>
      <c r="E53" t="s">
        <v>591</v>
      </c>
      <c r="F53">
        <v>15</v>
      </c>
      <c r="P53">
        <v>1690385142.099999</v>
      </c>
      <c r="Q53">
        <f t="shared" si="0"/>
        <v>1.5825015254940242E-3</v>
      </c>
      <c r="R53">
        <f t="shared" si="1"/>
        <v>1.5825015254940242</v>
      </c>
      <c r="S53">
        <f t="shared" si="2"/>
        <v>14.92542438422142</v>
      </c>
      <c r="T53">
        <f t="shared" si="3"/>
        <v>409.61170967741941</v>
      </c>
      <c r="U53">
        <f t="shared" si="4"/>
        <v>213.85596450338232</v>
      </c>
      <c r="V53">
        <f t="shared" si="5"/>
        <v>21.729171820567082</v>
      </c>
      <c r="W53">
        <f t="shared" si="6"/>
        <v>41.619242371685715</v>
      </c>
      <c r="X53">
        <f t="shared" si="7"/>
        <v>0.12862850710247412</v>
      </c>
      <c r="Y53">
        <f>IF(LEFT(CS53,1)&lt;&gt;"0",IF(LEFT(CS53,1)="1",3,CT53),$D$5+$E$5*(DJ53*DC53/($K$5*1000))+$F$5*(DJ53*DC53/($K$5*1000))*MAX(MIN(CQ53,$J$5),$I$5)*MAX(MIN(CQ53,$J$5),$I$5)+$G$5*MAX(MIN(CQ53,$J$5),$I$5)*(DJ53*DC53/($K$5*1000))+$H$5*(DJ53*DC53/($K$5*1000))*(DJ53*DC53/($K$5*1000)))</f>
        <v>2.9562694628311483</v>
      </c>
      <c r="Z53">
        <f t="shared" si="8"/>
        <v>0.12559824911227499</v>
      </c>
      <c r="AA53">
        <f t="shared" si="9"/>
        <v>7.8765216536848065E-2</v>
      </c>
      <c r="AB53">
        <f t="shared" si="10"/>
        <v>241.73896613440562</v>
      </c>
      <c r="AC53">
        <f>(DE53+(AB53+2*0.95*0.0000000567*(((DE53+$B$7)+273)^4-(DE53+273)^4)-44100*Q53)/(1.84*29.3*Y53+8*0.95*0.0000000567*(DE53+273)^3))</f>
        <v>29.664801907928652</v>
      </c>
      <c r="AD53">
        <f>($C$7*DF53+$D$7*DG53+$E$7*AC53)</f>
        <v>28.67380967741936</v>
      </c>
      <c r="AE53">
        <f t="shared" si="11"/>
        <v>3.9464829767023417</v>
      </c>
      <c r="AF53">
        <f t="shared" si="12"/>
        <v>68.676108178455877</v>
      </c>
      <c r="AG53">
        <f t="shared" si="13"/>
        <v>2.7081931002644759</v>
      </c>
      <c r="AH53">
        <f t="shared" si="14"/>
        <v>3.9434283218658757</v>
      </c>
      <c r="AI53">
        <f t="shared" si="15"/>
        <v>1.2382898764378658</v>
      </c>
      <c r="AJ53">
        <f t="shared" si="16"/>
        <v>-69.78831727428647</v>
      </c>
      <c r="AK53">
        <f t="shared" si="17"/>
        <v>-2.1274445684566596</v>
      </c>
      <c r="AL53">
        <f>2*0.95*0.0000000567*(((DE53+$B$7)+273)^4-(AD53+273)^4)</f>
        <v>-0.15790993040559495</v>
      </c>
      <c r="AM53">
        <f t="shared" si="18"/>
        <v>169.66529436125688</v>
      </c>
      <c r="AN53">
        <v>0</v>
      </c>
      <c r="AO53">
        <v>0</v>
      </c>
      <c r="AP53">
        <f>IF(AN53*$H$13&gt;=AR53,1,(AR53/(AR53-AN53*$H$13)))</f>
        <v>1</v>
      </c>
      <c r="AQ53">
        <f t="shared" si="19"/>
        <v>0</v>
      </c>
      <c r="AR53">
        <f>MAX(0,($B$13+$C$13*DJ53)/(1+$D$13*DJ53)*DC53/(DE53+273)*$E$13)</f>
        <v>53390.753313312809</v>
      </c>
      <c r="AS53" t="s">
        <v>414</v>
      </c>
      <c r="AT53">
        <v>12558.6</v>
      </c>
      <c r="AU53">
        <v>607.06799999999998</v>
      </c>
      <c r="AV53">
        <v>2188.17</v>
      </c>
      <c r="AW53">
        <f t="shared" si="20"/>
        <v>0.72256817340517421</v>
      </c>
      <c r="AX53">
        <v>-1.734461745173538</v>
      </c>
      <c r="AY53" t="s">
        <v>592</v>
      </c>
      <c r="AZ53">
        <v>12510.5</v>
      </c>
      <c r="BA53">
        <v>672.10712000000001</v>
      </c>
      <c r="BB53">
        <v>926.94200000000001</v>
      </c>
      <c r="BC53">
        <f t="shared" si="21"/>
        <v>0.27491998420613151</v>
      </c>
      <c r="BD53">
        <v>0.5</v>
      </c>
      <c r="BE53">
        <f t="shared" si="22"/>
        <v>1261.2162968104055</v>
      </c>
      <c r="BF53">
        <f t="shared" si="23"/>
        <v>14.92542438422142</v>
      </c>
      <c r="BG53">
        <f t="shared" si="24"/>
        <v>173.36678219981619</v>
      </c>
      <c r="BH53">
        <f t="shared" si="25"/>
        <v>1.3209380636396411E-2</v>
      </c>
      <c r="BI53">
        <f t="shared" si="26"/>
        <v>1.3606331356222936</v>
      </c>
      <c r="BJ53">
        <f t="shared" si="27"/>
        <v>440.70818162047942</v>
      </c>
      <c r="BK53" t="s">
        <v>593</v>
      </c>
      <c r="BL53">
        <v>-2577.2600000000002</v>
      </c>
      <c r="BM53">
        <f t="shared" si="28"/>
        <v>-2577.2600000000002</v>
      </c>
      <c r="BN53">
        <f t="shared" si="29"/>
        <v>3.780389711546138</v>
      </c>
      <c r="BO53">
        <f t="shared" si="30"/>
        <v>7.272265697011758E-2</v>
      </c>
      <c r="BP53">
        <f t="shared" si="31"/>
        <v>0.26466195075785398</v>
      </c>
      <c r="BQ53">
        <f t="shared" si="32"/>
        <v>0.79667268987163686</v>
      </c>
      <c r="BR53">
        <f t="shared" si="33"/>
        <v>0.79768920664194976</v>
      </c>
      <c r="BS53">
        <f t="shared" si="34"/>
        <v>-0.27886208808918028</v>
      </c>
      <c r="BT53">
        <f t="shared" si="35"/>
        <v>1.2788620880891803</v>
      </c>
      <c r="BU53">
        <v>3192</v>
      </c>
      <c r="BV53">
        <v>300</v>
      </c>
      <c r="BW53">
        <v>300</v>
      </c>
      <c r="BX53">
        <v>300</v>
      </c>
      <c r="BY53">
        <v>12510.5</v>
      </c>
      <c r="BZ53">
        <v>867.97</v>
      </c>
      <c r="CA53">
        <v>-9.0647799999999997E-3</v>
      </c>
      <c r="CB53">
        <v>-7.96</v>
      </c>
      <c r="CC53" t="s">
        <v>417</v>
      </c>
      <c r="CD53" t="s">
        <v>417</v>
      </c>
      <c r="CE53" t="s">
        <v>417</v>
      </c>
      <c r="CF53" t="s">
        <v>417</v>
      </c>
      <c r="CG53" t="s">
        <v>417</v>
      </c>
      <c r="CH53" t="s">
        <v>417</v>
      </c>
      <c r="CI53" t="s">
        <v>417</v>
      </c>
      <c r="CJ53" t="s">
        <v>417</v>
      </c>
      <c r="CK53" t="s">
        <v>417</v>
      </c>
      <c r="CL53" t="s">
        <v>417</v>
      </c>
      <c r="CM53">
        <f>$B$11*DK53+$C$11*DL53+$F$11*DW53*(1-DZ53)</f>
        <v>1500.0058064516129</v>
      </c>
      <c r="CN53">
        <f t="shared" si="36"/>
        <v>1261.2162968104055</v>
      </c>
      <c r="CO53">
        <f>($B$11*$D$9+$C$11*$D$9+$F$11*((EJ53+EB53)/MAX(EJ53+EB53+EK53, 0.1)*$I$9+EK53/MAX(EJ53+EB53+EK53, 0.1)*$J$9))/($B$11+$C$11+$F$11)</f>
        <v>0.84080760980113567</v>
      </c>
      <c r="CP53">
        <f>($B$11*$K$9+$C$11*$K$9+$F$11*((EJ53+EB53)/MAX(EJ53+EB53+EK53, 0.1)*$P$9+EK53/MAX(EJ53+EB53+EK53, 0.1)*$Q$9))/($B$11+$C$11+$F$11)</f>
        <v>0.16115868691619203</v>
      </c>
      <c r="CQ53">
        <v>6</v>
      </c>
      <c r="CR53">
        <v>0.5</v>
      </c>
      <c r="CS53" t="s">
        <v>418</v>
      </c>
      <c r="CT53">
        <v>2</v>
      </c>
      <c r="CU53">
        <v>1690385142.099999</v>
      </c>
      <c r="CV53">
        <v>409.61170967741941</v>
      </c>
      <c r="CW53">
        <v>425.17977419354838</v>
      </c>
      <c r="CX53">
        <v>26.65371935483871</v>
      </c>
      <c r="CY53">
        <v>25.11394838709678</v>
      </c>
      <c r="CZ53">
        <v>408.41287096774192</v>
      </c>
      <c r="DA53">
        <v>26.286954838709679</v>
      </c>
      <c r="DB53">
        <v>600.21470967741925</v>
      </c>
      <c r="DC53">
        <v>101.5065483870968</v>
      </c>
      <c r="DD53">
        <v>0.1000253225806452</v>
      </c>
      <c r="DE53">
        <v>28.66046129032258</v>
      </c>
      <c r="DF53">
        <v>28.67380967741936</v>
      </c>
      <c r="DG53">
        <v>999.90000000000032</v>
      </c>
      <c r="DH53">
        <v>0</v>
      </c>
      <c r="DI53">
        <v>0</v>
      </c>
      <c r="DJ53">
        <v>10002.42290322581</v>
      </c>
      <c r="DK53">
        <v>0</v>
      </c>
      <c r="DL53">
        <v>1698.446774193548</v>
      </c>
      <c r="DM53">
        <v>-15.56793225806452</v>
      </c>
      <c r="DN53">
        <v>420.82854838709682</v>
      </c>
      <c r="DO53">
        <v>436.13277419354853</v>
      </c>
      <c r="DP53">
        <v>1.5397712903225811</v>
      </c>
      <c r="DQ53">
        <v>425.17977419354838</v>
      </c>
      <c r="DR53">
        <v>25.11394838709678</v>
      </c>
      <c r="DS53">
        <v>2.7055277419354828</v>
      </c>
      <c r="DT53">
        <v>2.5492306451612898</v>
      </c>
      <c r="DU53">
        <v>22.318712903225808</v>
      </c>
      <c r="DV53">
        <v>21.344270967741942</v>
      </c>
      <c r="DW53">
        <v>1500.0058064516129</v>
      </c>
      <c r="DX53">
        <v>0.97299116129032281</v>
      </c>
      <c r="DY53">
        <v>2.700873548387097E-2</v>
      </c>
      <c r="DZ53">
        <v>0</v>
      </c>
      <c r="EA53">
        <v>672.81654838709687</v>
      </c>
      <c r="EB53">
        <v>4.9993100000000013</v>
      </c>
      <c r="EC53">
        <v>12850.26774193549</v>
      </c>
      <c r="ED53">
        <v>13259.248387096781</v>
      </c>
      <c r="EE53">
        <v>37.311999999999983</v>
      </c>
      <c r="EF53">
        <v>39.125</v>
      </c>
      <c r="EG53">
        <v>37.75</v>
      </c>
      <c r="EH53">
        <v>38.311999999999983</v>
      </c>
      <c r="EI53">
        <v>38.666999999999987</v>
      </c>
      <c r="EJ53">
        <v>1454.625806451613</v>
      </c>
      <c r="EK53">
        <v>40.380645161290353</v>
      </c>
      <c r="EL53">
        <v>0</v>
      </c>
      <c r="EM53">
        <v>122.2000000476837</v>
      </c>
      <c r="EN53">
        <v>0</v>
      </c>
      <c r="EO53">
        <v>672.10712000000001</v>
      </c>
      <c r="EP53">
        <v>-39.98015390421331</v>
      </c>
      <c r="EQ53">
        <v>-1006.161543281113</v>
      </c>
      <c r="ER53">
        <v>12837.54</v>
      </c>
      <c r="ES53">
        <v>15</v>
      </c>
      <c r="ET53">
        <v>1690385052.0999999</v>
      </c>
      <c r="EU53" t="s">
        <v>589</v>
      </c>
      <c r="EV53">
        <v>1690385052.0999999</v>
      </c>
      <c r="EW53">
        <v>1690385049.0999999</v>
      </c>
      <c r="EX53">
        <v>26</v>
      </c>
      <c r="EY53">
        <v>-0.09</v>
      </c>
      <c r="EZ53">
        <v>-6.0000000000000001E-3</v>
      </c>
      <c r="FA53">
        <v>1.196</v>
      </c>
      <c r="FB53">
        <v>0.36699999999999999</v>
      </c>
      <c r="FC53">
        <v>414</v>
      </c>
      <c r="FD53">
        <v>25</v>
      </c>
      <c r="FE53">
        <v>0.42</v>
      </c>
      <c r="FF53">
        <v>0.28000000000000003</v>
      </c>
      <c r="FG53">
        <v>14.926733887936919</v>
      </c>
      <c r="FH53">
        <v>-7.636209593856437E-2</v>
      </c>
      <c r="FI53">
        <v>2.5298328971387941E-2</v>
      </c>
      <c r="FJ53">
        <v>1</v>
      </c>
      <c r="FK53">
        <v>-15.6017525</v>
      </c>
      <c r="FL53">
        <v>0.45329493433398022</v>
      </c>
      <c r="FM53">
        <v>6.9636624657934132E-2</v>
      </c>
      <c r="FN53">
        <v>1</v>
      </c>
      <c r="FO53">
        <v>409.6094333333333</v>
      </c>
      <c r="FP53">
        <v>0.88746607341417783</v>
      </c>
      <c r="FQ53">
        <v>6.6558587391529242E-2</v>
      </c>
      <c r="FR53">
        <v>1</v>
      </c>
      <c r="FS53">
        <v>1.5196302500000001</v>
      </c>
      <c r="FT53">
        <v>0.35445039399624662</v>
      </c>
      <c r="FU53">
        <v>3.8163875948827593E-2</v>
      </c>
      <c r="FV53">
        <v>1</v>
      </c>
      <c r="FW53">
        <v>26.652443333333341</v>
      </c>
      <c r="FX53">
        <v>0.37394883203553553</v>
      </c>
      <c r="FY53">
        <v>2.7654483462099651E-2</v>
      </c>
      <c r="FZ53">
        <v>1</v>
      </c>
      <c r="GA53">
        <v>5</v>
      </c>
      <c r="GB53">
        <v>5</v>
      </c>
      <c r="GC53" t="s">
        <v>420</v>
      </c>
      <c r="GD53">
        <v>3.17692</v>
      </c>
      <c r="GE53">
        <v>2.7970899999999999</v>
      </c>
      <c r="GF53">
        <v>0.102989</v>
      </c>
      <c r="GG53">
        <v>0.10673100000000001</v>
      </c>
      <c r="GH53">
        <v>0.12937499999999999</v>
      </c>
      <c r="GI53">
        <v>0.12520999999999999</v>
      </c>
      <c r="GJ53">
        <v>28001.599999999999</v>
      </c>
      <c r="GK53">
        <v>22220.6</v>
      </c>
      <c r="GL53">
        <v>29181.5</v>
      </c>
      <c r="GM53">
        <v>24373.5</v>
      </c>
      <c r="GN53">
        <v>32281.200000000001</v>
      </c>
      <c r="GO53">
        <v>31094.2</v>
      </c>
      <c r="GP53">
        <v>40234.800000000003</v>
      </c>
      <c r="GQ53">
        <v>39752.699999999997</v>
      </c>
      <c r="GR53">
        <v>2.14567</v>
      </c>
      <c r="GS53">
        <v>1.89147</v>
      </c>
      <c r="GT53">
        <v>0.102893</v>
      </c>
      <c r="GU53">
        <v>0</v>
      </c>
      <c r="GV53">
        <v>27.0274</v>
      </c>
      <c r="GW53">
        <v>999.9</v>
      </c>
      <c r="GX53">
        <v>70.099999999999994</v>
      </c>
      <c r="GY53">
        <v>29.6</v>
      </c>
      <c r="GZ53">
        <v>28.751000000000001</v>
      </c>
      <c r="HA53">
        <v>62.472499999999997</v>
      </c>
      <c r="HB53">
        <v>30.9816</v>
      </c>
      <c r="HC53">
        <v>1</v>
      </c>
      <c r="HD53">
        <v>8.5703799999999997E-2</v>
      </c>
      <c r="HE53">
        <v>0</v>
      </c>
      <c r="HF53">
        <v>20.278099999999998</v>
      </c>
      <c r="HG53">
        <v>5.2273199999999997</v>
      </c>
      <c r="HH53">
        <v>11.908099999999999</v>
      </c>
      <c r="HI53">
        <v>4.9637000000000002</v>
      </c>
      <c r="HJ53">
        <v>3.2919999999999998</v>
      </c>
      <c r="HK53">
        <v>9999</v>
      </c>
      <c r="HL53">
        <v>9999</v>
      </c>
      <c r="HM53">
        <v>9999</v>
      </c>
      <c r="HN53">
        <v>999.9</v>
      </c>
      <c r="HO53">
        <v>4.9702000000000002</v>
      </c>
      <c r="HP53">
        <v>1.8750100000000001</v>
      </c>
      <c r="HQ53">
        <v>1.87378</v>
      </c>
      <c r="HR53">
        <v>1.8729</v>
      </c>
      <c r="HS53">
        <v>1.87446</v>
      </c>
      <c r="HT53">
        <v>1.8693599999999999</v>
      </c>
      <c r="HU53">
        <v>1.87357</v>
      </c>
      <c r="HV53">
        <v>1.8786400000000001</v>
      </c>
      <c r="HW53">
        <v>0</v>
      </c>
      <c r="HX53">
        <v>0</v>
      </c>
      <c r="HY53">
        <v>0</v>
      </c>
      <c r="HZ53">
        <v>0</v>
      </c>
      <c r="IA53" t="s">
        <v>421</v>
      </c>
      <c r="IB53" t="s">
        <v>422</v>
      </c>
      <c r="IC53" t="s">
        <v>423</v>
      </c>
      <c r="ID53" t="s">
        <v>423</v>
      </c>
      <c r="IE53" t="s">
        <v>423</v>
      </c>
      <c r="IF53" t="s">
        <v>423</v>
      </c>
      <c r="IG53">
        <v>0</v>
      </c>
      <c r="IH53">
        <v>100</v>
      </c>
      <c r="II53">
        <v>100</v>
      </c>
      <c r="IJ53">
        <v>1.1990000000000001</v>
      </c>
      <c r="IK53">
        <v>0.36670000000000003</v>
      </c>
      <c r="IL53">
        <v>1.1774926112797079</v>
      </c>
      <c r="IM53">
        <v>7.5022699049890511E-4</v>
      </c>
      <c r="IN53">
        <v>-1.9075414379404558E-6</v>
      </c>
      <c r="IO53">
        <v>4.87577687351772E-10</v>
      </c>
      <c r="IP53">
        <v>0.36675238095238433</v>
      </c>
      <c r="IQ53">
        <v>0</v>
      </c>
      <c r="IR53">
        <v>0</v>
      </c>
      <c r="IS53">
        <v>0</v>
      </c>
      <c r="IT53">
        <v>1</v>
      </c>
      <c r="IU53">
        <v>1943</v>
      </c>
      <c r="IV53">
        <v>1</v>
      </c>
      <c r="IW53">
        <v>21</v>
      </c>
      <c r="IX53">
        <v>1.6</v>
      </c>
      <c r="IY53">
        <v>1.7</v>
      </c>
      <c r="IZ53">
        <v>1.1035200000000001</v>
      </c>
      <c r="JA53">
        <v>2.3986800000000001</v>
      </c>
      <c r="JB53">
        <v>1.42578</v>
      </c>
      <c r="JC53">
        <v>2.2778299999999998</v>
      </c>
      <c r="JD53">
        <v>1.5478499999999999</v>
      </c>
      <c r="JE53">
        <v>2.3779300000000001</v>
      </c>
      <c r="JF53">
        <v>34.1678</v>
      </c>
      <c r="JG53">
        <v>14.911300000000001</v>
      </c>
      <c r="JH53">
        <v>18</v>
      </c>
      <c r="JI53">
        <v>622.92899999999997</v>
      </c>
      <c r="JJ53">
        <v>442.24900000000002</v>
      </c>
      <c r="JK53">
        <v>27.788</v>
      </c>
      <c r="JL53">
        <v>28.4543</v>
      </c>
      <c r="JM53">
        <v>30.000900000000001</v>
      </c>
      <c r="JN53">
        <v>28.259699999999999</v>
      </c>
      <c r="JO53">
        <v>28.198799999999999</v>
      </c>
      <c r="JP53">
        <v>22.1099</v>
      </c>
      <c r="JQ53">
        <v>16.9359</v>
      </c>
      <c r="JR53">
        <v>100</v>
      </c>
      <c r="JS53">
        <v>-999.9</v>
      </c>
      <c r="JT53">
        <v>425.41899999999998</v>
      </c>
      <c r="JU53">
        <v>25</v>
      </c>
      <c r="JV53">
        <v>95.056200000000004</v>
      </c>
      <c r="JW53">
        <v>101.151</v>
      </c>
    </row>
    <row r="54" spans="1:283" x14ac:dyDescent="0.2">
      <c r="A54">
        <v>38</v>
      </c>
      <c r="B54">
        <v>1690385295.5999999</v>
      </c>
      <c r="C54">
        <v>6925.5</v>
      </c>
      <c r="D54" t="s">
        <v>594</v>
      </c>
      <c r="E54" t="s">
        <v>595</v>
      </c>
      <c r="F54">
        <v>15</v>
      </c>
      <c r="P54">
        <v>1690385287.849999</v>
      </c>
      <c r="Q54">
        <f t="shared" si="0"/>
        <v>6.4259394587647741E-4</v>
      </c>
      <c r="R54">
        <f t="shared" si="1"/>
        <v>0.64259394587647745</v>
      </c>
      <c r="S54">
        <f t="shared" si="2"/>
        <v>6.4157082046704303</v>
      </c>
      <c r="T54">
        <f t="shared" si="3"/>
        <v>410.22570000000002</v>
      </c>
      <c r="U54">
        <f t="shared" si="4"/>
        <v>173.45801864582367</v>
      </c>
      <c r="V54">
        <f t="shared" si="5"/>
        <v>17.624847769290536</v>
      </c>
      <c r="W54">
        <f t="shared" si="6"/>
        <v>41.682509520148542</v>
      </c>
      <c r="X54">
        <f t="shared" si="7"/>
        <v>4.4945270850122274E-2</v>
      </c>
      <c r="Y54">
        <f>IF(LEFT(CS54,1)&lt;&gt;"0",IF(LEFT(CS54,1)="1",3,CT54),$D$5+$E$5*(DJ54*DC54/($K$5*1000))+$F$5*(DJ54*DC54/($K$5*1000))*MAX(MIN(CQ54,$J$5),$I$5)*MAX(MIN(CQ54,$J$5),$I$5)+$G$5*MAX(MIN(CQ54,$J$5),$I$5)*(DJ54*DC54/($K$5*1000))+$H$5*(DJ54*DC54/($K$5*1000))*(DJ54*DC54/($K$5*1000)))</f>
        <v>2.9550328013846099</v>
      </c>
      <c r="Z54">
        <f t="shared" si="8"/>
        <v>4.456892283998324E-2</v>
      </c>
      <c r="AA54">
        <f t="shared" si="9"/>
        <v>2.7889127345665891E-2</v>
      </c>
      <c r="AB54">
        <f t="shared" si="10"/>
        <v>241.736213485582</v>
      </c>
      <c r="AC54">
        <f>(DE54+(AB54+2*0.95*0.0000000567*(((DE54+$B$7)+273)^4-(DE54+273)^4)-44100*Q54)/(1.84*29.3*Y54+8*0.95*0.0000000567*(DE54+273)^3))</f>
        <v>30.21276801676628</v>
      </c>
      <c r="AD54">
        <f>($C$7*DF54+$D$7*DG54+$E$7*AC54)</f>
        <v>29.022929999999992</v>
      </c>
      <c r="AE54">
        <f t="shared" si="11"/>
        <v>4.0271121715448199</v>
      </c>
      <c r="AF54">
        <f t="shared" si="12"/>
        <v>65.023290411631919</v>
      </c>
      <c r="AG54">
        <f t="shared" si="13"/>
        <v>2.6099660282059998</v>
      </c>
      <c r="AH54">
        <f t="shared" si="14"/>
        <v>4.0138941165289088</v>
      </c>
      <c r="AI54">
        <f t="shared" si="15"/>
        <v>1.4171461433388202</v>
      </c>
      <c r="AJ54">
        <f t="shared" si="16"/>
        <v>-28.338393013152654</v>
      </c>
      <c r="AK54">
        <f t="shared" si="17"/>
        <v>-9.051030328830528</v>
      </c>
      <c r="AL54">
        <f>2*0.95*0.0000000567*(((DE54+$B$7)+273)^4-(AD54+273)^4)</f>
        <v>-0.67428597592489448</v>
      </c>
      <c r="AM54">
        <f t="shared" si="18"/>
        <v>203.67250416767391</v>
      </c>
      <c r="AN54">
        <v>0</v>
      </c>
      <c r="AO54">
        <v>0</v>
      </c>
      <c r="AP54">
        <f>IF(AN54*$H$13&gt;=AR54,1,(AR54/(AR54-AN54*$H$13)))</f>
        <v>1</v>
      </c>
      <c r="AQ54">
        <f t="shared" si="19"/>
        <v>0</v>
      </c>
      <c r="AR54">
        <f>MAX(0,($B$13+$C$13*DJ54)/(1+$D$13*DJ54)*DC54/(DE54+273)*$E$13)</f>
        <v>53300.870532275185</v>
      </c>
      <c r="AS54" t="s">
        <v>414</v>
      </c>
      <c r="AT54">
        <v>12558.6</v>
      </c>
      <c r="AU54">
        <v>607.06799999999998</v>
      </c>
      <c r="AV54">
        <v>2188.17</v>
      </c>
      <c r="AW54">
        <f t="shared" si="20"/>
        <v>0.72256817340517421</v>
      </c>
      <c r="AX54">
        <v>-1.734461745173538</v>
      </c>
      <c r="AY54" t="s">
        <v>596</v>
      </c>
      <c r="AZ54">
        <v>12569.3</v>
      </c>
      <c r="BA54">
        <v>708.75020000000006</v>
      </c>
      <c r="BB54">
        <v>819.35699999999997</v>
      </c>
      <c r="BC54">
        <f t="shared" si="21"/>
        <v>0.13499219509932781</v>
      </c>
      <c r="BD54">
        <v>0.5</v>
      </c>
      <c r="BE54">
        <f t="shared" si="22"/>
        <v>1261.2076965210267</v>
      </c>
      <c r="BF54">
        <f t="shared" si="23"/>
        <v>6.4157082046704303</v>
      </c>
      <c r="BG54">
        <f t="shared" si="24"/>
        <v>85.126597714770128</v>
      </c>
      <c r="BH54">
        <f t="shared" si="25"/>
        <v>6.4621949043966133E-3</v>
      </c>
      <c r="BI54">
        <f t="shared" si="26"/>
        <v>1.6705941366217658</v>
      </c>
      <c r="BJ54">
        <f t="shared" si="27"/>
        <v>414.81241040223466</v>
      </c>
      <c r="BK54" t="s">
        <v>597</v>
      </c>
      <c r="BL54">
        <v>-33.43</v>
      </c>
      <c r="BM54">
        <f t="shared" si="28"/>
        <v>-33.43</v>
      </c>
      <c r="BN54">
        <f t="shared" si="29"/>
        <v>1.0408002860779855</v>
      </c>
      <c r="BO54">
        <f t="shared" si="30"/>
        <v>0.12970038239325871</v>
      </c>
      <c r="BP54">
        <f t="shared" si="31"/>
        <v>0.61613836874324823</v>
      </c>
      <c r="BQ54">
        <f t="shared" si="32"/>
        <v>0.52101993037792782</v>
      </c>
      <c r="BR54">
        <f t="shared" si="33"/>
        <v>0.86573352003855542</v>
      </c>
      <c r="BS54">
        <f t="shared" si="34"/>
        <v>-6.1176473507967089E-3</v>
      </c>
      <c r="BT54">
        <f t="shared" si="35"/>
        <v>1.0061176473507967</v>
      </c>
      <c r="BU54">
        <v>3194</v>
      </c>
      <c r="BV54">
        <v>300</v>
      </c>
      <c r="BW54">
        <v>300</v>
      </c>
      <c r="BX54">
        <v>300</v>
      </c>
      <c r="BY54">
        <v>12569.3</v>
      </c>
      <c r="BZ54">
        <v>810.89</v>
      </c>
      <c r="CA54">
        <v>-9.1064100000000005E-3</v>
      </c>
      <c r="CB54">
        <v>6.37</v>
      </c>
      <c r="CC54" t="s">
        <v>417</v>
      </c>
      <c r="CD54" t="s">
        <v>417</v>
      </c>
      <c r="CE54" t="s">
        <v>417</v>
      </c>
      <c r="CF54" t="s">
        <v>417</v>
      </c>
      <c r="CG54" t="s">
        <v>417</v>
      </c>
      <c r="CH54" t="s">
        <v>417</v>
      </c>
      <c r="CI54" t="s">
        <v>417</v>
      </c>
      <c r="CJ54" t="s">
        <v>417</v>
      </c>
      <c r="CK54" t="s">
        <v>417</v>
      </c>
      <c r="CL54" t="s">
        <v>417</v>
      </c>
      <c r="CM54">
        <f>$B$11*DK54+$C$11*DL54+$F$11*DW54*(1-DZ54)</f>
        <v>1499.996333333333</v>
      </c>
      <c r="CN54">
        <f t="shared" si="36"/>
        <v>1261.2076965210267</v>
      </c>
      <c r="CO54">
        <f>($B$11*$D$9+$C$11*$D$9+$F$11*((EJ54+EB54)/MAX(EJ54+EB54+EK54, 0.1)*$I$9+EK54/MAX(EJ54+EB54+EK54, 0.1)*$J$9))/($B$11+$C$11+$F$11)</f>
        <v>0.84080718632047347</v>
      </c>
      <c r="CP54">
        <f>($B$11*$K$9+$C$11*$K$9+$F$11*((EJ54+EB54)/MAX(EJ54+EB54+EK54, 0.1)*$P$9+EK54/MAX(EJ54+EB54+EK54, 0.1)*$Q$9))/($B$11+$C$11+$F$11)</f>
        <v>0.16115786959851372</v>
      </c>
      <c r="CQ54">
        <v>6</v>
      </c>
      <c r="CR54">
        <v>0.5</v>
      </c>
      <c r="CS54" t="s">
        <v>418</v>
      </c>
      <c r="CT54">
        <v>2</v>
      </c>
      <c r="CU54">
        <v>1690385287.849999</v>
      </c>
      <c r="CV54">
        <v>410.22570000000002</v>
      </c>
      <c r="CW54">
        <v>416.90283333333338</v>
      </c>
      <c r="CX54">
        <v>25.686436666666669</v>
      </c>
      <c r="CY54">
        <v>25.060553333333331</v>
      </c>
      <c r="CZ54">
        <v>408.98869999999988</v>
      </c>
      <c r="DA54">
        <v>25.330436666666671</v>
      </c>
      <c r="DB54">
        <v>600.19620000000009</v>
      </c>
      <c r="DC54">
        <v>101.5087333333334</v>
      </c>
      <c r="DD54">
        <v>9.9989670000000017E-2</v>
      </c>
      <c r="DE54">
        <v>28.966116666666661</v>
      </c>
      <c r="DF54">
        <v>29.022929999999992</v>
      </c>
      <c r="DG54">
        <v>999.9000000000002</v>
      </c>
      <c r="DH54">
        <v>0</v>
      </c>
      <c r="DI54">
        <v>0</v>
      </c>
      <c r="DJ54">
        <v>9995.1913333333323</v>
      </c>
      <c r="DK54">
        <v>0</v>
      </c>
      <c r="DL54">
        <v>1243.248</v>
      </c>
      <c r="DM54">
        <v>-6.7156089999999997</v>
      </c>
      <c r="DN54">
        <v>421.00590000000011</v>
      </c>
      <c r="DO54">
        <v>427.6192666666667</v>
      </c>
      <c r="DP54">
        <v>0.63663586666666672</v>
      </c>
      <c r="DQ54">
        <v>416.90283333333338</v>
      </c>
      <c r="DR54">
        <v>25.060553333333331</v>
      </c>
      <c r="DS54">
        <v>2.6084899999999989</v>
      </c>
      <c r="DT54">
        <v>2.5438663333333329</v>
      </c>
      <c r="DU54">
        <v>21.71974333333333</v>
      </c>
      <c r="DV54">
        <v>21.309920000000002</v>
      </c>
      <c r="DW54">
        <v>1499.996333333333</v>
      </c>
      <c r="DX54">
        <v>0.97300599999999982</v>
      </c>
      <c r="DY54">
        <v>2.6994250000000001E-2</v>
      </c>
      <c r="DZ54">
        <v>0</v>
      </c>
      <c r="EA54">
        <v>709.90839999999992</v>
      </c>
      <c r="EB54">
        <v>4.9993100000000004</v>
      </c>
      <c r="EC54">
        <v>15651.683333333331</v>
      </c>
      <c r="ED54">
        <v>13259.24333333333</v>
      </c>
      <c r="EE54">
        <v>37.375</v>
      </c>
      <c r="EF54">
        <v>39.241599999999998</v>
      </c>
      <c r="EG54">
        <v>37.879133333333328</v>
      </c>
      <c r="EH54">
        <v>38.40393333333332</v>
      </c>
      <c r="EI54">
        <v>38.699599999999997</v>
      </c>
      <c r="EJ54">
        <v>1454.6420000000001</v>
      </c>
      <c r="EK54">
        <v>40.359333333333318</v>
      </c>
      <c r="EL54">
        <v>0</v>
      </c>
      <c r="EM54">
        <v>145</v>
      </c>
      <c r="EN54">
        <v>0</v>
      </c>
      <c r="EO54">
        <v>708.75020000000006</v>
      </c>
      <c r="EP54">
        <v>-115.1998463383073</v>
      </c>
      <c r="EQ54">
        <v>562.69231451080384</v>
      </c>
      <c r="ER54">
        <v>15664.06</v>
      </c>
      <c r="ES54">
        <v>15</v>
      </c>
      <c r="ET54">
        <v>1690385315.5999999</v>
      </c>
      <c r="EU54" t="s">
        <v>598</v>
      </c>
      <c r="EV54">
        <v>1690385312.5999999</v>
      </c>
      <c r="EW54">
        <v>1690385315.5999999</v>
      </c>
      <c r="EX54">
        <v>27</v>
      </c>
      <c r="EY54">
        <v>4.2999999999999997E-2</v>
      </c>
      <c r="EZ54">
        <v>-0.01</v>
      </c>
      <c r="FA54">
        <v>1.2370000000000001</v>
      </c>
      <c r="FB54">
        <v>0.35599999999999998</v>
      </c>
      <c r="FC54">
        <v>417</v>
      </c>
      <c r="FD54">
        <v>25</v>
      </c>
      <c r="FE54">
        <v>0.2</v>
      </c>
      <c r="FF54">
        <v>0.13</v>
      </c>
      <c r="FG54">
        <v>6.4509077030205768</v>
      </c>
      <c r="FH54">
        <v>-0.18047995411521209</v>
      </c>
      <c r="FI54">
        <v>3.0607621593622479E-2</v>
      </c>
      <c r="FJ54">
        <v>1</v>
      </c>
      <c r="FK54">
        <v>-6.7257480487804884</v>
      </c>
      <c r="FL54">
        <v>0.13867170731708661</v>
      </c>
      <c r="FM54">
        <v>3.0653217092892E-2</v>
      </c>
      <c r="FN54">
        <v>1</v>
      </c>
      <c r="FO54">
        <v>410.19370967741929</v>
      </c>
      <c r="FP54">
        <v>-0.56922580645242449</v>
      </c>
      <c r="FQ54">
        <v>4.3912812112612991E-2</v>
      </c>
      <c r="FR54">
        <v>1</v>
      </c>
      <c r="FS54">
        <v>0.60398392682926827</v>
      </c>
      <c r="FT54">
        <v>0.51620159581881631</v>
      </c>
      <c r="FU54">
        <v>5.4853295526046723E-2</v>
      </c>
      <c r="FV54">
        <v>0</v>
      </c>
      <c r="FW54">
        <v>25.693935483870959</v>
      </c>
      <c r="FX54">
        <v>0.21218709677411979</v>
      </c>
      <c r="FY54">
        <v>1.651137532395304E-2</v>
      </c>
      <c r="FZ54">
        <v>1</v>
      </c>
      <c r="GA54">
        <v>4</v>
      </c>
      <c r="GB54">
        <v>5</v>
      </c>
      <c r="GC54" t="s">
        <v>489</v>
      </c>
      <c r="GD54">
        <v>3.1764800000000002</v>
      </c>
      <c r="GE54">
        <v>2.79697</v>
      </c>
      <c r="GF54">
        <v>0.10297199999999999</v>
      </c>
      <c r="GG54">
        <v>0.10502300000000001</v>
      </c>
      <c r="GH54">
        <v>0.12592</v>
      </c>
      <c r="GI54">
        <v>0.124865</v>
      </c>
      <c r="GJ54">
        <v>27986.6</v>
      </c>
      <c r="GK54">
        <v>22251.9</v>
      </c>
      <c r="GL54">
        <v>29167.3</v>
      </c>
      <c r="GM54">
        <v>24362.9</v>
      </c>
      <c r="GN54">
        <v>32400.1</v>
      </c>
      <c r="GO54">
        <v>31094.400000000001</v>
      </c>
      <c r="GP54">
        <v>40217.9</v>
      </c>
      <c r="GQ54">
        <v>39735.800000000003</v>
      </c>
      <c r="GR54">
        <v>2.1405500000000002</v>
      </c>
      <c r="GS54">
        <v>1.8772800000000001</v>
      </c>
      <c r="GT54">
        <v>0.118952</v>
      </c>
      <c r="GU54">
        <v>0</v>
      </c>
      <c r="GV54">
        <v>27.1663</v>
      </c>
      <c r="GW54">
        <v>999.9</v>
      </c>
      <c r="GX54">
        <v>70.3</v>
      </c>
      <c r="GY54">
        <v>30</v>
      </c>
      <c r="GZ54">
        <v>29.505600000000001</v>
      </c>
      <c r="HA54">
        <v>62.252499999999998</v>
      </c>
      <c r="HB54">
        <v>30.652999999999999</v>
      </c>
      <c r="HC54">
        <v>1</v>
      </c>
      <c r="HD54">
        <v>0.112259</v>
      </c>
      <c r="HE54">
        <v>0</v>
      </c>
      <c r="HF54">
        <v>20.278099999999998</v>
      </c>
      <c r="HG54">
        <v>5.2268699999999999</v>
      </c>
      <c r="HH54">
        <v>11.908099999999999</v>
      </c>
      <c r="HI54">
        <v>4.9638</v>
      </c>
      <c r="HJ54">
        <v>3.2919999999999998</v>
      </c>
      <c r="HK54">
        <v>9999</v>
      </c>
      <c r="HL54">
        <v>9999</v>
      </c>
      <c r="HM54">
        <v>9999</v>
      </c>
      <c r="HN54">
        <v>999.9</v>
      </c>
      <c r="HO54">
        <v>4.97018</v>
      </c>
      <c r="HP54">
        <v>1.8750599999999999</v>
      </c>
      <c r="HQ54">
        <v>1.8737900000000001</v>
      </c>
      <c r="HR54">
        <v>1.8730100000000001</v>
      </c>
      <c r="HS54">
        <v>1.87452</v>
      </c>
      <c r="HT54">
        <v>1.8694200000000001</v>
      </c>
      <c r="HU54">
        <v>1.8736299999999999</v>
      </c>
      <c r="HV54">
        <v>1.87866</v>
      </c>
      <c r="HW54">
        <v>0</v>
      </c>
      <c r="HX54">
        <v>0</v>
      </c>
      <c r="HY54">
        <v>0</v>
      </c>
      <c r="HZ54">
        <v>0</v>
      </c>
      <c r="IA54" t="s">
        <v>421</v>
      </c>
      <c r="IB54" t="s">
        <v>422</v>
      </c>
      <c r="IC54" t="s">
        <v>423</v>
      </c>
      <c r="ID54" t="s">
        <v>423</v>
      </c>
      <c r="IE54" t="s">
        <v>423</v>
      </c>
      <c r="IF54" t="s">
        <v>423</v>
      </c>
      <c r="IG54">
        <v>0</v>
      </c>
      <c r="IH54">
        <v>100</v>
      </c>
      <c r="II54">
        <v>100</v>
      </c>
      <c r="IJ54">
        <v>1.2370000000000001</v>
      </c>
      <c r="IK54">
        <v>0.35599999999999998</v>
      </c>
      <c r="IL54">
        <v>1.1774926112797079</v>
      </c>
      <c r="IM54">
        <v>7.5022699049890511E-4</v>
      </c>
      <c r="IN54">
        <v>-1.9075414379404558E-6</v>
      </c>
      <c r="IO54">
        <v>4.87577687351772E-10</v>
      </c>
      <c r="IP54">
        <v>0.36675238095238433</v>
      </c>
      <c r="IQ54">
        <v>0</v>
      </c>
      <c r="IR54">
        <v>0</v>
      </c>
      <c r="IS54">
        <v>0</v>
      </c>
      <c r="IT54">
        <v>1</v>
      </c>
      <c r="IU54">
        <v>1943</v>
      </c>
      <c r="IV54">
        <v>1</v>
      </c>
      <c r="IW54">
        <v>21</v>
      </c>
      <c r="IX54">
        <v>4.0999999999999996</v>
      </c>
      <c r="IY54">
        <v>4.0999999999999996</v>
      </c>
      <c r="IZ54">
        <v>1.08521</v>
      </c>
      <c r="JA54">
        <v>2.3938000000000001</v>
      </c>
      <c r="JB54">
        <v>1.42578</v>
      </c>
      <c r="JC54">
        <v>2.2790499999999998</v>
      </c>
      <c r="JD54">
        <v>1.5478499999999999</v>
      </c>
      <c r="JE54">
        <v>2.4450699999999999</v>
      </c>
      <c r="JF54">
        <v>34.6235</v>
      </c>
      <c r="JG54">
        <v>14.885</v>
      </c>
      <c r="JH54">
        <v>18</v>
      </c>
      <c r="JI54">
        <v>622.91200000000003</v>
      </c>
      <c r="JJ54">
        <v>436.70299999999997</v>
      </c>
      <c r="JK54">
        <v>28.092400000000001</v>
      </c>
      <c r="JL54">
        <v>28.841999999999999</v>
      </c>
      <c r="JM54">
        <v>30.001100000000001</v>
      </c>
      <c r="JN54">
        <v>28.624099999999999</v>
      </c>
      <c r="JO54">
        <v>28.569600000000001</v>
      </c>
      <c r="JP54">
        <v>21.75</v>
      </c>
      <c r="JQ54">
        <v>18.891500000000001</v>
      </c>
      <c r="JR54">
        <v>100</v>
      </c>
      <c r="JS54">
        <v>-999.9</v>
      </c>
      <c r="JT54">
        <v>416.84</v>
      </c>
      <c r="JU54">
        <v>25</v>
      </c>
      <c r="JV54">
        <v>95.013599999999997</v>
      </c>
      <c r="JW54">
        <v>101.108</v>
      </c>
    </row>
    <row r="55" spans="1:283" x14ac:dyDescent="0.2">
      <c r="A55">
        <v>39</v>
      </c>
      <c r="B55">
        <v>1690385409.5999999</v>
      </c>
      <c r="C55">
        <v>7039.5</v>
      </c>
      <c r="D55" t="s">
        <v>599</v>
      </c>
      <c r="E55" t="s">
        <v>600</v>
      </c>
      <c r="F55">
        <v>15</v>
      </c>
      <c r="P55">
        <v>1690385401.599999</v>
      </c>
      <c r="Q55">
        <f t="shared" si="0"/>
        <v>3.0496251725966862E-4</v>
      </c>
      <c r="R55">
        <f t="shared" si="1"/>
        <v>0.30496251725966861</v>
      </c>
      <c r="S55">
        <f t="shared" si="2"/>
        <v>4.6390150497772993</v>
      </c>
      <c r="T55">
        <f t="shared" si="3"/>
        <v>410.25558064516122</v>
      </c>
      <c r="U55">
        <f t="shared" si="4"/>
        <v>28.620751964036359</v>
      </c>
      <c r="V55">
        <f t="shared" si="5"/>
        <v>2.9083610178054222</v>
      </c>
      <c r="W55">
        <f t="shared" si="6"/>
        <v>41.689028282164109</v>
      </c>
      <c r="X55">
        <f t="shared" si="7"/>
        <v>1.9792379288203002E-2</v>
      </c>
      <c r="Y55">
        <f>IF(LEFT(CS55,1)&lt;&gt;"0",IF(LEFT(CS55,1)="1",3,CT55),$D$5+$E$5*(DJ55*DC55/($K$5*1000))+$F$5*(DJ55*DC55/($K$5*1000))*MAX(MIN(CQ55,$J$5),$I$5)*MAX(MIN(CQ55,$J$5),$I$5)+$G$5*MAX(MIN(CQ55,$J$5),$I$5)*(DJ55*DC55/($K$5*1000))+$H$5*(DJ55*DC55/($K$5*1000))*(DJ55*DC55/($K$5*1000)))</f>
        <v>2.9574179158378544</v>
      </c>
      <c r="Z55">
        <f t="shared" si="8"/>
        <v>1.9719084896719939E-2</v>
      </c>
      <c r="AA55">
        <f t="shared" si="9"/>
        <v>1.2330990548266866E-2</v>
      </c>
      <c r="AB55">
        <f t="shared" si="10"/>
        <v>241.7365982484296</v>
      </c>
      <c r="AC55">
        <f>(DE55+(AB55+2*0.95*0.0000000567*(((DE55+$B$7)+273)^4-(DE55+273)^4)-44100*Q55)/(1.84*29.3*Y55+8*0.95*0.0000000567*(DE55+273)^3))</f>
        <v>30.441092357976682</v>
      </c>
      <c r="AD55">
        <f>($C$7*DF55+$D$7*DG55+$E$7*AC55)</f>
        <v>29.31194838709677</v>
      </c>
      <c r="AE55">
        <f t="shared" si="11"/>
        <v>4.0949438533710207</v>
      </c>
      <c r="AF55">
        <f t="shared" si="12"/>
        <v>63.624978349409112</v>
      </c>
      <c r="AG55">
        <f t="shared" si="13"/>
        <v>2.5749745776431521</v>
      </c>
      <c r="AH55">
        <f t="shared" si="14"/>
        <v>4.0471126976298075</v>
      </c>
      <c r="AI55">
        <f t="shared" si="15"/>
        <v>1.5199692757278687</v>
      </c>
      <c r="AJ55">
        <f t="shared" si="16"/>
        <v>-13.448847011151386</v>
      </c>
      <c r="AK55">
        <f t="shared" si="17"/>
        <v>-32.423988122488453</v>
      </c>
      <c r="AL55">
        <f>2*0.95*0.0000000567*(((DE55+$B$7)+273)^4-(AD55+273)^4)</f>
        <v>-2.4187592097941168</v>
      </c>
      <c r="AM55">
        <f t="shared" si="18"/>
        <v>193.44500390499567</v>
      </c>
      <c r="AN55">
        <v>0</v>
      </c>
      <c r="AO55">
        <v>0</v>
      </c>
      <c r="AP55">
        <f>IF(AN55*$H$13&gt;=AR55,1,(AR55/(AR55-AN55*$H$13)))</f>
        <v>1</v>
      </c>
      <c r="AQ55">
        <f t="shared" si="19"/>
        <v>0</v>
      </c>
      <c r="AR55">
        <f>MAX(0,($B$13+$C$13*DJ55)/(1+$D$13*DJ55)*DC55/(DE55+273)*$E$13)</f>
        <v>53345.105297109374</v>
      </c>
      <c r="AS55" t="s">
        <v>414</v>
      </c>
      <c r="AT55">
        <v>12558.6</v>
      </c>
      <c r="AU55">
        <v>607.06799999999998</v>
      </c>
      <c r="AV55">
        <v>2188.17</v>
      </c>
      <c r="AW55">
        <f t="shared" si="20"/>
        <v>0.72256817340517421</v>
      </c>
      <c r="AX55">
        <v>-1.734461745173538</v>
      </c>
      <c r="AY55" t="s">
        <v>601</v>
      </c>
      <c r="AZ55">
        <v>12578</v>
      </c>
      <c r="BA55">
        <v>698.58511538461551</v>
      </c>
      <c r="BB55">
        <v>769.04200000000003</v>
      </c>
      <c r="BC55">
        <f t="shared" si="21"/>
        <v>9.1616432672577686E-2</v>
      </c>
      <c r="BD55">
        <v>0.5</v>
      </c>
      <c r="BE55">
        <f t="shared" si="22"/>
        <v>1261.21067266758</v>
      </c>
      <c r="BF55">
        <f t="shared" si="23"/>
        <v>4.6390150497772993</v>
      </c>
      <c r="BG55">
        <f t="shared" si="24"/>
        <v>57.773811339192875</v>
      </c>
      <c r="BH55">
        <f t="shared" si="25"/>
        <v>5.053459293577282E-3</v>
      </c>
      <c r="BI55">
        <f t="shared" si="26"/>
        <v>1.8453192413418253</v>
      </c>
      <c r="BJ55">
        <f t="shared" si="27"/>
        <v>401.51320113371514</v>
      </c>
      <c r="BK55" t="s">
        <v>602</v>
      </c>
      <c r="BL55">
        <v>-2095.17</v>
      </c>
      <c r="BM55">
        <f t="shared" si="28"/>
        <v>-2095.17</v>
      </c>
      <c r="BN55">
        <f t="shared" si="29"/>
        <v>3.7243895651992998</v>
      </c>
      <c r="BO55">
        <f t="shared" si="30"/>
        <v>2.4599046654152877E-2</v>
      </c>
      <c r="BP55">
        <f t="shared" si="31"/>
        <v>0.33131341429818789</v>
      </c>
      <c r="BQ55">
        <f t="shared" si="32"/>
        <v>0.43498885386163522</v>
      </c>
      <c r="BR55">
        <f t="shared" si="33"/>
        <v>0.89755626139237066</v>
      </c>
      <c r="BS55">
        <f t="shared" si="34"/>
        <v>-7.3776528361910329E-2</v>
      </c>
      <c r="BT55">
        <f t="shared" si="35"/>
        <v>1.0737765283619103</v>
      </c>
      <c r="BU55">
        <v>3196</v>
      </c>
      <c r="BV55">
        <v>300</v>
      </c>
      <c r="BW55">
        <v>300</v>
      </c>
      <c r="BX55">
        <v>300</v>
      </c>
      <c r="BY55">
        <v>12578</v>
      </c>
      <c r="BZ55">
        <v>761.26</v>
      </c>
      <c r="CA55">
        <v>-9.1111100000000004E-3</v>
      </c>
      <c r="CB55">
        <v>3.96</v>
      </c>
      <c r="CC55" t="s">
        <v>417</v>
      </c>
      <c r="CD55" t="s">
        <v>417</v>
      </c>
      <c r="CE55" t="s">
        <v>417</v>
      </c>
      <c r="CF55" t="s">
        <v>417</v>
      </c>
      <c r="CG55" t="s">
        <v>417</v>
      </c>
      <c r="CH55" t="s">
        <v>417</v>
      </c>
      <c r="CI55" t="s">
        <v>417</v>
      </c>
      <c r="CJ55" t="s">
        <v>417</v>
      </c>
      <c r="CK55" t="s">
        <v>417</v>
      </c>
      <c r="CL55" t="s">
        <v>417</v>
      </c>
      <c r="CM55">
        <f>$B$11*DK55+$C$11*DL55+$F$11*DW55*(1-DZ55)</f>
        <v>1500</v>
      </c>
      <c r="CN55">
        <f t="shared" si="36"/>
        <v>1261.21067266758</v>
      </c>
      <c r="CO55">
        <f>($B$11*$D$9+$C$11*$D$9+$F$11*((EJ55+EB55)/MAX(EJ55+EB55+EK55, 0.1)*$I$9+EK55/MAX(EJ55+EB55+EK55, 0.1)*$J$9))/($B$11+$C$11+$F$11)</f>
        <v>0.84080711511172002</v>
      </c>
      <c r="CP55">
        <f>($B$11*$K$9+$C$11*$K$9+$F$11*((EJ55+EB55)/MAX(EJ55+EB55+EK55, 0.1)*$P$9+EK55/MAX(EJ55+EB55+EK55, 0.1)*$Q$9))/($B$11+$C$11+$F$11)</f>
        <v>0.16115773216561974</v>
      </c>
      <c r="CQ55">
        <v>6</v>
      </c>
      <c r="CR55">
        <v>0.5</v>
      </c>
      <c r="CS55" t="s">
        <v>418</v>
      </c>
      <c r="CT55">
        <v>2</v>
      </c>
      <c r="CU55">
        <v>1690385401.599999</v>
      </c>
      <c r="CV55">
        <v>410.25558064516122</v>
      </c>
      <c r="CW55">
        <v>415.01780645161301</v>
      </c>
      <c r="CX55">
        <v>25.339945161290331</v>
      </c>
      <c r="CY55">
        <v>25.042829032258059</v>
      </c>
      <c r="CZ55">
        <v>409.04658064516121</v>
      </c>
      <c r="DA55">
        <v>24.985945161290331</v>
      </c>
      <c r="DB55">
        <v>600.23961290322575</v>
      </c>
      <c r="DC55">
        <v>101.5170967741935</v>
      </c>
      <c r="DD55">
        <v>0.1001151516129032</v>
      </c>
      <c r="DE55">
        <v>29.10858709677419</v>
      </c>
      <c r="DF55">
        <v>29.31194838709677</v>
      </c>
      <c r="DG55">
        <v>999.90000000000032</v>
      </c>
      <c r="DH55">
        <v>0</v>
      </c>
      <c r="DI55">
        <v>0</v>
      </c>
      <c r="DJ55">
        <v>10007.901935483869</v>
      </c>
      <c r="DK55">
        <v>0</v>
      </c>
      <c r="DL55">
        <v>570.605064516129</v>
      </c>
      <c r="DM55">
        <v>-4.7304054838709684</v>
      </c>
      <c r="DN55">
        <v>420.95532258064509</v>
      </c>
      <c r="DO55">
        <v>425.67790322580652</v>
      </c>
      <c r="DP55">
        <v>0.29939093548387091</v>
      </c>
      <c r="DQ55">
        <v>415.01780645161301</v>
      </c>
      <c r="DR55">
        <v>25.042829032258059</v>
      </c>
      <c r="DS55">
        <v>2.5726687096774188</v>
      </c>
      <c r="DT55">
        <v>2.5422764516129028</v>
      </c>
      <c r="DU55">
        <v>21.493670967741942</v>
      </c>
      <c r="DV55">
        <v>21.299712903225799</v>
      </c>
      <c r="DW55">
        <v>1500</v>
      </c>
      <c r="DX55">
        <v>0.97300651612903211</v>
      </c>
      <c r="DY55">
        <v>2.6993893548387101E-2</v>
      </c>
      <c r="DZ55">
        <v>0</v>
      </c>
      <c r="EA55">
        <v>699.74122580645144</v>
      </c>
      <c r="EB55">
        <v>4.9993100000000013</v>
      </c>
      <c r="EC55">
        <v>15062.42258064516</v>
      </c>
      <c r="ED55">
        <v>13259.264516129029</v>
      </c>
      <c r="EE55">
        <v>37.514000000000003</v>
      </c>
      <c r="EF55">
        <v>39.229677419354829</v>
      </c>
      <c r="EG55">
        <v>38</v>
      </c>
      <c r="EH55">
        <v>38.5</v>
      </c>
      <c r="EI55">
        <v>38.936999999999983</v>
      </c>
      <c r="EJ55">
        <v>1454.646774193548</v>
      </c>
      <c r="EK55">
        <v>40.355806451612892</v>
      </c>
      <c r="EL55">
        <v>0</v>
      </c>
      <c r="EM55">
        <v>113.5999999046326</v>
      </c>
      <c r="EN55">
        <v>0</v>
      </c>
      <c r="EO55">
        <v>698.58511538461551</v>
      </c>
      <c r="EP55">
        <v>-124.948683780284</v>
      </c>
      <c r="EQ55">
        <v>507.96239275200969</v>
      </c>
      <c r="ER55">
        <v>15090.142307692309</v>
      </c>
      <c r="ES55">
        <v>15</v>
      </c>
      <c r="ET55">
        <v>1690385430.5999999</v>
      </c>
      <c r="EU55" t="s">
        <v>603</v>
      </c>
      <c r="EV55">
        <v>1690385429.0999999</v>
      </c>
      <c r="EW55">
        <v>1690385430.5999999</v>
      </c>
      <c r="EX55">
        <v>28</v>
      </c>
      <c r="EY55">
        <v>-2.9000000000000001E-2</v>
      </c>
      <c r="EZ55">
        <v>-2E-3</v>
      </c>
      <c r="FA55">
        <v>1.2090000000000001</v>
      </c>
      <c r="FB55">
        <v>0.35399999999999998</v>
      </c>
      <c r="FC55">
        <v>415</v>
      </c>
      <c r="FD55">
        <v>25</v>
      </c>
      <c r="FE55">
        <v>0.48</v>
      </c>
      <c r="FF55">
        <v>0.15</v>
      </c>
      <c r="FG55">
        <v>4.6077252466468934</v>
      </c>
      <c r="FH55">
        <v>-0.22724629537594551</v>
      </c>
      <c r="FI55">
        <v>3.4725612176041261E-2</v>
      </c>
      <c r="FJ55">
        <v>1</v>
      </c>
      <c r="FK55">
        <v>-4.7564129268292694</v>
      </c>
      <c r="FL55">
        <v>0.35212766550522417</v>
      </c>
      <c r="FM55">
        <v>5.3471715853446532E-2</v>
      </c>
      <c r="FN55">
        <v>1</v>
      </c>
      <c r="FO55">
        <v>410.293935483871</v>
      </c>
      <c r="FP55">
        <v>-0.98201612903290458</v>
      </c>
      <c r="FQ55">
        <v>7.5370027192243644E-2</v>
      </c>
      <c r="FR55">
        <v>1</v>
      </c>
      <c r="FS55">
        <v>0.27875424390243903</v>
      </c>
      <c r="FT55">
        <v>0.41278260627177749</v>
      </c>
      <c r="FU55">
        <v>4.0737686062728082E-2</v>
      </c>
      <c r="FV55">
        <v>1</v>
      </c>
      <c r="FW55">
        <v>25.337274193548389</v>
      </c>
      <c r="FX55">
        <v>0.61631129032245457</v>
      </c>
      <c r="FY55">
        <v>4.5996717749253201E-2</v>
      </c>
      <c r="FZ55">
        <v>1</v>
      </c>
      <c r="GA55">
        <v>5</v>
      </c>
      <c r="GB55">
        <v>5</v>
      </c>
      <c r="GC55" t="s">
        <v>420</v>
      </c>
      <c r="GD55">
        <v>3.1757399999999998</v>
      </c>
      <c r="GE55">
        <v>2.7968600000000001</v>
      </c>
      <c r="GF55">
        <v>0.10290299999999999</v>
      </c>
      <c r="GG55">
        <v>0.104584</v>
      </c>
      <c r="GH55">
        <v>0.124846</v>
      </c>
      <c r="GI55">
        <v>0.124804</v>
      </c>
      <c r="GJ55">
        <v>27975.7</v>
      </c>
      <c r="GK55">
        <v>22253.3</v>
      </c>
      <c r="GL55">
        <v>29155.200000000001</v>
      </c>
      <c r="GM55">
        <v>24353.599999999999</v>
      </c>
      <c r="GN55">
        <v>32429.200000000001</v>
      </c>
      <c r="GO55">
        <v>31086</v>
      </c>
      <c r="GP55">
        <v>40202.199999999997</v>
      </c>
      <c r="GQ55">
        <v>39721.300000000003</v>
      </c>
      <c r="GR55">
        <v>2.137</v>
      </c>
      <c r="GS55">
        <v>1.8582799999999999</v>
      </c>
      <c r="GT55">
        <v>0.115678</v>
      </c>
      <c r="GU55">
        <v>0</v>
      </c>
      <c r="GV55">
        <v>27.4465</v>
      </c>
      <c r="GW55">
        <v>999.9</v>
      </c>
      <c r="GX55">
        <v>69.8</v>
      </c>
      <c r="GY55">
        <v>30.3</v>
      </c>
      <c r="GZ55">
        <v>29.802900000000001</v>
      </c>
      <c r="HA55">
        <v>62.402500000000003</v>
      </c>
      <c r="HB55">
        <v>31.754799999999999</v>
      </c>
      <c r="HC55">
        <v>1</v>
      </c>
      <c r="HD55">
        <v>0.13278499999999999</v>
      </c>
      <c r="HE55">
        <v>0</v>
      </c>
      <c r="HF55">
        <v>20.279199999999999</v>
      </c>
      <c r="HG55">
        <v>5.22478</v>
      </c>
      <c r="HH55">
        <v>11.908099999999999</v>
      </c>
      <c r="HI55">
        <v>4.9636500000000003</v>
      </c>
      <c r="HJ55">
        <v>3.2919999999999998</v>
      </c>
      <c r="HK55">
        <v>9999</v>
      </c>
      <c r="HL55">
        <v>9999</v>
      </c>
      <c r="HM55">
        <v>9999</v>
      </c>
      <c r="HN55">
        <v>999.9</v>
      </c>
      <c r="HO55">
        <v>4.97018</v>
      </c>
      <c r="HP55">
        <v>1.8751199999999999</v>
      </c>
      <c r="HQ55">
        <v>1.8738300000000001</v>
      </c>
      <c r="HR55">
        <v>1.8730199999999999</v>
      </c>
      <c r="HS55">
        <v>1.87453</v>
      </c>
      <c r="HT55">
        <v>1.8694500000000001</v>
      </c>
      <c r="HU55">
        <v>1.8736299999999999</v>
      </c>
      <c r="HV55">
        <v>1.87866</v>
      </c>
      <c r="HW55">
        <v>0</v>
      </c>
      <c r="HX55">
        <v>0</v>
      </c>
      <c r="HY55">
        <v>0</v>
      </c>
      <c r="HZ55">
        <v>0</v>
      </c>
      <c r="IA55" t="s">
        <v>421</v>
      </c>
      <c r="IB55" t="s">
        <v>422</v>
      </c>
      <c r="IC55" t="s">
        <v>423</v>
      </c>
      <c r="ID55" t="s">
        <v>423</v>
      </c>
      <c r="IE55" t="s">
        <v>423</v>
      </c>
      <c r="IF55" t="s">
        <v>423</v>
      </c>
      <c r="IG55">
        <v>0</v>
      </c>
      <c r="IH55">
        <v>100</v>
      </c>
      <c r="II55">
        <v>100</v>
      </c>
      <c r="IJ55">
        <v>1.2090000000000001</v>
      </c>
      <c r="IK55">
        <v>0.35399999999999998</v>
      </c>
      <c r="IL55">
        <v>1.2198258521584651</v>
      </c>
      <c r="IM55">
        <v>7.5022699049890511E-4</v>
      </c>
      <c r="IN55">
        <v>-1.9075414379404558E-6</v>
      </c>
      <c r="IO55">
        <v>4.87577687351772E-10</v>
      </c>
      <c r="IP55">
        <v>0.35627999999999821</v>
      </c>
      <c r="IQ55">
        <v>0</v>
      </c>
      <c r="IR55">
        <v>0</v>
      </c>
      <c r="IS55">
        <v>0</v>
      </c>
      <c r="IT55">
        <v>1</v>
      </c>
      <c r="IU55">
        <v>1943</v>
      </c>
      <c r="IV55">
        <v>1</v>
      </c>
      <c r="IW55">
        <v>21</v>
      </c>
      <c r="IX55">
        <v>1.6</v>
      </c>
      <c r="IY55">
        <v>1.6</v>
      </c>
      <c r="IZ55">
        <v>1.0815399999999999</v>
      </c>
      <c r="JA55">
        <v>2.4096700000000002</v>
      </c>
      <c r="JB55">
        <v>1.42578</v>
      </c>
      <c r="JC55">
        <v>2.2778299999999998</v>
      </c>
      <c r="JD55">
        <v>1.5478499999999999</v>
      </c>
      <c r="JE55">
        <v>2.3535200000000001</v>
      </c>
      <c r="JF55">
        <v>34.875500000000002</v>
      </c>
      <c r="JG55">
        <v>14.85</v>
      </c>
      <c r="JH55">
        <v>18</v>
      </c>
      <c r="JI55">
        <v>623.25900000000001</v>
      </c>
      <c r="JJ55">
        <v>427.75299999999999</v>
      </c>
      <c r="JK55">
        <v>28.3293</v>
      </c>
      <c r="JL55">
        <v>29.132200000000001</v>
      </c>
      <c r="JM55">
        <v>30.000699999999998</v>
      </c>
      <c r="JN55">
        <v>28.913</v>
      </c>
      <c r="JO55">
        <v>28.851500000000001</v>
      </c>
      <c r="JP55">
        <v>21.671800000000001</v>
      </c>
      <c r="JQ55">
        <v>19.162299999999998</v>
      </c>
      <c r="JR55">
        <v>100</v>
      </c>
      <c r="JS55">
        <v>-999.9</v>
      </c>
      <c r="JT55">
        <v>414.81400000000002</v>
      </c>
      <c r="JU55">
        <v>25</v>
      </c>
      <c r="JV55">
        <v>94.9756</v>
      </c>
      <c r="JW55">
        <v>101.07</v>
      </c>
    </row>
    <row r="56" spans="1:283" x14ac:dyDescent="0.2">
      <c r="A56">
        <v>40</v>
      </c>
      <c r="B56">
        <v>1690385526.0999999</v>
      </c>
      <c r="C56">
        <v>7156</v>
      </c>
      <c r="D56" t="s">
        <v>604</v>
      </c>
      <c r="E56" t="s">
        <v>605</v>
      </c>
      <c r="F56">
        <v>15</v>
      </c>
      <c r="P56">
        <v>1690385518.349999</v>
      </c>
      <c r="Q56">
        <f t="shared" si="0"/>
        <v>1.3397778243954186E-3</v>
      </c>
      <c r="R56">
        <f t="shared" si="1"/>
        <v>1.3397778243954186</v>
      </c>
      <c r="S56">
        <f t="shared" si="2"/>
        <v>11.961633993635347</v>
      </c>
      <c r="T56">
        <f t="shared" si="3"/>
        <v>409.82866666666672</v>
      </c>
      <c r="U56">
        <f t="shared" si="4"/>
        <v>203.9524852350896</v>
      </c>
      <c r="V56">
        <f t="shared" si="5"/>
        <v>20.725090228160731</v>
      </c>
      <c r="W56">
        <f t="shared" si="6"/>
        <v>41.645661169379792</v>
      </c>
      <c r="X56">
        <f t="shared" si="7"/>
        <v>9.7667282287258725E-2</v>
      </c>
      <c r="Y56">
        <f>IF(LEFT(CS56,1)&lt;&gt;"0",IF(LEFT(CS56,1)="1",3,CT56),$D$5+$E$5*(DJ56*DC56/($K$5*1000))+$F$5*(DJ56*DC56/($K$5*1000))*MAX(MIN(CQ56,$J$5),$I$5)*MAX(MIN(CQ56,$J$5),$I$5)+$G$5*MAX(MIN(CQ56,$J$5),$I$5)*(DJ56*DC56/($K$5*1000))+$H$5*(DJ56*DC56/($K$5*1000))*(DJ56*DC56/($K$5*1000)))</f>
        <v>2.9547497952601036</v>
      </c>
      <c r="Z56">
        <f t="shared" si="8"/>
        <v>9.5908612659814804E-2</v>
      </c>
      <c r="AA56">
        <f t="shared" si="9"/>
        <v>6.0098254668291315E-2</v>
      </c>
      <c r="AB56">
        <f t="shared" si="10"/>
        <v>241.73840717495077</v>
      </c>
      <c r="AC56">
        <f>(DE56+(AB56+2*0.95*0.0000000567*(((DE56+$B$7)+273)^4-(DE56+273)^4)-44100*Q56)/(1.84*29.3*Y56+8*0.95*0.0000000567*(DE56+273)^3))</f>
        <v>30.203826126780168</v>
      </c>
      <c r="AD56">
        <f>($C$7*DF56+$D$7*DG56+$E$7*AC56)</f>
        <v>29.070550000000001</v>
      </c>
      <c r="AE56">
        <f t="shared" si="11"/>
        <v>4.038220550586038</v>
      </c>
      <c r="AF56">
        <f t="shared" si="12"/>
        <v>65.754907215921193</v>
      </c>
      <c r="AG56">
        <f t="shared" si="13"/>
        <v>2.66552033298382</v>
      </c>
      <c r="AH56">
        <f t="shared" si="14"/>
        <v>4.0537207728557467</v>
      </c>
      <c r="AI56">
        <f t="shared" si="15"/>
        <v>1.3727002176022181</v>
      </c>
      <c r="AJ56">
        <f t="shared" si="16"/>
        <v>-59.084202055837956</v>
      </c>
      <c r="AK56">
        <f t="shared" si="17"/>
        <v>10.554453177709906</v>
      </c>
      <c r="AL56">
        <f>2*0.95*0.0000000567*(((DE56+$B$7)+273)^4-(AD56+273)^4)</f>
        <v>0.78721666417367853</v>
      </c>
      <c r="AM56">
        <f t="shared" si="18"/>
        <v>193.99587496099642</v>
      </c>
      <c r="AN56">
        <v>0</v>
      </c>
      <c r="AO56">
        <v>0</v>
      </c>
      <c r="AP56">
        <f>IF(AN56*$H$13&gt;=AR56,1,(AR56/(AR56-AN56*$H$13)))</f>
        <v>1</v>
      </c>
      <c r="AQ56">
        <f t="shared" si="19"/>
        <v>0</v>
      </c>
      <c r="AR56">
        <f>MAX(0,($B$13+$C$13*DJ56)/(1+$D$13*DJ56)*DC56/(DE56+273)*$E$13)</f>
        <v>53262.73721633797</v>
      </c>
      <c r="AS56" t="s">
        <v>414</v>
      </c>
      <c r="AT56">
        <v>12558.6</v>
      </c>
      <c r="AU56">
        <v>607.06799999999998</v>
      </c>
      <c r="AV56">
        <v>2188.17</v>
      </c>
      <c r="AW56">
        <f t="shared" si="20"/>
        <v>0.72256817340517421</v>
      </c>
      <c r="AX56">
        <v>-1.734461745173538</v>
      </c>
      <c r="AY56" t="s">
        <v>606</v>
      </c>
      <c r="AZ56">
        <v>12523.3</v>
      </c>
      <c r="BA56">
        <v>658.49961538461548</v>
      </c>
      <c r="BB56">
        <v>888.97</v>
      </c>
      <c r="BC56">
        <f t="shared" si="21"/>
        <v>0.25925552562559429</v>
      </c>
      <c r="BD56">
        <v>0.5</v>
      </c>
      <c r="BE56">
        <f t="shared" si="22"/>
        <v>1261.2189305569696</v>
      </c>
      <c r="BF56">
        <f t="shared" si="23"/>
        <v>11.961633993635347</v>
      </c>
      <c r="BG56">
        <f t="shared" si="24"/>
        <v>163.48898838524852</v>
      </c>
      <c r="BH56">
        <f t="shared" si="25"/>
        <v>1.0859411801534349E-2</v>
      </c>
      <c r="BI56">
        <f t="shared" si="26"/>
        <v>1.4614666411689934</v>
      </c>
      <c r="BJ56">
        <f t="shared" si="27"/>
        <v>431.93626315399297</v>
      </c>
      <c r="BK56" t="s">
        <v>607</v>
      </c>
      <c r="BL56">
        <v>-2360.79</v>
      </c>
      <c r="BM56">
        <f t="shared" si="28"/>
        <v>-2360.79</v>
      </c>
      <c r="BN56">
        <f t="shared" si="29"/>
        <v>3.6556464222639682</v>
      </c>
      <c r="BO56">
        <f t="shared" si="30"/>
        <v>7.0919201607313936E-2</v>
      </c>
      <c r="BP56">
        <f t="shared" si="31"/>
        <v>0.28560374239386588</v>
      </c>
      <c r="BQ56">
        <f t="shared" si="32"/>
        <v>0.81755498228244039</v>
      </c>
      <c r="BR56">
        <f t="shared" si="33"/>
        <v>0.82170536752214596</v>
      </c>
      <c r="BS56">
        <f t="shared" si="34"/>
        <v>-0.25425275588770258</v>
      </c>
      <c r="BT56">
        <f t="shared" si="35"/>
        <v>1.2542527558877026</v>
      </c>
      <c r="BU56">
        <v>3198</v>
      </c>
      <c r="BV56">
        <v>300</v>
      </c>
      <c r="BW56">
        <v>300</v>
      </c>
      <c r="BX56">
        <v>300</v>
      </c>
      <c r="BY56">
        <v>12523.3</v>
      </c>
      <c r="BZ56">
        <v>844.58</v>
      </c>
      <c r="CA56">
        <v>-9.0744499999999995E-3</v>
      </c>
      <c r="CB56">
        <v>-3.95</v>
      </c>
      <c r="CC56" t="s">
        <v>417</v>
      </c>
      <c r="CD56" t="s">
        <v>417</v>
      </c>
      <c r="CE56" t="s">
        <v>417</v>
      </c>
      <c r="CF56" t="s">
        <v>417</v>
      </c>
      <c r="CG56" t="s">
        <v>417</v>
      </c>
      <c r="CH56" t="s">
        <v>417</v>
      </c>
      <c r="CI56" t="s">
        <v>417</v>
      </c>
      <c r="CJ56" t="s">
        <v>417</v>
      </c>
      <c r="CK56" t="s">
        <v>417</v>
      </c>
      <c r="CL56" t="s">
        <v>417</v>
      </c>
      <c r="CM56">
        <f>$B$11*DK56+$C$11*DL56+$F$11*DW56*(1-DZ56)</f>
        <v>1500.009666666667</v>
      </c>
      <c r="CN56">
        <f t="shared" si="36"/>
        <v>1261.2189305569696</v>
      </c>
      <c r="CO56">
        <f>($B$11*$D$9+$C$11*$D$9+$F$11*((EJ56+EB56)/MAX(EJ56+EB56+EK56, 0.1)*$I$9+EK56/MAX(EJ56+EB56+EK56, 0.1)*$J$9))/($B$11+$C$11+$F$11)</f>
        <v>0.8408072018360121</v>
      </c>
      <c r="CP56">
        <f>($B$11*$K$9+$C$11*$K$9+$F$11*((EJ56+EB56)/MAX(EJ56+EB56+EK56, 0.1)*$P$9+EK56/MAX(EJ56+EB56+EK56, 0.1)*$Q$9))/($B$11+$C$11+$F$11)</f>
        <v>0.1611578995435034</v>
      </c>
      <c r="CQ56">
        <v>6</v>
      </c>
      <c r="CR56">
        <v>0.5</v>
      </c>
      <c r="CS56" t="s">
        <v>418</v>
      </c>
      <c r="CT56">
        <v>2</v>
      </c>
      <c r="CU56">
        <v>1690385518.349999</v>
      </c>
      <c r="CV56">
        <v>409.82866666666672</v>
      </c>
      <c r="CW56">
        <v>422.33483333333328</v>
      </c>
      <c r="CX56">
        <v>26.230983333333331</v>
      </c>
      <c r="CY56">
        <v>24.926823333333331</v>
      </c>
      <c r="CZ56">
        <v>408.61666666666662</v>
      </c>
      <c r="DA56">
        <v>25.876830000000002</v>
      </c>
      <c r="DB56">
        <v>600.2181333333333</v>
      </c>
      <c r="DC56">
        <v>101.51739999999999</v>
      </c>
      <c r="DD56">
        <v>9.9847783333333343E-2</v>
      </c>
      <c r="DE56">
        <v>29.136806666666669</v>
      </c>
      <c r="DF56">
        <v>29.070550000000001</v>
      </c>
      <c r="DG56">
        <v>999.9000000000002</v>
      </c>
      <c r="DH56">
        <v>0</v>
      </c>
      <c r="DI56">
        <v>0</v>
      </c>
      <c r="DJ56">
        <v>9992.7330000000002</v>
      </c>
      <c r="DK56">
        <v>0</v>
      </c>
      <c r="DL56">
        <v>1302.378666666667</v>
      </c>
      <c r="DM56">
        <v>-12.5061</v>
      </c>
      <c r="DN56">
        <v>420.86849999999998</v>
      </c>
      <c r="DO56">
        <v>433.13133333333337</v>
      </c>
      <c r="DP56">
        <v>1.3041743333333331</v>
      </c>
      <c r="DQ56">
        <v>422.33483333333328</v>
      </c>
      <c r="DR56">
        <v>24.926823333333331</v>
      </c>
      <c r="DS56">
        <v>2.662900333333333</v>
      </c>
      <c r="DT56">
        <v>2.5305040000000001</v>
      </c>
      <c r="DU56">
        <v>22.057940000000009</v>
      </c>
      <c r="DV56">
        <v>21.224033333333331</v>
      </c>
      <c r="DW56">
        <v>1500.009666666667</v>
      </c>
      <c r="DX56">
        <v>0.97300199999999992</v>
      </c>
      <c r="DY56">
        <v>2.699768000000001E-2</v>
      </c>
      <c r="DZ56">
        <v>0</v>
      </c>
      <c r="EA56">
        <v>658.65123333333349</v>
      </c>
      <c r="EB56">
        <v>4.9993100000000004</v>
      </c>
      <c r="EC56">
        <v>13389.996666666661</v>
      </c>
      <c r="ED56">
        <v>13259.32666666667</v>
      </c>
      <c r="EE56">
        <v>37.311999999999991</v>
      </c>
      <c r="EF56">
        <v>38.962199999999982</v>
      </c>
      <c r="EG56">
        <v>37.807866666666648</v>
      </c>
      <c r="EH56">
        <v>38.108199999999989</v>
      </c>
      <c r="EI56">
        <v>38.686999999999991</v>
      </c>
      <c r="EJ56">
        <v>1454.6493333333331</v>
      </c>
      <c r="EK56">
        <v>40.360333333333323</v>
      </c>
      <c r="EL56">
        <v>0</v>
      </c>
      <c r="EM56">
        <v>116</v>
      </c>
      <c r="EN56">
        <v>0</v>
      </c>
      <c r="EO56">
        <v>658.49961538461548</v>
      </c>
      <c r="EP56">
        <v>-30.721504271503811</v>
      </c>
      <c r="EQ56">
        <v>1630.9777974131209</v>
      </c>
      <c r="ER56">
        <v>13343.25</v>
      </c>
      <c r="ES56">
        <v>15</v>
      </c>
      <c r="ET56">
        <v>1690385430.5999999</v>
      </c>
      <c r="EU56" t="s">
        <v>603</v>
      </c>
      <c r="EV56">
        <v>1690385429.0999999</v>
      </c>
      <c r="EW56">
        <v>1690385430.5999999</v>
      </c>
      <c r="EX56">
        <v>28</v>
      </c>
      <c r="EY56">
        <v>-2.9000000000000001E-2</v>
      </c>
      <c r="EZ56">
        <v>-2E-3</v>
      </c>
      <c r="FA56">
        <v>1.2090000000000001</v>
      </c>
      <c r="FB56">
        <v>0.35399999999999998</v>
      </c>
      <c r="FC56">
        <v>415</v>
      </c>
      <c r="FD56">
        <v>25</v>
      </c>
      <c r="FE56">
        <v>0.48</v>
      </c>
      <c r="FF56">
        <v>0.15</v>
      </c>
      <c r="FG56">
        <v>11.96147175919327</v>
      </c>
      <c r="FH56">
        <v>0.16101202356433461</v>
      </c>
      <c r="FI56">
        <v>6.0495834127415507E-2</v>
      </c>
      <c r="FJ56">
        <v>1</v>
      </c>
      <c r="FK56">
        <v>-12.508839024390239</v>
      </c>
      <c r="FL56">
        <v>2.5193728223007059E-2</v>
      </c>
      <c r="FM56">
        <v>7.1197690693054053E-2</v>
      </c>
      <c r="FN56">
        <v>1</v>
      </c>
      <c r="FO56">
        <v>409.81564516129032</v>
      </c>
      <c r="FP56">
        <v>0.59908064516052029</v>
      </c>
      <c r="FQ56">
        <v>4.8009776146315457E-2</v>
      </c>
      <c r="FR56">
        <v>1</v>
      </c>
      <c r="FS56">
        <v>1.2753114634146341</v>
      </c>
      <c r="FT56">
        <v>0.45884404181184812</v>
      </c>
      <c r="FU56">
        <v>4.5608875236048542E-2</v>
      </c>
      <c r="FV56">
        <v>1</v>
      </c>
      <c r="FW56">
        <v>26.222009677419351</v>
      </c>
      <c r="FX56">
        <v>0.4204790322580314</v>
      </c>
      <c r="FY56">
        <v>3.1439777094739579E-2</v>
      </c>
      <c r="FZ56">
        <v>1</v>
      </c>
      <c r="GA56">
        <v>5</v>
      </c>
      <c r="GB56">
        <v>5</v>
      </c>
      <c r="GC56" t="s">
        <v>420</v>
      </c>
      <c r="GD56">
        <v>3.1759499999999998</v>
      </c>
      <c r="GE56">
        <v>2.7968799999999998</v>
      </c>
      <c r="GF56">
        <v>0.102828</v>
      </c>
      <c r="GG56">
        <v>0.10596999999999999</v>
      </c>
      <c r="GH56">
        <v>0.12778500000000001</v>
      </c>
      <c r="GI56">
        <v>0.124283</v>
      </c>
      <c r="GJ56">
        <v>27970.7</v>
      </c>
      <c r="GK56">
        <v>22216.6</v>
      </c>
      <c r="GL56">
        <v>29148.1</v>
      </c>
      <c r="GM56">
        <v>24351.7</v>
      </c>
      <c r="GN56">
        <v>32310.7</v>
      </c>
      <c r="GO56">
        <v>31103.200000000001</v>
      </c>
      <c r="GP56">
        <v>40192.5</v>
      </c>
      <c r="GQ56">
        <v>39718.9</v>
      </c>
      <c r="GR56">
        <v>2.1370499999999999</v>
      </c>
      <c r="GS56">
        <v>1.86815</v>
      </c>
      <c r="GT56">
        <v>9.8682900000000004E-2</v>
      </c>
      <c r="GU56">
        <v>0</v>
      </c>
      <c r="GV56">
        <v>27.493400000000001</v>
      </c>
      <c r="GW56">
        <v>999.9</v>
      </c>
      <c r="GX56">
        <v>69.3</v>
      </c>
      <c r="GY56">
        <v>30.6</v>
      </c>
      <c r="GZ56">
        <v>30.102499999999999</v>
      </c>
      <c r="HA56">
        <v>62.252499999999998</v>
      </c>
      <c r="HB56">
        <v>30.961500000000001</v>
      </c>
      <c r="HC56">
        <v>1</v>
      </c>
      <c r="HD56">
        <v>0.13888</v>
      </c>
      <c r="HE56">
        <v>0</v>
      </c>
      <c r="HF56">
        <v>20.278300000000002</v>
      </c>
      <c r="HG56">
        <v>5.22478</v>
      </c>
      <c r="HH56">
        <v>11.908099999999999</v>
      </c>
      <c r="HI56">
        <v>4.9635999999999996</v>
      </c>
      <c r="HJ56">
        <v>3.2919200000000002</v>
      </c>
      <c r="HK56">
        <v>9999</v>
      </c>
      <c r="HL56">
        <v>9999</v>
      </c>
      <c r="HM56">
        <v>9999</v>
      </c>
      <c r="HN56">
        <v>999.9</v>
      </c>
      <c r="HO56">
        <v>4.9702000000000002</v>
      </c>
      <c r="HP56">
        <v>1.8751500000000001</v>
      </c>
      <c r="HQ56">
        <v>1.8738900000000001</v>
      </c>
      <c r="HR56">
        <v>1.8730199999999999</v>
      </c>
      <c r="HS56">
        <v>1.8745400000000001</v>
      </c>
      <c r="HT56">
        <v>1.86947</v>
      </c>
      <c r="HU56">
        <v>1.8736299999999999</v>
      </c>
      <c r="HV56">
        <v>1.8786799999999999</v>
      </c>
      <c r="HW56">
        <v>0</v>
      </c>
      <c r="HX56">
        <v>0</v>
      </c>
      <c r="HY56">
        <v>0</v>
      </c>
      <c r="HZ56">
        <v>0</v>
      </c>
      <c r="IA56" t="s">
        <v>421</v>
      </c>
      <c r="IB56" t="s">
        <v>422</v>
      </c>
      <c r="IC56" t="s">
        <v>423</v>
      </c>
      <c r="ID56" t="s">
        <v>423</v>
      </c>
      <c r="IE56" t="s">
        <v>423</v>
      </c>
      <c r="IF56" t="s">
        <v>423</v>
      </c>
      <c r="IG56">
        <v>0</v>
      </c>
      <c r="IH56">
        <v>100</v>
      </c>
      <c r="II56">
        <v>100</v>
      </c>
      <c r="IJ56">
        <v>1.212</v>
      </c>
      <c r="IK56">
        <v>0.35410000000000003</v>
      </c>
      <c r="IL56">
        <v>1.190710650874631</v>
      </c>
      <c r="IM56">
        <v>7.5022699049890511E-4</v>
      </c>
      <c r="IN56">
        <v>-1.9075414379404558E-6</v>
      </c>
      <c r="IO56">
        <v>4.87577687351772E-10</v>
      </c>
      <c r="IP56">
        <v>0.3541599999999967</v>
      </c>
      <c r="IQ56">
        <v>0</v>
      </c>
      <c r="IR56">
        <v>0</v>
      </c>
      <c r="IS56">
        <v>0</v>
      </c>
      <c r="IT56">
        <v>1</v>
      </c>
      <c r="IU56">
        <v>1943</v>
      </c>
      <c r="IV56">
        <v>1</v>
      </c>
      <c r="IW56">
        <v>21</v>
      </c>
      <c r="IX56">
        <v>1.6</v>
      </c>
      <c r="IY56">
        <v>1.6</v>
      </c>
      <c r="IZ56">
        <v>1.09741</v>
      </c>
      <c r="JA56">
        <v>2.4157700000000002</v>
      </c>
      <c r="JB56">
        <v>1.42578</v>
      </c>
      <c r="JC56">
        <v>2.2766099999999998</v>
      </c>
      <c r="JD56">
        <v>1.5478499999999999</v>
      </c>
      <c r="JE56">
        <v>2.3071299999999999</v>
      </c>
      <c r="JF56">
        <v>34.990400000000001</v>
      </c>
      <c r="JG56">
        <v>14.8325</v>
      </c>
      <c r="JH56">
        <v>18</v>
      </c>
      <c r="JI56">
        <v>624.73599999999999</v>
      </c>
      <c r="JJ56">
        <v>434.44299999999998</v>
      </c>
      <c r="JK56">
        <v>28.403500000000001</v>
      </c>
      <c r="JL56">
        <v>29.226199999999999</v>
      </c>
      <c r="JM56">
        <v>30.000299999999999</v>
      </c>
      <c r="JN56">
        <v>29.053599999999999</v>
      </c>
      <c r="JO56">
        <v>28.9848</v>
      </c>
      <c r="JP56">
        <v>21.992899999999999</v>
      </c>
      <c r="JQ56">
        <v>19.733599999999999</v>
      </c>
      <c r="JR56">
        <v>100</v>
      </c>
      <c r="JS56">
        <v>-999.9</v>
      </c>
      <c r="JT56">
        <v>422.38200000000001</v>
      </c>
      <c r="JU56">
        <v>25</v>
      </c>
      <c r="JV56">
        <v>94.952600000000004</v>
      </c>
      <c r="JW56">
        <v>101.063</v>
      </c>
    </row>
    <row r="57" spans="1:283" x14ac:dyDescent="0.2">
      <c r="A57">
        <v>41</v>
      </c>
      <c r="B57">
        <v>1690385683.5999999</v>
      </c>
      <c r="C57">
        <v>7313.5</v>
      </c>
      <c r="D57" t="s">
        <v>608</v>
      </c>
      <c r="E57" t="s">
        <v>609</v>
      </c>
      <c r="F57">
        <v>15</v>
      </c>
      <c r="P57">
        <v>1690385675.849999</v>
      </c>
      <c r="Q57">
        <f t="shared" si="0"/>
        <v>1.4141136503298631E-3</v>
      </c>
      <c r="R57">
        <f t="shared" si="1"/>
        <v>1.4141136503298632</v>
      </c>
      <c r="S57">
        <f t="shared" si="2"/>
        <v>11.486614658322937</v>
      </c>
      <c r="T57">
        <f t="shared" si="3"/>
        <v>410.00990000000002</v>
      </c>
      <c r="U57">
        <f t="shared" si="4"/>
        <v>207.23158771500962</v>
      </c>
      <c r="V57">
        <f t="shared" si="5"/>
        <v>21.057325553385276</v>
      </c>
      <c r="W57">
        <f t="shared" si="6"/>
        <v>41.662142531495981</v>
      </c>
      <c r="X57">
        <f t="shared" si="7"/>
        <v>9.5521916965205539E-2</v>
      </c>
      <c r="Y57">
        <f>IF(LEFT(CS57,1)&lt;&gt;"0",IF(LEFT(CS57,1)="1",3,CT57),$D$5+$E$5*(DJ57*DC57/($K$5*1000))+$F$5*(DJ57*DC57/($K$5*1000))*MAX(MIN(CQ57,$J$5),$I$5)*MAX(MIN(CQ57,$J$5),$I$5)+$G$5*MAX(MIN(CQ57,$J$5),$I$5)*(DJ57*DC57/($K$5*1000))+$H$5*(DJ57*DC57/($K$5*1000))*(DJ57*DC57/($K$5*1000)))</f>
        <v>2.9558064090781095</v>
      </c>
      <c r="Z57">
        <f t="shared" si="8"/>
        <v>9.3839533473343978E-2</v>
      </c>
      <c r="AA57">
        <f t="shared" si="9"/>
        <v>5.879839579801717E-2</v>
      </c>
      <c r="AB57">
        <f t="shared" si="10"/>
        <v>241.73682057501159</v>
      </c>
      <c r="AC57">
        <f>(DE57+(AB57+2*0.95*0.0000000567*(((DE57+$B$7)+273)^4-(DE57+273)^4)-44100*Q57)/(1.84*29.3*Y57+8*0.95*0.0000000567*(DE57+273)^3))</f>
        <v>30.646197061889247</v>
      </c>
      <c r="AD57">
        <f>($C$7*DF57+$D$7*DG57+$E$7*AC57)</f>
        <v>29.58521</v>
      </c>
      <c r="AE57">
        <f t="shared" si="11"/>
        <v>4.1599914162593024</v>
      </c>
      <c r="AF57">
        <f t="shared" si="12"/>
        <v>64.378757107261293</v>
      </c>
      <c r="AG57">
        <f t="shared" si="13"/>
        <v>2.6802824306966353</v>
      </c>
      <c r="AH57">
        <f t="shared" si="14"/>
        <v>4.1633025412886164</v>
      </c>
      <c r="AI57">
        <f t="shared" si="15"/>
        <v>1.4797089855626671</v>
      </c>
      <c r="AJ57">
        <f t="shared" si="16"/>
        <v>-62.362411979546962</v>
      </c>
      <c r="AK57">
        <f t="shared" si="17"/>
        <v>2.2006709390946937</v>
      </c>
      <c r="AL57">
        <f>2*0.95*0.0000000567*(((DE57+$B$7)+273)^4-(AD57+273)^4)</f>
        <v>0.16487816703549266</v>
      </c>
      <c r="AM57">
        <f t="shared" si="18"/>
        <v>181.73995770159482</v>
      </c>
      <c r="AN57">
        <v>0</v>
      </c>
      <c r="AO57">
        <v>0</v>
      </c>
      <c r="AP57">
        <f>IF(AN57*$H$13&gt;=AR57,1,(AR57/(AR57-AN57*$H$13)))</f>
        <v>1</v>
      </c>
      <c r="AQ57">
        <f t="shared" si="19"/>
        <v>0</v>
      </c>
      <c r="AR57">
        <f>MAX(0,($B$13+$C$13*DJ57)/(1+$D$13*DJ57)*DC57/(DE57+273)*$E$13)</f>
        <v>53211.870551203334</v>
      </c>
      <c r="AS57" t="s">
        <v>414</v>
      </c>
      <c r="AT57">
        <v>12558.6</v>
      </c>
      <c r="AU57">
        <v>607.06799999999998</v>
      </c>
      <c r="AV57">
        <v>2188.17</v>
      </c>
      <c r="AW57">
        <f t="shared" si="20"/>
        <v>0.72256817340517421</v>
      </c>
      <c r="AX57">
        <v>-1.734461745173538</v>
      </c>
      <c r="AY57" t="s">
        <v>610</v>
      </c>
      <c r="AZ57">
        <v>12566.6</v>
      </c>
      <c r="BA57">
        <v>659.02307692307681</v>
      </c>
      <c r="BB57">
        <v>878.00300000000004</v>
      </c>
      <c r="BC57">
        <f t="shared" si="21"/>
        <v>0.24940680507574942</v>
      </c>
      <c r="BD57">
        <v>0.5</v>
      </c>
      <c r="BE57">
        <f t="shared" si="22"/>
        <v>1261.2100305570009</v>
      </c>
      <c r="BF57">
        <f t="shared" si="23"/>
        <v>11.486614658322937</v>
      </c>
      <c r="BG57">
        <f t="shared" si="24"/>
        <v>157.27718212535495</v>
      </c>
      <c r="BH57">
        <f t="shared" si="25"/>
        <v>1.0482850661802554E-2</v>
      </c>
      <c r="BI57">
        <f t="shared" si="26"/>
        <v>1.4922124411875584</v>
      </c>
      <c r="BJ57">
        <f t="shared" si="27"/>
        <v>429.33061206514907</v>
      </c>
      <c r="BK57" t="s">
        <v>611</v>
      </c>
      <c r="BL57">
        <v>-2685.96</v>
      </c>
      <c r="BM57">
        <f t="shared" si="28"/>
        <v>-2685.96</v>
      </c>
      <c r="BN57">
        <f t="shared" si="29"/>
        <v>4.059169501698741</v>
      </c>
      <c r="BO57">
        <f t="shared" si="30"/>
        <v>6.1442816066531333E-2</v>
      </c>
      <c r="BP57">
        <f t="shared" si="31"/>
        <v>0.26880017562108516</v>
      </c>
      <c r="BQ57">
        <f t="shared" si="32"/>
        <v>0.80823785438176377</v>
      </c>
      <c r="BR57">
        <f t="shared" si="33"/>
        <v>0.82864166891193602</v>
      </c>
      <c r="BS57">
        <f t="shared" si="34"/>
        <v>-0.25042058771687542</v>
      </c>
      <c r="BT57">
        <f t="shared" si="35"/>
        <v>1.2504205877168755</v>
      </c>
      <c r="BU57">
        <v>3200</v>
      </c>
      <c r="BV57">
        <v>300</v>
      </c>
      <c r="BW57">
        <v>300</v>
      </c>
      <c r="BX57">
        <v>300</v>
      </c>
      <c r="BY57">
        <v>12566.6</v>
      </c>
      <c r="BZ57">
        <v>836.22</v>
      </c>
      <c r="CA57">
        <v>-9.1042899999999993E-3</v>
      </c>
      <c r="CB57">
        <v>-5.23</v>
      </c>
      <c r="CC57" t="s">
        <v>417</v>
      </c>
      <c r="CD57" t="s">
        <v>417</v>
      </c>
      <c r="CE57" t="s">
        <v>417</v>
      </c>
      <c r="CF57" t="s">
        <v>417</v>
      </c>
      <c r="CG57" t="s">
        <v>417</v>
      </c>
      <c r="CH57" t="s">
        <v>417</v>
      </c>
      <c r="CI57" t="s">
        <v>417</v>
      </c>
      <c r="CJ57" t="s">
        <v>417</v>
      </c>
      <c r="CK57" t="s">
        <v>417</v>
      </c>
      <c r="CL57" t="s">
        <v>417</v>
      </c>
      <c r="CM57">
        <f>$B$11*DK57+$C$11*DL57+$F$11*DW57*(1-DZ57)</f>
        <v>1499.999</v>
      </c>
      <c r="CN57">
        <f t="shared" si="36"/>
        <v>1261.2100305570009</v>
      </c>
      <c r="CO57">
        <f>($B$11*$D$9+$C$11*$D$9+$F$11*((EJ57+EB57)/MAX(EJ57+EB57+EK57, 0.1)*$I$9+EK57/MAX(EJ57+EB57+EK57, 0.1)*$J$9))/($B$11+$C$11+$F$11)</f>
        <v>0.84080724757616565</v>
      </c>
      <c r="CP57">
        <f>($B$11*$K$9+$C$11*$K$9+$F$11*((EJ57+EB57)/MAX(EJ57+EB57+EK57, 0.1)*$P$9+EK57/MAX(EJ57+EB57+EK57, 0.1)*$Q$9))/($B$11+$C$11+$F$11)</f>
        <v>0.16115798782199961</v>
      </c>
      <c r="CQ57">
        <v>6</v>
      </c>
      <c r="CR57">
        <v>0.5</v>
      </c>
      <c r="CS57" t="s">
        <v>418</v>
      </c>
      <c r="CT57">
        <v>2</v>
      </c>
      <c r="CU57">
        <v>1690385675.849999</v>
      </c>
      <c r="CV57">
        <v>410.00990000000002</v>
      </c>
      <c r="CW57">
        <v>422.07220000000001</v>
      </c>
      <c r="CX57">
        <v>26.377479999999998</v>
      </c>
      <c r="CY57">
        <v>25.00113666666666</v>
      </c>
      <c r="CZ57">
        <v>408.79793333333328</v>
      </c>
      <c r="DA57">
        <v>26.023319999999991</v>
      </c>
      <c r="DB57">
        <v>600.2047</v>
      </c>
      <c r="DC57">
        <v>101.5125</v>
      </c>
      <c r="DD57">
        <v>0.1000282133333333</v>
      </c>
      <c r="DE57">
        <v>29.59902000000001</v>
      </c>
      <c r="DF57">
        <v>29.58521</v>
      </c>
      <c r="DG57">
        <v>999.9000000000002</v>
      </c>
      <c r="DH57">
        <v>0</v>
      </c>
      <c r="DI57">
        <v>0</v>
      </c>
      <c r="DJ57">
        <v>9999.2090000000007</v>
      </c>
      <c r="DK57">
        <v>0</v>
      </c>
      <c r="DL57">
        <v>952.35043333333317</v>
      </c>
      <c r="DM57">
        <v>-12.062329999999999</v>
      </c>
      <c r="DN57">
        <v>421.11800000000011</v>
      </c>
      <c r="DO57">
        <v>432.89513333333332</v>
      </c>
      <c r="DP57">
        <v>1.376331666666667</v>
      </c>
      <c r="DQ57">
        <v>422.07220000000001</v>
      </c>
      <c r="DR57">
        <v>25.00113666666666</v>
      </c>
      <c r="DS57">
        <v>2.6776443333333328</v>
      </c>
      <c r="DT57">
        <v>2.5379296666666669</v>
      </c>
      <c r="DU57">
        <v>22.148553333333329</v>
      </c>
      <c r="DV57">
        <v>21.271810000000009</v>
      </c>
      <c r="DW57">
        <v>1499.999</v>
      </c>
      <c r="DX57">
        <v>0.97300209999999998</v>
      </c>
      <c r="DY57">
        <v>2.6998076666666659E-2</v>
      </c>
      <c r="DZ57">
        <v>0</v>
      </c>
      <c r="EA57">
        <v>659.03866666666681</v>
      </c>
      <c r="EB57">
        <v>4.9993100000000004</v>
      </c>
      <c r="EC57">
        <v>16528.73333333333</v>
      </c>
      <c r="ED57">
        <v>13259.243333333339</v>
      </c>
      <c r="EE57">
        <v>37.410133333333327</v>
      </c>
      <c r="EF57">
        <v>38.936999999999991</v>
      </c>
      <c r="EG57">
        <v>37.811999999999991</v>
      </c>
      <c r="EH57">
        <v>38.25</v>
      </c>
      <c r="EI57">
        <v>38.764466666666657</v>
      </c>
      <c r="EJ57">
        <v>1454.636666666667</v>
      </c>
      <c r="EK57">
        <v>40.362333333333339</v>
      </c>
      <c r="EL57">
        <v>0</v>
      </c>
      <c r="EM57">
        <v>156.70000004768369</v>
      </c>
      <c r="EN57">
        <v>0</v>
      </c>
      <c r="EO57">
        <v>659.02307692307681</v>
      </c>
      <c r="EP57">
        <v>-43.083829074778848</v>
      </c>
      <c r="EQ57">
        <v>-1303.979489072344</v>
      </c>
      <c r="ER57">
        <v>16527.369230769229</v>
      </c>
      <c r="ES57">
        <v>15</v>
      </c>
      <c r="ET57">
        <v>1690385430.5999999</v>
      </c>
      <c r="EU57" t="s">
        <v>603</v>
      </c>
      <c r="EV57">
        <v>1690385429.0999999</v>
      </c>
      <c r="EW57">
        <v>1690385430.5999999</v>
      </c>
      <c r="EX57">
        <v>28</v>
      </c>
      <c r="EY57">
        <v>-2.9000000000000001E-2</v>
      </c>
      <c r="EZ57">
        <v>-2E-3</v>
      </c>
      <c r="FA57">
        <v>1.2090000000000001</v>
      </c>
      <c r="FB57">
        <v>0.35399999999999998</v>
      </c>
      <c r="FC57">
        <v>415</v>
      </c>
      <c r="FD57">
        <v>25</v>
      </c>
      <c r="FE57">
        <v>0.48</v>
      </c>
      <c r="FF57">
        <v>0.15</v>
      </c>
      <c r="FG57">
        <v>11.488710305536371</v>
      </c>
      <c r="FH57">
        <v>-0.36991188353399779</v>
      </c>
      <c r="FI57">
        <v>4.8127221455557513E-2</v>
      </c>
      <c r="FJ57">
        <v>1</v>
      </c>
      <c r="FK57">
        <v>-12.0685425</v>
      </c>
      <c r="FL57">
        <v>0.17527091932461489</v>
      </c>
      <c r="FM57">
        <v>4.1078546027701647E-2</v>
      </c>
      <c r="FN57">
        <v>1</v>
      </c>
      <c r="FO57">
        <v>410.00689999999997</v>
      </c>
      <c r="FP57">
        <v>7.5951056729858149E-2</v>
      </c>
      <c r="FQ57">
        <v>1.7741382884842678E-2</v>
      </c>
      <c r="FR57">
        <v>1</v>
      </c>
      <c r="FS57">
        <v>1.3475809999999999</v>
      </c>
      <c r="FT57">
        <v>0.47591257035647089</v>
      </c>
      <c r="FU57">
        <v>4.8119305990423432E-2</v>
      </c>
      <c r="FV57">
        <v>1</v>
      </c>
      <c r="FW57">
        <v>26.371886666666668</v>
      </c>
      <c r="FX57">
        <v>0.35899621802010268</v>
      </c>
      <c r="FY57">
        <v>2.907344416397141E-2</v>
      </c>
      <c r="FZ57">
        <v>1</v>
      </c>
      <c r="GA57">
        <v>5</v>
      </c>
      <c r="GB57">
        <v>5</v>
      </c>
      <c r="GC57" t="s">
        <v>420</v>
      </c>
      <c r="GD57">
        <v>3.1752899999999999</v>
      </c>
      <c r="GE57">
        <v>2.7973599999999998</v>
      </c>
      <c r="GF57">
        <v>0.102816</v>
      </c>
      <c r="GG57">
        <v>0.105888</v>
      </c>
      <c r="GH57">
        <v>0.12814200000000001</v>
      </c>
      <c r="GI57">
        <v>0.12448099999999999</v>
      </c>
      <c r="GJ57">
        <v>27968.1</v>
      </c>
      <c r="GK57">
        <v>22216.5</v>
      </c>
      <c r="GL57">
        <v>29145.4</v>
      </c>
      <c r="GM57">
        <v>24349.5</v>
      </c>
      <c r="GN57">
        <v>32294.5</v>
      </c>
      <c r="GO57">
        <v>31093.8</v>
      </c>
      <c r="GP57">
        <v>40188.800000000003</v>
      </c>
      <c r="GQ57">
        <v>39715.9</v>
      </c>
      <c r="GR57">
        <v>2.1347</v>
      </c>
      <c r="GS57">
        <v>1.90225</v>
      </c>
      <c r="GT57">
        <v>9.8060800000000004E-2</v>
      </c>
      <c r="GU57">
        <v>0</v>
      </c>
      <c r="GV57">
        <v>28.014600000000002</v>
      </c>
      <c r="GW57">
        <v>999.9</v>
      </c>
      <c r="GX57">
        <v>68.7</v>
      </c>
      <c r="GY57">
        <v>30.9</v>
      </c>
      <c r="GZ57">
        <v>30.356300000000001</v>
      </c>
      <c r="HA57">
        <v>62.182499999999997</v>
      </c>
      <c r="HB57">
        <v>31.322099999999999</v>
      </c>
      <c r="HC57">
        <v>1</v>
      </c>
      <c r="HD57">
        <v>0.143895</v>
      </c>
      <c r="HE57">
        <v>0</v>
      </c>
      <c r="HF57">
        <v>20.278400000000001</v>
      </c>
      <c r="HG57">
        <v>5.2276199999999999</v>
      </c>
      <c r="HH57">
        <v>11.908099999999999</v>
      </c>
      <c r="HI57">
        <v>4.9636500000000003</v>
      </c>
      <c r="HJ57">
        <v>3.2919999999999998</v>
      </c>
      <c r="HK57">
        <v>9999</v>
      </c>
      <c r="HL57">
        <v>9999</v>
      </c>
      <c r="HM57">
        <v>9999</v>
      </c>
      <c r="HN57">
        <v>999.9</v>
      </c>
      <c r="HO57">
        <v>4.9701899999999997</v>
      </c>
      <c r="HP57">
        <v>1.87513</v>
      </c>
      <c r="HQ57">
        <v>1.87384</v>
      </c>
      <c r="HR57">
        <v>1.8730199999999999</v>
      </c>
      <c r="HS57">
        <v>1.8745400000000001</v>
      </c>
      <c r="HT57">
        <v>1.8694999999999999</v>
      </c>
      <c r="HU57">
        <v>1.8736299999999999</v>
      </c>
      <c r="HV57">
        <v>1.8786700000000001</v>
      </c>
      <c r="HW57">
        <v>0</v>
      </c>
      <c r="HX57">
        <v>0</v>
      </c>
      <c r="HY57">
        <v>0</v>
      </c>
      <c r="HZ57">
        <v>0</v>
      </c>
      <c r="IA57" t="s">
        <v>421</v>
      </c>
      <c r="IB57" t="s">
        <v>422</v>
      </c>
      <c r="IC57" t="s">
        <v>423</v>
      </c>
      <c r="ID57" t="s">
        <v>423</v>
      </c>
      <c r="IE57" t="s">
        <v>423</v>
      </c>
      <c r="IF57" t="s">
        <v>423</v>
      </c>
      <c r="IG57">
        <v>0</v>
      </c>
      <c r="IH57">
        <v>100</v>
      </c>
      <c r="II57">
        <v>100</v>
      </c>
      <c r="IJ57">
        <v>1.212</v>
      </c>
      <c r="IK57">
        <v>0.35420000000000001</v>
      </c>
      <c r="IL57">
        <v>1.190710650874631</v>
      </c>
      <c r="IM57">
        <v>7.5022699049890511E-4</v>
      </c>
      <c r="IN57">
        <v>-1.9075414379404558E-6</v>
      </c>
      <c r="IO57">
        <v>4.87577687351772E-10</v>
      </c>
      <c r="IP57">
        <v>0.3541599999999967</v>
      </c>
      <c r="IQ57">
        <v>0</v>
      </c>
      <c r="IR57">
        <v>0</v>
      </c>
      <c r="IS57">
        <v>0</v>
      </c>
      <c r="IT57">
        <v>1</v>
      </c>
      <c r="IU57">
        <v>1943</v>
      </c>
      <c r="IV57">
        <v>1</v>
      </c>
      <c r="IW57">
        <v>21</v>
      </c>
      <c r="IX57">
        <v>4.2</v>
      </c>
      <c r="IY57">
        <v>4.2</v>
      </c>
      <c r="IZ57">
        <v>1.09863</v>
      </c>
      <c r="JA57">
        <v>2.4121100000000002</v>
      </c>
      <c r="JB57">
        <v>1.42578</v>
      </c>
      <c r="JC57">
        <v>2.2766099999999998</v>
      </c>
      <c r="JD57">
        <v>1.5478499999999999</v>
      </c>
      <c r="JE57">
        <v>2.32178</v>
      </c>
      <c r="JF57">
        <v>35.290199999999999</v>
      </c>
      <c r="JG57">
        <v>14.797499999999999</v>
      </c>
      <c r="JH57">
        <v>18</v>
      </c>
      <c r="JI57">
        <v>624.14800000000002</v>
      </c>
      <c r="JJ57">
        <v>455.65199999999999</v>
      </c>
      <c r="JK57">
        <v>28.6646</v>
      </c>
      <c r="JL57">
        <v>29.289100000000001</v>
      </c>
      <c r="JM57">
        <v>30.000399999999999</v>
      </c>
      <c r="JN57">
        <v>29.1663</v>
      </c>
      <c r="JO57">
        <v>29.1113</v>
      </c>
      <c r="JP57">
        <v>22.000800000000002</v>
      </c>
      <c r="JQ57">
        <v>19.476299999999998</v>
      </c>
      <c r="JR57">
        <v>100</v>
      </c>
      <c r="JS57">
        <v>-999.9</v>
      </c>
      <c r="JT57">
        <v>422.02600000000001</v>
      </c>
      <c r="JU57">
        <v>25</v>
      </c>
      <c r="JV57">
        <v>94.943799999999996</v>
      </c>
      <c r="JW57">
        <v>101.05500000000001</v>
      </c>
    </row>
    <row r="58" spans="1:283" x14ac:dyDescent="0.2">
      <c r="A58">
        <v>42</v>
      </c>
      <c r="B58">
        <v>1690385809.0999999</v>
      </c>
      <c r="C58">
        <v>7439</v>
      </c>
      <c r="D58" t="s">
        <v>612</v>
      </c>
      <c r="E58" t="s">
        <v>613</v>
      </c>
      <c r="F58">
        <v>15</v>
      </c>
      <c r="P58">
        <v>1690385801.349999</v>
      </c>
      <c r="Q58">
        <f t="shared" si="0"/>
        <v>2.1263758614768163E-3</v>
      </c>
      <c r="R58">
        <f t="shared" si="1"/>
        <v>2.1263758614768165</v>
      </c>
      <c r="S58">
        <f t="shared" si="2"/>
        <v>14.272338936725937</v>
      </c>
      <c r="T58">
        <f t="shared" si="3"/>
        <v>409.58193333333332</v>
      </c>
      <c r="U58">
        <f t="shared" si="4"/>
        <v>250.76202849669448</v>
      </c>
      <c r="V58">
        <f t="shared" si="5"/>
        <v>25.478300686839908</v>
      </c>
      <c r="W58">
        <f t="shared" si="6"/>
        <v>41.614959473425394</v>
      </c>
      <c r="X58">
        <f t="shared" si="7"/>
        <v>0.15460218004486884</v>
      </c>
      <c r="Y58">
        <f>IF(LEFT(CS58,1)&lt;&gt;"0",IF(LEFT(CS58,1)="1",3,CT58),$D$5+$E$5*(DJ58*DC58/($K$5*1000))+$F$5*(DJ58*DC58/($K$5*1000))*MAX(MIN(CQ58,$J$5),$I$5)*MAX(MIN(CQ58,$J$5),$I$5)+$G$5*MAX(MIN(CQ58,$J$5),$I$5)*(DJ58*DC58/($K$5*1000))+$H$5*(DJ58*DC58/($K$5*1000))*(DJ58*DC58/($K$5*1000)))</f>
        <v>2.9563638868442439</v>
      </c>
      <c r="Z58">
        <f t="shared" si="8"/>
        <v>0.1502470260236676</v>
      </c>
      <c r="AA58">
        <f t="shared" si="9"/>
        <v>9.4285465555984244E-2</v>
      </c>
      <c r="AB58">
        <f t="shared" si="10"/>
        <v>241.73620667495163</v>
      </c>
      <c r="AC58">
        <f>(DE58+(AB58+2*0.95*0.0000000567*(((DE58+$B$7)+273)^4-(DE58+273)^4)-44100*Q58)/(1.84*29.3*Y58+8*0.95*0.0000000567*(DE58+273)^3))</f>
        <v>30.484791243230859</v>
      </c>
      <c r="AD58">
        <f>($C$7*DF58+$D$7*DG58+$E$7*AC58)</f>
        <v>29.492483333333329</v>
      </c>
      <c r="AE58">
        <f t="shared" si="11"/>
        <v>4.1378183977414427</v>
      </c>
      <c r="AF58">
        <f t="shared" si="12"/>
        <v>65.935610878788609</v>
      </c>
      <c r="AG58">
        <f t="shared" si="13"/>
        <v>2.7486016892159002</v>
      </c>
      <c r="AH58">
        <f t="shared" si="14"/>
        <v>4.1686148844040227</v>
      </c>
      <c r="AI58">
        <f t="shared" si="15"/>
        <v>1.3892167085255425</v>
      </c>
      <c r="AJ58">
        <f t="shared" si="16"/>
        <v>-93.773175491127603</v>
      </c>
      <c r="AK58">
        <f t="shared" si="17"/>
        <v>20.508404919556543</v>
      </c>
      <c r="AL58">
        <f>2*0.95*0.0000000567*(((DE58+$B$7)+273)^4-(AD58+273)^4)</f>
        <v>1.5356988646876595</v>
      </c>
      <c r="AM58">
        <f t="shared" si="18"/>
        <v>170.00713496806821</v>
      </c>
      <c r="AN58">
        <v>0</v>
      </c>
      <c r="AO58">
        <v>0</v>
      </c>
      <c r="AP58">
        <f>IF(AN58*$H$13&gt;=AR58,1,(AR58/(AR58-AN58*$H$13)))</f>
        <v>1</v>
      </c>
      <c r="AQ58">
        <f t="shared" si="19"/>
        <v>0</v>
      </c>
      <c r="AR58">
        <f>MAX(0,($B$13+$C$13*DJ58)/(1+$D$13*DJ58)*DC58/(DE58+273)*$E$13)</f>
        <v>53223.931302829056</v>
      </c>
      <c r="AS58" t="s">
        <v>414</v>
      </c>
      <c r="AT58">
        <v>12558.6</v>
      </c>
      <c r="AU58">
        <v>607.06799999999998</v>
      </c>
      <c r="AV58">
        <v>2188.17</v>
      </c>
      <c r="AW58">
        <f t="shared" si="20"/>
        <v>0.72256817340517421</v>
      </c>
      <c r="AX58">
        <v>-1.734461745173538</v>
      </c>
      <c r="AY58" t="s">
        <v>614</v>
      </c>
      <c r="AZ58">
        <v>12525.6</v>
      </c>
      <c r="BA58">
        <v>655.57215384615381</v>
      </c>
      <c r="BB58">
        <v>896.88300000000004</v>
      </c>
      <c r="BC58">
        <f t="shared" si="21"/>
        <v>0.26905498950682105</v>
      </c>
      <c r="BD58">
        <v>0.5</v>
      </c>
      <c r="BE58">
        <f t="shared" si="22"/>
        <v>1261.2074405569699</v>
      </c>
      <c r="BF58">
        <f t="shared" si="23"/>
        <v>14.272338936725937</v>
      </c>
      <c r="BG58">
        <f t="shared" si="24"/>
        <v>169.66707734249007</v>
      </c>
      <c r="BH58">
        <f t="shared" si="25"/>
        <v>1.2691647834578748E-2</v>
      </c>
      <c r="BI58">
        <f t="shared" si="26"/>
        <v>1.4397496663444396</v>
      </c>
      <c r="BJ58">
        <f t="shared" si="27"/>
        <v>433.79587951107175</v>
      </c>
      <c r="BK58" t="s">
        <v>615</v>
      </c>
      <c r="BL58">
        <v>-1244.8900000000001</v>
      </c>
      <c r="BM58">
        <f t="shared" si="28"/>
        <v>-1244.8900000000001</v>
      </c>
      <c r="BN58">
        <f t="shared" si="29"/>
        <v>2.3880182810912904</v>
      </c>
      <c r="BO58">
        <f t="shared" si="30"/>
        <v>0.11266873107180182</v>
      </c>
      <c r="BP58">
        <f t="shared" si="31"/>
        <v>0.37613295427402954</v>
      </c>
      <c r="BQ58">
        <f t="shared" si="32"/>
        <v>0.83263753136948115</v>
      </c>
      <c r="BR58">
        <f t="shared" si="33"/>
        <v>0.81670063031986551</v>
      </c>
      <c r="BS58">
        <f t="shared" si="34"/>
        <v>-0.21395078451866473</v>
      </c>
      <c r="BT58">
        <f t="shared" si="35"/>
        <v>1.2139507845186648</v>
      </c>
      <c r="BU58">
        <v>3202</v>
      </c>
      <c r="BV58">
        <v>300</v>
      </c>
      <c r="BW58">
        <v>300</v>
      </c>
      <c r="BX58">
        <v>300</v>
      </c>
      <c r="BY58">
        <v>12525.6</v>
      </c>
      <c r="BZ58">
        <v>844.13</v>
      </c>
      <c r="CA58">
        <v>-9.0763100000000006E-3</v>
      </c>
      <c r="CB58">
        <v>-6.74</v>
      </c>
      <c r="CC58" t="s">
        <v>417</v>
      </c>
      <c r="CD58" t="s">
        <v>417</v>
      </c>
      <c r="CE58" t="s">
        <v>417</v>
      </c>
      <c r="CF58" t="s">
        <v>417</v>
      </c>
      <c r="CG58" t="s">
        <v>417</v>
      </c>
      <c r="CH58" t="s">
        <v>417</v>
      </c>
      <c r="CI58" t="s">
        <v>417</v>
      </c>
      <c r="CJ58" t="s">
        <v>417</v>
      </c>
      <c r="CK58" t="s">
        <v>417</v>
      </c>
      <c r="CL58" t="s">
        <v>417</v>
      </c>
      <c r="CM58">
        <f>$B$11*DK58+$C$11*DL58+$F$11*DW58*(1-DZ58)</f>
        <v>1499.9960000000001</v>
      </c>
      <c r="CN58">
        <f t="shared" si="36"/>
        <v>1261.2074405569699</v>
      </c>
      <c r="CO58">
        <f>($B$11*$D$9+$C$11*$D$9+$F$11*((EJ58+EB58)/MAX(EJ58+EB58+EK58, 0.1)*$I$9+EK58/MAX(EJ58+EB58+EK58, 0.1)*$J$9))/($B$11+$C$11+$F$11)</f>
        <v>0.84080720252385333</v>
      </c>
      <c r="CP58">
        <f>($B$11*$K$9+$C$11*$K$9+$F$11*((EJ58+EB58)/MAX(EJ58+EB58+EK58, 0.1)*$P$9+EK58/MAX(EJ58+EB58+EK58, 0.1)*$Q$9))/($B$11+$C$11+$F$11)</f>
        <v>0.16115790087103674</v>
      </c>
      <c r="CQ58">
        <v>6</v>
      </c>
      <c r="CR58">
        <v>0.5</v>
      </c>
      <c r="CS58" t="s">
        <v>418</v>
      </c>
      <c r="CT58">
        <v>2</v>
      </c>
      <c r="CU58">
        <v>1690385801.349999</v>
      </c>
      <c r="CV58">
        <v>409.58193333333332</v>
      </c>
      <c r="CW58">
        <v>424.72056666666668</v>
      </c>
      <c r="CX58">
        <v>27.05223333333333</v>
      </c>
      <c r="CY58">
        <v>24.98401333333333</v>
      </c>
      <c r="CZ58">
        <v>408.36979999999988</v>
      </c>
      <c r="DA58">
        <v>26.698080000000001</v>
      </c>
      <c r="DB58">
        <v>600.18353333333346</v>
      </c>
      <c r="DC58">
        <v>101.50360000000001</v>
      </c>
      <c r="DD58">
        <v>9.9903686666666672E-2</v>
      </c>
      <c r="DE58">
        <v>29.621156666666661</v>
      </c>
      <c r="DF58">
        <v>29.492483333333329</v>
      </c>
      <c r="DG58">
        <v>999.9000000000002</v>
      </c>
      <c r="DH58">
        <v>0</v>
      </c>
      <c r="DI58">
        <v>0</v>
      </c>
      <c r="DJ58">
        <v>10003.24933333333</v>
      </c>
      <c r="DK58">
        <v>0</v>
      </c>
      <c r="DL58">
        <v>1405.4649999999999</v>
      </c>
      <c r="DM58">
        <v>-15.138640000000001</v>
      </c>
      <c r="DN58">
        <v>420.97010000000012</v>
      </c>
      <c r="DO58">
        <v>435.60359999999997</v>
      </c>
      <c r="DP58">
        <v>2.0682236666666669</v>
      </c>
      <c r="DQ58">
        <v>424.72056666666668</v>
      </c>
      <c r="DR58">
        <v>24.98401333333333</v>
      </c>
      <c r="DS58">
        <v>2.7458999999999998</v>
      </c>
      <c r="DT58">
        <v>2.535968</v>
      </c>
      <c r="DU58">
        <v>22.562403333333329</v>
      </c>
      <c r="DV58">
        <v>21.259209999999999</v>
      </c>
      <c r="DW58">
        <v>1499.9960000000001</v>
      </c>
      <c r="DX58">
        <v>0.973001</v>
      </c>
      <c r="DY58">
        <v>2.6998700000000011E-2</v>
      </c>
      <c r="DZ58">
        <v>0</v>
      </c>
      <c r="EA58">
        <v>655.7106</v>
      </c>
      <c r="EB58">
        <v>4.9993100000000004</v>
      </c>
      <c r="EC58">
        <v>11934.716666666671</v>
      </c>
      <c r="ED58">
        <v>13259.20333333334</v>
      </c>
      <c r="EE58">
        <v>37.441199999999988</v>
      </c>
      <c r="EF58">
        <v>39.047533333333327</v>
      </c>
      <c r="EG58">
        <v>37.811999999999991</v>
      </c>
      <c r="EH58">
        <v>38.343499999999992</v>
      </c>
      <c r="EI58">
        <v>38.881199999999993</v>
      </c>
      <c r="EJ58">
        <v>1454.636</v>
      </c>
      <c r="EK58">
        <v>40.359999999999992</v>
      </c>
      <c r="EL58">
        <v>0</v>
      </c>
      <c r="EM58">
        <v>125.2000000476837</v>
      </c>
      <c r="EN58">
        <v>0</v>
      </c>
      <c r="EO58">
        <v>655.57215384615381</v>
      </c>
      <c r="EP58">
        <v>-15.38119660127048</v>
      </c>
      <c r="EQ58">
        <v>-516.23589558369122</v>
      </c>
      <c r="ER58">
        <v>11933.41923076923</v>
      </c>
      <c r="ES58">
        <v>15</v>
      </c>
      <c r="ET58">
        <v>1690385430.5999999</v>
      </c>
      <c r="EU58" t="s">
        <v>603</v>
      </c>
      <c r="EV58">
        <v>1690385429.0999999</v>
      </c>
      <c r="EW58">
        <v>1690385430.5999999</v>
      </c>
      <c r="EX58">
        <v>28</v>
      </c>
      <c r="EY58">
        <v>-2.9000000000000001E-2</v>
      </c>
      <c r="EZ58">
        <v>-2E-3</v>
      </c>
      <c r="FA58">
        <v>1.2090000000000001</v>
      </c>
      <c r="FB58">
        <v>0.35399999999999998</v>
      </c>
      <c r="FC58">
        <v>415</v>
      </c>
      <c r="FD58">
        <v>25</v>
      </c>
      <c r="FE58">
        <v>0.48</v>
      </c>
      <c r="FF58">
        <v>0.15</v>
      </c>
      <c r="FG58">
        <v>14.26797237022596</v>
      </c>
      <c r="FH58">
        <v>0.26009562530170172</v>
      </c>
      <c r="FI58">
        <v>3.9413798374352223E-2</v>
      </c>
      <c r="FJ58">
        <v>1</v>
      </c>
      <c r="FK58">
        <v>-15.128729999999999</v>
      </c>
      <c r="FL58">
        <v>-0.25009981238269302</v>
      </c>
      <c r="FM58">
        <v>4.9334223415393959E-2</v>
      </c>
      <c r="FN58">
        <v>1</v>
      </c>
      <c r="FO58">
        <v>409.57156666666663</v>
      </c>
      <c r="FP58">
        <v>1.089290322581062</v>
      </c>
      <c r="FQ58">
        <v>8.0624100339508967E-2</v>
      </c>
      <c r="FR58">
        <v>1</v>
      </c>
      <c r="FS58">
        <v>2.0410889999999999</v>
      </c>
      <c r="FT58">
        <v>0.53304135084427129</v>
      </c>
      <c r="FU58">
        <v>5.1340514060535067E-2</v>
      </c>
      <c r="FV58">
        <v>0</v>
      </c>
      <c r="FW58">
        <v>27.048213333333329</v>
      </c>
      <c r="FX58">
        <v>0.48299532814235552</v>
      </c>
      <c r="FY58">
        <v>3.4891142460834509E-2</v>
      </c>
      <c r="FZ58">
        <v>1</v>
      </c>
      <c r="GA58">
        <v>4</v>
      </c>
      <c r="GB58">
        <v>5</v>
      </c>
      <c r="GC58" t="s">
        <v>489</v>
      </c>
      <c r="GD58">
        <v>3.17502</v>
      </c>
      <c r="GE58">
        <v>2.7970899999999999</v>
      </c>
      <c r="GF58">
        <v>0.10272299999999999</v>
      </c>
      <c r="GG58">
        <v>0.106345</v>
      </c>
      <c r="GH58">
        <v>0.13048100000000001</v>
      </c>
      <c r="GI58">
        <v>0.124359</v>
      </c>
      <c r="GJ58">
        <v>27962.5</v>
      </c>
      <c r="GK58">
        <v>22196.3</v>
      </c>
      <c r="GL58">
        <v>29137.4</v>
      </c>
      <c r="GM58">
        <v>24340.6</v>
      </c>
      <c r="GN58">
        <v>32198.400000000001</v>
      </c>
      <c r="GO58">
        <v>31087.5</v>
      </c>
      <c r="GP58">
        <v>40178.300000000003</v>
      </c>
      <c r="GQ58">
        <v>39701.599999999999</v>
      </c>
      <c r="GR58">
        <v>2.1337000000000002</v>
      </c>
      <c r="GS58">
        <v>1.87025</v>
      </c>
      <c r="GT58">
        <v>9.5583500000000002E-2</v>
      </c>
      <c r="GU58">
        <v>0</v>
      </c>
      <c r="GV58">
        <v>27.979399999999998</v>
      </c>
      <c r="GW58">
        <v>999.9</v>
      </c>
      <c r="GX58">
        <v>68.2</v>
      </c>
      <c r="GY58">
        <v>31.1</v>
      </c>
      <c r="GZ58">
        <v>30.484400000000001</v>
      </c>
      <c r="HA58">
        <v>62.632399999999997</v>
      </c>
      <c r="HB58">
        <v>32.407899999999998</v>
      </c>
      <c r="HC58">
        <v>1</v>
      </c>
      <c r="HD58">
        <v>0.15919</v>
      </c>
      <c r="HE58">
        <v>0</v>
      </c>
      <c r="HF58">
        <v>20.278700000000001</v>
      </c>
      <c r="HG58">
        <v>5.2273199999999997</v>
      </c>
      <c r="HH58">
        <v>11.908099999999999</v>
      </c>
      <c r="HI58">
        <v>4.9637500000000001</v>
      </c>
      <c r="HJ58">
        <v>3.2919999999999998</v>
      </c>
      <c r="HK58">
        <v>9999</v>
      </c>
      <c r="HL58">
        <v>9999</v>
      </c>
      <c r="HM58">
        <v>9999</v>
      </c>
      <c r="HN58">
        <v>999.9</v>
      </c>
      <c r="HO58">
        <v>4.9702000000000002</v>
      </c>
      <c r="HP58">
        <v>1.8751500000000001</v>
      </c>
      <c r="HQ58">
        <v>1.87391</v>
      </c>
      <c r="HR58">
        <v>1.8730199999999999</v>
      </c>
      <c r="HS58">
        <v>1.8745400000000001</v>
      </c>
      <c r="HT58">
        <v>1.86951</v>
      </c>
      <c r="HU58">
        <v>1.8736299999999999</v>
      </c>
      <c r="HV58">
        <v>1.87869</v>
      </c>
      <c r="HW58">
        <v>0</v>
      </c>
      <c r="HX58">
        <v>0</v>
      </c>
      <c r="HY58">
        <v>0</v>
      </c>
      <c r="HZ58">
        <v>0</v>
      </c>
      <c r="IA58" t="s">
        <v>421</v>
      </c>
      <c r="IB58" t="s">
        <v>422</v>
      </c>
      <c r="IC58" t="s">
        <v>423</v>
      </c>
      <c r="ID58" t="s">
        <v>423</v>
      </c>
      <c r="IE58" t="s">
        <v>423</v>
      </c>
      <c r="IF58" t="s">
        <v>423</v>
      </c>
      <c r="IG58">
        <v>0</v>
      </c>
      <c r="IH58">
        <v>100</v>
      </c>
      <c r="II58">
        <v>100</v>
      </c>
      <c r="IJ58">
        <v>1.212</v>
      </c>
      <c r="IK58">
        <v>0.35420000000000001</v>
      </c>
      <c r="IL58">
        <v>1.190710650874631</v>
      </c>
      <c r="IM58">
        <v>7.5022699049890511E-4</v>
      </c>
      <c r="IN58">
        <v>-1.9075414379404558E-6</v>
      </c>
      <c r="IO58">
        <v>4.87577687351772E-10</v>
      </c>
      <c r="IP58">
        <v>0.3541599999999967</v>
      </c>
      <c r="IQ58">
        <v>0</v>
      </c>
      <c r="IR58">
        <v>0</v>
      </c>
      <c r="IS58">
        <v>0</v>
      </c>
      <c r="IT58">
        <v>1</v>
      </c>
      <c r="IU58">
        <v>1943</v>
      </c>
      <c r="IV58">
        <v>1</v>
      </c>
      <c r="IW58">
        <v>21</v>
      </c>
      <c r="IX58">
        <v>6.3</v>
      </c>
      <c r="IY58">
        <v>6.3</v>
      </c>
      <c r="IZ58">
        <v>1.1047400000000001</v>
      </c>
      <c r="JA58">
        <v>2.4084500000000002</v>
      </c>
      <c r="JB58">
        <v>1.42578</v>
      </c>
      <c r="JC58">
        <v>2.2766099999999998</v>
      </c>
      <c r="JD58">
        <v>1.5478499999999999</v>
      </c>
      <c r="JE58">
        <v>2.4206500000000002</v>
      </c>
      <c r="JF58">
        <v>35.521799999999999</v>
      </c>
      <c r="JG58">
        <v>14.7887</v>
      </c>
      <c r="JH58">
        <v>18</v>
      </c>
      <c r="JI58">
        <v>625.19000000000005</v>
      </c>
      <c r="JJ58">
        <v>437.899</v>
      </c>
      <c r="JK58">
        <v>28.883800000000001</v>
      </c>
      <c r="JL58">
        <v>29.473600000000001</v>
      </c>
      <c r="JM58">
        <v>30.001100000000001</v>
      </c>
      <c r="JN58">
        <v>29.3413</v>
      </c>
      <c r="JO58">
        <v>29.288599999999999</v>
      </c>
      <c r="JP58">
        <v>22.135300000000001</v>
      </c>
      <c r="JQ58">
        <v>20.035499999999999</v>
      </c>
      <c r="JR58">
        <v>99.629900000000006</v>
      </c>
      <c r="JS58">
        <v>-999.9</v>
      </c>
      <c r="JT58">
        <v>424.88499999999999</v>
      </c>
      <c r="JU58">
        <v>25</v>
      </c>
      <c r="JV58">
        <v>94.918499999999995</v>
      </c>
      <c r="JW58">
        <v>101.01900000000001</v>
      </c>
    </row>
    <row r="59" spans="1:283" x14ac:dyDescent="0.2">
      <c r="A59">
        <v>43</v>
      </c>
      <c r="B59">
        <v>1690385963.0999999</v>
      </c>
      <c r="C59">
        <v>7593</v>
      </c>
      <c r="D59" t="s">
        <v>616</v>
      </c>
      <c r="E59" t="s">
        <v>617</v>
      </c>
      <c r="F59">
        <v>15</v>
      </c>
      <c r="P59">
        <v>1690385955.099999</v>
      </c>
      <c r="Q59">
        <f t="shared" si="0"/>
        <v>9.0542951625948364E-4</v>
      </c>
      <c r="R59">
        <f t="shared" si="1"/>
        <v>0.90542951625948365</v>
      </c>
      <c r="S59">
        <f t="shared" si="2"/>
        <v>8.1023832273685663</v>
      </c>
      <c r="T59">
        <f t="shared" si="3"/>
        <v>409.1775161290322</v>
      </c>
      <c r="U59">
        <f t="shared" si="4"/>
        <v>156.31003584512922</v>
      </c>
      <c r="V59">
        <f t="shared" si="5"/>
        <v>15.882554069940188</v>
      </c>
      <c r="W59">
        <f t="shared" si="6"/>
        <v>41.576242939142581</v>
      </c>
      <c r="X59">
        <f t="shared" si="7"/>
        <v>5.334094991634334E-2</v>
      </c>
      <c r="Y59">
        <f>IF(LEFT(CS59,1)&lt;&gt;"0",IF(LEFT(CS59,1)="1",3,CT59),$D$5+$E$5*(DJ59*DC59/($K$5*1000))+$F$5*(DJ59*DC59/($K$5*1000))*MAX(MIN(CQ59,$J$5),$I$5)*MAX(MIN(CQ59,$J$5),$I$5)+$G$5*MAX(MIN(CQ59,$J$5),$I$5)*(DJ59*DC59/($K$5*1000))+$H$5*(DJ59*DC59/($K$5*1000))*(DJ59*DC59/($K$5*1000)))</f>
        <v>2.9546237573530805</v>
      </c>
      <c r="Z59">
        <f t="shared" si="8"/>
        <v>5.281168844772513E-2</v>
      </c>
      <c r="AA59">
        <f t="shared" si="9"/>
        <v>3.3054419565148034E-2</v>
      </c>
      <c r="AB59">
        <f t="shared" si="10"/>
        <v>241.73844107494156</v>
      </c>
      <c r="AC59">
        <f>(DE59+(AB59+2*0.95*0.0000000567*(((DE59+$B$7)+273)^4-(DE59+273)^4)-44100*Q59)/(1.84*29.3*Y59+8*0.95*0.0000000567*(DE59+273)^3))</f>
        <v>31.165354923218132</v>
      </c>
      <c r="AD59">
        <f>($C$7*DF59+$D$7*DG59+$E$7*AC59)</f>
        <v>30.19505483870967</v>
      </c>
      <c r="AE59">
        <f t="shared" si="11"/>
        <v>4.3084166327857343</v>
      </c>
      <c r="AF59">
        <f t="shared" si="12"/>
        <v>61.67817535162753</v>
      </c>
      <c r="AG59">
        <f t="shared" si="13"/>
        <v>2.6258187920599592</v>
      </c>
      <c r="AH59">
        <f t="shared" si="14"/>
        <v>4.2572900010257362</v>
      </c>
      <c r="AI59">
        <f t="shared" si="15"/>
        <v>1.6825978407257751</v>
      </c>
      <c r="AJ59">
        <f t="shared" si="16"/>
        <v>-39.929441667043228</v>
      </c>
      <c r="AK59">
        <f t="shared" si="17"/>
        <v>-33.127628070353317</v>
      </c>
      <c r="AL59">
        <f>2*0.95*0.0000000567*(((DE59+$B$7)+273)^4-(AD59+273)^4)</f>
        <v>-2.4952774100897135</v>
      </c>
      <c r="AM59">
        <f t="shared" si="18"/>
        <v>166.18609392745529</v>
      </c>
      <c r="AN59">
        <v>0</v>
      </c>
      <c r="AO59">
        <v>0</v>
      </c>
      <c r="AP59">
        <f>IF(AN59*$H$13&gt;=AR59,1,(AR59/(AR59-AN59*$H$13)))</f>
        <v>1</v>
      </c>
      <c r="AQ59">
        <f t="shared" si="19"/>
        <v>0</v>
      </c>
      <c r="AR59">
        <f>MAX(0,($B$13+$C$13*DJ59)/(1+$D$13*DJ59)*DC59/(DE59+273)*$E$13)</f>
        <v>53109.451537507644</v>
      </c>
      <c r="AS59" t="s">
        <v>414</v>
      </c>
      <c r="AT59">
        <v>12558.6</v>
      </c>
      <c r="AU59">
        <v>607.06799999999998</v>
      </c>
      <c r="AV59">
        <v>2188.17</v>
      </c>
      <c r="AW59">
        <f t="shared" si="20"/>
        <v>0.72256817340517421</v>
      </c>
      <c r="AX59">
        <v>-1.734461745173538</v>
      </c>
      <c r="AY59" t="s">
        <v>618</v>
      </c>
      <c r="AZ59">
        <v>12505.2</v>
      </c>
      <c r="BA59">
        <v>692.56687999999997</v>
      </c>
      <c r="BB59">
        <v>924.47299999999996</v>
      </c>
      <c r="BC59">
        <f t="shared" si="21"/>
        <v>0.25085223689604785</v>
      </c>
      <c r="BD59">
        <v>0.5</v>
      </c>
      <c r="BE59">
        <f t="shared" si="22"/>
        <v>1261.2192005569646</v>
      </c>
      <c r="BF59">
        <f t="shared" si="23"/>
        <v>8.1023832273685663</v>
      </c>
      <c r="BG59">
        <f t="shared" si="24"/>
        <v>158.18982883797989</v>
      </c>
      <c r="BH59">
        <f t="shared" si="25"/>
        <v>7.7994728974932152E-3</v>
      </c>
      <c r="BI59">
        <f t="shared" si="26"/>
        <v>1.3669377039675579</v>
      </c>
      <c r="BJ59">
        <f t="shared" si="27"/>
        <v>440.14929280430266</v>
      </c>
      <c r="BK59" t="s">
        <v>619</v>
      </c>
      <c r="BL59">
        <v>-2150.75</v>
      </c>
      <c r="BM59">
        <f t="shared" si="28"/>
        <v>-2150.75</v>
      </c>
      <c r="BN59">
        <f t="shared" si="29"/>
        <v>3.3264605888976746</v>
      </c>
      <c r="BO59">
        <f t="shared" si="30"/>
        <v>7.541115554871955E-2</v>
      </c>
      <c r="BP59">
        <f t="shared" si="31"/>
        <v>0.29124690015026783</v>
      </c>
      <c r="BQ59">
        <f t="shared" si="32"/>
        <v>0.73063159055465421</v>
      </c>
      <c r="BR59">
        <f t="shared" si="33"/>
        <v>0.79925077572477932</v>
      </c>
      <c r="BS59">
        <f t="shared" si="34"/>
        <v>-0.23418755282725703</v>
      </c>
      <c r="BT59">
        <f t="shared" si="35"/>
        <v>1.234187552827257</v>
      </c>
      <c r="BU59">
        <v>3204</v>
      </c>
      <c r="BV59">
        <v>300</v>
      </c>
      <c r="BW59">
        <v>300</v>
      </c>
      <c r="BX59">
        <v>300</v>
      </c>
      <c r="BY59">
        <v>12505.2</v>
      </c>
      <c r="BZ59">
        <v>874.4</v>
      </c>
      <c r="CA59">
        <v>-9.0603000000000003E-3</v>
      </c>
      <c r="CB59">
        <v>-6.61</v>
      </c>
      <c r="CC59" t="s">
        <v>417</v>
      </c>
      <c r="CD59" t="s">
        <v>417</v>
      </c>
      <c r="CE59" t="s">
        <v>417</v>
      </c>
      <c r="CF59" t="s">
        <v>417</v>
      </c>
      <c r="CG59" t="s">
        <v>417</v>
      </c>
      <c r="CH59" t="s">
        <v>417</v>
      </c>
      <c r="CI59" t="s">
        <v>417</v>
      </c>
      <c r="CJ59" t="s">
        <v>417</v>
      </c>
      <c r="CK59" t="s">
        <v>417</v>
      </c>
      <c r="CL59" t="s">
        <v>417</v>
      </c>
      <c r="CM59">
        <f>$B$11*DK59+$C$11*DL59+$F$11*DW59*(1-DZ59)</f>
        <v>1500.01</v>
      </c>
      <c r="CN59">
        <f t="shared" si="36"/>
        <v>1261.2192005569646</v>
      </c>
      <c r="CO59">
        <f>($B$11*$D$9+$C$11*$D$9+$F$11*((EJ59+EB59)/MAX(EJ59+EB59+EK59, 0.1)*$I$9+EK59/MAX(EJ59+EB59+EK59, 0.1)*$J$9))/($B$11+$C$11+$F$11)</f>
        <v>0.84080719499000978</v>
      </c>
      <c r="CP59">
        <f>($B$11*$K$9+$C$11*$K$9+$F$11*((EJ59+EB59)/MAX(EJ59+EB59+EK59, 0.1)*$P$9+EK59/MAX(EJ59+EB59+EK59, 0.1)*$Q$9))/($B$11+$C$11+$F$11)</f>
        <v>0.16115788633071884</v>
      </c>
      <c r="CQ59">
        <v>6</v>
      </c>
      <c r="CR59">
        <v>0.5</v>
      </c>
      <c r="CS59" t="s">
        <v>418</v>
      </c>
      <c r="CT59">
        <v>2</v>
      </c>
      <c r="CU59">
        <v>1690385955.099999</v>
      </c>
      <c r="CV59">
        <v>409.1775161290322</v>
      </c>
      <c r="CW59">
        <v>417.64735483870959</v>
      </c>
      <c r="CX59">
        <v>25.84230645161291</v>
      </c>
      <c r="CY59">
        <v>24.96059032258065</v>
      </c>
      <c r="CZ59">
        <v>408.00151612903221</v>
      </c>
      <c r="DA59">
        <v>25.503306451612911</v>
      </c>
      <c r="DB59">
        <v>600.21435483870982</v>
      </c>
      <c r="DC59">
        <v>101.50945161290331</v>
      </c>
      <c r="DD59">
        <v>9.9853151612903215E-2</v>
      </c>
      <c r="DE59">
        <v>29.987083870967741</v>
      </c>
      <c r="DF59">
        <v>30.19505483870967</v>
      </c>
      <c r="DG59">
        <v>999.90000000000032</v>
      </c>
      <c r="DH59">
        <v>0</v>
      </c>
      <c r="DI59">
        <v>0</v>
      </c>
      <c r="DJ59">
        <v>9992.800645161291</v>
      </c>
      <c r="DK59">
        <v>0</v>
      </c>
      <c r="DL59">
        <v>1713.7558064516129</v>
      </c>
      <c r="DM59">
        <v>-8.4334854838709692</v>
      </c>
      <c r="DN59">
        <v>420.07593548387092</v>
      </c>
      <c r="DO59">
        <v>428.33900000000011</v>
      </c>
      <c r="DP59">
        <v>0.89686877419354849</v>
      </c>
      <c r="DQ59">
        <v>417.64735483870959</v>
      </c>
      <c r="DR59">
        <v>24.96059032258065</v>
      </c>
      <c r="DS59">
        <v>2.6247774193548392</v>
      </c>
      <c r="DT59">
        <v>2.5337367741935481</v>
      </c>
      <c r="DU59">
        <v>21.821625806451621</v>
      </c>
      <c r="DV59">
        <v>21.244845161290321</v>
      </c>
      <c r="DW59">
        <v>1500.01</v>
      </c>
      <c r="DX59">
        <v>0.973001</v>
      </c>
      <c r="DY59">
        <v>2.69988E-2</v>
      </c>
      <c r="DZ59">
        <v>0</v>
      </c>
      <c r="EA59">
        <v>692.70258064516133</v>
      </c>
      <c r="EB59">
        <v>4.9993100000000013</v>
      </c>
      <c r="EC59">
        <v>13740.461290322581</v>
      </c>
      <c r="ED59">
        <v>13259.33225806452</v>
      </c>
      <c r="EE59">
        <v>37.632999999999988</v>
      </c>
      <c r="EF59">
        <v>39.352645161290319</v>
      </c>
      <c r="EG59">
        <v>38</v>
      </c>
      <c r="EH59">
        <v>38.686999999999983</v>
      </c>
      <c r="EI59">
        <v>39.102645161290333</v>
      </c>
      <c r="EJ59">
        <v>1454.65</v>
      </c>
      <c r="EK59">
        <v>40.359999999999978</v>
      </c>
      <c r="EL59">
        <v>0</v>
      </c>
      <c r="EM59">
        <v>153.4000000953674</v>
      </c>
      <c r="EN59">
        <v>0</v>
      </c>
      <c r="EO59">
        <v>692.56687999999997</v>
      </c>
      <c r="EP59">
        <v>-9.5651538210043086</v>
      </c>
      <c r="EQ59">
        <v>-975.10769090980568</v>
      </c>
      <c r="ER59">
        <v>13741.652</v>
      </c>
      <c r="ES59">
        <v>15</v>
      </c>
      <c r="ET59">
        <v>1690385986.0999999</v>
      </c>
      <c r="EU59" t="s">
        <v>620</v>
      </c>
      <c r="EV59">
        <v>1690385983.0999999</v>
      </c>
      <c r="EW59">
        <v>1690385986.0999999</v>
      </c>
      <c r="EX59">
        <v>29</v>
      </c>
      <c r="EY59">
        <v>-3.1E-2</v>
      </c>
      <c r="EZ59">
        <v>-1.4999999999999999E-2</v>
      </c>
      <c r="FA59">
        <v>1.1759999999999999</v>
      </c>
      <c r="FB59">
        <v>0.33900000000000002</v>
      </c>
      <c r="FC59">
        <v>418</v>
      </c>
      <c r="FD59">
        <v>25</v>
      </c>
      <c r="FE59">
        <v>0.23</v>
      </c>
      <c r="FF59">
        <v>0.1</v>
      </c>
      <c r="FG59">
        <v>8.0796227564559224</v>
      </c>
      <c r="FH59">
        <v>-0.42421913036409281</v>
      </c>
      <c r="FI59">
        <v>6.9867217121231284E-2</v>
      </c>
      <c r="FJ59">
        <v>1</v>
      </c>
      <c r="FK59">
        <v>-8.5086527499999995</v>
      </c>
      <c r="FL59">
        <v>1.1419687429643619</v>
      </c>
      <c r="FM59">
        <v>0.14478718625948039</v>
      </c>
      <c r="FN59">
        <v>1</v>
      </c>
      <c r="FO59">
        <v>409.20200000000011</v>
      </c>
      <c r="FP59">
        <v>2.5034215795332639</v>
      </c>
      <c r="FQ59">
        <v>0.18171351078001929</v>
      </c>
      <c r="FR59">
        <v>1</v>
      </c>
      <c r="FS59">
        <v>0.88619570000000003</v>
      </c>
      <c r="FT59">
        <v>0.20450580112570149</v>
      </c>
      <c r="FU59">
        <v>2.0673702346459381E-2</v>
      </c>
      <c r="FV59">
        <v>1</v>
      </c>
      <c r="FW59">
        <v>25.857383333333338</v>
      </c>
      <c r="FX59">
        <v>0.13253392658505969</v>
      </c>
      <c r="FY59">
        <v>1.068194998844102E-2</v>
      </c>
      <c r="FZ59">
        <v>1</v>
      </c>
      <c r="GA59">
        <v>5</v>
      </c>
      <c r="GB59">
        <v>5</v>
      </c>
      <c r="GC59" t="s">
        <v>420</v>
      </c>
      <c r="GD59">
        <v>3.1748799999999999</v>
      </c>
      <c r="GE59">
        <v>2.7970600000000001</v>
      </c>
      <c r="GF59">
        <v>0.102602</v>
      </c>
      <c r="GG59">
        <v>0.104931</v>
      </c>
      <c r="GH59">
        <v>0.12615299999999999</v>
      </c>
      <c r="GI59">
        <v>0.124192</v>
      </c>
      <c r="GJ59">
        <v>27944.1</v>
      </c>
      <c r="GK59">
        <v>22216.5</v>
      </c>
      <c r="GL59">
        <v>29116.1</v>
      </c>
      <c r="GM59">
        <v>24325.7</v>
      </c>
      <c r="GN59">
        <v>32340.6</v>
      </c>
      <c r="GO59">
        <v>31075.599999999999</v>
      </c>
      <c r="GP59">
        <v>40150.400000000001</v>
      </c>
      <c r="GQ59">
        <v>39677.599999999999</v>
      </c>
      <c r="GR59">
        <v>2.1298300000000001</v>
      </c>
      <c r="GS59">
        <v>1.84433</v>
      </c>
      <c r="GT59">
        <v>9.7766500000000006E-2</v>
      </c>
      <c r="GU59">
        <v>0</v>
      </c>
      <c r="GV59">
        <v>28.614000000000001</v>
      </c>
      <c r="GW59">
        <v>999.9</v>
      </c>
      <c r="GX59">
        <v>67.7</v>
      </c>
      <c r="GY59">
        <v>31.4</v>
      </c>
      <c r="GZ59">
        <v>30.780200000000001</v>
      </c>
      <c r="HA59">
        <v>62.022399999999998</v>
      </c>
      <c r="HB59">
        <v>30.665099999999999</v>
      </c>
      <c r="HC59">
        <v>1</v>
      </c>
      <c r="HD59">
        <v>0.18954299999999999</v>
      </c>
      <c r="HE59">
        <v>0</v>
      </c>
      <c r="HF59">
        <v>20.277899999999999</v>
      </c>
      <c r="HG59">
        <v>5.2264200000000001</v>
      </c>
      <c r="HH59">
        <v>11.908099999999999</v>
      </c>
      <c r="HI59">
        <v>4.9637000000000002</v>
      </c>
      <c r="HJ59">
        <v>3.2919999999999998</v>
      </c>
      <c r="HK59">
        <v>9999</v>
      </c>
      <c r="HL59">
        <v>9999</v>
      </c>
      <c r="HM59">
        <v>9999</v>
      </c>
      <c r="HN59">
        <v>999.9</v>
      </c>
      <c r="HO59">
        <v>4.9702200000000003</v>
      </c>
      <c r="HP59">
        <v>1.8751500000000001</v>
      </c>
      <c r="HQ59">
        <v>1.8739300000000001</v>
      </c>
      <c r="HR59">
        <v>1.87303</v>
      </c>
      <c r="HS59">
        <v>1.8745400000000001</v>
      </c>
      <c r="HT59">
        <v>1.86951</v>
      </c>
      <c r="HU59">
        <v>1.87368</v>
      </c>
      <c r="HV59">
        <v>1.87869</v>
      </c>
      <c r="HW59">
        <v>0</v>
      </c>
      <c r="HX59">
        <v>0</v>
      </c>
      <c r="HY59">
        <v>0</v>
      </c>
      <c r="HZ59">
        <v>0</v>
      </c>
      <c r="IA59" t="s">
        <v>421</v>
      </c>
      <c r="IB59" t="s">
        <v>422</v>
      </c>
      <c r="IC59" t="s">
        <v>423</v>
      </c>
      <c r="ID59" t="s">
        <v>423</v>
      </c>
      <c r="IE59" t="s">
        <v>423</v>
      </c>
      <c r="IF59" t="s">
        <v>423</v>
      </c>
      <c r="IG59">
        <v>0</v>
      </c>
      <c r="IH59">
        <v>100</v>
      </c>
      <c r="II59">
        <v>100</v>
      </c>
      <c r="IJ59">
        <v>1.1759999999999999</v>
      </c>
      <c r="IK59">
        <v>0.33900000000000002</v>
      </c>
      <c r="IL59">
        <v>1.190710650874631</v>
      </c>
      <c r="IM59">
        <v>7.5022699049890511E-4</v>
      </c>
      <c r="IN59">
        <v>-1.9075414379404558E-6</v>
      </c>
      <c r="IO59">
        <v>4.87577687351772E-10</v>
      </c>
      <c r="IP59">
        <v>0.3541599999999967</v>
      </c>
      <c r="IQ59">
        <v>0</v>
      </c>
      <c r="IR59">
        <v>0</v>
      </c>
      <c r="IS59">
        <v>0</v>
      </c>
      <c r="IT59">
        <v>1</v>
      </c>
      <c r="IU59">
        <v>1943</v>
      </c>
      <c r="IV59">
        <v>1</v>
      </c>
      <c r="IW59">
        <v>21</v>
      </c>
      <c r="IX59">
        <v>8.9</v>
      </c>
      <c r="IY59">
        <v>8.9</v>
      </c>
      <c r="IZ59">
        <v>1.09009</v>
      </c>
      <c r="JA59">
        <v>2.4047900000000002</v>
      </c>
      <c r="JB59">
        <v>1.42578</v>
      </c>
      <c r="JC59">
        <v>2.2778299999999998</v>
      </c>
      <c r="JD59">
        <v>1.5478499999999999</v>
      </c>
      <c r="JE59">
        <v>2.3828100000000001</v>
      </c>
      <c r="JF59">
        <v>35.847700000000003</v>
      </c>
      <c r="JG59">
        <v>14.762499999999999</v>
      </c>
      <c r="JH59">
        <v>18</v>
      </c>
      <c r="JI59">
        <v>625.41700000000003</v>
      </c>
      <c r="JJ59">
        <v>425.02300000000002</v>
      </c>
      <c r="JK59">
        <v>29.177700000000002</v>
      </c>
      <c r="JL59">
        <v>29.810700000000001</v>
      </c>
      <c r="JM59">
        <v>30.001200000000001</v>
      </c>
      <c r="JN59">
        <v>29.6464</v>
      </c>
      <c r="JO59">
        <v>29.592700000000001</v>
      </c>
      <c r="JP59">
        <v>21.859100000000002</v>
      </c>
      <c r="JQ59">
        <v>21.1675</v>
      </c>
      <c r="JR59">
        <v>98.887200000000007</v>
      </c>
      <c r="JS59">
        <v>-999.9</v>
      </c>
      <c r="JT59">
        <v>417.78899999999999</v>
      </c>
      <c r="JU59">
        <v>25</v>
      </c>
      <c r="JV59">
        <v>94.850999999999999</v>
      </c>
      <c r="JW59">
        <v>100.95699999999999</v>
      </c>
    </row>
    <row r="60" spans="1:283" x14ac:dyDescent="0.2">
      <c r="A60">
        <v>44</v>
      </c>
      <c r="B60">
        <v>1690386074.5999999</v>
      </c>
      <c r="C60">
        <v>7704.5</v>
      </c>
      <c r="D60" t="s">
        <v>621</v>
      </c>
      <c r="E60" t="s">
        <v>622</v>
      </c>
      <c r="F60">
        <v>15</v>
      </c>
      <c r="P60">
        <v>1690386066.849999</v>
      </c>
      <c r="Q60">
        <f t="shared" si="0"/>
        <v>1.4123625810324666E-3</v>
      </c>
      <c r="R60">
        <f t="shared" si="1"/>
        <v>1.4123625810324667</v>
      </c>
      <c r="S60">
        <f t="shared" si="2"/>
        <v>11.197435070062692</v>
      </c>
      <c r="T60">
        <f t="shared" si="3"/>
        <v>409.98629999999991</v>
      </c>
      <c r="U60">
        <f t="shared" si="4"/>
        <v>188.29113267045153</v>
      </c>
      <c r="V60">
        <f t="shared" si="5"/>
        <v>19.131467056864317</v>
      </c>
      <c r="W60">
        <f t="shared" si="6"/>
        <v>41.656977049172468</v>
      </c>
      <c r="X60">
        <f t="shared" si="7"/>
        <v>8.5008583680669311E-2</v>
      </c>
      <c r="Y60">
        <f>IF(LEFT(CS60,1)&lt;&gt;"0",IF(LEFT(CS60,1)="1",3,CT60),$D$5+$E$5*(DJ60*DC60/($K$5*1000))+$F$5*(DJ60*DC60/($K$5*1000))*MAX(MIN(CQ60,$J$5),$I$5)*MAX(MIN(CQ60,$J$5),$I$5)+$G$5*MAX(MIN(CQ60,$J$5),$I$5)*(DJ60*DC60/($K$5*1000))+$H$5*(DJ60*DC60/($K$5*1000))*(DJ60*DC60/($K$5*1000)))</f>
        <v>2.9554583531438792</v>
      </c>
      <c r="Z60">
        <f t="shared" si="8"/>
        <v>8.3673208415586064E-2</v>
      </c>
      <c r="AA60">
        <f t="shared" si="9"/>
        <v>5.2413986012963959E-2</v>
      </c>
      <c r="AB60">
        <f t="shared" si="10"/>
        <v>241.73598447489877</v>
      </c>
      <c r="AC60">
        <f>(DE60+(AB60+2*0.95*0.0000000567*(((DE60+$B$7)+273)^4-(DE60+273)^4)-44100*Q60)/(1.84*29.3*Y60+8*0.95*0.0000000567*(DE60+273)^3))</f>
        <v>31.232735828023017</v>
      </c>
      <c r="AD60">
        <f>($C$7*DF60+$D$7*DG60+$E$7*AC60)</f>
        <v>30.280656666666669</v>
      </c>
      <c r="AE60">
        <f t="shared" si="11"/>
        <v>4.3296155229886448</v>
      </c>
      <c r="AF60">
        <f t="shared" si="12"/>
        <v>62.091103629984737</v>
      </c>
      <c r="AG60">
        <f t="shared" si="13"/>
        <v>2.6736659619991947</v>
      </c>
      <c r="AH60">
        <f t="shared" si="14"/>
        <v>4.3060371062691836</v>
      </c>
      <c r="AI60">
        <f t="shared" si="15"/>
        <v>1.6559495609894501</v>
      </c>
      <c r="AJ60">
        <f t="shared" si="16"/>
        <v>-62.28518982353178</v>
      </c>
      <c r="AK60">
        <f t="shared" si="17"/>
        <v>-15.173971809633267</v>
      </c>
      <c r="AL60">
        <f>2*0.95*0.0000000567*(((DE60+$B$7)+273)^4-(AD60+273)^4)</f>
        <v>-1.1442349454256917</v>
      </c>
      <c r="AM60">
        <f t="shared" si="18"/>
        <v>163.13258789630805</v>
      </c>
      <c r="AN60">
        <v>0</v>
      </c>
      <c r="AO60">
        <v>0</v>
      </c>
      <c r="AP60">
        <f>IF(AN60*$H$13&gt;=AR60,1,(AR60/(AR60-AN60*$H$13)))</f>
        <v>1</v>
      </c>
      <c r="AQ60">
        <f t="shared" si="19"/>
        <v>0</v>
      </c>
      <c r="AR60">
        <f>MAX(0,($B$13+$C$13*DJ60)/(1+$D$13*DJ60)*DC60/(DE60+273)*$E$13)</f>
        <v>53098.745002109186</v>
      </c>
      <c r="AS60" t="s">
        <v>414</v>
      </c>
      <c r="AT60">
        <v>12558.6</v>
      </c>
      <c r="AU60">
        <v>607.06799999999998</v>
      </c>
      <c r="AV60">
        <v>2188.17</v>
      </c>
      <c r="AW60">
        <f t="shared" si="20"/>
        <v>0.72256817340517421</v>
      </c>
      <c r="AX60">
        <v>-1.734461745173538</v>
      </c>
      <c r="AY60" t="s">
        <v>623</v>
      </c>
      <c r="AZ60">
        <v>12511.6</v>
      </c>
      <c r="BA60">
        <v>641.71323076923068</v>
      </c>
      <c r="BB60">
        <v>915.17100000000005</v>
      </c>
      <c r="BC60">
        <f t="shared" si="21"/>
        <v>0.29880510771295132</v>
      </c>
      <c r="BD60">
        <v>0.5</v>
      </c>
      <c r="BE60">
        <f t="shared" si="22"/>
        <v>1261.2068205569421</v>
      </c>
      <c r="BF60">
        <f t="shared" si="23"/>
        <v>11.197435070062692</v>
      </c>
      <c r="BG60">
        <f t="shared" si="24"/>
        <v>188.42751993241299</v>
      </c>
      <c r="BH60">
        <f t="shared" si="25"/>
        <v>1.0253589343519071E-2</v>
      </c>
      <c r="BI60">
        <f t="shared" si="26"/>
        <v>1.3909957811163158</v>
      </c>
      <c r="BJ60">
        <f t="shared" si="27"/>
        <v>438.02954950476186</v>
      </c>
      <c r="BK60" t="s">
        <v>624</v>
      </c>
      <c r="BL60">
        <v>-1.29</v>
      </c>
      <c r="BM60">
        <f t="shared" si="28"/>
        <v>-1.29</v>
      </c>
      <c r="BN60">
        <f t="shared" si="29"/>
        <v>1.0014095726372449</v>
      </c>
      <c r="BO60">
        <f t="shared" si="30"/>
        <v>0.29838451306795311</v>
      </c>
      <c r="BP60">
        <f t="shared" si="31"/>
        <v>0.58142144638403992</v>
      </c>
      <c r="BQ60">
        <f t="shared" si="32"/>
        <v>0.88755308851510473</v>
      </c>
      <c r="BR60">
        <f t="shared" si="33"/>
        <v>0.80513401412432595</v>
      </c>
      <c r="BS60">
        <f t="shared" si="34"/>
        <v>-5.9982559716940107E-4</v>
      </c>
      <c r="BT60">
        <f t="shared" si="35"/>
        <v>1.0005998255971693</v>
      </c>
      <c r="BU60">
        <v>3206</v>
      </c>
      <c r="BV60">
        <v>300</v>
      </c>
      <c r="BW60">
        <v>300</v>
      </c>
      <c r="BX60">
        <v>300</v>
      </c>
      <c r="BY60">
        <v>12511.6</v>
      </c>
      <c r="BZ60">
        <v>857.59</v>
      </c>
      <c r="CA60">
        <v>-9.0655700000000002E-3</v>
      </c>
      <c r="CB60">
        <v>-6.29</v>
      </c>
      <c r="CC60" t="s">
        <v>417</v>
      </c>
      <c r="CD60" t="s">
        <v>417</v>
      </c>
      <c r="CE60" t="s">
        <v>417</v>
      </c>
      <c r="CF60" t="s">
        <v>417</v>
      </c>
      <c r="CG60" t="s">
        <v>417</v>
      </c>
      <c r="CH60" t="s">
        <v>417</v>
      </c>
      <c r="CI60" t="s">
        <v>417</v>
      </c>
      <c r="CJ60" t="s">
        <v>417</v>
      </c>
      <c r="CK60" t="s">
        <v>417</v>
      </c>
      <c r="CL60" t="s">
        <v>417</v>
      </c>
      <c r="CM60">
        <f>$B$11*DK60+$C$11*DL60+$F$11*DW60*(1-DZ60)</f>
        <v>1499.9953333333331</v>
      </c>
      <c r="CN60">
        <f t="shared" si="36"/>
        <v>1261.2068205569421</v>
      </c>
      <c r="CO60">
        <f>($B$11*$D$9+$C$11*$D$9+$F$11*((EJ60+EB60)/MAX(EJ60+EB60+EK60, 0.1)*$I$9+EK60/MAX(EJ60+EB60+EK60, 0.1)*$J$9))/($B$11+$C$11+$F$11)</f>
        <v>0.84080716288246837</v>
      </c>
      <c r="CP60">
        <f>($B$11*$K$9+$C$11*$K$9+$F$11*((EJ60+EB60)/MAX(EJ60+EB60+EK60, 0.1)*$P$9+EK60/MAX(EJ60+EB60+EK60, 0.1)*$Q$9))/($B$11+$C$11+$F$11)</f>
        <v>0.16115782436316389</v>
      </c>
      <c r="CQ60">
        <v>6</v>
      </c>
      <c r="CR60">
        <v>0.5</v>
      </c>
      <c r="CS60" t="s">
        <v>418</v>
      </c>
      <c r="CT60">
        <v>2</v>
      </c>
      <c r="CU60">
        <v>1690386066.849999</v>
      </c>
      <c r="CV60">
        <v>409.98629999999991</v>
      </c>
      <c r="CW60">
        <v>421.75866666666673</v>
      </c>
      <c r="CX60">
        <v>26.314113333333339</v>
      </c>
      <c r="CY60">
        <v>24.93939666666666</v>
      </c>
      <c r="CZ60">
        <v>408.80576666666661</v>
      </c>
      <c r="DA60">
        <v>25.97474999999999</v>
      </c>
      <c r="DB60">
        <v>600.20986666666658</v>
      </c>
      <c r="DC60">
        <v>101.50563333333341</v>
      </c>
      <c r="DD60">
        <v>0.10014483333333329</v>
      </c>
      <c r="DE60">
        <v>30.18542333333334</v>
      </c>
      <c r="DF60">
        <v>30.280656666666669</v>
      </c>
      <c r="DG60">
        <v>999.9000000000002</v>
      </c>
      <c r="DH60">
        <v>0</v>
      </c>
      <c r="DI60">
        <v>0</v>
      </c>
      <c r="DJ60">
        <v>9997.9106666666667</v>
      </c>
      <c r="DK60">
        <v>0</v>
      </c>
      <c r="DL60">
        <v>1351.410666666666</v>
      </c>
      <c r="DM60">
        <v>-11.77228666666667</v>
      </c>
      <c r="DN60">
        <v>421.06646666666671</v>
      </c>
      <c r="DO60">
        <v>432.54606666666672</v>
      </c>
      <c r="DP60">
        <v>1.3747180000000001</v>
      </c>
      <c r="DQ60">
        <v>421.75866666666673</v>
      </c>
      <c r="DR60">
        <v>24.93939666666666</v>
      </c>
      <c r="DS60">
        <v>2.6710313333333331</v>
      </c>
      <c r="DT60">
        <v>2.5314896666666669</v>
      </c>
      <c r="DU60">
        <v>22.107980000000001</v>
      </c>
      <c r="DV60">
        <v>21.230383333333339</v>
      </c>
      <c r="DW60">
        <v>1499.9953333333331</v>
      </c>
      <c r="DX60">
        <v>0.97300500000000001</v>
      </c>
      <c r="DY60">
        <v>2.699469333333334E-2</v>
      </c>
      <c r="DZ60">
        <v>0</v>
      </c>
      <c r="EA60">
        <v>641.66369999999984</v>
      </c>
      <c r="EB60">
        <v>4.9993100000000004</v>
      </c>
      <c r="EC60">
        <v>11502.61666666666</v>
      </c>
      <c r="ED60">
        <v>13259.216666666671</v>
      </c>
      <c r="EE60">
        <v>37.811999999999991</v>
      </c>
      <c r="EF60">
        <v>39.606099999999998</v>
      </c>
      <c r="EG60">
        <v>38.186999999999991</v>
      </c>
      <c r="EH60">
        <v>38.858199999999997</v>
      </c>
      <c r="EI60">
        <v>39.287199999999999</v>
      </c>
      <c r="EJ60">
        <v>1454.637333333334</v>
      </c>
      <c r="EK60">
        <v>40.35799999999999</v>
      </c>
      <c r="EL60">
        <v>0</v>
      </c>
      <c r="EM60">
        <v>110.7999999523163</v>
      </c>
      <c r="EN60">
        <v>0</v>
      </c>
      <c r="EO60">
        <v>641.71323076923068</v>
      </c>
      <c r="EP60">
        <v>-45.83432481420693</v>
      </c>
      <c r="EQ60">
        <v>-1401.1999985041559</v>
      </c>
      <c r="ER60">
        <v>11498.98076923077</v>
      </c>
      <c r="ES60">
        <v>15</v>
      </c>
      <c r="ET60">
        <v>1690385986.0999999</v>
      </c>
      <c r="EU60" t="s">
        <v>620</v>
      </c>
      <c r="EV60">
        <v>1690385983.0999999</v>
      </c>
      <c r="EW60">
        <v>1690385986.0999999</v>
      </c>
      <c r="EX60">
        <v>29</v>
      </c>
      <c r="EY60">
        <v>-3.1E-2</v>
      </c>
      <c r="EZ60">
        <v>-1.4999999999999999E-2</v>
      </c>
      <c r="FA60">
        <v>1.1759999999999999</v>
      </c>
      <c r="FB60">
        <v>0.33900000000000002</v>
      </c>
      <c r="FC60">
        <v>418</v>
      </c>
      <c r="FD60">
        <v>25</v>
      </c>
      <c r="FE60">
        <v>0.23</v>
      </c>
      <c r="FF60">
        <v>0.1</v>
      </c>
      <c r="FG60">
        <v>11.205273432704359</v>
      </c>
      <c r="FH60">
        <v>-0.7319781034126478</v>
      </c>
      <c r="FI60">
        <v>5.8230429094662743E-2</v>
      </c>
      <c r="FJ60">
        <v>1</v>
      </c>
      <c r="FK60">
        <v>-11.818490000000001</v>
      </c>
      <c r="FL60">
        <v>0.96963377110695759</v>
      </c>
      <c r="FM60">
        <v>0.1007286473650866</v>
      </c>
      <c r="FN60">
        <v>1</v>
      </c>
      <c r="FO60">
        <v>409.98629999999991</v>
      </c>
      <c r="FP60">
        <v>0.24953058954401491</v>
      </c>
      <c r="FQ60">
        <v>2.5813626892266999E-2</v>
      </c>
      <c r="FR60">
        <v>1</v>
      </c>
      <c r="FS60">
        <v>1.3696995000000001</v>
      </c>
      <c r="FT60">
        <v>4.2036923076919253E-2</v>
      </c>
      <c r="FU60">
        <v>1.2174998141683629E-2</v>
      </c>
      <c r="FV60">
        <v>1</v>
      </c>
      <c r="FW60">
        <v>26.314113333333339</v>
      </c>
      <c r="FX60">
        <v>-5.2095216907676357E-2</v>
      </c>
      <c r="FY60">
        <v>6.4464839684558548E-3</v>
      </c>
      <c r="FZ60">
        <v>1</v>
      </c>
      <c r="GA60">
        <v>5</v>
      </c>
      <c r="GB60">
        <v>5</v>
      </c>
      <c r="GC60" t="s">
        <v>420</v>
      </c>
      <c r="GD60">
        <v>3.1745000000000001</v>
      </c>
      <c r="GE60">
        <v>2.7970100000000002</v>
      </c>
      <c r="GF60">
        <v>0.102617</v>
      </c>
      <c r="GG60">
        <v>0.105605</v>
      </c>
      <c r="GH60">
        <v>0.12762399999999999</v>
      </c>
      <c r="GI60">
        <v>0.124059</v>
      </c>
      <c r="GJ60">
        <v>27922.1</v>
      </c>
      <c r="GK60">
        <v>22190.5</v>
      </c>
      <c r="GL60">
        <v>29095.200000000001</v>
      </c>
      <c r="GM60">
        <v>24316.7</v>
      </c>
      <c r="GN60">
        <v>32264.6</v>
      </c>
      <c r="GO60">
        <v>31069.3</v>
      </c>
      <c r="GP60">
        <v>40123.4</v>
      </c>
      <c r="GQ60">
        <v>39662.5</v>
      </c>
      <c r="GR60">
        <v>2.1268199999999999</v>
      </c>
      <c r="GS60">
        <v>1.8545499999999999</v>
      </c>
      <c r="GT60">
        <v>8.0857399999999996E-2</v>
      </c>
      <c r="GU60">
        <v>0</v>
      </c>
      <c r="GV60">
        <v>28.907</v>
      </c>
      <c r="GW60">
        <v>999.9</v>
      </c>
      <c r="GX60">
        <v>67.2</v>
      </c>
      <c r="GY60">
        <v>31.6</v>
      </c>
      <c r="GZ60">
        <v>30.903300000000002</v>
      </c>
      <c r="HA60">
        <v>62.262500000000003</v>
      </c>
      <c r="HB60">
        <v>31.133800000000001</v>
      </c>
      <c r="HC60">
        <v>1</v>
      </c>
      <c r="HD60">
        <v>0.212363</v>
      </c>
      <c r="HE60">
        <v>0</v>
      </c>
      <c r="HF60">
        <v>20.277999999999999</v>
      </c>
      <c r="HG60">
        <v>5.2252299999999998</v>
      </c>
      <c r="HH60">
        <v>11.908099999999999</v>
      </c>
      <c r="HI60">
        <v>4.9637500000000001</v>
      </c>
      <c r="HJ60">
        <v>3.2919999999999998</v>
      </c>
      <c r="HK60">
        <v>9999</v>
      </c>
      <c r="HL60">
        <v>9999</v>
      </c>
      <c r="HM60">
        <v>9999</v>
      </c>
      <c r="HN60">
        <v>999.9</v>
      </c>
      <c r="HO60">
        <v>4.9702200000000003</v>
      </c>
      <c r="HP60">
        <v>1.8751500000000001</v>
      </c>
      <c r="HQ60">
        <v>1.8739300000000001</v>
      </c>
      <c r="HR60">
        <v>1.8730899999999999</v>
      </c>
      <c r="HS60">
        <v>1.8745499999999999</v>
      </c>
      <c r="HT60">
        <v>1.86951</v>
      </c>
      <c r="HU60">
        <v>1.8737200000000001</v>
      </c>
      <c r="HV60">
        <v>1.8787799999999999</v>
      </c>
      <c r="HW60">
        <v>0</v>
      </c>
      <c r="HX60">
        <v>0</v>
      </c>
      <c r="HY60">
        <v>0</v>
      </c>
      <c r="HZ60">
        <v>0</v>
      </c>
      <c r="IA60" t="s">
        <v>421</v>
      </c>
      <c r="IB60" t="s">
        <v>422</v>
      </c>
      <c r="IC60" t="s">
        <v>423</v>
      </c>
      <c r="ID60" t="s">
        <v>423</v>
      </c>
      <c r="IE60" t="s">
        <v>423</v>
      </c>
      <c r="IF60" t="s">
        <v>423</v>
      </c>
      <c r="IG60">
        <v>0</v>
      </c>
      <c r="IH60">
        <v>100</v>
      </c>
      <c r="II60">
        <v>100</v>
      </c>
      <c r="IJ60">
        <v>1.181</v>
      </c>
      <c r="IK60">
        <v>0.33929999999999999</v>
      </c>
      <c r="IL60">
        <v>1.1594418411053451</v>
      </c>
      <c r="IM60">
        <v>7.5022699049890511E-4</v>
      </c>
      <c r="IN60">
        <v>-1.9075414379404558E-6</v>
      </c>
      <c r="IO60">
        <v>4.87577687351772E-10</v>
      </c>
      <c r="IP60">
        <v>0.33935999999999922</v>
      </c>
      <c r="IQ60">
        <v>0</v>
      </c>
      <c r="IR60">
        <v>0</v>
      </c>
      <c r="IS60">
        <v>0</v>
      </c>
      <c r="IT60">
        <v>1</v>
      </c>
      <c r="IU60">
        <v>1943</v>
      </c>
      <c r="IV60">
        <v>1</v>
      </c>
      <c r="IW60">
        <v>21</v>
      </c>
      <c r="IX60">
        <v>1.5</v>
      </c>
      <c r="IY60">
        <v>1.5</v>
      </c>
      <c r="IZ60">
        <v>1.09985</v>
      </c>
      <c r="JA60">
        <v>2.4157700000000002</v>
      </c>
      <c r="JB60">
        <v>1.42578</v>
      </c>
      <c r="JC60">
        <v>2.2753899999999998</v>
      </c>
      <c r="JD60">
        <v>1.5478499999999999</v>
      </c>
      <c r="JE60">
        <v>2.34375</v>
      </c>
      <c r="JF60">
        <v>36.128500000000003</v>
      </c>
      <c r="JG60">
        <v>14.727399999999999</v>
      </c>
      <c r="JH60">
        <v>18</v>
      </c>
      <c r="JI60">
        <v>625.87</v>
      </c>
      <c r="JJ60">
        <v>432.81299999999999</v>
      </c>
      <c r="JK60">
        <v>29.382400000000001</v>
      </c>
      <c r="JL60">
        <v>30.097799999999999</v>
      </c>
      <c r="JM60">
        <v>30.000699999999998</v>
      </c>
      <c r="JN60">
        <v>29.9115</v>
      </c>
      <c r="JO60">
        <v>29.854399999999998</v>
      </c>
      <c r="JP60">
        <v>22.026800000000001</v>
      </c>
      <c r="JQ60">
        <v>21.728400000000001</v>
      </c>
      <c r="JR60">
        <v>98.492000000000004</v>
      </c>
      <c r="JS60">
        <v>-999.9</v>
      </c>
      <c r="JT60">
        <v>421.63900000000001</v>
      </c>
      <c r="JU60">
        <v>25</v>
      </c>
      <c r="JV60">
        <v>94.785499999999999</v>
      </c>
      <c r="JW60">
        <v>100.919</v>
      </c>
    </row>
    <row r="61" spans="1:283" x14ac:dyDescent="0.2">
      <c r="A61">
        <v>45</v>
      </c>
      <c r="B61">
        <v>1690386174.0999999</v>
      </c>
      <c r="C61">
        <v>7804</v>
      </c>
      <c r="D61" t="s">
        <v>625</v>
      </c>
      <c r="E61" t="s">
        <v>626</v>
      </c>
      <c r="F61">
        <v>15</v>
      </c>
      <c r="P61">
        <v>1690386166.349999</v>
      </c>
      <c r="Q61">
        <f t="shared" si="0"/>
        <v>2.4601810077664143E-3</v>
      </c>
      <c r="R61">
        <f t="shared" si="1"/>
        <v>2.4601810077664141</v>
      </c>
      <c r="S61">
        <f t="shared" si="2"/>
        <v>17.677751699582441</v>
      </c>
      <c r="T61">
        <f t="shared" si="3"/>
        <v>409.72546666666682</v>
      </c>
      <c r="U61">
        <f t="shared" si="4"/>
        <v>241.47372677414111</v>
      </c>
      <c r="V61">
        <f t="shared" si="5"/>
        <v>24.536437996992408</v>
      </c>
      <c r="W61">
        <f t="shared" si="6"/>
        <v>41.632701176052024</v>
      </c>
      <c r="X61">
        <f t="shared" si="7"/>
        <v>0.18082775531722758</v>
      </c>
      <c r="Y61">
        <f>IF(LEFT(CS61,1)&lt;&gt;"0",IF(LEFT(CS61,1)="1",3,CT61),$D$5+$E$5*(DJ61*DC61/($K$5*1000))+$F$5*(DJ61*DC61/($K$5*1000))*MAX(MIN(CQ61,$J$5),$I$5)*MAX(MIN(CQ61,$J$5),$I$5)+$G$5*MAX(MIN(CQ61,$J$5),$I$5)*(DJ61*DC61/($K$5*1000))+$H$5*(DJ61*DC61/($K$5*1000))*(DJ61*DC61/($K$5*1000)))</f>
        <v>2.9555827287074239</v>
      </c>
      <c r="Z61">
        <f t="shared" si="8"/>
        <v>0.17489870853551587</v>
      </c>
      <c r="AA61">
        <f t="shared" si="9"/>
        <v>0.10982819943124561</v>
      </c>
      <c r="AB61">
        <f t="shared" si="10"/>
        <v>241.74333647472244</v>
      </c>
      <c r="AC61">
        <f>(DE61+(AB61+2*0.95*0.0000000567*(((DE61+$B$7)+273)^4-(DE61+273)^4)-44100*Q61)/(1.84*29.3*Y61+8*0.95*0.0000000567*(DE61+273)^3))</f>
        <v>30.538126463568862</v>
      </c>
      <c r="AD61">
        <f>($C$7*DF61+$D$7*DG61+$E$7*AC61)</f>
        <v>29.590923333333329</v>
      </c>
      <c r="AE61">
        <f t="shared" si="11"/>
        <v>4.1613609828741183</v>
      </c>
      <c r="AF61">
        <f t="shared" si="12"/>
        <v>66.178111932498922</v>
      </c>
      <c r="AG61">
        <f t="shared" si="13"/>
        <v>2.7808912415723426</v>
      </c>
      <c r="AH61">
        <f t="shared" si="14"/>
        <v>4.2021314304173965</v>
      </c>
      <c r="AI61">
        <f t="shared" si="15"/>
        <v>1.3804697413017757</v>
      </c>
      <c r="AJ61">
        <f t="shared" si="16"/>
        <v>-108.49398244249888</v>
      </c>
      <c r="AK61">
        <f t="shared" si="17"/>
        <v>26.981806347865547</v>
      </c>
      <c r="AL61">
        <f>2*0.95*0.0000000567*(((DE61+$B$7)+273)^4-(AD61+273)^4)</f>
        <v>2.0233514998815054</v>
      </c>
      <c r="AM61">
        <f t="shared" si="18"/>
        <v>162.25451187997064</v>
      </c>
      <c r="AN61">
        <v>0</v>
      </c>
      <c r="AO61">
        <v>0</v>
      </c>
      <c r="AP61">
        <f>IF(AN61*$H$13&gt;=AR61,1,(AR61/(AR61-AN61*$H$13)))</f>
        <v>1</v>
      </c>
      <c r="AQ61">
        <f t="shared" si="19"/>
        <v>0</v>
      </c>
      <c r="AR61">
        <f>MAX(0,($B$13+$C$13*DJ61)/(1+$D$13*DJ61)*DC61/(DE61+273)*$E$13)</f>
        <v>53177.030373726469</v>
      </c>
      <c r="AS61" t="s">
        <v>414</v>
      </c>
      <c r="AT61">
        <v>12558.6</v>
      </c>
      <c r="AU61">
        <v>607.06799999999998</v>
      </c>
      <c r="AV61">
        <v>2188.17</v>
      </c>
      <c r="AW61">
        <f t="shared" si="20"/>
        <v>0.72256817340517421</v>
      </c>
      <c r="AX61">
        <v>-1.734461745173538</v>
      </c>
      <c r="AY61" t="s">
        <v>627</v>
      </c>
      <c r="AZ61">
        <v>12502.9</v>
      </c>
      <c r="BA61">
        <v>660.93211538461537</v>
      </c>
      <c r="BB61">
        <v>985.05399999999997</v>
      </c>
      <c r="BC61">
        <f t="shared" si="21"/>
        <v>0.32903971215322669</v>
      </c>
      <c r="BD61">
        <v>0.5</v>
      </c>
      <c r="BE61">
        <f t="shared" si="22"/>
        <v>1261.2469805568514</v>
      </c>
      <c r="BF61">
        <f t="shared" si="23"/>
        <v>17.677751699582441</v>
      </c>
      <c r="BG61">
        <f t="shared" si="24"/>
        <v>207.50017171827636</v>
      </c>
      <c r="BH61">
        <f t="shared" si="25"/>
        <v>1.5391286357082352E-2</v>
      </c>
      <c r="BI61">
        <f t="shared" si="26"/>
        <v>1.2213706050632758</v>
      </c>
      <c r="BJ61">
        <f t="shared" si="27"/>
        <v>453.42594387014236</v>
      </c>
      <c r="BK61" t="s">
        <v>628</v>
      </c>
      <c r="BL61">
        <v>-1969.22</v>
      </c>
      <c r="BM61">
        <f t="shared" si="28"/>
        <v>-1969.22</v>
      </c>
      <c r="BN61">
        <f t="shared" si="29"/>
        <v>2.9990985265782384</v>
      </c>
      <c r="BO61">
        <f t="shared" si="30"/>
        <v>0.10971287179705898</v>
      </c>
      <c r="BP61">
        <f t="shared" si="31"/>
        <v>0.28939214266643254</v>
      </c>
      <c r="BQ61">
        <f t="shared" si="32"/>
        <v>0.85749706236576118</v>
      </c>
      <c r="BR61">
        <f t="shared" si="33"/>
        <v>0.76093509463652564</v>
      </c>
      <c r="BS61">
        <f t="shared" si="34"/>
        <v>-0.32688498012307893</v>
      </c>
      <c r="BT61">
        <f t="shared" si="35"/>
        <v>1.3268849801230789</v>
      </c>
      <c r="BU61">
        <v>3208</v>
      </c>
      <c r="BV61">
        <v>300</v>
      </c>
      <c r="BW61">
        <v>300</v>
      </c>
      <c r="BX61">
        <v>300</v>
      </c>
      <c r="BY61">
        <v>12502.9</v>
      </c>
      <c r="BZ61">
        <v>906.35</v>
      </c>
      <c r="CA61">
        <v>-9.0597300000000002E-3</v>
      </c>
      <c r="CB61">
        <v>-10.35</v>
      </c>
      <c r="CC61" t="s">
        <v>417</v>
      </c>
      <c r="CD61" t="s">
        <v>417</v>
      </c>
      <c r="CE61" t="s">
        <v>417</v>
      </c>
      <c r="CF61" t="s">
        <v>417</v>
      </c>
      <c r="CG61" t="s">
        <v>417</v>
      </c>
      <c r="CH61" t="s">
        <v>417</v>
      </c>
      <c r="CI61" t="s">
        <v>417</v>
      </c>
      <c r="CJ61" t="s">
        <v>417</v>
      </c>
      <c r="CK61" t="s">
        <v>417</v>
      </c>
      <c r="CL61" t="s">
        <v>417</v>
      </c>
      <c r="CM61">
        <f>$B$11*DK61+$C$11*DL61+$F$11*DW61*(1-DZ61)</f>
        <v>1500.043333333334</v>
      </c>
      <c r="CN61">
        <f t="shared" si="36"/>
        <v>1261.2469805568514</v>
      </c>
      <c r="CO61">
        <f>($B$11*$D$9+$C$11*$D$9+$F$11*((EJ61+EB61)/MAX(EJ61+EB61+EK61, 0.1)*$I$9+EK61/MAX(EJ61+EB61+EK61, 0.1)*$J$9))/($B$11+$C$11+$F$11)</f>
        <v>0.84080703039035598</v>
      </c>
      <c r="CP61">
        <f>($B$11*$K$9+$C$11*$K$9+$F$11*((EJ61+EB61)/MAX(EJ61+EB61+EK61, 0.1)*$P$9+EK61/MAX(EJ61+EB61+EK61, 0.1)*$Q$9))/($B$11+$C$11+$F$11)</f>
        <v>0.16115756865338712</v>
      </c>
      <c r="CQ61">
        <v>6</v>
      </c>
      <c r="CR61">
        <v>0.5</v>
      </c>
      <c r="CS61" t="s">
        <v>418</v>
      </c>
      <c r="CT61">
        <v>2</v>
      </c>
      <c r="CU61">
        <v>1690386166.349999</v>
      </c>
      <c r="CV61">
        <v>409.72546666666682</v>
      </c>
      <c r="CW61">
        <v>428.40400000000011</v>
      </c>
      <c r="CX61">
        <v>27.367956666666672</v>
      </c>
      <c r="CY61">
        <v>24.976030000000002</v>
      </c>
      <c r="CZ61">
        <v>408.54469999999998</v>
      </c>
      <c r="DA61">
        <v>27.028596666666669</v>
      </c>
      <c r="DB61">
        <v>600.23183333333327</v>
      </c>
      <c r="DC61">
        <v>101.5112</v>
      </c>
      <c r="DD61">
        <v>0.1000118066666667</v>
      </c>
      <c r="DE61">
        <v>29.76025666666666</v>
      </c>
      <c r="DF61">
        <v>29.590923333333329</v>
      </c>
      <c r="DG61">
        <v>999.9000000000002</v>
      </c>
      <c r="DH61">
        <v>0</v>
      </c>
      <c r="DI61">
        <v>0</v>
      </c>
      <c r="DJ61">
        <v>9998.0680000000011</v>
      </c>
      <c r="DK61">
        <v>0</v>
      </c>
      <c r="DL61">
        <v>1759.8926666666659</v>
      </c>
      <c r="DM61">
        <v>-18.678533333333331</v>
      </c>
      <c r="DN61">
        <v>421.25433333333331</v>
      </c>
      <c r="DO61">
        <v>439.37803333333341</v>
      </c>
      <c r="DP61">
        <v>2.3919286666666659</v>
      </c>
      <c r="DQ61">
        <v>428.40400000000011</v>
      </c>
      <c r="DR61">
        <v>24.976030000000002</v>
      </c>
      <c r="DS61">
        <v>2.7781549999999999</v>
      </c>
      <c r="DT61">
        <v>2.535347666666667</v>
      </c>
      <c r="DU61">
        <v>22.75485333333334</v>
      </c>
      <c r="DV61">
        <v>21.255206666666659</v>
      </c>
      <c r="DW61">
        <v>1500.043333333334</v>
      </c>
      <c r="DX61">
        <v>0.97300733333333356</v>
      </c>
      <c r="DY61">
        <v>2.699234E-2</v>
      </c>
      <c r="DZ61">
        <v>0</v>
      </c>
      <c r="EA61">
        <v>660.93763333333334</v>
      </c>
      <c r="EB61">
        <v>4.9993100000000004</v>
      </c>
      <c r="EC61">
        <v>12155.053333333341</v>
      </c>
      <c r="ED61">
        <v>13259.66333333333</v>
      </c>
      <c r="EE61">
        <v>37.789266666666663</v>
      </c>
      <c r="EF61">
        <v>39.676666666666662</v>
      </c>
      <c r="EG61">
        <v>38.25</v>
      </c>
      <c r="EH61">
        <v>38.75</v>
      </c>
      <c r="EI61">
        <v>39.224799999999988</v>
      </c>
      <c r="EJ61">
        <v>1454.6906666666671</v>
      </c>
      <c r="EK61">
        <v>40.352666666666657</v>
      </c>
      <c r="EL61">
        <v>0</v>
      </c>
      <c r="EM61">
        <v>98.799999952316284</v>
      </c>
      <c r="EN61">
        <v>0</v>
      </c>
      <c r="EO61">
        <v>660.93211538461537</v>
      </c>
      <c r="EP61">
        <v>2.9194871847665458</v>
      </c>
      <c r="EQ61">
        <v>2005.620511150596</v>
      </c>
      <c r="ER61">
        <v>12160.09230769231</v>
      </c>
      <c r="ES61">
        <v>15</v>
      </c>
      <c r="ET61">
        <v>1690385986.0999999</v>
      </c>
      <c r="EU61" t="s">
        <v>620</v>
      </c>
      <c r="EV61">
        <v>1690385983.0999999</v>
      </c>
      <c r="EW61">
        <v>1690385986.0999999</v>
      </c>
      <c r="EX61">
        <v>29</v>
      </c>
      <c r="EY61">
        <v>-3.1E-2</v>
      </c>
      <c r="EZ61">
        <v>-1.4999999999999999E-2</v>
      </c>
      <c r="FA61">
        <v>1.1759999999999999</v>
      </c>
      <c r="FB61">
        <v>0.33900000000000002</v>
      </c>
      <c r="FC61">
        <v>418</v>
      </c>
      <c r="FD61">
        <v>25</v>
      </c>
      <c r="FE61">
        <v>0.23</v>
      </c>
      <c r="FF61">
        <v>0.1</v>
      </c>
      <c r="FG61">
        <v>17.685094159747202</v>
      </c>
      <c r="FH61">
        <v>-0.58735547155221812</v>
      </c>
      <c r="FI61">
        <v>6.0586226156532398E-2</v>
      </c>
      <c r="FJ61">
        <v>1</v>
      </c>
      <c r="FK61">
        <v>-18.710826829268299</v>
      </c>
      <c r="FL61">
        <v>0.55053867595816597</v>
      </c>
      <c r="FM61">
        <v>6.5240164287714036E-2</v>
      </c>
      <c r="FN61">
        <v>1</v>
      </c>
      <c r="FO61">
        <v>409.71183870967752</v>
      </c>
      <c r="FP61">
        <v>0.61475806451578785</v>
      </c>
      <c r="FQ61">
        <v>5.1702684009816993E-2</v>
      </c>
      <c r="FR61">
        <v>1</v>
      </c>
      <c r="FS61">
        <v>2.367401707317073</v>
      </c>
      <c r="FT61">
        <v>0.33734466898955162</v>
      </c>
      <c r="FU61">
        <v>4.1556125133480129E-2</v>
      </c>
      <c r="FV61">
        <v>1</v>
      </c>
      <c r="FW61">
        <v>27.368658064516129</v>
      </c>
      <c r="FX61">
        <v>-5.0037096774218748E-2</v>
      </c>
      <c r="FY61">
        <v>8.0478317734594684E-3</v>
      </c>
      <c r="FZ61">
        <v>1</v>
      </c>
      <c r="GA61">
        <v>5</v>
      </c>
      <c r="GB61">
        <v>5</v>
      </c>
      <c r="GC61" t="s">
        <v>420</v>
      </c>
      <c r="GD61">
        <v>3.17469</v>
      </c>
      <c r="GE61">
        <v>2.7972299999999999</v>
      </c>
      <c r="GF61">
        <v>0.102547</v>
      </c>
      <c r="GG61">
        <v>0.10685500000000001</v>
      </c>
      <c r="GH61">
        <v>0.13112399999999999</v>
      </c>
      <c r="GI61">
        <v>0.12416099999999999</v>
      </c>
      <c r="GJ61">
        <v>27919.8</v>
      </c>
      <c r="GK61">
        <v>22157</v>
      </c>
      <c r="GL61">
        <v>29091.200000000001</v>
      </c>
      <c r="GM61">
        <v>24314.6</v>
      </c>
      <c r="GN61">
        <v>32129.200000000001</v>
      </c>
      <c r="GO61">
        <v>31062.6</v>
      </c>
      <c r="GP61">
        <v>40118.1</v>
      </c>
      <c r="GQ61">
        <v>39658.199999999997</v>
      </c>
      <c r="GR61">
        <v>2.1257299999999999</v>
      </c>
      <c r="GS61">
        <v>1.8544</v>
      </c>
      <c r="GT61">
        <v>9.0211600000000003E-2</v>
      </c>
      <c r="GU61">
        <v>0</v>
      </c>
      <c r="GV61">
        <v>28.041499999999999</v>
      </c>
      <c r="GW61">
        <v>999.9</v>
      </c>
      <c r="GX61">
        <v>67.2</v>
      </c>
      <c r="GY61">
        <v>31.8</v>
      </c>
      <c r="GZ61">
        <v>31.258800000000001</v>
      </c>
      <c r="HA61">
        <v>62.432499999999997</v>
      </c>
      <c r="HB61">
        <v>32.179499999999997</v>
      </c>
      <c r="HC61">
        <v>1</v>
      </c>
      <c r="HD61">
        <v>0.221468</v>
      </c>
      <c r="HE61">
        <v>0</v>
      </c>
      <c r="HF61">
        <v>20.277999999999999</v>
      </c>
      <c r="HG61">
        <v>5.22478</v>
      </c>
      <c r="HH61">
        <v>11.908099999999999</v>
      </c>
      <c r="HI61">
        <v>4.9637000000000002</v>
      </c>
      <c r="HJ61">
        <v>3.2919999999999998</v>
      </c>
      <c r="HK61">
        <v>9999</v>
      </c>
      <c r="HL61">
        <v>9999</v>
      </c>
      <c r="HM61">
        <v>9999</v>
      </c>
      <c r="HN61">
        <v>999.9</v>
      </c>
      <c r="HO61">
        <v>4.9702099999999998</v>
      </c>
      <c r="HP61">
        <v>1.8751599999999999</v>
      </c>
      <c r="HQ61">
        <v>1.8739300000000001</v>
      </c>
      <c r="HR61">
        <v>1.87317</v>
      </c>
      <c r="HS61">
        <v>1.8745499999999999</v>
      </c>
      <c r="HT61">
        <v>1.8695299999999999</v>
      </c>
      <c r="HU61">
        <v>1.8737299999999999</v>
      </c>
      <c r="HV61">
        <v>1.87879</v>
      </c>
      <c r="HW61">
        <v>0</v>
      </c>
      <c r="HX61">
        <v>0</v>
      </c>
      <c r="HY61">
        <v>0</v>
      </c>
      <c r="HZ61">
        <v>0</v>
      </c>
      <c r="IA61" t="s">
        <v>421</v>
      </c>
      <c r="IB61" t="s">
        <v>422</v>
      </c>
      <c r="IC61" t="s">
        <v>423</v>
      </c>
      <c r="ID61" t="s">
        <v>423</v>
      </c>
      <c r="IE61" t="s">
        <v>423</v>
      </c>
      <c r="IF61" t="s">
        <v>423</v>
      </c>
      <c r="IG61">
        <v>0</v>
      </c>
      <c r="IH61">
        <v>100</v>
      </c>
      <c r="II61">
        <v>100</v>
      </c>
      <c r="IJ61">
        <v>1.18</v>
      </c>
      <c r="IK61">
        <v>0.33939999999999998</v>
      </c>
      <c r="IL61">
        <v>1.1594418411053451</v>
      </c>
      <c r="IM61">
        <v>7.5022699049890511E-4</v>
      </c>
      <c r="IN61">
        <v>-1.9075414379404558E-6</v>
      </c>
      <c r="IO61">
        <v>4.87577687351772E-10</v>
      </c>
      <c r="IP61">
        <v>0.33935999999999922</v>
      </c>
      <c r="IQ61">
        <v>0</v>
      </c>
      <c r="IR61">
        <v>0</v>
      </c>
      <c r="IS61">
        <v>0</v>
      </c>
      <c r="IT61">
        <v>1</v>
      </c>
      <c r="IU61">
        <v>1943</v>
      </c>
      <c r="IV61">
        <v>1</v>
      </c>
      <c r="IW61">
        <v>21</v>
      </c>
      <c r="IX61">
        <v>3.2</v>
      </c>
      <c r="IY61">
        <v>3.1</v>
      </c>
      <c r="IZ61">
        <v>1.1145</v>
      </c>
      <c r="JA61">
        <v>2.4182100000000002</v>
      </c>
      <c r="JB61">
        <v>1.42578</v>
      </c>
      <c r="JC61">
        <v>2.2741699999999998</v>
      </c>
      <c r="JD61">
        <v>1.5478499999999999</v>
      </c>
      <c r="JE61">
        <v>2.34253</v>
      </c>
      <c r="JF61">
        <v>36.340000000000003</v>
      </c>
      <c r="JG61">
        <v>14.709899999999999</v>
      </c>
      <c r="JH61">
        <v>18</v>
      </c>
      <c r="JI61">
        <v>626.64</v>
      </c>
      <c r="JJ61">
        <v>433.80500000000001</v>
      </c>
      <c r="JK61">
        <v>29.383299999999998</v>
      </c>
      <c r="JL61">
        <v>30.233000000000001</v>
      </c>
      <c r="JM61">
        <v>30.0001</v>
      </c>
      <c r="JN61">
        <v>30.068999999999999</v>
      </c>
      <c r="JO61">
        <v>30.004799999999999</v>
      </c>
      <c r="JP61">
        <v>22.321400000000001</v>
      </c>
      <c r="JQ61">
        <v>22.566199999999998</v>
      </c>
      <c r="JR61">
        <v>97.747299999999996</v>
      </c>
      <c r="JS61">
        <v>-999.9</v>
      </c>
      <c r="JT61">
        <v>428.54300000000001</v>
      </c>
      <c r="JU61">
        <v>25</v>
      </c>
      <c r="JV61">
        <v>94.7727</v>
      </c>
      <c r="JW61">
        <v>100.90900000000001</v>
      </c>
    </row>
    <row r="62" spans="1:283" x14ac:dyDescent="0.2">
      <c r="A62">
        <v>46</v>
      </c>
      <c r="B62">
        <v>1690386326.5999999</v>
      </c>
      <c r="C62">
        <v>7956.5</v>
      </c>
      <c r="D62" t="s">
        <v>629</v>
      </c>
      <c r="E62" t="s">
        <v>630</v>
      </c>
      <c r="F62">
        <v>15</v>
      </c>
      <c r="P62">
        <v>1690386318.849999</v>
      </c>
      <c r="Q62">
        <f t="shared" si="0"/>
        <v>9.9525078105466979E-5</v>
      </c>
      <c r="R62">
        <f t="shared" si="1"/>
        <v>9.9525078105466985E-2</v>
      </c>
      <c r="S62">
        <f t="shared" si="2"/>
        <v>1.7142270802245423</v>
      </c>
      <c r="T62">
        <f t="shared" si="3"/>
        <v>410.47726666666671</v>
      </c>
      <c r="U62">
        <f t="shared" si="4"/>
        <v>-37.612694962990375</v>
      </c>
      <c r="V62">
        <f t="shared" si="5"/>
        <v>-3.8216281876994396</v>
      </c>
      <c r="W62">
        <f t="shared" si="6"/>
        <v>41.706436995453068</v>
      </c>
      <c r="X62">
        <f t="shared" si="7"/>
        <v>6.19343184038089E-3</v>
      </c>
      <c r="Y62">
        <f>IF(LEFT(CS62,1)&lt;&gt;"0",IF(LEFT(CS62,1)="1",3,CT62),$D$5+$E$5*(DJ62*DC62/($K$5*1000))+$F$5*(DJ62*DC62/($K$5*1000))*MAX(MIN(CQ62,$J$5),$I$5)*MAX(MIN(CQ62,$J$5),$I$5)+$G$5*MAX(MIN(CQ62,$J$5),$I$5)*(DJ62*DC62/($K$5*1000))+$H$5*(DJ62*DC62/($K$5*1000))*(DJ62*DC62/($K$5*1000)))</f>
        <v>2.9551599528434913</v>
      </c>
      <c r="Z62">
        <f t="shared" si="8"/>
        <v>6.1862296684158172E-3</v>
      </c>
      <c r="AA62">
        <f t="shared" si="9"/>
        <v>3.8670399170143829E-3</v>
      </c>
      <c r="AB62">
        <f t="shared" si="10"/>
        <v>241.7360418171514</v>
      </c>
      <c r="AC62">
        <f>(DE62+(AB62+2*0.95*0.0000000567*(((DE62+$B$7)+273)^4-(DE62+273)^4)-44100*Q62)/(1.84*29.3*Y62+8*0.95*0.0000000567*(DE62+273)^3))</f>
        <v>31.159172318969439</v>
      </c>
      <c r="AD62">
        <f>($C$7*DF62+$D$7*DG62+$E$7*AC62)</f>
        <v>29.443233333333339</v>
      </c>
      <c r="AE62">
        <f t="shared" si="11"/>
        <v>4.1260835681161412</v>
      </c>
      <c r="AF62">
        <f t="shared" si="12"/>
        <v>60.521276985584905</v>
      </c>
      <c r="AG62">
        <f t="shared" si="13"/>
        <v>2.54511345247627</v>
      </c>
      <c r="AH62">
        <f t="shared" si="14"/>
        <v>4.2053201439924521</v>
      </c>
      <c r="AI62">
        <f t="shared" si="15"/>
        <v>1.5809701156398712</v>
      </c>
      <c r="AJ62">
        <f t="shared" si="16"/>
        <v>-4.3890559444510941</v>
      </c>
      <c r="AK62">
        <f t="shared" si="17"/>
        <v>52.608058355204413</v>
      </c>
      <c r="AL62">
        <f>2*0.95*0.0000000567*(((DE62+$B$7)+273)^4-(AD62+273)^4)</f>
        <v>3.9429864330907276</v>
      </c>
      <c r="AM62">
        <f t="shared" si="18"/>
        <v>293.89803066099546</v>
      </c>
      <c r="AN62">
        <v>0</v>
      </c>
      <c r="AO62">
        <v>0</v>
      </c>
      <c r="AP62">
        <f>IF(AN62*$H$13&gt;=AR62,1,(AR62/(AR62-AN62*$H$13)))</f>
        <v>1</v>
      </c>
      <c r="AQ62">
        <f t="shared" si="19"/>
        <v>0</v>
      </c>
      <c r="AR62">
        <f>MAX(0,($B$13+$C$13*DJ62)/(1+$D$13*DJ62)*DC62/(DE62+273)*$E$13)</f>
        <v>53162.339579340442</v>
      </c>
      <c r="AS62" t="s">
        <v>414</v>
      </c>
      <c r="AT62">
        <v>12558.6</v>
      </c>
      <c r="AU62">
        <v>607.06799999999998</v>
      </c>
      <c r="AV62">
        <v>2188.17</v>
      </c>
      <c r="AW62">
        <f t="shared" si="20"/>
        <v>0.72256817340517421</v>
      </c>
      <c r="AX62">
        <v>-1.734461745173538</v>
      </c>
      <c r="AY62" t="s">
        <v>631</v>
      </c>
      <c r="AZ62">
        <v>12558.9</v>
      </c>
      <c r="BA62">
        <v>501.46755999999999</v>
      </c>
      <c r="BB62">
        <v>587.41</v>
      </c>
      <c r="BC62">
        <f t="shared" si="21"/>
        <v>0.146307417306481</v>
      </c>
      <c r="BD62">
        <v>0.5</v>
      </c>
      <c r="BE62">
        <f t="shared" si="22"/>
        <v>1261.2088697498193</v>
      </c>
      <c r="BF62">
        <f t="shared" si="23"/>
        <v>1.7142270802245423</v>
      </c>
      <c r="BG62">
        <f t="shared" si="24"/>
        <v>92.262106208561036</v>
      </c>
      <c r="BH62">
        <f t="shared" si="25"/>
        <v>2.7344311542006378E-3</v>
      </c>
      <c r="BI62">
        <f t="shared" si="26"/>
        <v>2.7251153368175554</v>
      </c>
      <c r="BJ62">
        <f t="shared" si="27"/>
        <v>345.70406658976083</v>
      </c>
      <c r="BK62" t="s">
        <v>632</v>
      </c>
      <c r="BL62">
        <v>-839.53</v>
      </c>
      <c r="BM62">
        <f t="shared" si="28"/>
        <v>-839.53</v>
      </c>
      <c r="BN62">
        <f t="shared" si="29"/>
        <v>2.4292061762653003</v>
      </c>
      <c r="BO62">
        <f t="shared" si="30"/>
        <v>6.0228488934363021E-2</v>
      </c>
      <c r="BP62">
        <f t="shared" si="31"/>
        <v>0.52870495755854285</v>
      </c>
      <c r="BQ62">
        <f t="shared" si="32"/>
        <v>-4.3718811679723224</v>
      </c>
      <c r="BR62">
        <f t="shared" si="33"/>
        <v>1.012433100457782</v>
      </c>
      <c r="BS62">
        <f t="shared" si="34"/>
        <v>-0.10083129468048897</v>
      </c>
      <c r="BT62">
        <f t="shared" si="35"/>
        <v>1.100831294680489</v>
      </c>
      <c r="BU62">
        <v>3210</v>
      </c>
      <c r="BV62">
        <v>300</v>
      </c>
      <c r="BW62">
        <v>300</v>
      </c>
      <c r="BX62">
        <v>300</v>
      </c>
      <c r="BY62">
        <v>12558.9</v>
      </c>
      <c r="BZ62">
        <v>571.14</v>
      </c>
      <c r="CA62">
        <v>-9.0988900000000001E-3</v>
      </c>
      <c r="CB62">
        <v>-1.29</v>
      </c>
      <c r="CC62" t="s">
        <v>417</v>
      </c>
      <c r="CD62" t="s">
        <v>417</v>
      </c>
      <c r="CE62" t="s">
        <v>417</v>
      </c>
      <c r="CF62" t="s">
        <v>417</v>
      </c>
      <c r="CG62" t="s">
        <v>417</v>
      </c>
      <c r="CH62" t="s">
        <v>417</v>
      </c>
      <c r="CI62" t="s">
        <v>417</v>
      </c>
      <c r="CJ62" t="s">
        <v>417</v>
      </c>
      <c r="CK62" t="s">
        <v>417</v>
      </c>
      <c r="CL62" t="s">
        <v>417</v>
      </c>
      <c r="CM62">
        <f>$B$11*DK62+$C$11*DL62+$F$11*DW62*(1-DZ62)</f>
        <v>1499.998</v>
      </c>
      <c r="CN62">
        <f t="shared" si="36"/>
        <v>1261.2088697498193</v>
      </c>
      <c r="CO62">
        <f>($B$11*$D$9+$C$11*$D$9+$F$11*((EJ62+EB62)/MAX(EJ62+EB62+EK62, 0.1)*$I$9+EK62/MAX(EJ62+EB62+EK62, 0.1)*$J$9))/($B$11+$C$11+$F$11)</f>
        <v>0.84080703424259184</v>
      </c>
      <c r="CP62">
        <f>($B$11*$K$9+$C$11*$K$9+$F$11*((EJ62+EB62)/MAX(EJ62+EB62+EK62, 0.1)*$P$9+EK62/MAX(EJ62+EB62+EK62, 0.1)*$Q$9))/($B$11+$C$11+$F$11)</f>
        <v>0.16115757608820239</v>
      </c>
      <c r="CQ62">
        <v>6</v>
      </c>
      <c r="CR62">
        <v>0.5</v>
      </c>
      <c r="CS62" t="s">
        <v>418</v>
      </c>
      <c r="CT62">
        <v>2</v>
      </c>
      <c r="CU62">
        <v>1690386318.849999</v>
      </c>
      <c r="CV62">
        <v>410.47726666666671</v>
      </c>
      <c r="CW62">
        <v>412.23176666666677</v>
      </c>
      <c r="CX62">
        <v>25.04915999999999</v>
      </c>
      <c r="CY62">
        <v>24.952159999999999</v>
      </c>
      <c r="CZ62">
        <v>409.31126666666671</v>
      </c>
      <c r="DA62">
        <v>24.71515999999999</v>
      </c>
      <c r="DB62">
        <v>600.1982999999999</v>
      </c>
      <c r="DC62">
        <v>101.5046333333333</v>
      </c>
      <c r="DD62">
        <v>0.1001092</v>
      </c>
      <c r="DE62">
        <v>29.773440000000001</v>
      </c>
      <c r="DF62">
        <v>29.443233333333339</v>
      </c>
      <c r="DG62">
        <v>999.9000000000002</v>
      </c>
      <c r="DH62">
        <v>0</v>
      </c>
      <c r="DI62">
        <v>0</v>
      </c>
      <c r="DJ62">
        <v>9996.3163333333341</v>
      </c>
      <c r="DK62">
        <v>0</v>
      </c>
      <c r="DL62">
        <v>1664.028333333333</v>
      </c>
      <c r="DM62">
        <v>-1.7402363333333331</v>
      </c>
      <c r="DN62">
        <v>421.0404666666667</v>
      </c>
      <c r="DO62">
        <v>422.78109999999998</v>
      </c>
      <c r="DP62">
        <v>0.1023544966666667</v>
      </c>
      <c r="DQ62">
        <v>412.23176666666677</v>
      </c>
      <c r="DR62">
        <v>24.952159999999999</v>
      </c>
      <c r="DS62">
        <v>2.5431486666666672</v>
      </c>
      <c r="DT62">
        <v>2.5327603333333339</v>
      </c>
      <c r="DU62">
        <v>21.305313333333331</v>
      </c>
      <c r="DV62">
        <v>21.238563333333332</v>
      </c>
      <c r="DW62">
        <v>1499.998</v>
      </c>
      <c r="DX62">
        <v>0.9730074999999998</v>
      </c>
      <c r="DY62">
        <v>2.6992990000000001E-2</v>
      </c>
      <c r="DZ62">
        <v>0</v>
      </c>
      <c r="EA62">
        <v>501.52949999999998</v>
      </c>
      <c r="EB62">
        <v>4.9993100000000004</v>
      </c>
      <c r="EC62">
        <v>10815.38</v>
      </c>
      <c r="ED62">
        <v>13259.253333333339</v>
      </c>
      <c r="EE62">
        <v>37.629133333333343</v>
      </c>
      <c r="EF62">
        <v>39.341399999999993</v>
      </c>
      <c r="EG62">
        <v>38</v>
      </c>
      <c r="EH62">
        <v>38.705900000000007</v>
      </c>
      <c r="EI62">
        <v>39.061999999999991</v>
      </c>
      <c r="EJ62">
        <v>1454.6473333333331</v>
      </c>
      <c r="EK62">
        <v>40.351666666666659</v>
      </c>
      <c r="EL62">
        <v>0</v>
      </c>
      <c r="EM62">
        <v>152.20000004768369</v>
      </c>
      <c r="EN62">
        <v>0</v>
      </c>
      <c r="EO62">
        <v>501.46755999999999</v>
      </c>
      <c r="EP62">
        <v>-2.5748461462885279</v>
      </c>
      <c r="EQ62">
        <v>-153.79999976892611</v>
      </c>
      <c r="ER62">
        <v>10813.023999999999</v>
      </c>
      <c r="ES62">
        <v>15</v>
      </c>
      <c r="ET62">
        <v>1690386347.5999999</v>
      </c>
      <c r="EU62" t="s">
        <v>633</v>
      </c>
      <c r="EV62">
        <v>1690386344.5999999</v>
      </c>
      <c r="EW62">
        <v>1690386347.5999999</v>
      </c>
      <c r="EX62">
        <v>30</v>
      </c>
      <c r="EY62">
        <v>-1.4E-2</v>
      </c>
      <c r="EZ62">
        <v>-5.0000000000000001E-3</v>
      </c>
      <c r="FA62">
        <v>1.1659999999999999</v>
      </c>
      <c r="FB62">
        <v>0.33400000000000002</v>
      </c>
      <c r="FC62">
        <v>412</v>
      </c>
      <c r="FD62">
        <v>25</v>
      </c>
      <c r="FE62">
        <v>0.42</v>
      </c>
      <c r="FF62">
        <v>0.19</v>
      </c>
      <c r="FG62">
        <v>1.6826777246232301</v>
      </c>
      <c r="FH62">
        <v>0.33630591325315118</v>
      </c>
      <c r="FI62">
        <v>6.2604335871183234E-2</v>
      </c>
      <c r="FJ62">
        <v>1</v>
      </c>
      <c r="FK62">
        <v>-1.6640435</v>
      </c>
      <c r="FL62">
        <v>-1.079287204502811</v>
      </c>
      <c r="FM62">
        <v>0.13038764886963031</v>
      </c>
      <c r="FN62">
        <v>1</v>
      </c>
      <c r="FO62">
        <v>410.51113333333342</v>
      </c>
      <c r="FP62">
        <v>-1.1022914349279389</v>
      </c>
      <c r="FQ62">
        <v>8.1909597863880301E-2</v>
      </c>
      <c r="FR62">
        <v>1</v>
      </c>
      <c r="FS62">
        <v>7.4737417025000003E-2</v>
      </c>
      <c r="FT62">
        <v>0.47211053026266431</v>
      </c>
      <c r="FU62">
        <v>4.5504329491118559E-2</v>
      </c>
      <c r="FV62">
        <v>1</v>
      </c>
      <c r="FW62">
        <v>25.048650000000009</v>
      </c>
      <c r="FX62">
        <v>0.37024872080085142</v>
      </c>
      <c r="FY62">
        <v>2.678740686715831E-2</v>
      </c>
      <c r="FZ62">
        <v>1</v>
      </c>
      <c r="GA62">
        <v>5</v>
      </c>
      <c r="GB62">
        <v>5</v>
      </c>
      <c r="GC62" t="s">
        <v>420</v>
      </c>
      <c r="GD62">
        <v>3.1749900000000002</v>
      </c>
      <c r="GE62">
        <v>2.7969400000000002</v>
      </c>
      <c r="GF62">
        <v>0.102647</v>
      </c>
      <c r="GG62">
        <v>0.103728</v>
      </c>
      <c r="GH62">
        <v>0.123455</v>
      </c>
      <c r="GI62">
        <v>0.124038</v>
      </c>
      <c r="GJ62">
        <v>27926.799999999999</v>
      </c>
      <c r="GK62">
        <v>22236.1</v>
      </c>
      <c r="GL62">
        <v>29101.1</v>
      </c>
      <c r="GM62">
        <v>24315.599999999999</v>
      </c>
      <c r="GN62">
        <v>32428.7</v>
      </c>
      <c r="GO62">
        <v>31068.7</v>
      </c>
      <c r="GP62">
        <v>40132.199999999997</v>
      </c>
      <c r="GQ62">
        <v>39660.800000000003</v>
      </c>
      <c r="GR62">
        <v>2.1245500000000002</v>
      </c>
      <c r="GS62">
        <v>1.87652</v>
      </c>
      <c r="GT62">
        <v>0.101052</v>
      </c>
      <c r="GU62">
        <v>0</v>
      </c>
      <c r="GV62">
        <v>27.827500000000001</v>
      </c>
      <c r="GW62">
        <v>999.9</v>
      </c>
      <c r="GX62">
        <v>66.099999999999994</v>
      </c>
      <c r="GY62">
        <v>32</v>
      </c>
      <c r="GZ62">
        <v>31.0947</v>
      </c>
      <c r="HA62">
        <v>61.692500000000003</v>
      </c>
      <c r="HB62">
        <v>31.955100000000002</v>
      </c>
      <c r="HC62">
        <v>1</v>
      </c>
      <c r="HD62">
        <v>0.21342700000000001</v>
      </c>
      <c r="HE62">
        <v>0</v>
      </c>
      <c r="HF62">
        <v>20.2789</v>
      </c>
      <c r="HG62">
        <v>5.2231300000000003</v>
      </c>
      <c r="HH62">
        <v>11.908099999999999</v>
      </c>
      <c r="HI62">
        <v>4.9637000000000002</v>
      </c>
      <c r="HJ62">
        <v>3.2919999999999998</v>
      </c>
      <c r="HK62">
        <v>9999</v>
      </c>
      <c r="HL62">
        <v>9999</v>
      </c>
      <c r="HM62">
        <v>9999</v>
      </c>
      <c r="HN62">
        <v>999.9</v>
      </c>
      <c r="HO62">
        <v>4.9702000000000002</v>
      </c>
      <c r="HP62">
        <v>1.8751599999999999</v>
      </c>
      <c r="HQ62">
        <v>1.8739300000000001</v>
      </c>
      <c r="HR62">
        <v>1.87317</v>
      </c>
      <c r="HS62">
        <v>1.8746</v>
      </c>
      <c r="HT62">
        <v>1.86955</v>
      </c>
      <c r="HU62">
        <v>1.8737699999999999</v>
      </c>
      <c r="HV62">
        <v>1.8788100000000001</v>
      </c>
      <c r="HW62">
        <v>0</v>
      </c>
      <c r="HX62">
        <v>0</v>
      </c>
      <c r="HY62">
        <v>0</v>
      </c>
      <c r="HZ62">
        <v>0</v>
      </c>
      <c r="IA62" t="s">
        <v>421</v>
      </c>
      <c r="IB62" t="s">
        <v>422</v>
      </c>
      <c r="IC62" t="s">
        <v>423</v>
      </c>
      <c r="ID62" t="s">
        <v>423</v>
      </c>
      <c r="IE62" t="s">
        <v>423</v>
      </c>
      <c r="IF62" t="s">
        <v>423</v>
      </c>
      <c r="IG62">
        <v>0</v>
      </c>
      <c r="IH62">
        <v>100</v>
      </c>
      <c r="II62">
        <v>100</v>
      </c>
      <c r="IJ62">
        <v>1.1659999999999999</v>
      </c>
      <c r="IK62">
        <v>0.33400000000000002</v>
      </c>
      <c r="IL62">
        <v>1.1594418411053451</v>
      </c>
      <c r="IM62">
        <v>7.5022699049890511E-4</v>
      </c>
      <c r="IN62">
        <v>-1.9075414379404558E-6</v>
      </c>
      <c r="IO62">
        <v>4.87577687351772E-10</v>
      </c>
      <c r="IP62">
        <v>0.33935999999999922</v>
      </c>
      <c r="IQ62">
        <v>0</v>
      </c>
      <c r="IR62">
        <v>0</v>
      </c>
      <c r="IS62">
        <v>0</v>
      </c>
      <c r="IT62">
        <v>1</v>
      </c>
      <c r="IU62">
        <v>1943</v>
      </c>
      <c r="IV62">
        <v>1</v>
      </c>
      <c r="IW62">
        <v>21</v>
      </c>
      <c r="IX62">
        <v>5.7</v>
      </c>
      <c r="IY62">
        <v>5.7</v>
      </c>
      <c r="IZ62">
        <v>1.0790999999999999</v>
      </c>
      <c r="JA62">
        <v>2.4047900000000002</v>
      </c>
      <c r="JB62">
        <v>1.42578</v>
      </c>
      <c r="JC62">
        <v>2.2741699999999998</v>
      </c>
      <c r="JD62">
        <v>1.5478499999999999</v>
      </c>
      <c r="JE62">
        <v>2.4047900000000002</v>
      </c>
      <c r="JF62">
        <v>36.363500000000002</v>
      </c>
      <c r="JG62">
        <v>14.7012</v>
      </c>
      <c r="JH62">
        <v>18</v>
      </c>
      <c r="JI62">
        <v>625.41899999999998</v>
      </c>
      <c r="JJ62">
        <v>446.661</v>
      </c>
      <c r="JK62">
        <v>29.206299999999999</v>
      </c>
      <c r="JL62">
        <v>30.117699999999999</v>
      </c>
      <c r="JM62">
        <v>29.9999</v>
      </c>
      <c r="JN62">
        <v>30.034500000000001</v>
      </c>
      <c r="JO62">
        <v>29.9712</v>
      </c>
      <c r="JP62">
        <v>21.632999999999999</v>
      </c>
      <c r="JQ62">
        <v>20.561599999999999</v>
      </c>
      <c r="JR62">
        <v>96.631500000000003</v>
      </c>
      <c r="JS62">
        <v>-999.9</v>
      </c>
      <c r="JT62">
        <v>411.90100000000001</v>
      </c>
      <c r="JU62">
        <v>25</v>
      </c>
      <c r="JV62">
        <v>94.805599999999998</v>
      </c>
      <c r="JW62">
        <v>100.91500000000001</v>
      </c>
    </row>
    <row r="63" spans="1:283" x14ac:dyDescent="0.2">
      <c r="A63">
        <v>47</v>
      </c>
      <c r="B63">
        <v>1690386442.0999999</v>
      </c>
      <c r="C63">
        <v>8072</v>
      </c>
      <c r="D63" t="s">
        <v>634</v>
      </c>
      <c r="E63" t="s">
        <v>635</v>
      </c>
      <c r="F63">
        <v>15</v>
      </c>
      <c r="P63">
        <v>1690386434.349999</v>
      </c>
      <c r="Q63">
        <f t="shared" si="0"/>
        <v>1.8353166697356813E-4</v>
      </c>
      <c r="R63">
        <f t="shared" si="1"/>
        <v>0.18353166697356812</v>
      </c>
      <c r="S63">
        <f t="shared" si="2"/>
        <v>2.9934203717671979</v>
      </c>
      <c r="T63">
        <f t="shared" si="3"/>
        <v>409.93233333333319</v>
      </c>
      <c r="U63">
        <f t="shared" si="4"/>
        <v>-59.650208095016573</v>
      </c>
      <c r="V63">
        <f t="shared" si="5"/>
        <v>-6.0603236455426783</v>
      </c>
      <c r="W63">
        <f t="shared" si="6"/>
        <v>41.648180150775246</v>
      </c>
      <c r="X63">
        <f t="shared" si="7"/>
        <v>1.0326089546456566E-2</v>
      </c>
      <c r="Y63">
        <f>IF(LEFT(CS63,1)&lt;&gt;"0",IF(LEFT(CS63,1)="1",3,CT63),$D$5+$E$5*(DJ63*DC63/($K$5*1000))+$F$5*(DJ63*DC63/($K$5*1000))*MAX(MIN(CQ63,$J$5),$I$5)*MAX(MIN(CQ63,$J$5),$I$5)+$G$5*MAX(MIN(CQ63,$J$5),$I$5)*(DJ63*DC63/($K$5*1000))+$H$5*(DJ63*DC63/($K$5*1000))*(DJ63*DC63/($K$5*1000)))</f>
        <v>2.9540535347970502</v>
      </c>
      <c r="Z63">
        <f t="shared" si="8"/>
        <v>1.0306078440481571E-2</v>
      </c>
      <c r="AA63">
        <f t="shared" si="9"/>
        <v>6.4430936758045187E-3</v>
      </c>
      <c r="AB63">
        <f t="shared" si="10"/>
        <v>241.73810777486241</v>
      </c>
      <c r="AC63">
        <f>(DE63+(AB63+2*0.95*0.0000000567*(((DE63+$B$7)+273)^4-(DE63+273)^4)-44100*Q63)/(1.84*29.3*Y63+8*0.95*0.0000000567*(DE63+273)^3))</f>
        <v>31.381363196610017</v>
      </c>
      <c r="AD63">
        <f>($C$7*DF63+$D$7*DG63+$E$7*AC63)</f>
        <v>30.185913333333339</v>
      </c>
      <c r="AE63">
        <f t="shared" si="11"/>
        <v>4.3061581363249513</v>
      </c>
      <c r="AF63">
        <f t="shared" si="12"/>
        <v>59.982360004538336</v>
      </c>
      <c r="AG63">
        <f t="shared" si="13"/>
        <v>2.5580152489617443</v>
      </c>
      <c r="AH63">
        <f t="shared" si="14"/>
        <v>4.2646125440349492</v>
      </c>
      <c r="AI63">
        <f t="shared" si="15"/>
        <v>1.748142887363207</v>
      </c>
      <c r="AJ63">
        <f t="shared" si="16"/>
        <v>-8.093746513534354</v>
      </c>
      <c r="AK63">
        <f t="shared" si="17"/>
        <v>-26.900426570314444</v>
      </c>
      <c r="AL63">
        <f>2*0.95*0.0000000567*(((DE63+$B$7)+273)^4-(AD63+273)^4)</f>
        <v>-2.026824403112593</v>
      </c>
      <c r="AM63">
        <f t="shared" si="18"/>
        <v>204.71711028790105</v>
      </c>
      <c r="AN63">
        <v>0</v>
      </c>
      <c r="AO63">
        <v>0</v>
      </c>
      <c r="AP63">
        <f>IF(AN63*$H$13&gt;=AR63,1,(AR63/(AR63-AN63*$H$13)))</f>
        <v>1</v>
      </c>
      <c r="AQ63">
        <f t="shared" si="19"/>
        <v>0</v>
      </c>
      <c r="AR63">
        <f>MAX(0,($B$13+$C$13*DJ63)/(1+$D$13*DJ63)*DC63/(DE63+273)*$E$13)</f>
        <v>53087.471449412085</v>
      </c>
      <c r="AS63" t="s">
        <v>414</v>
      </c>
      <c r="AT63">
        <v>12558.6</v>
      </c>
      <c r="AU63">
        <v>607.06799999999998</v>
      </c>
      <c r="AV63">
        <v>2188.17</v>
      </c>
      <c r="AW63">
        <f t="shared" si="20"/>
        <v>0.72256817340517421</v>
      </c>
      <c r="AX63">
        <v>-1.734461745173538</v>
      </c>
      <c r="AY63" t="s">
        <v>636</v>
      </c>
      <c r="AZ63">
        <v>12609.1</v>
      </c>
      <c r="BA63">
        <v>471.04664000000002</v>
      </c>
      <c r="BB63">
        <v>529.92899999999997</v>
      </c>
      <c r="BC63">
        <f t="shared" si="21"/>
        <v>0.11111367749264511</v>
      </c>
      <c r="BD63">
        <v>0.5</v>
      </c>
      <c r="BE63">
        <f t="shared" si="22"/>
        <v>1261.2182705569235</v>
      </c>
      <c r="BF63">
        <f t="shared" si="23"/>
        <v>2.9934203717671979</v>
      </c>
      <c r="BG63">
        <f t="shared" si="24"/>
        <v>70.069300081246809</v>
      </c>
      <c r="BH63">
        <f t="shared" si="25"/>
        <v>3.7486628820029835E-3</v>
      </c>
      <c r="BI63">
        <f t="shared" si="26"/>
        <v>3.1291757952480426</v>
      </c>
      <c r="BJ63">
        <f t="shared" si="27"/>
        <v>324.95974007169684</v>
      </c>
      <c r="BK63" t="s">
        <v>637</v>
      </c>
      <c r="BL63">
        <v>-27.8</v>
      </c>
      <c r="BM63">
        <f t="shared" si="28"/>
        <v>-27.8</v>
      </c>
      <c r="BN63">
        <f t="shared" si="29"/>
        <v>1.0524598578300113</v>
      </c>
      <c r="BO63">
        <f t="shared" si="30"/>
        <v>0.10557521663747081</v>
      </c>
      <c r="BP63">
        <f t="shared" si="31"/>
        <v>0.74831383096341553</v>
      </c>
      <c r="BQ63">
        <f t="shared" si="32"/>
        <v>-0.76332801825276375</v>
      </c>
      <c r="BR63">
        <f t="shared" si="33"/>
        <v>1.048788123726363</v>
      </c>
      <c r="BS63">
        <f t="shared" si="34"/>
        <v>-6.2307864514683483E-3</v>
      </c>
      <c r="BT63">
        <f t="shared" si="35"/>
        <v>1.0062307864514684</v>
      </c>
      <c r="BU63">
        <v>3212</v>
      </c>
      <c r="BV63">
        <v>300</v>
      </c>
      <c r="BW63">
        <v>300</v>
      </c>
      <c r="BX63">
        <v>300</v>
      </c>
      <c r="BY63">
        <v>12609.1</v>
      </c>
      <c r="BZ63">
        <v>522.34</v>
      </c>
      <c r="CA63">
        <v>-9.1346199999999995E-3</v>
      </c>
      <c r="CB63">
        <v>-0.35</v>
      </c>
      <c r="CC63" t="s">
        <v>417</v>
      </c>
      <c r="CD63" t="s">
        <v>417</v>
      </c>
      <c r="CE63" t="s">
        <v>417</v>
      </c>
      <c r="CF63" t="s">
        <v>417</v>
      </c>
      <c r="CG63" t="s">
        <v>417</v>
      </c>
      <c r="CH63" t="s">
        <v>417</v>
      </c>
      <c r="CI63" t="s">
        <v>417</v>
      </c>
      <c r="CJ63" t="s">
        <v>417</v>
      </c>
      <c r="CK63" t="s">
        <v>417</v>
      </c>
      <c r="CL63" t="s">
        <v>417</v>
      </c>
      <c r="CM63">
        <f>$B$11*DK63+$C$11*DL63+$F$11*DW63*(1-DZ63)</f>
        <v>1500.009</v>
      </c>
      <c r="CN63">
        <f t="shared" si="36"/>
        <v>1261.2182705569235</v>
      </c>
      <c r="CO63">
        <f>($B$11*$D$9+$C$11*$D$9+$F$11*((EJ63+EB63)/MAX(EJ63+EB63+EK63, 0.1)*$I$9+EK63/MAX(EJ63+EB63+EK63, 0.1)*$J$9))/($B$11+$C$11+$F$11)</f>
        <v>0.8408071355284692</v>
      </c>
      <c r="CP63">
        <f>($B$11*$K$9+$C$11*$K$9+$F$11*((EJ63+EB63)/MAX(EJ63+EB63+EK63, 0.1)*$P$9+EK63/MAX(EJ63+EB63+EK63, 0.1)*$Q$9))/($B$11+$C$11+$F$11)</f>
        <v>0.16115777156994551</v>
      </c>
      <c r="CQ63">
        <v>6</v>
      </c>
      <c r="CR63">
        <v>0.5</v>
      </c>
      <c r="CS63" t="s">
        <v>418</v>
      </c>
      <c r="CT63">
        <v>2</v>
      </c>
      <c r="CU63">
        <v>1690386434.349999</v>
      </c>
      <c r="CV63">
        <v>409.93233333333319</v>
      </c>
      <c r="CW63">
        <v>412.99983333333341</v>
      </c>
      <c r="CX63">
        <v>25.177886666666659</v>
      </c>
      <c r="CY63">
        <v>24.99904333333334</v>
      </c>
      <c r="CZ63">
        <v>408.77033333333333</v>
      </c>
      <c r="DA63">
        <v>24.837886666666659</v>
      </c>
      <c r="DB63">
        <v>600.22609999999986</v>
      </c>
      <c r="DC63">
        <v>101.4976333333333</v>
      </c>
      <c r="DD63">
        <v>0.1000616133333334</v>
      </c>
      <c r="DE63">
        <v>30.017003333333331</v>
      </c>
      <c r="DF63">
        <v>30.185913333333339</v>
      </c>
      <c r="DG63">
        <v>999.9000000000002</v>
      </c>
      <c r="DH63">
        <v>0</v>
      </c>
      <c r="DI63">
        <v>0</v>
      </c>
      <c r="DJ63">
        <v>9990.730333333333</v>
      </c>
      <c r="DK63">
        <v>0</v>
      </c>
      <c r="DL63">
        <v>1720.896</v>
      </c>
      <c r="DM63">
        <v>-3.0626963333333341</v>
      </c>
      <c r="DN63">
        <v>420.52249999999998</v>
      </c>
      <c r="DO63">
        <v>423.58923333333342</v>
      </c>
      <c r="DP63">
        <v>0.17292823333333329</v>
      </c>
      <c r="DQ63">
        <v>412.99983333333341</v>
      </c>
      <c r="DR63">
        <v>24.99904333333334</v>
      </c>
      <c r="DS63">
        <v>2.5548923333333331</v>
      </c>
      <c r="DT63">
        <v>2.5373406666666671</v>
      </c>
      <c r="DU63">
        <v>21.380479999999999</v>
      </c>
      <c r="DV63">
        <v>21.268013333333329</v>
      </c>
      <c r="DW63">
        <v>1500.009</v>
      </c>
      <c r="DX63">
        <v>0.97300506666666664</v>
      </c>
      <c r="DY63">
        <v>2.6995046666666671E-2</v>
      </c>
      <c r="DZ63">
        <v>0</v>
      </c>
      <c r="EA63">
        <v>471.06749999999988</v>
      </c>
      <c r="EB63">
        <v>4.9993100000000004</v>
      </c>
      <c r="EC63">
        <v>9815.3469999999998</v>
      </c>
      <c r="ED63">
        <v>13259.343333333331</v>
      </c>
      <c r="EE63">
        <v>37.811999999999991</v>
      </c>
      <c r="EF63">
        <v>39.595599999999997</v>
      </c>
      <c r="EG63">
        <v>38.186999999999991</v>
      </c>
      <c r="EH63">
        <v>38.991599999999998</v>
      </c>
      <c r="EI63">
        <v>39.270666666666664</v>
      </c>
      <c r="EJ63">
        <v>1454.652</v>
      </c>
      <c r="EK63">
        <v>40.356999999999992</v>
      </c>
      <c r="EL63">
        <v>0</v>
      </c>
      <c r="EM63">
        <v>115</v>
      </c>
      <c r="EN63">
        <v>0</v>
      </c>
      <c r="EO63">
        <v>471.04664000000002</v>
      </c>
      <c r="EP63">
        <v>-4.2110769322037012</v>
      </c>
      <c r="EQ63">
        <v>398.89846081165712</v>
      </c>
      <c r="ER63">
        <v>9807.3428000000004</v>
      </c>
      <c r="ES63">
        <v>15</v>
      </c>
      <c r="ET63">
        <v>1690386467.0999999</v>
      </c>
      <c r="EU63" t="s">
        <v>638</v>
      </c>
      <c r="EV63">
        <v>1690386463.0999999</v>
      </c>
      <c r="EW63">
        <v>1690386467.0999999</v>
      </c>
      <c r="EX63">
        <v>31</v>
      </c>
      <c r="EY63">
        <v>-3.0000000000000001E-3</v>
      </c>
      <c r="EZ63">
        <v>6.0000000000000001E-3</v>
      </c>
      <c r="FA63">
        <v>1.1619999999999999</v>
      </c>
      <c r="FB63">
        <v>0.34</v>
      </c>
      <c r="FC63">
        <v>413</v>
      </c>
      <c r="FD63">
        <v>25</v>
      </c>
      <c r="FE63">
        <v>0.23</v>
      </c>
      <c r="FF63">
        <v>0.2</v>
      </c>
      <c r="FG63">
        <v>2.9929453853915349</v>
      </c>
      <c r="FH63">
        <v>-2.7191358282828339E-2</v>
      </c>
      <c r="FI63">
        <v>4.2928742560384113E-2</v>
      </c>
      <c r="FJ63">
        <v>1</v>
      </c>
      <c r="FK63">
        <v>-3.060316097560976</v>
      </c>
      <c r="FL63">
        <v>-0.11137860627177951</v>
      </c>
      <c r="FM63">
        <v>3.7743533374609201E-2</v>
      </c>
      <c r="FN63">
        <v>1</v>
      </c>
      <c r="FO63">
        <v>409.93012903225798</v>
      </c>
      <c r="FP63">
        <v>4.9596774193130383E-2</v>
      </c>
      <c r="FQ63">
        <v>2.703849339127495E-2</v>
      </c>
      <c r="FR63">
        <v>1</v>
      </c>
      <c r="FS63">
        <v>0.14559984634146339</v>
      </c>
      <c r="FT63">
        <v>0.41109095121951222</v>
      </c>
      <c r="FU63">
        <v>4.3257740384318753E-2</v>
      </c>
      <c r="FV63">
        <v>1</v>
      </c>
      <c r="FW63">
        <v>25.166709677419352</v>
      </c>
      <c r="FX63">
        <v>0.21664354838698641</v>
      </c>
      <c r="FY63">
        <v>1.865545591455247E-2</v>
      </c>
      <c r="FZ63">
        <v>1</v>
      </c>
      <c r="GA63">
        <v>5</v>
      </c>
      <c r="GB63">
        <v>5</v>
      </c>
      <c r="GC63" t="s">
        <v>420</v>
      </c>
      <c r="GD63">
        <v>3.1746300000000001</v>
      </c>
      <c r="GE63">
        <v>2.7970600000000001</v>
      </c>
      <c r="GF63">
        <v>0.102563</v>
      </c>
      <c r="GG63">
        <v>0.10390099999999999</v>
      </c>
      <c r="GH63">
        <v>0.123756</v>
      </c>
      <c r="GI63">
        <v>0.12418800000000001</v>
      </c>
      <c r="GJ63">
        <v>27924.9</v>
      </c>
      <c r="GK63">
        <v>22229.9</v>
      </c>
      <c r="GL63">
        <v>29096.6</v>
      </c>
      <c r="GM63">
        <v>24313.8</v>
      </c>
      <c r="GN63">
        <v>32413.4</v>
      </c>
      <c r="GO63">
        <v>31062</v>
      </c>
      <c r="GP63">
        <v>40127.1</v>
      </c>
      <c r="GQ63">
        <v>39658.9</v>
      </c>
      <c r="GR63">
        <v>2.1243500000000002</v>
      </c>
      <c r="GS63">
        <v>1.8408</v>
      </c>
      <c r="GT63">
        <v>0.115745</v>
      </c>
      <c r="GU63">
        <v>0</v>
      </c>
      <c r="GV63">
        <v>28.238800000000001</v>
      </c>
      <c r="GW63">
        <v>999.9</v>
      </c>
      <c r="GX63">
        <v>65.599999999999994</v>
      </c>
      <c r="GY63">
        <v>32.1</v>
      </c>
      <c r="GZ63">
        <v>31.035900000000002</v>
      </c>
      <c r="HA63">
        <v>62.0625</v>
      </c>
      <c r="HB63">
        <v>31.674700000000001</v>
      </c>
      <c r="HC63">
        <v>1</v>
      </c>
      <c r="HD63">
        <v>0.21734200000000001</v>
      </c>
      <c r="HE63">
        <v>0</v>
      </c>
      <c r="HF63">
        <v>20.278600000000001</v>
      </c>
      <c r="HG63">
        <v>5.2244799999999998</v>
      </c>
      <c r="HH63">
        <v>11.908099999999999</v>
      </c>
      <c r="HI63">
        <v>4.9637000000000002</v>
      </c>
      <c r="HJ63">
        <v>3.2919999999999998</v>
      </c>
      <c r="HK63">
        <v>9999</v>
      </c>
      <c r="HL63">
        <v>9999</v>
      </c>
      <c r="HM63">
        <v>9999</v>
      </c>
      <c r="HN63">
        <v>999.9</v>
      </c>
      <c r="HO63">
        <v>4.9702000000000002</v>
      </c>
      <c r="HP63">
        <v>1.8751599999999999</v>
      </c>
      <c r="HQ63">
        <v>1.8739300000000001</v>
      </c>
      <c r="HR63">
        <v>1.8731599999999999</v>
      </c>
      <c r="HS63">
        <v>1.87459</v>
      </c>
      <c r="HT63">
        <v>1.86954</v>
      </c>
      <c r="HU63">
        <v>1.8736999999999999</v>
      </c>
      <c r="HV63">
        <v>1.8788</v>
      </c>
      <c r="HW63">
        <v>0</v>
      </c>
      <c r="HX63">
        <v>0</v>
      </c>
      <c r="HY63">
        <v>0</v>
      </c>
      <c r="HZ63">
        <v>0</v>
      </c>
      <c r="IA63" t="s">
        <v>421</v>
      </c>
      <c r="IB63" t="s">
        <v>422</v>
      </c>
      <c r="IC63" t="s">
        <v>423</v>
      </c>
      <c r="ID63" t="s">
        <v>423</v>
      </c>
      <c r="IE63" t="s">
        <v>423</v>
      </c>
      <c r="IF63" t="s">
        <v>423</v>
      </c>
      <c r="IG63">
        <v>0</v>
      </c>
      <c r="IH63">
        <v>100</v>
      </c>
      <c r="II63">
        <v>100</v>
      </c>
      <c r="IJ63">
        <v>1.1619999999999999</v>
      </c>
      <c r="IK63">
        <v>0.34</v>
      </c>
      <c r="IL63">
        <v>1.1456013200610371</v>
      </c>
      <c r="IM63">
        <v>7.5022699049890511E-4</v>
      </c>
      <c r="IN63">
        <v>-1.9075414379404558E-6</v>
      </c>
      <c r="IO63">
        <v>4.87577687351772E-10</v>
      </c>
      <c r="IP63">
        <v>0.3340799999999966</v>
      </c>
      <c r="IQ63">
        <v>0</v>
      </c>
      <c r="IR63">
        <v>0</v>
      </c>
      <c r="IS63">
        <v>0</v>
      </c>
      <c r="IT63">
        <v>1</v>
      </c>
      <c r="IU63">
        <v>1943</v>
      </c>
      <c r="IV63">
        <v>1</v>
      </c>
      <c r="IW63">
        <v>21</v>
      </c>
      <c r="IX63">
        <v>1.6</v>
      </c>
      <c r="IY63">
        <v>1.6</v>
      </c>
      <c r="IZ63">
        <v>1.0827599999999999</v>
      </c>
      <c r="JA63">
        <v>2.4145500000000002</v>
      </c>
      <c r="JB63">
        <v>1.42578</v>
      </c>
      <c r="JC63">
        <v>2.2729499999999998</v>
      </c>
      <c r="JD63">
        <v>1.5478499999999999</v>
      </c>
      <c r="JE63">
        <v>2.33521</v>
      </c>
      <c r="JF63">
        <v>36.457799999999999</v>
      </c>
      <c r="JG63">
        <v>14.6661</v>
      </c>
      <c r="JH63">
        <v>18</v>
      </c>
      <c r="JI63">
        <v>625.721</v>
      </c>
      <c r="JJ63">
        <v>426.036</v>
      </c>
      <c r="JK63">
        <v>29.421299999999999</v>
      </c>
      <c r="JL63">
        <v>30.1663</v>
      </c>
      <c r="JM63">
        <v>30.000499999999999</v>
      </c>
      <c r="JN63">
        <v>30.0793</v>
      </c>
      <c r="JO63">
        <v>30.024000000000001</v>
      </c>
      <c r="JP63">
        <v>21.689699999999998</v>
      </c>
      <c r="JQ63">
        <v>20.561599999999999</v>
      </c>
      <c r="JR63">
        <v>95.888900000000007</v>
      </c>
      <c r="JS63">
        <v>-999.9</v>
      </c>
      <c r="JT63">
        <v>412.92</v>
      </c>
      <c r="JU63">
        <v>25</v>
      </c>
      <c r="JV63">
        <v>94.792500000000004</v>
      </c>
      <c r="JW63">
        <v>100.90900000000001</v>
      </c>
    </row>
    <row r="64" spans="1:283" x14ac:dyDescent="0.2">
      <c r="A64">
        <v>48</v>
      </c>
      <c r="B64">
        <v>1690386647.5</v>
      </c>
      <c r="C64">
        <v>8277.4000000953674</v>
      </c>
      <c r="D64" t="s">
        <v>639</v>
      </c>
      <c r="E64" t="s">
        <v>640</v>
      </c>
      <c r="F64">
        <v>15</v>
      </c>
      <c r="P64">
        <v>1690386639.75</v>
      </c>
      <c r="Q64">
        <f t="shared" si="0"/>
        <v>4.2284170329383118E-4</v>
      </c>
      <c r="R64">
        <f t="shared" si="1"/>
        <v>0.42284170329383119</v>
      </c>
      <c r="S64">
        <f t="shared" si="2"/>
        <v>6.5369717368270104</v>
      </c>
      <c r="T64">
        <f t="shared" si="3"/>
        <v>409.97879999999998</v>
      </c>
      <c r="U64">
        <f t="shared" si="4"/>
        <v>47.874215048115069</v>
      </c>
      <c r="V64">
        <f t="shared" si="5"/>
        <v>4.8638800396748811</v>
      </c>
      <c r="W64">
        <f t="shared" si="6"/>
        <v>41.652645375088447</v>
      </c>
      <c r="X64">
        <f t="shared" si="7"/>
        <v>2.9450981996129687E-2</v>
      </c>
      <c r="Y64">
        <f>IF(LEFT(CS64,1)&lt;&gt;"0",IF(LEFT(CS64,1)="1",3,CT64),$D$5+$E$5*(DJ64*DC64/($K$5*1000))+$F$5*(DJ64*DC64/($K$5*1000))*MAX(MIN(CQ64,$J$5),$I$5)*MAX(MIN(CQ64,$J$5),$I$5)+$G$5*MAX(MIN(CQ64,$J$5),$I$5)*(DJ64*DC64/($K$5*1000))+$H$5*(DJ64*DC64/($K$5*1000))*(DJ64*DC64/($K$5*1000)))</f>
        <v>2.955048015596371</v>
      </c>
      <c r="Z64">
        <f t="shared" si="8"/>
        <v>2.9288885355850811E-2</v>
      </c>
      <c r="AA64">
        <f t="shared" si="9"/>
        <v>1.8320042570239926E-2</v>
      </c>
      <c r="AB64">
        <f t="shared" si="10"/>
        <v>241.7381260556607</v>
      </c>
      <c r="AC64">
        <f>(DE64+(AB64+2*0.95*0.0000000567*(((DE64+$B$7)+273)^4-(DE64+273)^4)-44100*Q64)/(1.84*29.3*Y64+8*0.95*0.0000000567*(DE64+273)^3))</f>
        <v>30.35542004970738</v>
      </c>
      <c r="AD64">
        <f>($C$7*DF64+$D$7*DG64+$E$7*AC64)</f>
        <v>28.946143333333339</v>
      </c>
      <c r="AE64">
        <f t="shared" si="11"/>
        <v>4.0092561646914762</v>
      </c>
      <c r="AF64">
        <f t="shared" si="12"/>
        <v>64.20872707549789</v>
      </c>
      <c r="AG64">
        <f t="shared" si="13"/>
        <v>2.5901435055883555</v>
      </c>
      <c r="AH64">
        <f t="shared" si="14"/>
        <v>4.0339430846258848</v>
      </c>
      <c r="AI64">
        <f t="shared" si="15"/>
        <v>1.4191126591031207</v>
      </c>
      <c r="AJ64">
        <f t="shared" si="16"/>
        <v>-18.647319115257954</v>
      </c>
      <c r="AK64">
        <f t="shared" si="17"/>
        <v>16.900406199100086</v>
      </c>
      <c r="AL64">
        <f>2*0.95*0.0000000567*(((DE64+$B$7)+273)^4-(AD64+273)^4)</f>
        <v>1.2591026413130211</v>
      </c>
      <c r="AM64">
        <f t="shared" si="18"/>
        <v>241.25031578081587</v>
      </c>
      <c r="AN64">
        <v>0</v>
      </c>
      <c r="AO64">
        <v>0</v>
      </c>
      <c r="AP64">
        <f>IF(AN64*$H$13&gt;=AR64,1,(AR64/(AR64-AN64*$H$13)))</f>
        <v>1</v>
      </c>
      <c r="AQ64">
        <f t="shared" si="19"/>
        <v>0</v>
      </c>
      <c r="AR64">
        <f>MAX(0,($B$13+$C$13*DJ64)/(1+$D$13*DJ64)*DC64/(DE64+273)*$E$13)</f>
        <v>53285.873370423556</v>
      </c>
      <c r="AS64" t="s">
        <v>414</v>
      </c>
      <c r="AT64">
        <v>12558.6</v>
      </c>
      <c r="AU64">
        <v>607.06799999999998</v>
      </c>
      <c r="AV64">
        <v>2188.17</v>
      </c>
      <c r="AW64">
        <f t="shared" si="20"/>
        <v>0.72256817340517421</v>
      </c>
      <c r="AX64">
        <v>-1.734461745173538</v>
      </c>
      <c r="AY64" t="s">
        <v>641</v>
      </c>
      <c r="AZ64">
        <v>12522.5</v>
      </c>
      <c r="BA64">
        <v>1053.6619230769229</v>
      </c>
      <c r="BB64">
        <v>1224.95</v>
      </c>
      <c r="BC64">
        <f t="shared" si="21"/>
        <v>0.13983270902737022</v>
      </c>
      <c r="BD64">
        <v>0.5</v>
      </c>
      <c r="BE64">
        <f t="shared" si="22"/>
        <v>1261.2172702879075</v>
      </c>
      <c r="BF64">
        <f t="shared" si="23"/>
        <v>6.5369717368270104</v>
      </c>
      <c r="BG64">
        <f t="shared" si="24"/>
        <v>88.179713788231552</v>
      </c>
      <c r="BH64">
        <f t="shared" si="25"/>
        <v>6.5582938617010584E-3</v>
      </c>
      <c r="BI64">
        <f t="shared" si="26"/>
        <v>0.78633413608718727</v>
      </c>
      <c r="BJ64">
        <f t="shared" si="27"/>
        <v>498.35073590575132</v>
      </c>
      <c r="BK64" t="s">
        <v>642</v>
      </c>
      <c r="BL64">
        <v>-974.79</v>
      </c>
      <c r="BM64">
        <f t="shared" si="28"/>
        <v>-974.79</v>
      </c>
      <c r="BN64">
        <f t="shared" si="29"/>
        <v>1.7957794195681456</v>
      </c>
      <c r="BO64">
        <f t="shared" si="30"/>
        <v>7.7867419296406462E-2</v>
      </c>
      <c r="BP64">
        <f t="shared" si="31"/>
        <v>0.30453119862407368</v>
      </c>
      <c r="BQ64">
        <f t="shared" si="32"/>
        <v>0.27721810462689822</v>
      </c>
      <c r="BR64">
        <f t="shared" si="33"/>
        <v>0.6092080080854998</v>
      </c>
      <c r="BS64">
        <f t="shared" si="34"/>
        <v>-7.2038649203804081E-2</v>
      </c>
      <c r="BT64">
        <f t="shared" si="35"/>
        <v>1.0720386492038041</v>
      </c>
      <c r="BU64">
        <v>3214</v>
      </c>
      <c r="BV64">
        <v>300</v>
      </c>
      <c r="BW64">
        <v>300</v>
      </c>
      <c r="BX64">
        <v>300</v>
      </c>
      <c r="BY64">
        <v>12522.5</v>
      </c>
      <c r="BZ64">
        <v>1209.74</v>
      </c>
      <c r="CA64">
        <v>-9.0732399999999998E-3</v>
      </c>
      <c r="CB64">
        <v>7.27</v>
      </c>
      <c r="CC64" t="s">
        <v>417</v>
      </c>
      <c r="CD64" t="s">
        <v>417</v>
      </c>
      <c r="CE64" t="s">
        <v>417</v>
      </c>
      <c r="CF64" t="s">
        <v>417</v>
      </c>
      <c r="CG64" t="s">
        <v>417</v>
      </c>
      <c r="CH64" t="s">
        <v>417</v>
      </c>
      <c r="CI64" t="s">
        <v>417</v>
      </c>
      <c r="CJ64" t="s">
        <v>417</v>
      </c>
      <c r="CK64" t="s">
        <v>417</v>
      </c>
      <c r="CL64" t="s">
        <v>417</v>
      </c>
      <c r="CM64">
        <f>$B$11*DK64+$C$11*DL64+$F$11*DW64*(1-DZ64)</f>
        <v>1500.0076666666671</v>
      </c>
      <c r="CN64">
        <f t="shared" si="36"/>
        <v>1261.2172702879075</v>
      </c>
      <c r="CO64">
        <f>($B$11*$D$9+$C$11*$D$9+$F$11*((EJ64+EB64)/MAX(EJ64+EB64+EK64, 0.1)*$I$9+EK64/MAX(EJ64+EB64+EK64, 0.1)*$J$9))/($B$11+$C$11+$F$11)</f>
        <v>0.84080721606616704</v>
      </c>
      <c r="CP64">
        <f>($B$11*$K$9+$C$11*$K$9+$F$11*((EJ64+EB64)/MAX(EJ64+EB64+EK64, 0.1)*$P$9+EK64/MAX(EJ64+EB64+EK64, 0.1)*$Q$9))/($B$11+$C$11+$F$11)</f>
        <v>0.16115792700770237</v>
      </c>
      <c r="CQ64">
        <v>6</v>
      </c>
      <c r="CR64">
        <v>0.5</v>
      </c>
      <c r="CS64" t="s">
        <v>418</v>
      </c>
      <c r="CT64">
        <v>2</v>
      </c>
      <c r="CU64">
        <v>1690386639.75</v>
      </c>
      <c r="CV64">
        <v>409.97879999999998</v>
      </c>
      <c r="CW64">
        <v>416.6867666666667</v>
      </c>
      <c r="CX64">
        <v>25.494273333333329</v>
      </c>
      <c r="CY64">
        <v>25.082356666666669</v>
      </c>
      <c r="CZ64">
        <v>408.78379999999999</v>
      </c>
      <c r="DA64">
        <v>25.160273333333329</v>
      </c>
      <c r="DB64">
        <v>600.21119999999996</v>
      </c>
      <c r="DC64">
        <v>101.49736666666669</v>
      </c>
      <c r="DD64">
        <v>9.9704633333333334E-2</v>
      </c>
      <c r="DE64">
        <v>29.052226666666659</v>
      </c>
      <c r="DF64">
        <v>28.946143333333339</v>
      </c>
      <c r="DG64">
        <v>999.9000000000002</v>
      </c>
      <c r="DH64">
        <v>0</v>
      </c>
      <c r="DI64">
        <v>0</v>
      </c>
      <c r="DJ64">
        <v>9996.396999999999</v>
      </c>
      <c r="DK64">
        <v>0</v>
      </c>
      <c r="DL64">
        <v>1932.210333333333</v>
      </c>
      <c r="DM64">
        <v>-6.738929333333334</v>
      </c>
      <c r="DN64">
        <v>420.67516666666683</v>
      </c>
      <c r="DO64">
        <v>427.40713333333332</v>
      </c>
      <c r="DP64">
        <v>0.4178914666666666</v>
      </c>
      <c r="DQ64">
        <v>416.6867666666667</v>
      </c>
      <c r="DR64">
        <v>25.082356666666669</v>
      </c>
      <c r="DS64">
        <v>2.588207666666666</v>
      </c>
      <c r="DT64">
        <v>2.545793333333334</v>
      </c>
      <c r="DU64">
        <v>21.592073333333339</v>
      </c>
      <c r="DV64">
        <v>21.32227</v>
      </c>
      <c r="DW64">
        <v>1500.0076666666671</v>
      </c>
      <c r="DX64">
        <v>0.97300433333333369</v>
      </c>
      <c r="DY64">
        <v>2.6995299999999989E-2</v>
      </c>
      <c r="DZ64">
        <v>0</v>
      </c>
      <c r="EA64">
        <v>1053.595</v>
      </c>
      <c r="EB64">
        <v>4.9993100000000004</v>
      </c>
      <c r="EC64">
        <v>17805.23333333333</v>
      </c>
      <c r="ED64">
        <v>13259.32</v>
      </c>
      <c r="EE64">
        <v>37.603999999999999</v>
      </c>
      <c r="EF64">
        <v>39.528933333333327</v>
      </c>
      <c r="EG64">
        <v>38.120800000000003</v>
      </c>
      <c r="EH64">
        <v>38.608199999999989</v>
      </c>
      <c r="EI64">
        <v>38.978999999999992</v>
      </c>
      <c r="EJ64">
        <v>1454.6469999999999</v>
      </c>
      <c r="EK64">
        <v>40.360999999999983</v>
      </c>
      <c r="EL64">
        <v>0</v>
      </c>
      <c r="EM64">
        <v>204.79999995231631</v>
      </c>
      <c r="EN64">
        <v>0</v>
      </c>
      <c r="EO64">
        <v>1053.6619230769229</v>
      </c>
      <c r="EP64">
        <v>-326.06940193999878</v>
      </c>
      <c r="EQ64">
        <v>-5733.0085506176392</v>
      </c>
      <c r="ER64">
        <v>17809.49615384615</v>
      </c>
      <c r="ES64">
        <v>15</v>
      </c>
      <c r="ET64">
        <v>1690386666.5</v>
      </c>
      <c r="EU64" t="s">
        <v>643</v>
      </c>
      <c r="EV64">
        <v>1690386665</v>
      </c>
      <c r="EW64">
        <v>1690386666.5</v>
      </c>
      <c r="EX64">
        <v>32</v>
      </c>
      <c r="EY64">
        <v>3.5000000000000003E-2</v>
      </c>
      <c r="EZ64">
        <v>-6.0000000000000001E-3</v>
      </c>
      <c r="FA64">
        <v>1.1950000000000001</v>
      </c>
      <c r="FB64">
        <v>0.33400000000000002</v>
      </c>
      <c r="FC64">
        <v>417</v>
      </c>
      <c r="FD64">
        <v>25</v>
      </c>
      <c r="FE64">
        <v>0.37</v>
      </c>
      <c r="FF64">
        <v>0.17</v>
      </c>
      <c r="FG64">
        <v>6.5691613346290909</v>
      </c>
      <c r="FH64">
        <v>-2.1251794918297678E-2</v>
      </c>
      <c r="FI64">
        <v>7.2638546536396897E-2</v>
      </c>
      <c r="FJ64">
        <v>1</v>
      </c>
      <c r="FK64">
        <v>-6.7399377500000002</v>
      </c>
      <c r="FL64">
        <v>-0.16639013133209041</v>
      </c>
      <c r="FM64">
        <v>6.9863873442842395E-2</v>
      </c>
      <c r="FN64">
        <v>1</v>
      </c>
      <c r="FO64">
        <v>409.94783333333328</v>
      </c>
      <c r="FP64">
        <v>-0.19864738598451859</v>
      </c>
      <c r="FQ64">
        <v>4.0448389612221511E-2</v>
      </c>
      <c r="FR64">
        <v>1</v>
      </c>
      <c r="FS64">
        <v>0.39938547499999999</v>
      </c>
      <c r="FT64">
        <v>0.52822612007504521</v>
      </c>
      <c r="FU64">
        <v>5.3325174790612502E-2</v>
      </c>
      <c r="FV64">
        <v>0</v>
      </c>
      <c r="FW64">
        <v>25.500240000000002</v>
      </c>
      <c r="FX64">
        <v>0.55238976640715698</v>
      </c>
      <c r="FY64">
        <v>4.0056057386284823E-2</v>
      </c>
      <c r="FZ64">
        <v>1</v>
      </c>
      <c r="GA64">
        <v>4</v>
      </c>
      <c r="GB64">
        <v>5</v>
      </c>
      <c r="GC64" t="s">
        <v>489</v>
      </c>
      <c r="GD64">
        <v>3.1747100000000001</v>
      </c>
      <c r="GE64">
        <v>2.7966099999999998</v>
      </c>
      <c r="GF64">
        <v>0.102547</v>
      </c>
      <c r="GG64">
        <v>0.1046</v>
      </c>
      <c r="GH64">
        <v>0.12509100000000001</v>
      </c>
      <c r="GI64">
        <v>0.124308</v>
      </c>
      <c r="GJ64">
        <v>27921.7</v>
      </c>
      <c r="GK64">
        <v>22213</v>
      </c>
      <c r="GL64">
        <v>29092.799999999999</v>
      </c>
      <c r="GM64">
        <v>24314.3</v>
      </c>
      <c r="GN64">
        <v>32359</v>
      </c>
      <c r="GO64">
        <v>31057.1</v>
      </c>
      <c r="GP64">
        <v>40121.9</v>
      </c>
      <c r="GQ64">
        <v>39658.199999999997</v>
      </c>
      <c r="GR64">
        <v>2.12365</v>
      </c>
      <c r="GS64">
        <v>1.8631</v>
      </c>
      <c r="GT64">
        <v>0.136271</v>
      </c>
      <c r="GU64">
        <v>0</v>
      </c>
      <c r="GV64">
        <v>26.744</v>
      </c>
      <c r="GW64">
        <v>999.9</v>
      </c>
      <c r="GX64">
        <v>65.3</v>
      </c>
      <c r="GY64">
        <v>32.299999999999997</v>
      </c>
      <c r="GZ64">
        <v>31.244499999999999</v>
      </c>
      <c r="HA64">
        <v>62.472499999999997</v>
      </c>
      <c r="HB64">
        <v>32.039299999999997</v>
      </c>
      <c r="HC64">
        <v>1</v>
      </c>
      <c r="HD64">
        <v>0.21829999999999999</v>
      </c>
      <c r="HE64">
        <v>0</v>
      </c>
      <c r="HF64">
        <v>20.278500000000001</v>
      </c>
      <c r="HG64">
        <v>5.2250800000000002</v>
      </c>
      <c r="HH64">
        <v>11.908099999999999</v>
      </c>
      <c r="HI64">
        <v>4.9637500000000001</v>
      </c>
      <c r="HJ64">
        <v>3.2919999999999998</v>
      </c>
      <c r="HK64">
        <v>9999</v>
      </c>
      <c r="HL64">
        <v>9999</v>
      </c>
      <c r="HM64">
        <v>9999</v>
      </c>
      <c r="HN64">
        <v>999.9</v>
      </c>
      <c r="HO64">
        <v>4.9701899999999997</v>
      </c>
      <c r="HP64">
        <v>1.8751599999999999</v>
      </c>
      <c r="HQ64">
        <v>1.8739300000000001</v>
      </c>
      <c r="HR64">
        <v>1.8731500000000001</v>
      </c>
      <c r="HS64">
        <v>1.8746100000000001</v>
      </c>
      <c r="HT64">
        <v>1.8695600000000001</v>
      </c>
      <c r="HU64">
        <v>1.87375</v>
      </c>
      <c r="HV64">
        <v>1.8788100000000001</v>
      </c>
      <c r="HW64">
        <v>0</v>
      </c>
      <c r="HX64">
        <v>0</v>
      </c>
      <c r="HY64">
        <v>0</v>
      </c>
      <c r="HZ64">
        <v>0</v>
      </c>
      <c r="IA64" t="s">
        <v>421</v>
      </c>
      <c r="IB64" t="s">
        <v>422</v>
      </c>
      <c r="IC64" t="s">
        <v>423</v>
      </c>
      <c r="ID64" t="s">
        <v>423</v>
      </c>
      <c r="IE64" t="s">
        <v>423</v>
      </c>
      <c r="IF64" t="s">
        <v>423</v>
      </c>
      <c r="IG64">
        <v>0</v>
      </c>
      <c r="IH64">
        <v>100</v>
      </c>
      <c r="II64">
        <v>100</v>
      </c>
      <c r="IJ64">
        <v>1.1950000000000001</v>
      </c>
      <c r="IK64">
        <v>0.33400000000000002</v>
      </c>
      <c r="IL64">
        <v>1.1428248259112379</v>
      </c>
      <c r="IM64">
        <v>7.5022699049890511E-4</v>
      </c>
      <c r="IN64">
        <v>-1.9075414379404558E-6</v>
      </c>
      <c r="IO64">
        <v>4.87577687351772E-10</v>
      </c>
      <c r="IP64">
        <v>0.33996499999999941</v>
      </c>
      <c r="IQ64">
        <v>0</v>
      </c>
      <c r="IR64">
        <v>0</v>
      </c>
      <c r="IS64">
        <v>0</v>
      </c>
      <c r="IT64">
        <v>1</v>
      </c>
      <c r="IU64">
        <v>1943</v>
      </c>
      <c r="IV64">
        <v>1</v>
      </c>
      <c r="IW64">
        <v>21</v>
      </c>
      <c r="IX64">
        <v>3.1</v>
      </c>
      <c r="IY64">
        <v>3</v>
      </c>
      <c r="IZ64">
        <v>1.09131</v>
      </c>
      <c r="JA64">
        <v>2.4121100000000002</v>
      </c>
      <c r="JB64">
        <v>1.42578</v>
      </c>
      <c r="JC64">
        <v>2.2717299999999998</v>
      </c>
      <c r="JD64">
        <v>1.5478499999999999</v>
      </c>
      <c r="JE64">
        <v>2.4133300000000002</v>
      </c>
      <c r="JF64">
        <v>36.646900000000002</v>
      </c>
      <c r="JG64">
        <v>14.6311</v>
      </c>
      <c r="JH64">
        <v>18</v>
      </c>
      <c r="JI64">
        <v>625.60299999999995</v>
      </c>
      <c r="JJ64">
        <v>439.315</v>
      </c>
      <c r="JK64">
        <v>29.122399999999999</v>
      </c>
      <c r="JL64">
        <v>30.166</v>
      </c>
      <c r="JM64">
        <v>29.9999</v>
      </c>
      <c r="JN64">
        <v>30.119399999999999</v>
      </c>
      <c r="JO64">
        <v>30.058800000000002</v>
      </c>
      <c r="JP64">
        <v>21.8703</v>
      </c>
      <c r="JQ64">
        <v>22.536899999999999</v>
      </c>
      <c r="JR64">
        <v>94.398700000000005</v>
      </c>
      <c r="JS64">
        <v>-999.9</v>
      </c>
      <c r="JT64">
        <v>416.774</v>
      </c>
      <c r="JU64">
        <v>25</v>
      </c>
      <c r="JV64">
        <v>94.780199999999994</v>
      </c>
      <c r="JW64">
        <v>100.90900000000001</v>
      </c>
    </row>
    <row r="65" spans="1:283" x14ac:dyDescent="0.2">
      <c r="A65">
        <v>49</v>
      </c>
      <c r="B65">
        <v>1690386876.5</v>
      </c>
      <c r="C65">
        <v>8506.4000000953674</v>
      </c>
      <c r="D65" t="s">
        <v>644</v>
      </c>
      <c r="E65" t="s">
        <v>645</v>
      </c>
      <c r="F65">
        <v>15</v>
      </c>
      <c r="P65">
        <v>1690386868.5</v>
      </c>
      <c r="Q65">
        <f t="shared" si="0"/>
        <v>4.4805496258723917E-4</v>
      </c>
      <c r="R65">
        <f t="shared" si="1"/>
        <v>0.44805496258723915</v>
      </c>
      <c r="S65">
        <f t="shared" si="2"/>
        <v>4.0615705505163984</v>
      </c>
      <c r="T65">
        <f t="shared" si="3"/>
        <v>409.92938709677412</v>
      </c>
      <c r="U65">
        <f t="shared" si="4"/>
        <v>185.03061445780671</v>
      </c>
      <c r="V65">
        <f t="shared" si="5"/>
        <v>18.800322590730879</v>
      </c>
      <c r="W65">
        <f t="shared" si="6"/>
        <v>41.65151123463064</v>
      </c>
      <c r="X65">
        <f t="shared" si="7"/>
        <v>2.9987496956351143E-2</v>
      </c>
      <c r="Y65">
        <f>IF(LEFT(CS65,1)&lt;&gt;"0",IF(LEFT(CS65,1)="1",3,CT65),$D$5+$E$5*(DJ65*DC65/($K$5*1000))+$F$5*(DJ65*DC65/($K$5*1000))*MAX(MIN(CQ65,$J$5),$I$5)*MAX(MIN(CQ65,$J$5),$I$5)+$G$5*MAX(MIN(CQ65,$J$5),$I$5)*(DJ65*DC65/($K$5*1000))+$H$5*(DJ65*DC65/($K$5*1000))*(DJ65*DC65/($K$5*1000)))</f>
        <v>2.9558407032274063</v>
      </c>
      <c r="Z65">
        <f t="shared" si="8"/>
        <v>2.9819503599020015E-2</v>
      </c>
      <c r="AA65">
        <f t="shared" si="9"/>
        <v>1.8652204687080148E-2</v>
      </c>
      <c r="AB65">
        <f t="shared" si="10"/>
        <v>241.74123688468143</v>
      </c>
      <c r="AC65">
        <f>(DE65+(AB65+2*0.95*0.0000000567*(((DE65+$B$7)+273)^4-(DE65+273)^4)-44100*Q65)/(1.84*29.3*Y65+8*0.95*0.0000000567*(DE65+273)^3))</f>
        <v>30.514937523058158</v>
      </c>
      <c r="AD65">
        <f>($C$7*DF65+$D$7*DG65+$E$7*AC65)</f>
        <v>29.160006451612912</v>
      </c>
      <c r="AE65">
        <f t="shared" si="11"/>
        <v>4.0591604273340653</v>
      </c>
      <c r="AF65">
        <f t="shared" si="12"/>
        <v>63.402721588545759</v>
      </c>
      <c r="AG65">
        <f t="shared" si="13"/>
        <v>2.5823606514745645</v>
      </c>
      <c r="AH65">
        <f t="shared" si="14"/>
        <v>4.0729492153868199</v>
      </c>
      <c r="AI65">
        <f t="shared" si="15"/>
        <v>1.4767997758595008</v>
      </c>
      <c r="AJ65">
        <f t="shared" si="16"/>
        <v>-19.759223850097246</v>
      </c>
      <c r="AK65">
        <f t="shared" si="17"/>
        <v>9.3520989731401887</v>
      </c>
      <c r="AL65">
        <f>2*0.95*0.0000000567*(((DE65+$B$7)+273)^4-(AD65+273)^4)</f>
        <v>0.69787355963149844</v>
      </c>
      <c r="AM65">
        <f t="shared" si="18"/>
        <v>232.03198556735586</v>
      </c>
      <c r="AN65">
        <v>0</v>
      </c>
      <c r="AO65">
        <v>0</v>
      </c>
      <c r="AP65">
        <f>IF(AN65*$H$13&gt;=AR65,1,(AR65/(AR65-AN65*$H$13)))</f>
        <v>1</v>
      </c>
      <c r="AQ65">
        <f t="shared" si="19"/>
        <v>0</v>
      </c>
      <c r="AR65">
        <f>MAX(0,($B$13+$C$13*DJ65)/(1+$D$13*DJ65)*DC65/(DE65+273)*$E$13)</f>
        <v>53279.698888831837</v>
      </c>
      <c r="AS65" t="s">
        <v>414</v>
      </c>
      <c r="AT65">
        <v>12558.6</v>
      </c>
      <c r="AU65">
        <v>607.06799999999998</v>
      </c>
      <c r="AV65">
        <v>2188.17</v>
      </c>
      <c r="AW65">
        <f t="shared" si="20"/>
        <v>0.72256817340517421</v>
      </c>
      <c r="AX65">
        <v>-1.734461745173538</v>
      </c>
      <c r="AY65" t="s">
        <v>646</v>
      </c>
      <c r="AZ65">
        <v>12624.3</v>
      </c>
      <c r="BA65">
        <v>437.92849999999999</v>
      </c>
      <c r="BB65">
        <v>498.59</v>
      </c>
      <c r="BC65">
        <f t="shared" si="21"/>
        <v>0.12166609839748088</v>
      </c>
      <c r="BD65">
        <v>0.5</v>
      </c>
      <c r="BE65">
        <f t="shared" si="22"/>
        <v>1261.2328637711034</v>
      </c>
      <c r="BF65">
        <f t="shared" si="23"/>
        <v>4.0615705505163984</v>
      </c>
      <c r="BG65">
        <f t="shared" si="24"/>
        <v>76.724640852855842</v>
      </c>
      <c r="BH65">
        <f t="shared" si="25"/>
        <v>4.5955290749082776E-3</v>
      </c>
      <c r="BI65">
        <f t="shared" si="26"/>
        <v>3.3887161796265475</v>
      </c>
      <c r="BJ65">
        <f t="shared" si="27"/>
        <v>312.89943692685608</v>
      </c>
      <c r="BK65" t="s">
        <v>647</v>
      </c>
      <c r="BL65">
        <v>349.28</v>
      </c>
      <c r="BM65">
        <f t="shared" si="28"/>
        <v>349.28</v>
      </c>
      <c r="BN65">
        <f t="shared" si="29"/>
        <v>0.29946448986140917</v>
      </c>
      <c r="BO65">
        <f t="shared" si="30"/>
        <v>0.40627888286116126</v>
      </c>
      <c r="BP65">
        <f t="shared" si="31"/>
        <v>0.91880427866810965</v>
      </c>
      <c r="BQ65">
        <f t="shared" si="32"/>
        <v>-0.55920555319972698</v>
      </c>
      <c r="BR65">
        <f t="shared" si="33"/>
        <v>1.0686091093427244</v>
      </c>
      <c r="BS65">
        <f t="shared" si="34"/>
        <v>0.32403711611769132</v>
      </c>
      <c r="BT65">
        <f t="shared" si="35"/>
        <v>0.67596288388230863</v>
      </c>
      <c r="BU65">
        <v>3216</v>
      </c>
      <c r="BV65">
        <v>300</v>
      </c>
      <c r="BW65">
        <v>300</v>
      </c>
      <c r="BX65">
        <v>300</v>
      </c>
      <c r="BY65">
        <v>12624.3</v>
      </c>
      <c r="BZ65">
        <v>486.74</v>
      </c>
      <c r="CA65">
        <v>-9.1464100000000007E-3</v>
      </c>
      <c r="CB65">
        <v>-1.97</v>
      </c>
      <c r="CC65" t="s">
        <v>417</v>
      </c>
      <c r="CD65" t="s">
        <v>417</v>
      </c>
      <c r="CE65" t="s">
        <v>417</v>
      </c>
      <c r="CF65" t="s">
        <v>417</v>
      </c>
      <c r="CG65" t="s">
        <v>417</v>
      </c>
      <c r="CH65" t="s">
        <v>417</v>
      </c>
      <c r="CI65" t="s">
        <v>417</v>
      </c>
      <c r="CJ65" t="s">
        <v>417</v>
      </c>
      <c r="CK65" t="s">
        <v>417</v>
      </c>
      <c r="CL65" t="s">
        <v>417</v>
      </c>
      <c r="CM65">
        <f>$B$11*DK65+$C$11*DL65+$F$11*DW65*(1-DZ65)</f>
        <v>1500.026129032258</v>
      </c>
      <c r="CN65">
        <f t="shared" si="36"/>
        <v>1261.2328637711034</v>
      </c>
      <c r="CO65">
        <f>($B$11*$D$9+$C$11*$D$9+$F$11*((EJ65+EB65)/MAX(EJ65+EB65+EK65, 0.1)*$I$9+EK65/MAX(EJ65+EB65+EK65, 0.1)*$J$9))/($B$11+$C$11+$F$11)</f>
        <v>0.84080726286067298</v>
      </c>
      <c r="CP65">
        <f>($B$11*$K$9+$C$11*$K$9+$F$11*((EJ65+EB65)/MAX(EJ65+EB65+EK65, 0.1)*$P$9+EK65/MAX(EJ65+EB65+EK65, 0.1)*$Q$9))/($B$11+$C$11+$F$11)</f>
        <v>0.1611580173210988</v>
      </c>
      <c r="CQ65">
        <v>6</v>
      </c>
      <c r="CR65">
        <v>0.5</v>
      </c>
      <c r="CS65" t="s">
        <v>418</v>
      </c>
      <c r="CT65">
        <v>2</v>
      </c>
      <c r="CU65">
        <v>1690386868.5</v>
      </c>
      <c r="CV65">
        <v>409.92938709677412</v>
      </c>
      <c r="CW65">
        <v>414.17300000000012</v>
      </c>
      <c r="CX65">
        <v>25.41529677419355</v>
      </c>
      <c r="CY65">
        <v>24.978796774193551</v>
      </c>
      <c r="CZ65">
        <v>408.7693870967741</v>
      </c>
      <c r="DA65">
        <v>25.080296774193549</v>
      </c>
      <c r="DB65">
        <v>600.23025806451619</v>
      </c>
      <c r="DC65">
        <v>101.5064193548387</v>
      </c>
      <c r="DD65">
        <v>0.1001317870967742</v>
      </c>
      <c r="DE65">
        <v>29.218693548387101</v>
      </c>
      <c r="DF65">
        <v>29.160006451612912</v>
      </c>
      <c r="DG65">
        <v>999.90000000000032</v>
      </c>
      <c r="DH65">
        <v>0</v>
      </c>
      <c r="DI65">
        <v>0</v>
      </c>
      <c r="DJ65">
        <v>10000.002580645159</v>
      </c>
      <c r="DK65">
        <v>0</v>
      </c>
      <c r="DL65">
        <v>1530.3083870967739</v>
      </c>
      <c r="DM65">
        <v>-4.2044425806451624</v>
      </c>
      <c r="DN65">
        <v>420.65922580645162</v>
      </c>
      <c r="DO65">
        <v>424.78361290322579</v>
      </c>
      <c r="DP65">
        <v>0.43543183870967739</v>
      </c>
      <c r="DQ65">
        <v>414.17300000000012</v>
      </c>
      <c r="DR65">
        <v>24.978796774193551</v>
      </c>
      <c r="DS65">
        <v>2.5797077419354828</v>
      </c>
      <c r="DT65">
        <v>2.5355096774193551</v>
      </c>
      <c r="DU65">
        <v>21.538319354838709</v>
      </c>
      <c r="DV65">
        <v>21.256248387096779</v>
      </c>
      <c r="DW65">
        <v>1500.026129032258</v>
      </c>
      <c r="DX65">
        <v>0.97300083870967724</v>
      </c>
      <c r="DY65">
        <v>2.6999387096774179E-2</v>
      </c>
      <c r="DZ65">
        <v>0</v>
      </c>
      <c r="EA65">
        <v>437.98358064516123</v>
      </c>
      <c r="EB65">
        <v>4.9993100000000013</v>
      </c>
      <c r="EC65">
        <v>8800.1674193548388</v>
      </c>
      <c r="ED65">
        <v>13259.467741935479</v>
      </c>
      <c r="EE65">
        <v>37.125</v>
      </c>
      <c r="EF65">
        <v>38.777999999999999</v>
      </c>
      <c r="EG65">
        <v>37.402999999999999</v>
      </c>
      <c r="EH65">
        <v>38.25</v>
      </c>
      <c r="EI65">
        <v>38.570129032258052</v>
      </c>
      <c r="EJ65">
        <v>1454.663870967742</v>
      </c>
      <c r="EK65">
        <v>40.363870967741917</v>
      </c>
      <c r="EL65">
        <v>0</v>
      </c>
      <c r="EM65">
        <v>228.4000000953674</v>
      </c>
      <c r="EN65">
        <v>0</v>
      </c>
      <c r="EO65">
        <v>437.92849999999999</v>
      </c>
      <c r="EP65">
        <v>-5.7252991494822343</v>
      </c>
      <c r="EQ65">
        <v>-188.2314541735046</v>
      </c>
      <c r="ER65">
        <v>8798.2650000000012</v>
      </c>
      <c r="ES65">
        <v>15</v>
      </c>
      <c r="ET65">
        <v>1690386895.5</v>
      </c>
      <c r="EU65" t="s">
        <v>648</v>
      </c>
      <c r="EV65">
        <v>1690386893.5</v>
      </c>
      <c r="EW65">
        <v>1690386895.5</v>
      </c>
      <c r="EX65">
        <v>33</v>
      </c>
      <c r="EY65">
        <v>-3.6999999999999998E-2</v>
      </c>
      <c r="EZ65">
        <v>1E-3</v>
      </c>
      <c r="FA65">
        <v>1.1599999999999999</v>
      </c>
      <c r="FB65">
        <v>0.33500000000000002</v>
      </c>
      <c r="FC65">
        <v>414</v>
      </c>
      <c r="FD65">
        <v>25</v>
      </c>
      <c r="FE65">
        <v>0.32</v>
      </c>
      <c r="FF65">
        <v>0.18</v>
      </c>
      <c r="FG65">
        <v>4.0256895980077383</v>
      </c>
      <c r="FH65">
        <v>-0.62372728092091012</v>
      </c>
      <c r="FI65">
        <v>5.7238207625334263E-2</v>
      </c>
      <c r="FJ65">
        <v>1</v>
      </c>
      <c r="FK65">
        <v>-4.1995247500000001</v>
      </c>
      <c r="FL65">
        <v>0.2049990619137127</v>
      </c>
      <c r="FM65">
        <v>4.9256089622883192E-2</v>
      </c>
      <c r="FN65">
        <v>1</v>
      </c>
      <c r="FO65">
        <v>409.97030000000012</v>
      </c>
      <c r="FP65">
        <v>0.61948832035625556</v>
      </c>
      <c r="FQ65">
        <v>4.7260378048987493E-2</v>
      </c>
      <c r="FR65">
        <v>1</v>
      </c>
      <c r="FS65">
        <v>0.41887742500000003</v>
      </c>
      <c r="FT65">
        <v>0.34827508818011238</v>
      </c>
      <c r="FU65">
        <v>3.5598320246809041E-2</v>
      </c>
      <c r="FV65">
        <v>1</v>
      </c>
      <c r="FW65">
        <v>25.41504333333333</v>
      </c>
      <c r="FX65">
        <v>-6.6476529477182175E-2</v>
      </c>
      <c r="FY65">
        <v>1.210761973120885E-2</v>
      </c>
      <c r="FZ65">
        <v>1</v>
      </c>
      <c r="GA65">
        <v>5</v>
      </c>
      <c r="GB65">
        <v>5</v>
      </c>
      <c r="GC65" t="s">
        <v>420</v>
      </c>
      <c r="GD65">
        <v>3.1747200000000002</v>
      </c>
      <c r="GE65">
        <v>2.79711</v>
      </c>
      <c r="GF65">
        <v>0.10258200000000001</v>
      </c>
      <c r="GG65">
        <v>0.104125</v>
      </c>
      <c r="GH65">
        <v>0.124539</v>
      </c>
      <c r="GI65">
        <v>0.12406</v>
      </c>
      <c r="GJ65">
        <v>27928</v>
      </c>
      <c r="GK65">
        <v>22234.1</v>
      </c>
      <c r="GL65">
        <v>29100</v>
      </c>
      <c r="GM65">
        <v>24324.1</v>
      </c>
      <c r="GN65">
        <v>32387.5</v>
      </c>
      <c r="GO65">
        <v>31078.2</v>
      </c>
      <c r="GP65">
        <v>40131.9</v>
      </c>
      <c r="GQ65">
        <v>39674.1</v>
      </c>
      <c r="GR65">
        <v>2.12392</v>
      </c>
      <c r="GS65">
        <v>1.86015</v>
      </c>
      <c r="GT65">
        <v>0.103116</v>
      </c>
      <c r="GU65">
        <v>0</v>
      </c>
      <c r="GV65">
        <v>27.461300000000001</v>
      </c>
      <c r="GW65">
        <v>999.9</v>
      </c>
      <c r="GX65">
        <v>64.099999999999994</v>
      </c>
      <c r="GY65">
        <v>32.5</v>
      </c>
      <c r="GZ65">
        <v>31.016999999999999</v>
      </c>
      <c r="HA65">
        <v>62.192500000000003</v>
      </c>
      <c r="HB65">
        <v>31.634599999999999</v>
      </c>
      <c r="HC65">
        <v>1</v>
      </c>
      <c r="HD65">
        <v>0.20228399999999999</v>
      </c>
      <c r="HE65">
        <v>0</v>
      </c>
      <c r="HF65">
        <v>20.2791</v>
      </c>
      <c r="HG65">
        <v>5.2250800000000002</v>
      </c>
      <c r="HH65">
        <v>11.908099999999999</v>
      </c>
      <c r="HI65">
        <v>4.9637500000000001</v>
      </c>
      <c r="HJ65">
        <v>3.2919999999999998</v>
      </c>
      <c r="HK65">
        <v>9999</v>
      </c>
      <c r="HL65">
        <v>9999</v>
      </c>
      <c r="HM65">
        <v>9999</v>
      </c>
      <c r="HN65">
        <v>999.9</v>
      </c>
      <c r="HO65">
        <v>4.9702400000000004</v>
      </c>
      <c r="HP65">
        <v>1.8751899999999999</v>
      </c>
      <c r="HQ65">
        <v>1.87395</v>
      </c>
      <c r="HR65">
        <v>1.8731500000000001</v>
      </c>
      <c r="HS65">
        <v>1.87463</v>
      </c>
      <c r="HT65">
        <v>1.86954</v>
      </c>
      <c r="HU65">
        <v>1.87374</v>
      </c>
      <c r="HV65">
        <v>1.8788100000000001</v>
      </c>
      <c r="HW65">
        <v>0</v>
      </c>
      <c r="HX65">
        <v>0</v>
      </c>
      <c r="HY65">
        <v>0</v>
      </c>
      <c r="HZ65">
        <v>0</v>
      </c>
      <c r="IA65" t="s">
        <v>421</v>
      </c>
      <c r="IB65" t="s">
        <v>422</v>
      </c>
      <c r="IC65" t="s">
        <v>423</v>
      </c>
      <c r="ID65" t="s">
        <v>423</v>
      </c>
      <c r="IE65" t="s">
        <v>423</v>
      </c>
      <c r="IF65" t="s">
        <v>423</v>
      </c>
      <c r="IG65">
        <v>0</v>
      </c>
      <c r="IH65">
        <v>100</v>
      </c>
      <c r="II65">
        <v>100</v>
      </c>
      <c r="IJ65">
        <v>1.1599999999999999</v>
      </c>
      <c r="IK65">
        <v>0.33500000000000002</v>
      </c>
      <c r="IL65">
        <v>1.177879558720567</v>
      </c>
      <c r="IM65">
        <v>7.5022699049890511E-4</v>
      </c>
      <c r="IN65">
        <v>-1.9075414379404558E-6</v>
      </c>
      <c r="IO65">
        <v>4.87577687351772E-10</v>
      </c>
      <c r="IP65">
        <v>0.33393500000000031</v>
      </c>
      <c r="IQ65">
        <v>0</v>
      </c>
      <c r="IR65">
        <v>0</v>
      </c>
      <c r="IS65">
        <v>0</v>
      </c>
      <c r="IT65">
        <v>1</v>
      </c>
      <c r="IU65">
        <v>1943</v>
      </c>
      <c r="IV65">
        <v>1</v>
      </c>
      <c r="IW65">
        <v>21</v>
      </c>
      <c r="IX65">
        <v>3.5</v>
      </c>
      <c r="IY65">
        <v>3.5</v>
      </c>
      <c r="IZ65">
        <v>1.08765</v>
      </c>
      <c r="JA65">
        <v>2.4133300000000002</v>
      </c>
      <c r="JB65">
        <v>1.42578</v>
      </c>
      <c r="JC65">
        <v>2.2741699999999998</v>
      </c>
      <c r="JD65">
        <v>1.5478499999999999</v>
      </c>
      <c r="JE65">
        <v>2.3730500000000001</v>
      </c>
      <c r="JF65">
        <v>36.481400000000001</v>
      </c>
      <c r="JG65">
        <v>14.5961</v>
      </c>
      <c r="JH65">
        <v>18</v>
      </c>
      <c r="JI65">
        <v>624.64300000000003</v>
      </c>
      <c r="JJ65">
        <v>436.74799999999999</v>
      </c>
      <c r="JK65">
        <v>28.852599999999999</v>
      </c>
      <c r="JL65">
        <v>30.058499999999999</v>
      </c>
      <c r="JM65">
        <v>29.999400000000001</v>
      </c>
      <c r="JN65">
        <v>30.003599999999999</v>
      </c>
      <c r="JO65">
        <v>29.944700000000001</v>
      </c>
      <c r="JP65">
        <v>21.793099999999999</v>
      </c>
      <c r="JQ65">
        <v>20.27</v>
      </c>
      <c r="JR65">
        <v>92.537199999999999</v>
      </c>
      <c r="JS65">
        <v>-999.9</v>
      </c>
      <c r="JT65">
        <v>414.125</v>
      </c>
      <c r="JU65">
        <v>25</v>
      </c>
      <c r="JV65">
        <v>94.803600000000003</v>
      </c>
      <c r="JW65">
        <v>100.949</v>
      </c>
    </row>
    <row r="66" spans="1:283" x14ac:dyDescent="0.2">
      <c r="A66">
        <v>50</v>
      </c>
      <c r="B66">
        <v>1690387033</v>
      </c>
      <c r="C66">
        <v>8662.9000000953674</v>
      </c>
      <c r="D66" t="s">
        <v>649</v>
      </c>
      <c r="E66" t="s">
        <v>650</v>
      </c>
      <c r="F66">
        <v>15</v>
      </c>
      <c r="P66">
        <v>1690387025.25</v>
      </c>
      <c r="Q66">
        <f t="shared" si="0"/>
        <v>8.0478364804618691E-4</v>
      </c>
      <c r="R66">
        <f t="shared" si="1"/>
        <v>0.80478364804618696</v>
      </c>
      <c r="S66">
        <f t="shared" si="2"/>
        <v>7.6316765149425967</v>
      </c>
      <c r="T66">
        <f t="shared" si="3"/>
        <v>409.85316666666671</v>
      </c>
      <c r="U66">
        <f t="shared" si="4"/>
        <v>156.44954471586132</v>
      </c>
      <c r="V66">
        <f t="shared" si="5"/>
        <v>15.895119952707555</v>
      </c>
      <c r="W66">
        <f t="shared" si="6"/>
        <v>41.640678846304326</v>
      </c>
      <c r="X66">
        <f t="shared" si="7"/>
        <v>5.0024908156383288E-2</v>
      </c>
      <c r="Y66">
        <f>IF(LEFT(CS66,1)&lt;&gt;"0",IF(LEFT(CS66,1)="1",3,CT66),$D$5+$E$5*(DJ66*DC66/($K$5*1000))+$F$5*(DJ66*DC66/($K$5*1000))*MAX(MIN(CQ66,$J$5),$I$5)*MAX(MIN(CQ66,$J$5),$I$5)+$G$5*MAX(MIN(CQ66,$J$5),$I$5)*(DJ66*DC66/($K$5*1000))+$H$5*(DJ66*DC66/($K$5*1000))*(DJ66*DC66/($K$5*1000)))</f>
        <v>2.954830098193804</v>
      </c>
      <c r="Z66">
        <f t="shared" si="8"/>
        <v>4.9559128537778059E-2</v>
      </c>
      <c r="AA66">
        <f t="shared" si="9"/>
        <v>3.1015942216685653E-2</v>
      </c>
      <c r="AB66">
        <f t="shared" si="10"/>
        <v>241.73713773635959</v>
      </c>
      <c r="AC66">
        <f>(DE66+(AB66+2*0.95*0.0000000567*(((DE66+$B$7)+273)^4-(DE66+273)^4)-44100*Q66)/(1.84*29.3*Y66+8*0.95*0.0000000567*(DE66+273)^3))</f>
        <v>30.726243924023159</v>
      </c>
      <c r="AD66">
        <f>($C$7*DF66+$D$7*DG66+$E$7*AC66)</f>
        <v>29.78163666666666</v>
      </c>
      <c r="AE66">
        <f t="shared" si="11"/>
        <v>4.2073037726257043</v>
      </c>
      <c r="AF66">
        <f t="shared" si="12"/>
        <v>63.038574380510838</v>
      </c>
      <c r="AG66">
        <f t="shared" si="13"/>
        <v>2.612827338717516</v>
      </c>
      <c r="AH66">
        <f t="shared" si="14"/>
        <v>4.1448071508503279</v>
      </c>
      <c r="AI66">
        <f t="shared" si="15"/>
        <v>1.5944764339081883</v>
      </c>
      <c r="AJ66">
        <f t="shared" si="16"/>
        <v>-35.490958878836842</v>
      </c>
      <c r="AK66">
        <f t="shared" si="17"/>
        <v>-41.39909196996372</v>
      </c>
      <c r="AL66">
        <f>2*0.95*0.0000000567*(((DE66+$B$7)+273)^4-(AD66+273)^4)</f>
        <v>-3.1045519253425065</v>
      </c>
      <c r="AM66">
        <f t="shared" si="18"/>
        <v>161.7425349622165</v>
      </c>
      <c r="AN66">
        <v>0</v>
      </c>
      <c r="AO66">
        <v>0</v>
      </c>
      <c r="AP66">
        <f>IF(AN66*$H$13&gt;=AR66,1,(AR66/(AR66-AN66*$H$13)))</f>
        <v>1</v>
      </c>
      <c r="AQ66">
        <f t="shared" si="19"/>
        <v>0</v>
      </c>
      <c r="AR66">
        <f>MAX(0,($B$13+$C$13*DJ66)/(1+$D$13*DJ66)*DC66/(DE66+273)*$E$13)</f>
        <v>53196.894828824858</v>
      </c>
      <c r="AS66" t="s">
        <v>414</v>
      </c>
      <c r="AT66">
        <v>12558.6</v>
      </c>
      <c r="AU66">
        <v>607.06799999999998</v>
      </c>
      <c r="AV66">
        <v>2188.17</v>
      </c>
      <c r="AW66">
        <f t="shared" si="20"/>
        <v>0.72256817340517421</v>
      </c>
      <c r="AX66">
        <v>-1.734461745173538</v>
      </c>
      <c r="AY66" t="s">
        <v>651</v>
      </c>
      <c r="AZ66">
        <v>12526.5</v>
      </c>
      <c r="BA66">
        <v>697.37939999999992</v>
      </c>
      <c r="BB66">
        <v>847.34400000000005</v>
      </c>
      <c r="BC66">
        <f t="shared" si="21"/>
        <v>0.17698195774089409</v>
      </c>
      <c r="BD66">
        <v>0.5</v>
      </c>
      <c r="BE66">
        <f t="shared" si="22"/>
        <v>1261.2096900188387</v>
      </c>
      <c r="BF66">
        <f t="shared" si="23"/>
        <v>7.6316765149425967</v>
      </c>
      <c r="BG66">
        <f t="shared" si="24"/>
        <v>111.60568003066012</v>
      </c>
      <c r="BH66">
        <f t="shared" si="25"/>
        <v>7.4263132722808623E-3</v>
      </c>
      <c r="BI66">
        <f t="shared" si="26"/>
        <v>1.582386846428369</v>
      </c>
      <c r="BJ66">
        <f t="shared" si="27"/>
        <v>421.86665247584102</v>
      </c>
      <c r="BK66" t="s">
        <v>652</v>
      </c>
      <c r="BL66">
        <v>1.24</v>
      </c>
      <c r="BM66">
        <f t="shared" si="28"/>
        <v>1.24</v>
      </c>
      <c r="BN66">
        <f t="shared" si="29"/>
        <v>0.99853660378783582</v>
      </c>
      <c r="BO66">
        <f t="shared" si="30"/>
        <v>0.17724133203483275</v>
      </c>
      <c r="BP66">
        <f t="shared" si="31"/>
        <v>0.61310878720397999</v>
      </c>
      <c r="BQ66">
        <f t="shared" si="32"/>
        <v>0.62413474504320066</v>
      </c>
      <c r="BR66">
        <f t="shared" si="33"/>
        <v>0.84803257474849814</v>
      </c>
      <c r="BS66">
        <f t="shared" si="34"/>
        <v>3.1515019188004781E-4</v>
      </c>
      <c r="BT66">
        <f t="shared" si="35"/>
        <v>0.99968484980812</v>
      </c>
      <c r="BU66">
        <v>3218</v>
      </c>
      <c r="BV66">
        <v>300</v>
      </c>
      <c r="BW66">
        <v>300</v>
      </c>
      <c r="BX66">
        <v>300</v>
      </c>
      <c r="BY66">
        <v>12526.5</v>
      </c>
      <c r="BZ66">
        <v>824.39</v>
      </c>
      <c r="CA66">
        <v>-9.0756499999999993E-3</v>
      </c>
      <c r="CB66">
        <v>-1.3</v>
      </c>
      <c r="CC66" t="s">
        <v>417</v>
      </c>
      <c r="CD66" t="s">
        <v>417</v>
      </c>
      <c r="CE66" t="s">
        <v>417</v>
      </c>
      <c r="CF66" t="s">
        <v>417</v>
      </c>
      <c r="CG66" t="s">
        <v>417</v>
      </c>
      <c r="CH66" t="s">
        <v>417</v>
      </c>
      <c r="CI66" t="s">
        <v>417</v>
      </c>
      <c r="CJ66" t="s">
        <v>417</v>
      </c>
      <c r="CK66" t="s">
        <v>417</v>
      </c>
      <c r="CL66" t="s">
        <v>417</v>
      </c>
      <c r="CM66">
        <f>$B$11*DK66+$C$11*DL66+$F$11*DW66*(1-DZ66)</f>
        <v>1499.998333333333</v>
      </c>
      <c r="CN66">
        <f t="shared" si="36"/>
        <v>1261.2096900188387</v>
      </c>
      <c r="CO66">
        <f>($B$11*$D$9+$C$11*$D$9+$F$11*((EJ66+EB66)/MAX(EJ66+EB66+EK66, 0.1)*$I$9+EK66/MAX(EJ66+EB66+EK66, 0.1)*$J$9))/($B$11+$C$11+$F$11)</f>
        <v>0.84080739424299744</v>
      </c>
      <c r="CP66">
        <f>($B$11*$K$9+$C$11*$K$9+$F$11*((EJ66+EB66)/MAX(EJ66+EB66+EK66, 0.1)*$P$9+EK66/MAX(EJ66+EB66+EK66, 0.1)*$Q$9))/($B$11+$C$11+$F$11)</f>
        <v>0.16115827088898518</v>
      </c>
      <c r="CQ66">
        <v>6</v>
      </c>
      <c r="CR66">
        <v>0.5</v>
      </c>
      <c r="CS66" t="s">
        <v>418</v>
      </c>
      <c r="CT66">
        <v>2</v>
      </c>
      <c r="CU66">
        <v>1690387025.25</v>
      </c>
      <c r="CV66">
        <v>409.85316666666671</v>
      </c>
      <c r="CW66">
        <v>417.81139999999999</v>
      </c>
      <c r="CX66">
        <v>25.717053333333329</v>
      </c>
      <c r="CY66">
        <v>24.93329</v>
      </c>
      <c r="CZ66">
        <v>408.73916666666668</v>
      </c>
      <c r="DA66">
        <v>25.380053333333329</v>
      </c>
      <c r="DB66">
        <v>600.24776666666673</v>
      </c>
      <c r="DC66">
        <v>101.499</v>
      </c>
      <c r="DD66">
        <v>0.10001699666666659</v>
      </c>
      <c r="DE66">
        <v>29.521756666666661</v>
      </c>
      <c r="DF66">
        <v>29.78163666666666</v>
      </c>
      <c r="DG66">
        <v>999.9000000000002</v>
      </c>
      <c r="DH66">
        <v>0</v>
      </c>
      <c r="DI66">
        <v>0</v>
      </c>
      <c r="DJ66">
        <v>9995</v>
      </c>
      <c r="DK66">
        <v>0</v>
      </c>
      <c r="DL66">
        <v>764.98966666666661</v>
      </c>
      <c r="DM66">
        <v>-7.9099983333333341</v>
      </c>
      <c r="DN66">
        <v>420.72009999999989</v>
      </c>
      <c r="DO66">
        <v>428.49513333333329</v>
      </c>
      <c r="DP66">
        <v>0.78134249999999994</v>
      </c>
      <c r="DQ66">
        <v>417.81139999999999</v>
      </c>
      <c r="DR66">
        <v>24.93329</v>
      </c>
      <c r="DS66">
        <v>2.610008000000001</v>
      </c>
      <c r="DT66">
        <v>2.5307033333333329</v>
      </c>
      <c r="DU66">
        <v>21.729253333333329</v>
      </c>
      <c r="DV66">
        <v>21.22532666666666</v>
      </c>
      <c r="DW66">
        <v>1499.998333333333</v>
      </c>
      <c r="DX66">
        <v>0.97299833333333319</v>
      </c>
      <c r="DY66">
        <v>2.7001420000000009E-2</v>
      </c>
      <c r="DZ66">
        <v>0</v>
      </c>
      <c r="EA66">
        <v>697.54156666666677</v>
      </c>
      <c r="EB66">
        <v>4.9993100000000004</v>
      </c>
      <c r="EC66">
        <v>12742.63333333334</v>
      </c>
      <c r="ED66">
        <v>13259.22</v>
      </c>
      <c r="EE66">
        <v>36.936999999999991</v>
      </c>
      <c r="EF66">
        <v>38.5</v>
      </c>
      <c r="EG66">
        <v>37.311999999999991</v>
      </c>
      <c r="EH66">
        <v>37.816199999999988</v>
      </c>
      <c r="EI66">
        <v>38.3874</v>
      </c>
      <c r="EJ66">
        <v>1454.6293333333331</v>
      </c>
      <c r="EK66">
        <v>40.369666666666653</v>
      </c>
      <c r="EL66">
        <v>0</v>
      </c>
      <c r="EM66">
        <v>155.79999995231631</v>
      </c>
      <c r="EN66">
        <v>0</v>
      </c>
      <c r="EO66">
        <v>697.37939999999992</v>
      </c>
      <c r="EP66">
        <v>-19.726153855739241</v>
      </c>
      <c r="EQ66">
        <v>-1170.8692336958929</v>
      </c>
      <c r="ER66">
        <v>12726.468000000001</v>
      </c>
      <c r="ES66">
        <v>15</v>
      </c>
      <c r="ET66">
        <v>1690387052</v>
      </c>
      <c r="EU66" t="s">
        <v>653</v>
      </c>
      <c r="EV66">
        <v>1690387052</v>
      </c>
      <c r="EW66">
        <v>1690387052</v>
      </c>
      <c r="EX66">
        <v>34</v>
      </c>
      <c r="EY66">
        <v>-4.3999999999999997E-2</v>
      </c>
      <c r="EZ66">
        <v>2E-3</v>
      </c>
      <c r="FA66">
        <v>1.1140000000000001</v>
      </c>
      <c r="FB66">
        <v>0.33700000000000002</v>
      </c>
      <c r="FC66">
        <v>418</v>
      </c>
      <c r="FD66">
        <v>25</v>
      </c>
      <c r="FE66">
        <v>0.18</v>
      </c>
      <c r="FF66">
        <v>0.13</v>
      </c>
      <c r="FG66">
        <v>7.5872322101300993</v>
      </c>
      <c r="FH66">
        <v>2.4961916892977061E-2</v>
      </c>
      <c r="FI66">
        <v>2.7688762242488719E-2</v>
      </c>
      <c r="FJ66">
        <v>1</v>
      </c>
      <c r="FK66">
        <v>-7.9196027500000001</v>
      </c>
      <c r="FL66">
        <v>0.1064932457786128</v>
      </c>
      <c r="FM66">
        <v>4.061927338022555E-2</v>
      </c>
      <c r="FN66">
        <v>1</v>
      </c>
      <c r="FO66">
        <v>409.89886666666661</v>
      </c>
      <c r="FP66">
        <v>0.29446051167990539</v>
      </c>
      <c r="FQ66">
        <v>2.653140696524639E-2</v>
      </c>
      <c r="FR66">
        <v>1</v>
      </c>
      <c r="FS66">
        <v>0.75785337500000005</v>
      </c>
      <c r="FT66">
        <v>0.44153881801125627</v>
      </c>
      <c r="FU66">
        <v>4.3319739705870518E-2</v>
      </c>
      <c r="FV66">
        <v>1</v>
      </c>
      <c r="FW66">
        <v>25.711766666666669</v>
      </c>
      <c r="FX66">
        <v>0.34298909899894381</v>
      </c>
      <c r="FY66">
        <v>2.4779498694597661E-2</v>
      </c>
      <c r="FZ66">
        <v>1</v>
      </c>
      <c r="GA66">
        <v>5</v>
      </c>
      <c r="GB66">
        <v>5</v>
      </c>
      <c r="GC66" t="s">
        <v>420</v>
      </c>
      <c r="GD66">
        <v>3.1749499999999999</v>
      </c>
      <c r="GE66">
        <v>2.79623</v>
      </c>
      <c r="GF66">
        <v>0.102613</v>
      </c>
      <c r="GG66">
        <v>0.10485800000000001</v>
      </c>
      <c r="GH66">
        <v>0.12578800000000001</v>
      </c>
      <c r="GI66">
        <v>0.124059</v>
      </c>
      <c r="GJ66">
        <v>27942.400000000001</v>
      </c>
      <c r="GK66">
        <v>22222.2</v>
      </c>
      <c r="GL66">
        <v>29115.1</v>
      </c>
      <c r="GM66">
        <v>24330.2</v>
      </c>
      <c r="GN66">
        <v>32355.7</v>
      </c>
      <c r="GO66">
        <v>31085.7</v>
      </c>
      <c r="GP66">
        <v>40151.699999999997</v>
      </c>
      <c r="GQ66">
        <v>39684.300000000003</v>
      </c>
      <c r="GR66">
        <v>2.1273</v>
      </c>
      <c r="GS66">
        <v>1.8557999999999999</v>
      </c>
      <c r="GT66">
        <v>9.9725999999999995E-2</v>
      </c>
      <c r="GU66">
        <v>0</v>
      </c>
      <c r="GV66">
        <v>28.186</v>
      </c>
      <c r="GW66">
        <v>999.9</v>
      </c>
      <c r="GX66">
        <v>63.6</v>
      </c>
      <c r="GY66">
        <v>32.6</v>
      </c>
      <c r="GZ66">
        <v>30.9498</v>
      </c>
      <c r="HA66">
        <v>62.452500000000001</v>
      </c>
      <c r="HB66">
        <v>31.654599999999999</v>
      </c>
      <c r="HC66">
        <v>1</v>
      </c>
      <c r="HD66">
        <v>0.18770800000000001</v>
      </c>
      <c r="HE66">
        <v>0</v>
      </c>
      <c r="HF66">
        <v>20.279</v>
      </c>
      <c r="HG66">
        <v>5.2274700000000003</v>
      </c>
      <c r="HH66">
        <v>11.908099999999999</v>
      </c>
      <c r="HI66">
        <v>4.9637500000000001</v>
      </c>
      <c r="HJ66">
        <v>3.2919999999999998</v>
      </c>
      <c r="HK66">
        <v>9999</v>
      </c>
      <c r="HL66">
        <v>9999</v>
      </c>
      <c r="HM66">
        <v>9999</v>
      </c>
      <c r="HN66">
        <v>999.9</v>
      </c>
      <c r="HO66">
        <v>4.9701899999999997</v>
      </c>
      <c r="HP66">
        <v>1.8751500000000001</v>
      </c>
      <c r="HQ66">
        <v>1.8739300000000001</v>
      </c>
      <c r="HR66">
        <v>1.8730500000000001</v>
      </c>
      <c r="HS66">
        <v>1.8745400000000001</v>
      </c>
      <c r="HT66">
        <v>1.86951</v>
      </c>
      <c r="HU66">
        <v>1.87365</v>
      </c>
      <c r="HV66">
        <v>1.8787799999999999</v>
      </c>
      <c r="HW66">
        <v>0</v>
      </c>
      <c r="HX66">
        <v>0</v>
      </c>
      <c r="HY66">
        <v>0</v>
      </c>
      <c r="HZ66">
        <v>0</v>
      </c>
      <c r="IA66" t="s">
        <v>421</v>
      </c>
      <c r="IB66" t="s">
        <v>422</v>
      </c>
      <c r="IC66" t="s">
        <v>423</v>
      </c>
      <c r="ID66" t="s">
        <v>423</v>
      </c>
      <c r="IE66" t="s">
        <v>423</v>
      </c>
      <c r="IF66" t="s">
        <v>423</v>
      </c>
      <c r="IG66">
        <v>0</v>
      </c>
      <c r="IH66">
        <v>100</v>
      </c>
      <c r="II66">
        <v>100</v>
      </c>
      <c r="IJ66">
        <v>1.1140000000000001</v>
      </c>
      <c r="IK66">
        <v>0.33700000000000002</v>
      </c>
      <c r="IL66">
        <v>1.1410256101551211</v>
      </c>
      <c r="IM66">
        <v>7.5022699049890511E-4</v>
      </c>
      <c r="IN66">
        <v>-1.9075414379404558E-6</v>
      </c>
      <c r="IO66">
        <v>4.87577687351772E-10</v>
      </c>
      <c r="IP66">
        <v>0.3345749999999974</v>
      </c>
      <c r="IQ66">
        <v>0</v>
      </c>
      <c r="IR66">
        <v>0</v>
      </c>
      <c r="IS66">
        <v>0</v>
      </c>
      <c r="IT66">
        <v>1</v>
      </c>
      <c r="IU66">
        <v>1943</v>
      </c>
      <c r="IV66">
        <v>1</v>
      </c>
      <c r="IW66">
        <v>21</v>
      </c>
      <c r="IX66">
        <v>2.2999999999999998</v>
      </c>
      <c r="IY66">
        <v>2.2999999999999998</v>
      </c>
      <c r="IZ66">
        <v>1.09619</v>
      </c>
      <c r="JA66">
        <v>2.4072300000000002</v>
      </c>
      <c r="JB66">
        <v>1.42578</v>
      </c>
      <c r="JC66">
        <v>2.2717299999999998</v>
      </c>
      <c r="JD66">
        <v>1.5478499999999999</v>
      </c>
      <c r="JE66">
        <v>2.48047</v>
      </c>
      <c r="JF66">
        <v>36.292900000000003</v>
      </c>
      <c r="JG66">
        <v>14.5786</v>
      </c>
      <c r="JH66">
        <v>18</v>
      </c>
      <c r="JI66">
        <v>625.745</v>
      </c>
      <c r="JJ66">
        <v>433.23700000000002</v>
      </c>
      <c r="JK66">
        <v>28.921700000000001</v>
      </c>
      <c r="JL66">
        <v>29.8825</v>
      </c>
      <c r="JM66">
        <v>30</v>
      </c>
      <c r="JN66">
        <v>29.863900000000001</v>
      </c>
      <c r="JO66">
        <v>29.811399999999999</v>
      </c>
      <c r="JP66">
        <v>21.973700000000001</v>
      </c>
      <c r="JQ66">
        <v>19.995699999999999</v>
      </c>
      <c r="JR66">
        <v>91.785200000000003</v>
      </c>
      <c r="JS66">
        <v>-999.9</v>
      </c>
      <c r="JT66">
        <v>417.80799999999999</v>
      </c>
      <c r="JU66">
        <v>25</v>
      </c>
      <c r="JV66">
        <v>94.851399999999998</v>
      </c>
      <c r="JW66">
        <v>100.97499999999999</v>
      </c>
    </row>
    <row r="67" spans="1:283" x14ac:dyDescent="0.2">
      <c r="A67">
        <v>51</v>
      </c>
      <c r="B67">
        <v>1690387151</v>
      </c>
      <c r="C67">
        <v>8780.9000000953674</v>
      </c>
      <c r="D67" t="s">
        <v>654</v>
      </c>
      <c r="E67" t="s">
        <v>655</v>
      </c>
      <c r="F67">
        <v>15</v>
      </c>
      <c r="P67">
        <v>1690387143</v>
      </c>
      <c r="Q67">
        <f t="shared" si="0"/>
        <v>1.0963955945937826E-3</v>
      </c>
      <c r="R67">
        <f t="shared" si="1"/>
        <v>1.0963955945937827</v>
      </c>
      <c r="S67">
        <f t="shared" si="2"/>
        <v>8.7068991230176689</v>
      </c>
      <c r="T67">
        <f t="shared" si="3"/>
        <v>410.06048387096791</v>
      </c>
      <c r="U67">
        <f t="shared" si="4"/>
        <v>201.99487840392794</v>
      </c>
      <c r="V67">
        <f t="shared" si="5"/>
        <v>20.520743001697682</v>
      </c>
      <c r="W67">
        <f t="shared" si="6"/>
        <v>41.658213669363512</v>
      </c>
      <c r="X67">
        <f t="shared" si="7"/>
        <v>7.0321306367762682E-2</v>
      </c>
      <c r="Y67">
        <f>IF(LEFT(CS67,1)&lt;&gt;"0",IF(LEFT(CS67,1)="1",3,CT67),$D$5+$E$5*(DJ67*DC67/($K$5*1000))+$F$5*(DJ67*DC67/($K$5*1000))*MAX(MIN(CQ67,$J$5),$I$5)*MAX(MIN(CQ67,$J$5),$I$5)+$G$5*MAX(MIN(CQ67,$J$5),$I$5)*(DJ67*DC67/($K$5*1000))+$H$5*(DJ67*DC67/($K$5*1000))*(DJ67*DC67/($K$5*1000)))</f>
        <v>2.9562815895155996</v>
      </c>
      <c r="Z67">
        <f t="shared" si="8"/>
        <v>6.9405074738121478E-2</v>
      </c>
      <c r="AA67">
        <f t="shared" si="9"/>
        <v>4.3459496845445422E-2</v>
      </c>
      <c r="AB67">
        <f t="shared" si="10"/>
        <v>241.73702584948848</v>
      </c>
      <c r="AC67">
        <f>(DE67+(AB67+2*0.95*0.0000000567*(((DE67+$B$7)+273)^4-(DE67+273)^4)-44100*Q67)/(1.84*29.3*Y67+8*0.95*0.0000000567*(DE67+273)^3))</f>
        <v>30.870037848193526</v>
      </c>
      <c r="AD67">
        <f>($C$7*DF67+$D$7*DG67+$E$7*AC67)</f>
        <v>29.73714193548388</v>
      </c>
      <c r="AE67">
        <f t="shared" si="11"/>
        <v>4.1965456505121281</v>
      </c>
      <c r="AF67">
        <f t="shared" si="12"/>
        <v>63.030919276353927</v>
      </c>
      <c r="AG67">
        <f t="shared" si="13"/>
        <v>2.6457607296832166</v>
      </c>
      <c r="AH67">
        <f t="shared" si="14"/>
        <v>4.1975601182065816</v>
      </c>
      <c r="AI67">
        <f t="shared" si="15"/>
        <v>1.5507849208289115</v>
      </c>
      <c r="AJ67">
        <f t="shared" si="16"/>
        <v>-48.351045721585812</v>
      </c>
      <c r="AK67">
        <f t="shared" si="17"/>
        <v>0.66939202282509291</v>
      </c>
      <c r="AL67">
        <f>2*0.95*0.0000000567*(((DE67+$B$7)+273)^4-(AD67+273)^4)</f>
        <v>5.0217154347021009E-2</v>
      </c>
      <c r="AM67">
        <f t="shared" si="18"/>
        <v>194.10558930507477</v>
      </c>
      <c r="AN67">
        <v>0</v>
      </c>
      <c r="AO67">
        <v>0</v>
      </c>
      <c r="AP67">
        <f>IF(AN67*$H$13&gt;=AR67,1,(AR67/(AR67-AN67*$H$13)))</f>
        <v>1</v>
      </c>
      <c r="AQ67">
        <f t="shared" si="19"/>
        <v>0</v>
      </c>
      <c r="AR67">
        <f>MAX(0,($B$13+$C$13*DJ67)/(1+$D$13*DJ67)*DC67/(DE67+273)*$E$13)</f>
        <v>53200.135888490186</v>
      </c>
      <c r="AS67" t="s">
        <v>414</v>
      </c>
      <c r="AT67">
        <v>12558.6</v>
      </c>
      <c r="AU67">
        <v>607.06799999999998</v>
      </c>
      <c r="AV67">
        <v>2188.17</v>
      </c>
      <c r="AW67">
        <f t="shared" si="20"/>
        <v>0.72256817340517421</v>
      </c>
      <c r="AX67">
        <v>-1.734461745173538</v>
      </c>
      <c r="AY67" t="s">
        <v>656</v>
      </c>
      <c r="AZ67">
        <v>12545.4</v>
      </c>
      <c r="BA67">
        <v>797.22761538461543</v>
      </c>
      <c r="BB67">
        <v>931.88800000000003</v>
      </c>
      <c r="BC67">
        <f t="shared" si="21"/>
        <v>0.1445027563563267</v>
      </c>
      <c r="BD67">
        <v>0.5</v>
      </c>
      <c r="BE67">
        <f t="shared" si="22"/>
        <v>1261.2082070087604</v>
      </c>
      <c r="BF67">
        <f t="shared" si="23"/>
        <v>8.7068991230176689</v>
      </c>
      <c r="BG67">
        <f t="shared" si="24"/>
        <v>91.12403112599327</v>
      </c>
      <c r="BH67">
        <f t="shared" si="25"/>
        <v>8.2788557909524302E-3</v>
      </c>
      <c r="BI67">
        <f t="shared" si="26"/>
        <v>1.348104064007692</v>
      </c>
      <c r="BJ67">
        <f t="shared" si="27"/>
        <v>441.82308530134588</v>
      </c>
      <c r="BK67" t="s">
        <v>657</v>
      </c>
      <c r="BL67">
        <v>-1744.53</v>
      </c>
      <c r="BM67">
        <f t="shared" si="28"/>
        <v>-1744.53</v>
      </c>
      <c r="BN67">
        <f t="shared" si="29"/>
        <v>2.8720382706934737</v>
      </c>
      <c r="BO67">
        <f t="shared" si="30"/>
        <v>5.0313659755458449E-2</v>
      </c>
      <c r="BP67">
        <f t="shared" si="31"/>
        <v>0.31944516489943303</v>
      </c>
      <c r="BQ67">
        <f t="shared" si="32"/>
        <v>0.41456925255644533</v>
      </c>
      <c r="BR67">
        <f t="shared" si="33"/>
        <v>0.79456100871417534</v>
      </c>
      <c r="BS67">
        <f t="shared" si="34"/>
        <v>-0.11009865584102262</v>
      </c>
      <c r="BT67">
        <f t="shared" si="35"/>
        <v>1.1100986558410226</v>
      </c>
      <c r="BU67">
        <v>3220</v>
      </c>
      <c r="BV67">
        <v>300</v>
      </c>
      <c r="BW67">
        <v>300</v>
      </c>
      <c r="BX67">
        <v>300</v>
      </c>
      <c r="BY67">
        <v>12545.4</v>
      </c>
      <c r="BZ67">
        <v>916.14</v>
      </c>
      <c r="CA67">
        <v>-9.0900600000000005E-3</v>
      </c>
      <c r="CB67">
        <v>2.84</v>
      </c>
      <c r="CC67" t="s">
        <v>417</v>
      </c>
      <c r="CD67" t="s">
        <v>417</v>
      </c>
      <c r="CE67" t="s">
        <v>417</v>
      </c>
      <c r="CF67" t="s">
        <v>417</v>
      </c>
      <c r="CG67" t="s">
        <v>417</v>
      </c>
      <c r="CH67" t="s">
        <v>417</v>
      </c>
      <c r="CI67" t="s">
        <v>417</v>
      </c>
      <c r="CJ67" t="s">
        <v>417</v>
      </c>
      <c r="CK67" t="s">
        <v>417</v>
      </c>
      <c r="CL67" t="s">
        <v>417</v>
      </c>
      <c r="CM67">
        <f>$B$11*DK67+$C$11*DL67+$F$11*DW67*(1-DZ67)</f>
        <v>1499.996451612903</v>
      </c>
      <c r="CN67">
        <f t="shared" si="36"/>
        <v>1261.2082070087604</v>
      </c>
      <c r="CO67">
        <f>($B$11*$D$9+$C$11*$D$9+$F$11*((EJ67+EB67)/MAX(EJ67+EB67+EK67, 0.1)*$I$9+EK67/MAX(EJ67+EB67+EK67, 0.1)*$J$9))/($B$11+$C$11+$F$11)</f>
        <v>0.84080746034606912</v>
      </c>
      <c r="CP67">
        <f>($B$11*$K$9+$C$11*$K$9+$F$11*((EJ67+EB67)/MAX(EJ67+EB67+EK67, 0.1)*$P$9+EK67/MAX(EJ67+EB67+EK67, 0.1)*$Q$9))/($B$11+$C$11+$F$11)</f>
        <v>0.16115839846791344</v>
      </c>
      <c r="CQ67">
        <v>6</v>
      </c>
      <c r="CR67">
        <v>0.5</v>
      </c>
      <c r="CS67" t="s">
        <v>418</v>
      </c>
      <c r="CT67">
        <v>2</v>
      </c>
      <c r="CU67">
        <v>1690387143</v>
      </c>
      <c r="CV67">
        <v>410.06048387096791</v>
      </c>
      <c r="CW67">
        <v>419.21429032258061</v>
      </c>
      <c r="CX67">
        <v>26.043409677419358</v>
      </c>
      <c r="CY67">
        <v>24.97588064516129</v>
      </c>
      <c r="CZ67">
        <v>408.91948387096778</v>
      </c>
      <c r="DA67">
        <v>25.70656774193548</v>
      </c>
      <c r="DB67">
        <v>600.17574193548387</v>
      </c>
      <c r="DC67">
        <v>101.4903870967742</v>
      </c>
      <c r="DD67">
        <v>0.1000253129032258</v>
      </c>
      <c r="DE67">
        <v>29.74134193548387</v>
      </c>
      <c r="DF67">
        <v>29.73714193548388</v>
      </c>
      <c r="DG67">
        <v>999.90000000000032</v>
      </c>
      <c r="DH67">
        <v>0</v>
      </c>
      <c r="DI67">
        <v>0</v>
      </c>
      <c r="DJ67">
        <v>10004.084516129031</v>
      </c>
      <c r="DK67">
        <v>0</v>
      </c>
      <c r="DL67">
        <v>917.11770967741927</v>
      </c>
      <c r="DM67">
        <v>-9.1767683870967733</v>
      </c>
      <c r="DN67">
        <v>421.00190322580642</v>
      </c>
      <c r="DO67">
        <v>429.95277419354841</v>
      </c>
      <c r="DP67">
        <v>1.067526129032258</v>
      </c>
      <c r="DQ67">
        <v>419.21429032258061</v>
      </c>
      <c r="DR67">
        <v>24.97588064516129</v>
      </c>
      <c r="DS67">
        <v>2.643157096774194</v>
      </c>
      <c r="DT67">
        <v>2.534813225806452</v>
      </c>
      <c r="DU67">
        <v>21.935929032258059</v>
      </c>
      <c r="DV67">
        <v>21.251767741935481</v>
      </c>
      <c r="DW67">
        <v>1499.996451612903</v>
      </c>
      <c r="DX67">
        <v>0.97299396774193536</v>
      </c>
      <c r="DY67">
        <v>2.7005816129032249E-2</v>
      </c>
      <c r="DZ67">
        <v>0</v>
      </c>
      <c r="EA67">
        <v>797.9843870967743</v>
      </c>
      <c r="EB67">
        <v>4.9993100000000013</v>
      </c>
      <c r="EC67">
        <v>18130.70322580645</v>
      </c>
      <c r="ED67">
        <v>13259.183870967739</v>
      </c>
      <c r="EE67">
        <v>36.936999999999983</v>
      </c>
      <c r="EF67">
        <v>38.311999999999983</v>
      </c>
      <c r="EG67">
        <v>37.186999999999983</v>
      </c>
      <c r="EH67">
        <v>37.904999999999987</v>
      </c>
      <c r="EI67">
        <v>38.424999999999983</v>
      </c>
      <c r="EJ67">
        <v>1454.6235483870969</v>
      </c>
      <c r="EK67">
        <v>40.372903225806432</v>
      </c>
      <c r="EL67">
        <v>0</v>
      </c>
      <c r="EM67">
        <v>117.5</v>
      </c>
      <c r="EN67">
        <v>0</v>
      </c>
      <c r="EO67">
        <v>797.22761538461543</v>
      </c>
      <c r="EP67">
        <v>-109.85736735844419</v>
      </c>
      <c r="EQ67">
        <v>-14886.08202947005</v>
      </c>
      <c r="ER67">
        <v>18002.473076923081</v>
      </c>
      <c r="ES67">
        <v>15</v>
      </c>
      <c r="ET67">
        <v>1690387169.5</v>
      </c>
      <c r="EU67" t="s">
        <v>658</v>
      </c>
      <c r="EV67">
        <v>1690387169.5</v>
      </c>
      <c r="EW67">
        <v>1690387052</v>
      </c>
      <c r="EX67">
        <v>35</v>
      </c>
      <c r="EY67">
        <v>2.8000000000000001E-2</v>
      </c>
      <c r="EZ67">
        <v>2E-3</v>
      </c>
      <c r="FA67">
        <v>1.141</v>
      </c>
      <c r="FB67">
        <v>0.33700000000000002</v>
      </c>
      <c r="FC67">
        <v>419</v>
      </c>
      <c r="FD67">
        <v>25</v>
      </c>
      <c r="FE67">
        <v>0.22</v>
      </c>
      <c r="FF67">
        <v>0.13</v>
      </c>
      <c r="FG67">
        <v>8.728035913120717</v>
      </c>
      <c r="FH67">
        <v>0.12991208216544081</v>
      </c>
      <c r="FI67">
        <v>2.801304420737661E-2</v>
      </c>
      <c r="FJ67">
        <v>1</v>
      </c>
      <c r="FK67">
        <v>-9.1731687804878064</v>
      </c>
      <c r="FL67">
        <v>-0.1801597212543484</v>
      </c>
      <c r="FM67">
        <v>3.1423819084093932E-2</v>
      </c>
      <c r="FN67">
        <v>1</v>
      </c>
      <c r="FO67">
        <v>410.03754838709682</v>
      </c>
      <c r="FP67">
        <v>-0.20506451613027091</v>
      </c>
      <c r="FQ67">
        <v>2.5874185303895719E-2</v>
      </c>
      <c r="FR67">
        <v>1</v>
      </c>
      <c r="FS67">
        <v>1.0470117560975609</v>
      </c>
      <c r="FT67">
        <v>0.3969763484320562</v>
      </c>
      <c r="FU67">
        <v>4.1181821977711551E-2</v>
      </c>
      <c r="FV67">
        <v>1</v>
      </c>
      <c r="FW67">
        <v>26.043409677419358</v>
      </c>
      <c r="FX67">
        <v>0.16710483870965381</v>
      </c>
      <c r="FY67">
        <v>1.310204009819318E-2</v>
      </c>
      <c r="FZ67">
        <v>1</v>
      </c>
      <c r="GA67">
        <v>5</v>
      </c>
      <c r="GB67">
        <v>5</v>
      </c>
      <c r="GC67" t="s">
        <v>420</v>
      </c>
      <c r="GD67">
        <v>3.1748699999999999</v>
      </c>
      <c r="GE67">
        <v>2.7969300000000001</v>
      </c>
      <c r="GF67">
        <v>0.102643</v>
      </c>
      <c r="GG67">
        <v>0.105138</v>
      </c>
      <c r="GH67">
        <v>0.12682299999999999</v>
      </c>
      <c r="GI67">
        <v>0.124152</v>
      </c>
      <c r="GJ67">
        <v>27933.3</v>
      </c>
      <c r="GK67">
        <v>22213.599999999999</v>
      </c>
      <c r="GL67">
        <v>29106.400000000001</v>
      </c>
      <c r="GM67">
        <v>24328.3</v>
      </c>
      <c r="GN67">
        <v>32306.9</v>
      </c>
      <c r="GO67">
        <v>31080.6</v>
      </c>
      <c r="GP67">
        <v>40139.599999999999</v>
      </c>
      <c r="GQ67">
        <v>39682.1</v>
      </c>
      <c r="GR67">
        <v>2.1273499999999999</v>
      </c>
      <c r="GS67">
        <v>1.8832500000000001</v>
      </c>
      <c r="GT67">
        <v>9.3132300000000001E-2</v>
      </c>
      <c r="GU67">
        <v>0</v>
      </c>
      <c r="GV67">
        <v>28.261299999999999</v>
      </c>
      <c r="GW67">
        <v>999.9</v>
      </c>
      <c r="GX67">
        <v>63.3</v>
      </c>
      <c r="GY67">
        <v>32.5</v>
      </c>
      <c r="GZ67">
        <v>30.637</v>
      </c>
      <c r="HA67">
        <v>62.532499999999999</v>
      </c>
      <c r="HB67">
        <v>31.590499999999999</v>
      </c>
      <c r="HC67">
        <v>1</v>
      </c>
      <c r="HD67">
        <v>0.188808</v>
      </c>
      <c r="HE67">
        <v>0</v>
      </c>
      <c r="HF67">
        <v>20.279199999999999</v>
      </c>
      <c r="HG67">
        <v>5.2276199999999999</v>
      </c>
      <c r="HH67">
        <v>11.908099999999999</v>
      </c>
      <c r="HI67">
        <v>4.9636500000000003</v>
      </c>
      <c r="HJ67">
        <v>3.2919999999999998</v>
      </c>
      <c r="HK67">
        <v>9999</v>
      </c>
      <c r="HL67">
        <v>9999</v>
      </c>
      <c r="HM67">
        <v>9999</v>
      </c>
      <c r="HN67">
        <v>999.9</v>
      </c>
      <c r="HO67">
        <v>4.9701899999999997</v>
      </c>
      <c r="HP67">
        <v>1.8751500000000001</v>
      </c>
      <c r="HQ67">
        <v>1.8739300000000001</v>
      </c>
      <c r="HR67">
        <v>1.8730599999999999</v>
      </c>
      <c r="HS67">
        <v>1.8745400000000001</v>
      </c>
      <c r="HT67">
        <v>1.86951</v>
      </c>
      <c r="HU67">
        <v>1.87364</v>
      </c>
      <c r="HV67">
        <v>1.8787400000000001</v>
      </c>
      <c r="HW67">
        <v>0</v>
      </c>
      <c r="HX67">
        <v>0</v>
      </c>
      <c r="HY67">
        <v>0</v>
      </c>
      <c r="HZ67">
        <v>0</v>
      </c>
      <c r="IA67" t="s">
        <v>421</v>
      </c>
      <c r="IB67" t="s">
        <v>422</v>
      </c>
      <c r="IC67" t="s">
        <v>423</v>
      </c>
      <c r="ID67" t="s">
        <v>423</v>
      </c>
      <c r="IE67" t="s">
        <v>423</v>
      </c>
      <c r="IF67" t="s">
        <v>423</v>
      </c>
      <c r="IG67">
        <v>0</v>
      </c>
      <c r="IH67">
        <v>100</v>
      </c>
      <c r="II67">
        <v>100</v>
      </c>
      <c r="IJ67">
        <v>1.141</v>
      </c>
      <c r="IK67">
        <v>0.33689999999999998</v>
      </c>
      <c r="IL67">
        <v>1.096885752198524</v>
      </c>
      <c r="IM67">
        <v>7.5022699049890511E-4</v>
      </c>
      <c r="IN67">
        <v>-1.9075414379404558E-6</v>
      </c>
      <c r="IO67">
        <v>4.87577687351772E-10</v>
      </c>
      <c r="IP67">
        <v>0.33684500000000378</v>
      </c>
      <c r="IQ67">
        <v>0</v>
      </c>
      <c r="IR67">
        <v>0</v>
      </c>
      <c r="IS67">
        <v>0</v>
      </c>
      <c r="IT67">
        <v>1</v>
      </c>
      <c r="IU67">
        <v>1943</v>
      </c>
      <c r="IV67">
        <v>1</v>
      </c>
      <c r="IW67">
        <v>21</v>
      </c>
      <c r="IX67">
        <v>1.6</v>
      </c>
      <c r="IY67">
        <v>1.6</v>
      </c>
      <c r="IZ67">
        <v>1.09985</v>
      </c>
      <c r="JA67">
        <v>2.4255399999999998</v>
      </c>
      <c r="JB67">
        <v>1.42578</v>
      </c>
      <c r="JC67">
        <v>2.2717299999999998</v>
      </c>
      <c r="JD67">
        <v>1.5478499999999999</v>
      </c>
      <c r="JE67">
        <v>2.3706100000000001</v>
      </c>
      <c r="JF67">
        <v>36.128500000000003</v>
      </c>
      <c r="JG67">
        <v>14.5436</v>
      </c>
      <c r="JH67">
        <v>18</v>
      </c>
      <c r="JI67">
        <v>625.39599999999996</v>
      </c>
      <c r="JJ67">
        <v>449.22300000000001</v>
      </c>
      <c r="JK67">
        <v>28.993400000000001</v>
      </c>
      <c r="JL67">
        <v>29.854099999999999</v>
      </c>
      <c r="JM67">
        <v>30.000299999999999</v>
      </c>
      <c r="JN67">
        <v>29.825600000000001</v>
      </c>
      <c r="JO67">
        <v>29.773900000000001</v>
      </c>
      <c r="JP67">
        <v>22.039200000000001</v>
      </c>
      <c r="JQ67">
        <v>19.4268</v>
      </c>
      <c r="JR67">
        <v>91.407300000000006</v>
      </c>
      <c r="JS67">
        <v>-999.9</v>
      </c>
      <c r="JT67">
        <v>419.13099999999997</v>
      </c>
      <c r="JU67">
        <v>25</v>
      </c>
      <c r="JV67">
        <v>94.822900000000004</v>
      </c>
      <c r="JW67">
        <v>100.96899999999999</v>
      </c>
    </row>
    <row r="68" spans="1:283" x14ac:dyDescent="0.2">
      <c r="A68">
        <v>52</v>
      </c>
      <c r="B68">
        <v>1690387277.5</v>
      </c>
      <c r="C68">
        <v>8907.4000000953674</v>
      </c>
      <c r="D68" t="s">
        <v>659</v>
      </c>
      <c r="E68" t="s">
        <v>660</v>
      </c>
      <c r="F68">
        <v>15</v>
      </c>
      <c r="P68">
        <v>1690387269.5</v>
      </c>
      <c r="Q68">
        <f t="shared" si="0"/>
        <v>6.3602611876167997E-5</v>
      </c>
      <c r="R68">
        <f t="shared" si="1"/>
        <v>6.3602611876168003E-2</v>
      </c>
      <c r="S68">
        <f t="shared" si="2"/>
        <v>1.596792177627629</v>
      </c>
      <c r="T68">
        <f t="shared" si="3"/>
        <v>409.96496774193542</v>
      </c>
      <c r="U68">
        <f t="shared" si="4"/>
        <v>-342.72300348915059</v>
      </c>
      <c r="V68">
        <f t="shared" si="5"/>
        <v>-34.817893529064435</v>
      </c>
      <c r="W68">
        <f t="shared" si="6"/>
        <v>41.649134876168048</v>
      </c>
      <c r="X68">
        <f t="shared" si="7"/>
        <v>3.400730564191119E-3</v>
      </c>
      <c r="Y68">
        <f>IF(LEFT(CS68,1)&lt;&gt;"0",IF(LEFT(CS68,1)="1",3,CT68),$D$5+$E$5*(DJ68*DC68/($K$5*1000))+$F$5*(DJ68*DC68/($K$5*1000))*MAX(MIN(CQ68,$J$5),$I$5)*MAX(MIN(CQ68,$J$5),$I$5)+$G$5*MAX(MIN(CQ68,$J$5),$I$5)*(DJ68*DC68/($K$5*1000))+$H$5*(DJ68*DC68/($K$5*1000))*(DJ68*DC68/($K$5*1000)))</f>
        <v>2.9557924193464635</v>
      </c>
      <c r="Z68">
        <f t="shared" si="8"/>
        <v>3.3985583716136269E-3</v>
      </c>
      <c r="AA68">
        <f t="shared" si="9"/>
        <v>2.1242940249058596E-3</v>
      </c>
      <c r="AB68">
        <f t="shared" si="10"/>
        <v>241.73424163699298</v>
      </c>
      <c r="AC68">
        <f>(DE68+(AB68+2*0.95*0.0000000567*(((DE68+$B$7)+273)^4-(DE68+273)^4)-44100*Q68)/(1.84*29.3*Y68+8*0.95*0.0000000567*(DE68+273)^3))</f>
        <v>31.584294162595473</v>
      </c>
      <c r="AD68">
        <f>($C$7*DF68+$D$7*DG68+$E$7*AC68)</f>
        <v>30.506593548387091</v>
      </c>
      <c r="AE68">
        <f t="shared" si="11"/>
        <v>4.3860048417270612</v>
      </c>
      <c r="AF68">
        <f t="shared" si="12"/>
        <v>59.195567824112793</v>
      </c>
      <c r="AG68">
        <f t="shared" si="13"/>
        <v>2.5496528245924774</v>
      </c>
      <c r="AH68">
        <f t="shared" si="14"/>
        <v>4.307168455868581</v>
      </c>
      <c r="AI68">
        <f t="shared" si="15"/>
        <v>1.8363520171345837</v>
      </c>
      <c r="AJ68">
        <f t="shared" si="16"/>
        <v>-2.8048751837390085</v>
      </c>
      <c r="AK68">
        <f t="shared" si="17"/>
        <v>-50.449516653958796</v>
      </c>
      <c r="AL68">
        <f>2*0.95*0.0000000567*(((DE68+$B$7)+273)^4-(AD68+273)^4)</f>
        <v>-3.8081942611185395</v>
      </c>
      <c r="AM68">
        <f t="shared" si="18"/>
        <v>184.67165553817665</v>
      </c>
      <c r="AN68">
        <v>0</v>
      </c>
      <c r="AO68">
        <v>0</v>
      </c>
      <c r="AP68">
        <f>IF(AN68*$H$13&gt;=AR68,1,(AR68/(AR68-AN68*$H$13)))</f>
        <v>1</v>
      </c>
      <c r="AQ68">
        <f t="shared" si="19"/>
        <v>0</v>
      </c>
      <c r="AR68">
        <f>MAX(0,($B$13+$C$13*DJ68)/(1+$D$13*DJ68)*DC68/(DE68+273)*$E$13)</f>
        <v>53107.302124528935</v>
      </c>
      <c r="AS68" t="s">
        <v>414</v>
      </c>
      <c r="AT68">
        <v>12558.6</v>
      </c>
      <c r="AU68">
        <v>607.06799999999998</v>
      </c>
      <c r="AV68">
        <v>2188.17</v>
      </c>
      <c r="AW68">
        <f t="shared" si="20"/>
        <v>0.72256817340517421</v>
      </c>
      <c r="AX68">
        <v>-1.734461745173538</v>
      </c>
      <c r="AY68" t="s">
        <v>661</v>
      </c>
      <c r="AZ68">
        <v>12629.4</v>
      </c>
      <c r="BA68">
        <v>538.37396000000012</v>
      </c>
      <c r="BB68">
        <v>595.71100000000001</v>
      </c>
      <c r="BC68">
        <f t="shared" si="21"/>
        <v>9.6249758691714371E-2</v>
      </c>
      <c r="BD68">
        <v>0.5</v>
      </c>
      <c r="BE68">
        <f t="shared" si="22"/>
        <v>1261.1957712643621</v>
      </c>
      <c r="BF68">
        <f t="shared" si="23"/>
        <v>1.596792177627629</v>
      </c>
      <c r="BG68">
        <f t="shared" si="24"/>
        <v>60.694894323602725</v>
      </c>
      <c r="BH68">
        <f t="shared" si="25"/>
        <v>2.6413456171531166E-3</v>
      </c>
      <c r="BI68">
        <f t="shared" si="26"/>
        <v>2.6732073102561476</v>
      </c>
      <c r="BJ68">
        <f t="shared" si="27"/>
        <v>348.56256987603325</v>
      </c>
      <c r="BK68" t="s">
        <v>662</v>
      </c>
      <c r="BL68">
        <v>418.89</v>
      </c>
      <c r="BM68">
        <f t="shared" si="28"/>
        <v>418.89</v>
      </c>
      <c r="BN68">
        <f t="shared" si="29"/>
        <v>0.29682345969773938</v>
      </c>
      <c r="BO68">
        <f t="shared" si="30"/>
        <v>0.3242660091278744</v>
      </c>
      <c r="BP68">
        <f t="shared" si="31"/>
        <v>0.900060476578043</v>
      </c>
      <c r="BQ68">
        <f t="shared" si="32"/>
        <v>-5.0486079070177015</v>
      </c>
      <c r="BR68">
        <f t="shared" si="33"/>
        <v>1.0071829647929103</v>
      </c>
      <c r="BS68">
        <f t="shared" si="34"/>
        <v>0.25230007142911459</v>
      </c>
      <c r="BT68">
        <f t="shared" si="35"/>
        <v>0.74769992857088541</v>
      </c>
      <c r="BU68">
        <v>3222</v>
      </c>
      <c r="BV68">
        <v>300</v>
      </c>
      <c r="BW68">
        <v>300</v>
      </c>
      <c r="BX68">
        <v>300</v>
      </c>
      <c r="BY68">
        <v>12629.4</v>
      </c>
      <c r="BZ68">
        <v>592.15</v>
      </c>
      <c r="CA68">
        <v>-9.1493400000000006E-3</v>
      </c>
      <c r="CB68">
        <v>2.37</v>
      </c>
      <c r="CC68" t="s">
        <v>417</v>
      </c>
      <c r="CD68" t="s">
        <v>417</v>
      </c>
      <c r="CE68" t="s">
        <v>417</v>
      </c>
      <c r="CF68" t="s">
        <v>417</v>
      </c>
      <c r="CG68" t="s">
        <v>417</v>
      </c>
      <c r="CH68" t="s">
        <v>417</v>
      </c>
      <c r="CI68" t="s">
        <v>417</v>
      </c>
      <c r="CJ68" t="s">
        <v>417</v>
      </c>
      <c r="CK68" t="s">
        <v>417</v>
      </c>
      <c r="CL68" t="s">
        <v>417</v>
      </c>
      <c r="CM68">
        <f>$B$11*DK68+$C$11*DL68+$F$11*DW68*(1-DZ68)</f>
        <v>1499.981935483871</v>
      </c>
      <c r="CN68">
        <f t="shared" si="36"/>
        <v>1261.1957712643621</v>
      </c>
      <c r="CO68">
        <f>($B$11*$D$9+$C$11*$D$9+$F$11*((EJ68+EB68)/MAX(EJ68+EB68+EK68, 0.1)*$I$9+EK68/MAX(EJ68+EB68+EK68, 0.1)*$J$9))/($B$11+$C$11+$F$11)</f>
        <v>0.84080730669434356</v>
      </c>
      <c r="CP68">
        <f>($B$11*$K$9+$C$11*$K$9+$F$11*((EJ68+EB68)/MAX(EJ68+EB68+EK68, 0.1)*$P$9+EK68/MAX(EJ68+EB68+EK68, 0.1)*$Q$9))/($B$11+$C$11+$F$11)</f>
        <v>0.16115810192008295</v>
      </c>
      <c r="CQ68">
        <v>6</v>
      </c>
      <c r="CR68">
        <v>0.5</v>
      </c>
      <c r="CS68" t="s">
        <v>418</v>
      </c>
      <c r="CT68">
        <v>2</v>
      </c>
      <c r="CU68">
        <v>1690387269.5</v>
      </c>
      <c r="CV68">
        <v>409.96496774193542</v>
      </c>
      <c r="CW68">
        <v>411.58716129032251</v>
      </c>
      <c r="CX68">
        <v>25.097000000000001</v>
      </c>
      <c r="CY68">
        <v>25.03501935483871</v>
      </c>
      <c r="CZ68">
        <v>408.80896774193542</v>
      </c>
      <c r="DA68">
        <v>24.751999999999999</v>
      </c>
      <c r="DB68">
        <v>600.2490967741935</v>
      </c>
      <c r="DC68">
        <v>101.4918064516129</v>
      </c>
      <c r="DD68">
        <v>0.1001298193548387</v>
      </c>
      <c r="DE68">
        <v>30.19000322580645</v>
      </c>
      <c r="DF68">
        <v>30.506593548387091</v>
      </c>
      <c r="DG68">
        <v>999.90000000000032</v>
      </c>
      <c r="DH68">
        <v>0</v>
      </c>
      <c r="DI68">
        <v>0</v>
      </c>
      <c r="DJ68">
        <v>10001.168387096781</v>
      </c>
      <c r="DK68">
        <v>0</v>
      </c>
      <c r="DL68">
        <v>159.87467741935481</v>
      </c>
      <c r="DM68">
        <v>-1.632443870967742</v>
      </c>
      <c r="DN68">
        <v>420.50477419354831</v>
      </c>
      <c r="DO68">
        <v>422.15593548387091</v>
      </c>
      <c r="DP68">
        <v>5.3821806451612893E-2</v>
      </c>
      <c r="DQ68">
        <v>411.58716129032251</v>
      </c>
      <c r="DR68">
        <v>25.03501935483871</v>
      </c>
      <c r="DS68">
        <v>2.546314838709677</v>
      </c>
      <c r="DT68">
        <v>2.5408509677419349</v>
      </c>
      <c r="DU68">
        <v>21.325600000000001</v>
      </c>
      <c r="DV68">
        <v>21.290574193548391</v>
      </c>
      <c r="DW68">
        <v>1499.981935483871</v>
      </c>
      <c r="DX68">
        <v>0.97299925806451615</v>
      </c>
      <c r="DY68">
        <v>2.7000658064516129E-2</v>
      </c>
      <c r="DZ68">
        <v>0</v>
      </c>
      <c r="EA68">
        <v>538.66916129032256</v>
      </c>
      <c r="EB68">
        <v>4.9993100000000013</v>
      </c>
      <c r="EC68">
        <v>15046.235483870971</v>
      </c>
      <c r="ED68">
        <v>13259.074193548389</v>
      </c>
      <c r="EE68">
        <v>37.061999999999983</v>
      </c>
      <c r="EF68">
        <v>38.375</v>
      </c>
      <c r="EG68">
        <v>37.483741935483877</v>
      </c>
      <c r="EH68">
        <v>37.781999999999996</v>
      </c>
      <c r="EI68">
        <v>38.570129032258052</v>
      </c>
      <c r="EJ68">
        <v>1454.6174193548391</v>
      </c>
      <c r="EK68">
        <v>40.364838709677407</v>
      </c>
      <c r="EL68">
        <v>0</v>
      </c>
      <c r="EM68">
        <v>126.2000000476837</v>
      </c>
      <c r="EN68">
        <v>0</v>
      </c>
      <c r="EO68">
        <v>538.37396000000012</v>
      </c>
      <c r="EP68">
        <v>-13.803384631321491</v>
      </c>
      <c r="EQ68">
        <v>-2044.0846240153751</v>
      </c>
      <c r="ER68">
        <v>15175.835999999999</v>
      </c>
      <c r="ES68">
        <v>15</v>
      </c>
      <c r="ET68">
        <v>1690387296.5</v>
      </c>
      <c r="EU68" t="s">
        <v>663</v>
      </c>
      <c r="EV68">
        <v>1690387296.5</v>
      </c>
      <c r="EW68">
        <v>1690387293.5</v>
      </c>
      <c r="EX68">
        <v>36</v>
      </c>
      <c r="EY68">
        <v>1.0999999999999999E-2</v>
      </c>
      <c r="EZ68">
        <v>8.0000000000000002E-3</v>
      </c>
      <c r="FA68">
        <v>1.1559999999999999</v>
      </c>
      <c r="FB68">
        <v>0.34499999999999997</v>
      </c>
      <c r="FC68">
        <v>412</v>
      </c>
      <c r="FD68">
        <v>25</v>
      </c>
      <c r="FE68">
        <v>0.36</v>
      </c>
      <c r="FF68">
        <v>0.31</v>
      </c>
      <c r="FG68">
        <v>1.6202752136837599</v>
      </c>
      <c r="FH68">
        <v>-0.43127141017038789</v>
      </c>
      <c r="FI68">
        <v>3.998455356666869E-2</v>
      </c>
      <c r="FJ68">
        <v>1</v>
      </c>
      <c r="FK68">
        <v>-1.6738525</v>
      </c>
      <c r="FL68">
        <v>0.70827264540338031</v>
      </c>
      <c r="FM68">
        <v>7.458191720350181E-2</v>
      </c>
      <c r="FN68">
        <v>1</v>
      </c>
      <c r="FO68">
        <v>409.95499999999998</v>
      </c>
      <c r="FP68">
        <v>-0.16450278086694309</v>
      </c>
      <c r="FQ68">
        <v>3.2575041570708778E-2</v>
      </c>
      <c r="FR68">
        <v>1</v>
      </c>
      <c r="FS68">
        <v>5.213703900000001E-2</v>
      </c>
      <c r="FT68">
        <v>-1.4886949193245839E-2</v>
      </c>
      <c r="FU68">
        <v>1.8679919091723039E-2</v>
      </c>
      <c r="FV68">
        <v>1</v>
      </c>
      <c r="FW68">
        <v>25.08882333333333</v>
      </c>
      <c r="FX68">
        <v>-2.3959955506043931E-2</v>
      </c>
      <c r="FY68">
        <v>2.9622832785238108E-3</v>
      </c>
      <c r="FZ68">
        <v>1</v>
      </c>
      <c r="GA68">
        <v>5</v>
      </c>
      <c r="GB68">
        <v>5</v>
      </c>
      <c r="GC68" t="s">
        <v>420</v>
      </c>
      <c r="GD68">
        <v>3.17475</v>
      </c>
      <c r="GE68">
        <v>2.7967</v>
      </c>
      <c r="GF68">
        <v>0.10259600000000001</v>
      </c>
      <c r="GG68">
        <v>0.103656</v>
      </c>
      <c r="GH68">
        <v>0.123472</v>
      </c>
      <c r="GI68">
        <v>0.124463</v>
      </c>
      <c r="GJ68">
        <v>27936.1</v>
      </c>
      <c r="GK68">
        <v>22245.4</v>
      </c>
      <c r="GL68">
        <v>29108.3</v>
      </c>
      <c r="GM68">
        <v>24323.200000000001</v>
      </c>
      <c r="GN68">
        <v>32435.7</v>
      </c>
      <c r="GO68">
        <v>31063.200000000001</v>
      </c>
      <c r="GP68">
        <v>40142.5</v>
      </c>
      <c r="GQ68">
        <v>39673.9</v>
      </c>
      <c r="GR68">
        <v>2.1246200000000002</v>
      </c>
      <c r="GS68">
        <v>1.8391299999999999</v>
      </c>
      <c r="GT68">
        <v>9.5889000000000002E-2</v>
      </c>
      <c r="GU68">
        <v>0</v>
      </c>
      <c r="GV68">
        <v>28.8443</v>
      </c>
      <c r="GW68">
        <v>999.9</v>
      </c>
      <c r="GX68">
        <v>63.6</v>
      </c>
      <c r="GY68">
        <v>32.5</v>
      </c>
      <c r="GZ68">
        <v>30.779499999999999</v>
      </c>
      <c r="HA68">
        <v>62.082500000000003</v>
      </c>
      <c r="HB68">
        <v>31.354199999999999</v>
      </c>
      <c r="HC68">
        <v>1</v>
      </c>
      <c r="HD68">
        <v>0.19605700000000001</v>
      </c>
      <c r="HE68">
        <v>0</v>
      </c>
      <c r="HF68">
        <v>20.2789</v>
      </c>
      <c r="HG68">
        <v>5.2252299999999998</v>
      </c>
      <c r="HH68">
        <v>11.908099999999999</v>
      </c>
      <c r="HI68">
        <v>4.9638</v>
      </c>
      <c r="HJ68">
        <v>3.2919999999999998</v>
      </c>
      <c r="HK68">
        <v>9999</v>
      </c>
      <c r="HL68">
        <v>9999</v>
      </c>
      <c r="HM68">
        <v>9999</v>
      </c>
      <c r="HN68">
        <v>999.9</v>
      </c>
      <c r="HO68">
        <v>4.9702299999999999</v>
      </c>
      <c r="HP68">
        <v>1.8751500000000001</v>
      </c>
      <c r="HQ68">
        <v>1.8739300000000001</v>
      </c>
      <c r="HR68">
        <v>1.87313</v>
      </c>
      <c r="HS68">
        <v>1.87456</v>
      </c>
      <c r="HT68">
        <v>1.8695200000000001</v>
      </c>
      <c r="HU68">
        <v>1.87371</v>
      </c>
      <c r="HV68">
        <v>1.8788</v>
      </c>
      <c r="HW68">
        <v>0</v>
      </c>
      <c r="HX68">
        <v>0</v>
      </c>
      <c r="HY68">
        <v>0</v>
      </c>
      <c r="HZ68">
        <v>0</v>
      </c>
      <c r="IA68" t="s">
        <v>421</v>
      </c>
      <c r="IB68" t="s">
        <v>422</v>
      </c>
      <c r="IC68" t="s">
        <v>423</v>
      </c>
      <c r="ID68" t="s">
        <v>423</v>
      </c>
      <c r="IE68" t="s">
        <v>423</v>
      </c>
      <c r="IF68" t="s">
        <v>423</v>
      </c>
      <c r="IG68">
        <v>0</v>
      </c>
      <c r="IH68">
        <v>100</v>
      </c>
      <c r="II68">
        <v>100</v>
      </c>
      <c r="IJ68">
        <v>1.1559999999999999</v>
      </c>
      <c r="IK68">
        <v>0.34499999999999997</v>
      </c>
      <c r="IL68">
        <v>1.1246888603300189</v>
      </c>
      <c r="IM68">
        <v>7.5022699049890511E-4</v>
      </c>
      <c r="IN68">
        <v>-1.9075414379404558E-6</v>
      </c>
      <c r="IO68">
        <v>4.87577687351772E-10</v>
      </c>
      <c r="IP68">
        <v>0.33684500000000378</v>
      </c>
      <c r="IQ68">
        <v>0</v>
      </c>
      <c r="IR68">
        <v>0</v>
      </c>
      <c r="IS68">
        <v>0</v>
      </c>
      <c r="IT68">
        <v>1</v>
      </c>
      <c r="IU68">
        <v>1943</v>
      </c>
      <c r="IV68">
        <v>1</v>
      </c>
      <c r="IW68">
        <v>21</v>
      </c>
      <c r="IX68">
        <v>1.8</v>
      </c>
      <c r="IY68">
        <v>3.8</v>
      </c>
      <c r="IZ68">
        <v>1.08521</v>
      </c>
      <c r="JA68">
        <v>2.4157700000000002</v>
      </c>
      <c r="JB68">
        <v>1.42578</v>
      </c>
      <c r="JC68">
        <v>2.2717299999999998</v>
      </c>
      <c r="JD68">
        <v>1.5478499999999999</v>
      </c>
      <c r="JE68">
        <v>2.3754900000000001</v>
      </c>
      <c r="JF68">
        <v>36.081600000000002</v>
      </c>
      <c r="JG68">
        <v>14.5261</v>
      </c>
      <c r="JH68">
        <v>18</v>
      </c>
      <c r="JI68">
        <v>623.84699999999998</v>
      </c>
      <c r="JJ68">
        <v>423.65300000000002</v>
      </c>
      <c r="JK68">
        <v>29.241299999999999</v>
      </c>
      <c r="JL68">
        <v>29.946400000000001</v>
      </c>
      <c r="JM68">
        <v>30.000399999999999</v>
      </c>
      <c r="JN68">
        <v>29.873000000000001</v>
      </c>
      <c r="JO68">
        <v>29.822099999999999</v>
      </c>
      <c r="JP68">
        <v>21.7349</v>
      </c>
      <c r="JQ68">
        <v>20.2545</v>
      </c>
      <c r="JR68">
        <v>91.036299999999997</v>
      </c>
      <c r="JS68">
        <v>-999.9</v>
      </c>
      <c r="JT68">
        <v>411.62099999999998</v>
      </c>
      <c r="JU68">
        <v>25</v>
      </c>
      <c r="JV68">
        <v>94.829499999999996</v>
      </c>
      <c r="JW68">
        <v>100.947</v>
      </c>
    </row>
    <row r="69" spans="1:283" x14ac:dyDescent="0.2">
      <c r="A69">
        <v>53</v>
      </c>
      <c r="B69">
        <v>1690387427</v>
      </c>
      <c r="C69">
        <v>9056.9000000953674</v>
      </c>
      <c r="D69" t="s">
        <v>664</v>
      </c>
      <c r="E69" t="s">
        <v>665</v>
      </c>
      <c r="F69">
        <v>15</v>
      </c>
      <c r="P69">
        <v>1690387419.25</v>
      </c>
      <c r="Q69">
        <f t="shared" si="0"/>
        <v>7.6771510290649461E-4</v>
      </c>
      <c r="R69">
        <f t="shared" si="1"/>
        <v>0.76771510290649458</v>
      </c>
      <c r="S69">
        <f t="shared" si="2"/>
        <v>7.7802960255018778</v>
      </c>
      <c r="T69">
        <f t="shared" si="3"/>
        <v>409.73583333333318</v>
      </c>
      <c r="U69">
        <f t="shared" si="4"/>
        <v>144.00507095808513</v>
      </c>
      <c r="V69">
        <f t="shared" si="5"/>
        <v>14.62994099631576</v>
      </c>
      <c r="W69">
        <f t="shared" si="6"/>
        <v>41.626388750488495</v>
      </c>
      <c r="X69">
        <f t="shared" si="7"/>
        <v>4.8501480484074974E-2</v>
      </c>
      <c r="Y69">
        <f>IF(LEFT(CS69,1)&lt;&gt;"0",IF(LEFT(CS69,1)="1",3,CT69),$D$5+$E$5*(DJ69*DC69/($K$5*1000))+$F$5*(DJ69*DC69/($K$5*1000))*MAX(MIN(CQ69,$J$5),$I$5)*MAX(MIN(CQ69,$J$5),$I$5)+$G$5*MAX(MIN(CQ69,$J$5),$I$5)*(DJ69*DC69/($K$5*1000))+$H$5*(DJ69*DC69/($K$5*1000))*(DJ69*DC69/($K$5*1000)))</f>
        <v>2.9555433125924488</v>
      </c>
      <c r="Z69">
        <f t="shared" si="8"/>
        <v>4.806360869573266E-2</v>
      </c>
      <c r="AA69">
        <f t="shared" si="9"/>
        <v>3.0078766875608065E-2</v>
      </c>
      <c r="AB69">
        <f t="shared" si="10"/>
        <v>241.73901637498381</v>
      </c>
      <c r="AC69">
        <f>(DE69+(AB69+2*0.95*0.0000000567*(((DE69+$B$7)+273)^4-(DE69+273)^4)-44100*Q69)/(1.84*29.3*Y69+8*0.95*0.0000000567*(DE69+273)^3))</f>
        <v>30.907161766986597</v>
      </c>
      <c r="AD69">
        <f>($C$7*DF69+$D$7*DG69+$E$7*AC69)</f>
        <v>29.712900000000001</v>
      </c>
      <c r="AE69">
        <f t="shared" si="11"/>
        <v>4.1906944305802156</v>
      </c>
      <c r="AF69">
        <f t="shared" si="12"/>
        <v>62.645785195109383</v>
      </c>
      <c r="AG69">
        <f t="shared" si="13"/>
        <v>2.6223682635554342</v>
      </c>
      <c r="AH69">
        <f t="shared" si="14"/>
        <v>4.1860250540209636</v>
      </c>
      <c r="AI69">
        <f t="shared" si="15"/>
        <v>1.5683261670247814</v>
      </c>
      <c r="AJ69">
        <f t="shared" si="16"/>
        <v>-33.856236038176412</v>
      </c>
      <c r="AK69">
        <f t="shared" si="17"/>
        <v>-3.085870162360187</v>
      </c>
      <c r="AL69">
        <f>2*0.95*0.0000000567*(((DE69+$B$7)+273)^4-(AD69+273)^4)</f>
        <v>-0.23147422424065772</v>
      </c>
      <c r="AM69">
        <f t="shared" si="18"/>
        <v>204.56543595020656</v>
      </c>
      <c r="AN69">
        <v>0</v>
      </c>
      <c r="AO69">
        <v>0</v>
      </c>
      <c r="AP69">
        <f>IF(AN69*$H$13&gt;=AR69,1,(AR69/(AR69-AN69*$H$13)))</f>
        <v>1</v>
      </c>
      <c r="AQ69">
        <f t="shared" si="19"/>
        <v>0</v>
      </c>
      <c r="AR69">
        <f>MAX(0,($B$13+$C$13*DJ69)/(1+$D$13*DJ69)*DC69/(DE69+273)*$E$13)</f>
        <v>53187.228154221062</v>
      </c>
      <c r="AS69" t="s">
        <v>414</v>
      </c>
      <c r="AT69">
        <v>12558.6</v>
      </c>
      <c r="AU69">
        <v>607.06799999999998</v>
      </c>
      <c r="AV69">
        <v>2188.17</v>
      </c>
      <c r="AW69">
        <f t="shared" si="20"/>
        <v>0.72256817340517421</v>
      </c>
      <c r="AX69">
        <v>-1.734461745173538</v>
      </c>
      <c r="AY69" t="s">
        <v>666</v>
      </c>
      <c r="AZ69">
        <v>12534.1</v>
      </c>
      <c r="BA69">
        <v>554.43130769230766</v>
      </c>
      <c r="BB69">
        <v>731.505</v>
      </c>
      <c r="BC69">
        <f t="shared" si="21"/>
        <v>0.2420676445242238</v>
      </c>
      <c r="BD69">
        <v>0.5</v>
      </c>
      <c r="BE69">
        <f t="shared" si="22"/>
        <v>1261.2217705569863</v>
      </c>
      <c r="BF69">
        <f t="shared" si="23"/>
        <v>7.7802960255018778</v>
      </c>
      <c r="BG69">
        <f t="shared" si="24"/>
        <v>152.65049161070036</v>
      </c>
      <c r="BH69">
        <f t="shared" si="25"/>
        <v>7.5440798698499052E-3</v>
      </c>
      <c r="BI69">
        <f t="shared" si="26"/>
        <v>1.9913261016671109</v>
      </c>
      <c r="BJ69">
        <f t="shared" si="27"/>
        <v>391.03685772825708</v>
      </c>
      <c r="BK69" t="s">
        <v>667</v>
      </c>
      <c r="BL69">
        <v>-11.38</v>
      </c>
      <c r="BM69">
        <f t="shared" si="28"/>
        <v>-11.38</v>
      </c>
      <c r="BN69">
        <f t="shared" si="29"/>
        <v>1.0155569681683652</v>
      </c>
      <c r="BO69">
        <f t="shared" si="30"/>
        <v>0.23835949347165758</v>
      </c>
      <c r="BP69">
        <f t="shared" si="31"/>
        <v>0.66225591598281464</v>
      </c>
      <c r="BQ69">
        <f t="shared" si="32"/>
        <v>1.422998724717667</v>
      </c>
      <c r="BR69">
        <f t="shared" si="33"/>
        <v>0.9212972977075482</v>
      </c>
      <c r="BS69">
        <f t="shared" si="34"/>
        <v>-4.8924564649816546E-3</v>
      </c>
      <c r="BT69">
        <f t="shared" si="35"/>
        <v>1.0048924564649817</v>
      </c>
      <c r="BU69">
        <v>3224</v>
      </c>
      <c r="BV69">
        <v>300</v>
      </c>
      <c r="BW69">
        <v>300</v>
      </c>
      <c r="BX69">
        <v>300</v>
      </c>
      <c r="BY69">
        <v>12534.1</v>
      </c>
      <c r="BZ69">
        <v>683.98</v>
      </c>
      <c r="CA69">
        <v>-9.0814699999999995E-3</v>
      </c>
      <c r="CB69">
        <v>-8.15</v>
      </c>
      <c r="CC69" t="s">
        <v>417</v>
      </c>
      <c r="CD69" t="s">
        <v>417</v>
      </c>
      <c r="CE69" t="s">
        <v>417</v>
      </c>
      <c r="CF69" t="s">
        <v>417</v>
      </c>
      <c r="CG69" t="s">
        <v>417</v>
      </c>
      <c r="CH69" t="s">
        <v>417</v>
      </c>
      <c r="CI69" t="s">
        <v>417</v>
      </c>
      <c r="CJ69" t="s">
        <v>417</v>
      </c>
      <c r="CK69" t="s">
        <v>417</v>
      </c>
      <c r="CL69" t="s">
        <v>417</v>
      </c>
      <c r="CM69">
        <f>$B$11*DK69+$C$11*DL69+$F$11*DW69*(1-DZ69)</f>
        <v>1500.0129999999999</v>
      </c>
      <c r="CN69">
        <f t="shared" si="36"/>
        <v>1261.2217705569863</v>
      </c>
      <c r="CO69">
        <f>($B$11*$D$9+$C$11*$D$9+$F$11*((EJ69+EB69)/MAX(EJ69+EB69+EK69, 0.1)*$I$9+EK69/MAX(EJ69+EB69+EK69, 0.1)*$J$9))/($B$11+$C$11+$F$11)</f>
        <v>0.84080722670869279</v>
      </c>
      <c r="CP69">
        <f>($B$11*$K$9+$C$11*$K$9+$F$11*((EJ69+EB69)/MAX(EJ69+EB69+EK69, 0.1)*$P$9+EK69/MAX(EJ69+EB69+EK69, 0.1)*$Q$9))/($B$11+$C$11+$F$11)</f>
        <v>0.16115794754777713</v>
      </c>
      <c r="CQ69">
        <v>6</v>
      </c>
      <c r="CR69">
        <v>0.5</v>
      </c>
      <c r="CS69" t="s">
        <v>418</v>
      </c>
      <c r="CT69">
        <v>2</v>
      </c>
      <c r="CU69">
        <v>1690387419.25</v>
      </c>
      <c r="CV69">
        <v>409.73583333333318</v>
      </c>
      <c r="CW69">
        <v>417.82799999999997</v>
      </c>
      <c r="CX69">
        <v>25.812429999999999</v>
      </c>
      <c r="CY69">
        <v>25.064779999999999</v>
      </c>
      <c r="CZ69">
        <v>408.60483333333332</v>
      </c>
      <c r="DA69">
        <v>25.472429999999999</v>
      </c>
      <c r="DB69">
        <v>600.19943333333333</v>
      </c>
      <c r="DC69">
        <v>101.4933</v>
      </c>
      <c r="DD69">
        <v>9.9934870000000009E-2</v>
      </c>
      <c r="DE69">
        <v>29.693533333333331</v>
      </c>
      <c r="DF69">
        <v>29.712900000000001</v>
      </c>
      <c r="DG69">
        <v>999.9000000000002</v>
      </c>
      <c r="DH69">
        <v>0</v>
      </c>
      <c r="DI69">
        <v>0</v>
      </c>
      <c r="DJ69">
        <v>9999.6076666666686</v>
      </c>
      <c r="DK69">
        <v>0</v>
      </c>
      <c r="DL69">
        <v>1403.0709999999999</v>
      </c>
      <c r="DM69">
        <v>-8.0666259999999994</v>
      </c>
      <c r="DN69">
        <v>420.62063333333327</v>
      </c>
      <c r="DO69">
        <v>428.56996666666669</v>
      </c>
      <c r="DP69">
        <v>0.75224853333333341</v>
      </c>
      <c r="DQ69">
        <v>417.82799999999997</v>
      </c>
      <c r="DR69">
        <v>25.064779999999999</v>
      </c>
      <c r="DS69">
        <v>2.6202543333333339</v>
      </c>
      <c r="DT69">
        <v>2.5439063333333332</v>
      </c>
      <c r="DU69">
        <v>21.793366666666671</v>
      </c>
      <c r="DV69">
        <v>21.31016666666666</v>
      </c>
      <c r="DW69">
        <v>1500.0129999999999</v>
      </c>
      <c r="DX69">
        <v>0.97300183333333334</v>
      </c>
      <c r="DY69">
        <v>2.699785E-2</v>
      </c>
      <c r="DZ69">
        <v>0</v>
      </c>
      <c r="EA69">
        <v>554.47969999999998</v>
      </c>
      <c r="EB69">
        <v>4.9993100000000004</v>
      </c>
      <c r="EC69">
        <v>11410.99</v>
      </c>
      <c r="ED69">
        <v>13259.363333333329</v>
      </c>
      <c r="EE69">
        <v>37</v>
      </c>
      <c r="EF69">
        <v>38.311999999999991</v>
      </c>
      <c r="EG69">
        <v>37.375</v>
      </c>
      <c r="EH69">
        <v>37.686999999999991</v>
      </c>
      <c r="EI69">
        <v>38.436999999999991</v>
      </c>
      <c r="EJ69">
        <v>1454.651333333333</v>
      </c>
      <c r="EK69">
        <v>40.361666666666657</v>
      </c>
      <c r="EL69">
        <v>0</v>
      </c>
      <c r="EM69">
        <v>149.20000004768369</v>
      </c>
      <c r="EN69">
        <v>0</v>
      </c>
      <c r="EO69">
        <v>554.43130769230766</v>
      </c>
      <c r="EP69">
        <v>-4.2737777856721726</v>
      </c>
      <c r="EQ69">
        <v>49.011973312836503</v>
      </c>
      <c r="ER69">
        <v>11392.207692307689</v>
      </c>
      <c r="ES69">
        <v>15</v>
      </c>
      <c r="ET69">
        <v>1690387446</v>
      </c>
      <c r="EU69" t="s">
        <v>668</v>
      </c>
      <c r="EV69">
        <v>1690387444.5</v>
      </c>
      <c r="EW69">
        <v>1690387446</v>
      </c>
      <c r="EX69">
        <v>37</v>
      </c>
      <c r="EY69">
        <v>-2.1000000000000001E-2</v>
      </c>
      <c r="EZ69">
        <v>-4.0000000000000001E-3</v>
      </c>
      <c r="FA69">
        <v>1.131</v>
      </c>
      <c r="FB69">
        <v>0.34</v>
      </c>
      <c r="FC69">
        <v>418</v>
      </c>
      <c r="FD69">
        <v>25</v>
      </c>
      <c r="FE69">
        <v>0.19</v>
      </c>
      <c r="FF69">
        <v>0.18</v>
      </c>
      <c r="FG69">
        <v>7.7561298525855857</v>
      </c>
      <c r="FH69">
        <v>7.7172655409205426E-2</v>
      </c>
      <c r="FI69">
        <v>3.3001260129588747E-2</v>
      </c>
      <c r="FJ69">
        <v>1</v>
      </c>
      <c r="FK69">
        <v>-8.0893200000000007</v>
      </c>
      <c r="FL69">
        <v>0.1927415331010269</v>
      </c>
      <c r="FM69">
        <v>5.0389710864179517E-2</v>
      </c>
      <c r="FN69">
        <v>1</v>
      </c>
      <c r="FO69">
        <v>409.7594838709677</v>
      </c>
      <c r="FP69">
        <v>0.44129032258024392</v>
      </c>
      <c r="FQ69">
        <v>3.7925964353093991E-2</v>
      </c>
      <c r="FR69">
        <v>1</v>
      </c>
      <c r="FS69">
        <v>0.72984821951219514</v>
      </c>
      <c r="FT69">
        <v>0.44683841811846658</v>
      </c>
      <c r="FU69">
        <v>4.4556403169910587E-2</v>
      </c>
      <c r="FV69">
        <v>1</v>
      </c>
      <c r="FW69">
        <v>25.81464193548387</v>
      </c>
      <c r="FX69">
        <v>0.53195806451617678</v>
      </c>
      <c r="FY69">
        <v>3.9687308235298403E-2</v>
      </c>
      <c r="FZ69">
        <v>1</v>
      </c>
      <c r="GA69">
        <v>5</v>
      </c>
      <c r="GB69">
        <v>5</v>
      </c>
      <c r="GC69" t="s">
        <v>420</v>
      </c>
      <c r="GD69">
        <v>3.1751100000000001</v>
      </c>
      <c r="GE69">
        <v>2.7970899999999999</v>
      </c>
      <c r="GF69">
        <v>0.102593</v>
      </c>
      <c r="GG69">
        <v>0.10488500000000001</v>
      </c>
      <c r="GH69">
        <v>0.126193</v>
      </c>
      <c r="GI69">
        <v>0.12456399999999999</v>
      </c>
      <c r="GJ69">
        <v>27937.3</v>
      </c>
      <c r="GK69">
        <v>22216.6</v>
      </c>
      <c r="GL69">
        <v>29109.200000000001</v>
      </c>
      <c r="GM69">
        <v>24324.9</v>
      </c>
      <c r="GN69">
        <v>32334.6</v>
      </c>
      <c r="GO69">
        <v>31061.9</v>
      </c>
      <c r="GP69">
        <v>40144.300000000003</v>
      </c>
      <c r="GQ69">
        <v>39676.9</v>
      </c>
      <c r="GR69">
        <v>2.1287500000000001</v>
      </c>
      <c r="GS69">
        <v>1.8373999999999999</v>
      </c>
      <c r="GT69">
        <v>9.0561799999999998E-2</v>
      </c>
      <c r="GU69">
        <v>0</v>
      </c>
      <c r="GV69">
        <v>28.269100000000002</v>
      </c>
      <c r="GW69">
        <v>999.9</v>
      </c>
      <c r="GX69">
        <v>64.599999999999994</v>
      </c>
      <c r="GY69">
        <v>32.5</v>
      </c>
      <c r="GZ69">
        <v>31.264299999999999</v>
      </c>
      <c r="HA69">
        <v>61.9024</v>
      </c>
      <c r="HB69">
        <v>30.488800000000001</v>
      </c>
      <c r="HC69">
        <v>1</v>
      </c>
      <c r="HD69">
        <v>0.19228400000000001</v>
      </c>
      <c r="HE69">
        <v>0</v>
      </c>
      <c r="HF69">
        <v>20.2788</v>
      </c>
      <c r="HG69">
        <v>5.2273199999999997</v>
      </c>
      <c r="HH69">
        <v>11.908099999999999</v>
      </c>
      <c r="HI69">
        <v>4.9637000000000002</v>
      </c>
      <c r="HJ69">
        <v>3.2919999999999998</v>
      </c>
      <c r="HK69">
        <v>9999</v>
      </c>
      <c r="HL69">
        <v>9999</v>
      </c>
      <c r="HM69">
        <v>9999</v>
      </c>
      <c r="HN69">
        <v>999.9</v>
      </c>
      <c r="HO69">
        <v>4.9702099999999998</v>
      </c>
      <c r="HP69">
        <v>1.8751500000000001</v>
      </c>
      <c r="HQ69">
        <v>1.8739300000000001</v>
      </c>
      <c r="HR69">
        <v>1.8730199999999999</v>
      </c>
      <c r="HS69">
        <v>1.8745400000000001</v>
      </c>
      <c r="HT69">
        <v>1.86951</v>
      </c>
      <c r="HU69">
        <v>1.87364</v>
      </c>
      <c r="HV69">
        <v>1.8787400000000001</v>
      </c>
      <c r="HW69">
        <v>0</v>
      </c>
      <c r="HX69">
        <v>0</v>
      </c>
      <c r="HY69">
        <v>0</v>
      </c>
      <c r="HZ69">
        <v>0</v>
      </c>
      <c r="IA69" t="s">
        <v>421</v>
      </c>
      <c r="IB69" t="s">
        <v>422</v>
      </c>
      <c r="IC69" t="s">
        <v>423</v>
      </c>
      <c r="ID69" t="s">
        <v>423</v>
      </c>
      <c r="IE69" t="s">
        <v>423</v>
      </c>
      <c r="IF69" t="s">
        <v>423</v>
      </c>
      <c r="IG69">
        <v>0</v>
      </c>
      <c r="IH69">
        <v>100</v>
      </c>
      <c r="II69">
        <v>100</v>
      </c>
      <c r="IJ69">
        <v>1.131</v>
      </c>
      <c r="IK69">
        <v>0.34</v>
      </c>
      <c r="IL69">
        <v>1.1352286116672949</v>
      </c>
      <c r="IM69">
        <v>7.5022699049890511E-4</v>
      </c>
      <c r="IN69">
        <v>-1.9075414379404558E-6</v>
      </c>
      <c r="IO69">
        <v>4.87577687351772E-10</v>
      </c>
      <c r="IP69">
        <v>0.34459500000000182</v>
      </c>
      <c r="IQ69">
        <v>0</v>
      </c>
      <c r="IR69">
        <v>0</v>
      </c>
      <c r="IS69">
        <v>0</v>
      </c>
      <c r="IT69">
        <v>1</v>
      </c>
      <c r="IU69">
        <v>1943</v>
      </c>
      <c r="IV69">
        <v>1</v>
      </c>
      <c r="IW69">
        <v>21</v>
      </c>
      <c r="IX69">
        <v>2.2000000000000002</v>
      </c>
      <c r="IY69">
        <v>2.2000000000000002</v>
      </c>
      <c r="IZ69">
        <v>1.09863</v>
      </c>
      <c r="JA69">
        <v>2.4133300000000002</v>
      </c>
      <c r="JB69">
        <v>1.42578</v>
      </c>
      <c r="JC69">
        <v>2.2729499999999998</v>
      </c>
      <c r="JD69">
        <v>1.5478499999999999</v>
      </c>
      <c r="JE69">
        <v>2.4560499999999998</v>
      </c>
      <c r="JF69">
        <v>36.011299999999999</v>
      </c>
      <c r="JG69">
        <v>14.5085</v>
      </c>
      <c r="JH69">
        <v>18</v>
      </c>
      <c r="JI69">
        <v>626.61800000000005</v>
      </c>
      <c r="JJ69">
        <v>422.41</v>
      </c>
      <c r="JK69">
        <v>29.1111</v>
      </c>
      <c r="JL69">
        <v>29.900600000000001</v>
      </c>
      <c r="JM69">
        <v>29.9998</v>
      </c>
      <c r="JN69">
        <v>29.843599999999999</v>
      </c>
      <c r="JO69">
        <v>29.786000000000001</v>
      </c>
      <c r="JP69">
        <v>22.0015</v>
      </c>
      <c r="JQ69">
        <v>22.802800000000001</v>
      </c>
      <c r="JR69">
        <v>89.920900000000003</v>
      </c>
      <c r="JS69">
        <v>-999.9</v>
      </c>
      <c r="JT69">
        <v>417.85599999999999</v>
      </c>
      <c r="JU69">
        <v>25</v>
      </c>
      <c r="JV69">
        <v>94.833200000000005</v>
      </c>
      <c r="JW69">
        <v>100.955</v>
      </c>
    </row>
    <row r="70" spans="1:283" x14ac:dyDescent="0.2">
      <c r="A70">
        <v>54</v>
      </c>
      <c r="B70">
        <v>1690387535</v>
      </c>
      <c r="C70">
        <v>9164.9000000953674</v>
      </c>
      <c r="D70" t="s">
        <v>669</v>
      </c>
      <c r="E70" t="s">
        <v>670</v>
      </c>
      <c r="F70">
        <v>15</v>
      </c>
      <c r="P70">
        <v>1690387527</v>
      </c>
      <c r="Q70">
        <f t="shared" si="0"/>
        <v>2.1934961574197523E-4</v>
      </c>
      <c r="R70">
        <f t="shared" si="1"/>
        <v>0.21934961574197523</v>
      </c>
      <c r="S70">
        <f t="shared" si="2"/>
        <v>2.144424289719931</v>
      </c>
      <c r="T70">
        <f t="shared" si="3"/>
        <v>409.99958064516142</v>
      </c>
      <c r="U70">
        <f t="shared" si="4"/>
        <v>132.89293513964134</v>
      </c>
      <c r="V70">
        <f t="shared" si="5"/>
        <v>13.502154755247892</v>
      </c>
      <c r="W70">
        <f t="shared" si="6"/>
        <v>41.656674838588778</v>
      </c>
      <c r="X70">
        <f t="shared" si="7"/>
        <v>1.2751704787221393E-2</v>
      </c>
      <c r="Y70">
        <f>IF(LEFT(CS70,1)&lt;&gt;"0",IF(LEFT(CS70,1)="1",3,CT70),$D$5+$E$5*(DJ70*DC70/($K$5*1000))+$F$5*(DJ70*DC70/($K$5*1000))*MAX(MIN(CQ70,$J$5),$I$5)*MAX(MIN(CQ70,$J$5),$I$5)+$G$5*MAX(MIN(CQ70,$J$5),$I$5)*(DJ70*DC70/($K$5*1000))+$H$5*(DJ70*DC70/($K$5*1000))*(DJ70*DC70/($K$5*1000)))</f>
        <v>2.9553685964217666</v>
      </c>
      <c r="Z70">
        <f t="shared" si="8"/>
        <v>1.2721216739842646E-2</v>
      </c>
      <c r="AA70">
        <f t="shared" si="9"/>
        <v>7.9534935658528705E-3</v>
      </c>
      <c r="AB70">
        <f t="shared" si="10"/>
        <v>241.73355920404774</v>
      </c>
      <c r="AC70">
        <f>(DE70+(AB70+2*0.95*0.0000000567*(((DE70+$B$7)+273)^4-(DE70+273)^4)-44100*Q70)/(1.84*29.3*Y70+8*0.95*0.0000000567*(DE70+273)^3))</f>
        <v>31.114238591268716</v>
      </c>
      <c r="AD70">
        <f>($C$7*DF70+$D$7*DG70+$E$7*AC70)</f>
        <v>29.946754838709669</v>
      </c>
      <c r="AE70">
        <f t="shared" si="11"/>
        <v>4.2474371417905949</v>
      </c>
      <c r="AF70">
        <f t="shared" si="12"/>
        <v>60.785700314327784</v>
      </c>
      <c r="AG70">
        <f t="shared" si="13"/>
        <v>2.554176222352571</v>
      </c>
      <c r="AH70">
        <f t="shared" si="14"/>
        <v>4.2019359966977738</v>
      </c>
      <c r="AI70">
        <f t="shared" si="15"/>
        <v>1.6932609194380239</v>
      </c>
      <c r="AJ70">
        <f t="shared" si="16"/>
        <v>-9.6733180542211077</v>
      </c>
      <c r="AK70">
        <f t="shared" si="17"/>
        <v>-29.843505424973014</v>
      </c>
      <c r="AL70">
        <f>2*0.95*0.0000000567*(((DE70+$B$7)+273)^4-(AD70+273)^4)</f>
        <v>-2.2420510994563121</v>
      </c>
      <c r="AM70">
        <f t="shared" si="18"/>
        <v>199.97468462539729</v>
      </c>
      <c r="AN70">
        <v>0</v>
      </c>
      <c r="AO70">
        <v>0</v>
      </c>
      <c r="AP70">
        <f>IF(AN70*$H$13&gt;=AR70,1,(AR70/(AR70-AN70*$H$13)))</f>
        <v>1</v>
      </c>
      <c r="AQ70">
        <f t="shared" si="19"/>
        <v>0</v>
      </c>
      <c r="AR70">
        <f>MAX(0,($B$13+$C$13*DJ70)/(1+$D$13*DJ70)*DC70/(DE70+273)*$E$13)</f>
        <v>53170.774122612129</v>
      </c>
      <c r="AS70" t="s">
        <v>414</v>
      </c>
      <c r="AT70">
        <v>12558.6</v>
      </c>
      <c r="AU70">
        <v>607.06799999999998</v>
      </c>
      <c r="AV70">
        <v>2188.17</v>
      </c>
      <c r="AW70">
        <f t="shared" si="20"/>
        <v>0.72256817340517421</v>
      </c>
      <c r="AX70">
        <v>-1.734461745173538</v>
      </c>
      <c r="AY70" t="s">
        <v>671</v>
      </c>
      <c r="AZ70">
        <v>12546.7</v>
      </c>
      <c r="BA70">
        <v>645.33273076923069</v>
      </c>
      <c r="BB70">
        <v>769.96699999999998</v>
      </c>
      <c r="BC70">
        <f t="shared" si="21"/>
        <v>0.16186962458231235</v>
      </c>
      <c r="BD70">
        <v>0.5</v>
      </c>
      <c r="BE70">
        <f t="shared" si="22"/>
        <v>1261.192974750551</v>
      </c>
      <c r="BF70">
        <f t="shared" si="23"/>
        <v>2.144424289719931</v>
      </c>
      <c r="BG70">
        <f t="shared" si="24"/>
        <v>102.07441667436072</v>
      </c>
      <c r="BH70">
        <f t="shared" si="25"/>
        <v>3.0755690148533111E-3</v>
      </c>
      <c r="BI70">
        <f t="shared" si="26"/>
        <v>1.8419010165370724</v>
      </c>
      <c r="BJ70">
        <f t="shared" si="27"/>
        <v>401.76519600547442</v>
      </c>
      <c r="BK70" t="s">
        <v>672</v>
      </c>
      <c r="BL70">
        <v>-1612.34</v>
      </c>
      <c r="BM70">
        <f t="shared" si="28"/>
        <v>-1612.34</v>
      </c>
      <c r="BN70">
        <f t="shared" si="29"/>
        <v>3.0940377964250416</v>
      </c>
      <c r="BO70">
        <f t="shared" si="30"/>
        <v>5.2316628054557744E-2</v>
      </c>
      <c r="BP70">
        <f t="shared" si="31"/>
        <v>0.37316123362390835</v>
      </c>
      <c r="BQ70">
        <f t="shared" si="32"/>
        <v>0.76510149989115517</v>
      </c>
      <c r="BR70">
        <f t="shared" si="33"/>
        <v>0.89697122639779081</v>
      </c>
      <c r="BS70">
        <f t="shared" si="34"/>
        <v>-0.13071116349071368</v>
      </c>
      <c r="BT70">
        <f t="shared" si="35"/>
        <v>1.1307111634907137</v>
      </c>
      <c r="BU70">
        <v>3226</v>
      </c>
      <c r="BV70">
        <v>300</v>
      </c>
      <c r="BW70">
        <v>300</v>
      </c>
      <c r="BX70">
        <v>300</v>
      </c>
      <c r="BY70">
        <v>12546.7</v>
      </c>
      <c r="BZ70">
        <v>750.38</v>
      </c>
      <c r="CA70">
        <v>-9.09073E-3</v>
      </c>
      <c r="CB70">
        <v>-0.79</v>
      </c>
      <c r="CC70" t="s">
        <v>417</v>
      </c>
      <c r="CD70" t="s">
        <v>417</v>
      </c>
      <c r="CE70" t="s">
        <v>417</v>
      </c>
      <c r="CF70" t="s">
        <v>417</v>
      </c>
      <c r="CG70" t="s">
        <v>417</v>
      </c>
      <c r="CH70" t="s">
        <v>417</v>
      </c>
      <c r="CI70" t="s">
        <v>417</v>
      </c>
      <c r="CJ70" t="s">
        <v>417</v>
      </c>
      <c r="CK70" t="s">
        <v>417</v>
      </c>
      <c r="CL70" t="s">
        <v>417</v>
      </c>
      <c r="CM70">
        <f>$B$11*DK70+$C$11*DL70+$F$11*DW70*(1-DZ70)</f>
        <v>1499.9787096774189</v>
      </c>
      <c r="CN70">
        <f t="shared" si="36"/>
        <v>1261.192974750551</v>
      </c>
      <c r="CO70">
        <f>($B$11*$D$9+$C$11*$D$9+$F$11*((EJ70+EB70)/MAX(EJ70+EB70+EK70, 0.1)*$I$9+EK70/MAX(EJ70+EB70+EK70, 0.1)*$J$9))/($B$11+$C$11+$F$11)</f>
        <v>0.84080725053876226</v>
      </c>
      <c r="CP70">
        <f>($B$11*$K$9+$C$11*$K$9+$F$11*((EJ70+EB70)/MAX(EJ70+EB70+EK70, 0.1)*$P$9+EK70/MAX(EJ70+EB70+EK70, 0.1)*$Q$9))/($B$11+$C$11+$F$11)</f>
        <v>0.16115799353981114</v>
      </c>
      <c r="CQ70">
        <v>6</v>
      </c>
      <c r="CR70">
        <v>0.5</v>
      </c>
      <c r="CS70" t="s">
        <v>418</v>
      </c>
      <c r="CT70">
        <v>2</v>
      </c>
      <c r="CU70">
        <v>1690387527</v>
      </c>
      <c r="CV70">
        <v>409.99958064516142</v>
      </c>
      <c r="CW70">
        <v>412.23309677419348</v>
      </c>
      <c r="CX70">
        <v>25.13909677419355</v>
      </c>
      <c r="CY70">
        <v>24.925341935483871</v>
      </c>
      <c r="CZ70">
        <v>408.91358064516129</v>
      </c>
      <c r="DA70">
        <v>24.799096774193551</v>
      </c>
      <c r="DB70">
        <v>600.22603225806449</v>
      </c>
      <c r="DC70">
        <v>101.50180645161289</v>
      </c>
      <c r="DD70">
        <v>9.994341612903225E-2</v>
      </c>
      <c r="DE70">
        <v>29.759448387096771</v>
      </c>
      <c r="DF70">
        <v>29.946754838709669</v>
      </c>
      <c r="DG70">
        <v>999.90000000000032</v>
      </c>
      <c r="DH70">
        <v>0</v>
      </c>
      <c r="DI70">
        <v>0</v>
      </c>
      <c r="DJ70">
        <v>9997.7783870967723</v>
      </c>
      <c r="DK70">
        <v>0</v>
      </c>
      <c r="DL70">
        <v>1245.2087096774189</v>
      </c>
      <c r="DM70">
        <v>-2.1840561290322582</v>
      </c>
      <c r="DN70">
        <v>420.62348387096779</v>
      </c>
      <c r="DO70">
        <v>422.77090322580648</v>
      </c>
      <c r="DP70">
        <v>0.2140949032258064</v>
      </c>
      <c r="DQ70">
        <v>412.23309677419348</v>
      </c>
      <c r="DR70">
        <v>24.925341935483871</v>
      </c>
      <c r="DS70">
        <v>2.5516987096774191</v>
      </c>
      <c r="DT70">
        <v>2.529969032258065</v>
      </c>
      <c r="DU70">
        <v>21.360067741935492</v>
      </c>
      <c r="DV70">
        <v>21.220577419354839</v>
      </c>
      <c r="DW70">
        <v>1499.9787096774189</v>
      </c>
      <c r="DX70">
        <v>0.97300248387096777</v>
      </c>
      <c r="DY70">
        <v>2.6997738709677411E-2</v>
      </c>
      <c r="DZ70">
        <v>0</v>
      </c>
      <c r="EA70">
        <v>645.44338709677425</v>
      </c>
      <c r="EB70">
        <v>4.9993100000000013</v>
      </c>
      <c r="EC70">
        <v>15289.33870967742</v>
      </c>
      <c r="ED70">
        <v>13259.061290322579</v>
      </c>
      <c r="EE70">
        <v>37.053999999999988</v>
      </c>
      <c r="EF70">
        <v>38.5</v>
      </c>
      <c r="EG70">
        <v>37.375</v>
      </c>
      <c r="EH70">
        <v>37.875</v>
      </c>
      <c r="EI70">
        <v>38.436999999999983</v>
      </c>
      <c r="EJ70">
        <v>1454.6167741935481</v>
      </c>
      <c r="EK70">
        <v>40.361935483870958</v>
      </c>
      <c r="EL70">
        <v>0</v>
      </c>
      <c r="EM70">
        <v>107.2000000476837</v>
      </c>
      <c r="EN70">
        <v>0</v>
      </c>
      <c r="EO70">
        <v>645.33273076923069</v>
      </c>
      <c r="EP70">
        <v>-33.276752150913993</v>
      </c>
      <c r="EQ70">
        <v>1009.264959515752</v>
      </c>
      <c r="ER70">
        <v>15318.015384615381</v>
      </c>
      <c r="ES70">
        <v>15</v>
      </c>
      <c r="ET70">
        <v>1690387554</v>
      </c>
      <c r="EU70" t="s">
        <v>673</v>
      </c>
      <c r="EV70">
        <v>1690387554</v>
      </c>
      <c r="EW70">
        <v>1690387553</v>
      </c>
      <c r="EX70">
        <v>38</v>
      </c>
      <c r="EY70">
        <v>-4.9000000000000002E-2</v>
      </c>
      <c r="EZ70">
        <v>0</v>
      </c>
      <c r="FA70">
        <v>1.0860000000000001</v>
      </c>
      <c r="FB70">
        <v>0.34</v>
      </c>
      <c r="FC70">
        <v>412</v>
      </c>
      <c r="FD70">
        <v>25</v>
      </c>
      <c r="FE70">
        <v>0.43</v>
      </c>
      <c r="FF70">
        <v>0.17</v>
      </c>
      <c r="FG70">
        <v>2.0895437696066259</v>
      </c>
      <c r="FH70">
        <v>0.36574782696274649</v>
      </c>
      <c r="FI70">
        <v>3.4112724609306047E-2</v>
      </c>
      <c r="FJ70">
        <v>1</v>
      </c>
      <c r="FK70">
        <v>-2.17125725</v>
      </c>
      <c r="FL70">
        <v>-0.35007613508442381</v>
      </c>
      <c r="FM70">
        <v>4.0123708015804067E-2</v>
      </c>
      <c r="FN70">
        <v>1</v>
      </c>
      <c r="FO70">
        <v>410.04963333333342</v>
      </c>
      <c r="FP70">
        <v>-0.62370634037834882</v>
      </c>
      <c r="FQ70">
        <v>4.7055629017389307E-2</v>
      </c>
      <c r="FR70">
        <v>1</v>
      </c>
      <c r="FS70">
        <v>0.195170975</v>
      </c>
      <c r="FT70">
        <v>0.34752915196998052</v>
      </c>
      <c r="FU70">
        <v>3.6718236557933652E-2</v>
      </c>
      <c r="FV70">
        <v>1</v>
      </c>
      <c r="FW70">
        <v>25.138333333333328</v>
      </c>
      <c r="FX70">
        <v>0.24063003337042141</v>
      </c>
      <c r="FY70">
        <v>1.7499053942681801E-2</v>
      </c>
      <c r="FZ70">
        <v>1</v>
      </c>
      <c r="GA70">
        <v>5</v>
      </c>
      <c r="GB70">
        <v>5</v>
      </c>
      <c r="GC70" t="s">
        <v>420</v>
      </c>
      <c r="GD70">
        <v>3.1751499999999999</v>
      </c>
      <c r="GE70">
        <v>2.7965499999999999</v>
      </c>
      <c r="GF70">
        <v>0.10263799999999999</v>
      </c>
      <c r="GG70">
        <v>0.10380300000000001</v>
      </c>
      <c r="GH70">
        <v>0.123788</v>
      </c>
      <c r="GI70">
        <v>0.12410599999999999</v>
      </c>
      <c r="GJ70">
        <v>27936.7</v>
      </c>
      <c r="GK70">
        <v>22245.599999999999</v>
      </c>
      <c r="GL70">
        <v>29109.9</v>
      </c>
      <c r="GM70">
        <v>24327.1</v>
      </c>
      <c r="GN70">
        <v>32426</v>
      </c>
      <c r="GO70">
        <v>31080.799999999999</v>
      </c>
      <c r="GP70">
        <v>40145.4</v>
      </c>
      <c r="GQ70">
        <v>39680.199999999997</v>
      </c>
      <c r="GR70">
        <v>2.1273499999999999</v>
      </c>
      <c r="GS70">
        <v>1.8583499999999999</v>
      </c>
      <c r="GT70">
        <v>9.4771400000000006E-2</v>
      </c>
      <c r="GU70">
        <v>0</v>
      </c>
      <c r="GV70">
        <v>28.428100000000001</v>
      </c>
      <c r="GW70">
        <v>999.9</v>
      </c>
      <c r="GX70">
        <v>64.400000000000006</v>
      </c>
      <c r="GY70">
        <v>32.5</v>
      </c>
      <c r="GZ70">
        <v>31.162400000000002</v>
      </c>
      <c r="HA70">
        <v>62.0824</v>
      </c>
      <c r="HB70">
        <v>30.913499999999999</v>
      </c>
      <c r="HC70">
        <v>1</v>
      </c>
      <c r="HD70">
        <v>0.18920000000000001</v>
      </c>
      <c r="HE70">
        <v>0</v>
      </c>
      <c r="HF70">
        <v>20.279</v>
      </c>
      <c r="HG70">
        <v>5.22403</v>
      </c>
      <c r="HH70">
        <v>11.908099999999999</v>
      </c>
      <c r="HI70">
        <v>4.9638</v>
      </c>
      <c r="HJ70">
        <v>3.2919999999999998</v>
      </c>
      <c r="HK70">
        <v>9999</v>
      </c>
      <c r="HL70">
        <v>9999</v>
      </c>
      <c r="HM70">
        <v>9999</v>
      </c>
      <c r="HN70">
        <v>999.9</v>
      </c>
      <c r="HO70">
        <v>4.9702000000000002</v>
      </c>
      <c r="HP70">
        <v>1.8751500000000001</v>
      </c>
      <c r="HQ70">
        <v>1.8739300000000001</v>
      </c>
      <c r="HR70">
        <v>1.8730599999999999</v>
      </c>
      <c r="HS70">
        <v>1.8745499999999999</v>
      </c>
      <c r="HT70">
        <v>1.86951</v>
      </c>
      <c r="HU70">
        <v>1.8736600000000001</v>
      </c>
      <c r="HV70">
        <v>1.87873</v>
      </c>
      <c r="HW70">
        <v>0</v>
      </c>
      <c r="HX70">
        <v>0</v>
      </c>
      <c r="HY70">
        <v>0</v>
      </c>
      <c r="HZ70">
        <v>0</v>
      </c>
      <c r="IA70" t="s">
        <v>421</v>
      </c>
      <c r="IB70" t="s">
        <v>422</v>
      </c>
      <c r="IC70" t="s">
        <v>423</v>
      </c>
      <c r="ID70" t="s">
        <v>423</v>
      </c>
      <c r="IE70" t="s">
        <v>423</v>
      </c>
      <c r="IF70" t="s">
        <v>423</v>
      </c>
      <c r="IG70">
        <v>0</v>
      </c>
      <c r="IH70">
        <v>100</v>
      </c>
      <c r="II70">
        <v>100</v>
      </c>
      <c r="IJ70">
        <v>1.0860000000000001</v>
      </c>
      <c r="IK70">
        <v>0.34</v>
      </c>
      <c r="IL70">
        <v>1.1144561298940019</v>
      </c>
      <c r="IM70">
        <v>7.5022699049890511E-4</v>
      </c>
      <c r="IN70">
        <v>-1.9075414379404558E-6</v>
      </c>
      <c r="IO70">
        <v>4.87577687351772E-10</v>
      </c>
      <c r="IP70">
        <v>0.34033999999999759</v>
      </c>
      <c r="IQ70">
        <v>0</v>
      </c>
      <c r="IR70">
        <v>0</v>
      </c>
      <c r="IS70">
        <v>0</v>
      </c>
      <c r="IT70">
        <v>1</v>
      </c>
      <c r="IU70">
        <v>1943</v>
      </c>
      <c r="IV70">
        <v>1</v>
      </c>
      <c r="IW70">
        <v>21</v>
      </c>
      <c r="IX70">
        <v>1.5</v>
      </c>
      <c r="IY70">
        <v>1.5</v>
      </c>
      <c r="IZ70">
        <v>1.08521</v>
      </c>
      <c r="JA70">
        <v>2.4169900000000002</v>
      </c>
      <c r="JB70">
        <v>1.42578</v>
      </c>
      <c r="JC70">
        <v>2.2717299999999998</v>
      </c>
      <c r="JD70">
        <v>1.5478499999999999</v>
      </c>
      <c r="JE70">
        <v>2.4035600000000001</v>
      </c>
      <c r="JF70">
        <v>35.987900000000003</v>
      </c>
      <c r="JG70">
        <v>14.4823</v>
      </c>
      <c r="JH70">
        <v>18</v>
      </c>
      <c r="JI70">
        <v>625.471</v>
      </c>
      <c r="JJ70">
        <v>434.51100000000002</v>
      </c>
      <c r="JK70">
        <v>29.0975</v>
      </c>
      <c r="JL70">
        <v>29.887699999999999</v>
      </c>
      <c r="JM70">
        <v>30</v>
      </c>
      <c r="JN70">
        <v>29.833300000000001</v>
      </c>
      <c r="JO70">
        <v>29.781500000000001</v>
      </c>
      <c r="JP70">
        <v>21.751100000000001</v>
      </c>
      <c r="JQ70">
        <v>21.139800000000001</v>
      </c>
      <c r="JR70">
        <v>89.176599999999993</v>
      </c>
      <c r="JS70">
        <v>-999.9</v>
      </c>
      <c r="JT70">
        <v>412.18599999999998</v>
      </c>
      <c r="JU70">
        <v>25</v>
      </c>
      <c r="JV70">
        <v>94.835800000000006</v>
      </c>
      <c r="JW70">
        <v>100.964</v>
      </c>
    </row>
    <row r="71" spans="1:283" x14ac:dyDescent="0.2">
      <c r="A71">
        <v>55</v>
      </c>
      <c r="B71">
        <v>1690387705.5</v>
      </c>
      <c r="C71">
        <v>9335.4000000953674</v>
      </c>
      <c r="D71" t="s">
        <v>674</v>
      </c>
      <c r="E71" t="s">
        <v>675</v>
      </c>
      <c r="F71">
        <v>15</v>
      </c>
      <c r="P71">
        <v>1690387697.75</v>
      </c>
      <c r="Q71">
        <f t="shared" si="0"/>
        <v>2.8502881873771063E-3</v>
      </c>
      <c r="R71">
        <f t="shared" si="1"/>
        <v>2.8502881873771062</v>
      </c>
      <c r="S71">
        <f t="shared" si="2"/>
        <v>20.090581274771989</v>
      </c>
      <c r="T71">
        <f t="shared" si="3"/>
        <v>409.57603333333338</v>
      </c>
      <c r="U71">
        <f t="shared" si="4"/>
        <v>254.93781592112686</v>
      </c>
      <c r="V71">
        <f t="shared" si="5"/>
        <v>25.903995676961415</v>
      </c>
      <c r="W71">
        <f t="shared" si="6"/>
        <v>41.616641919204753</v>
      </c>
      <c r="X71">
        <f t="shared" si="7"/>
        <v>0.22555184544368015</v>
      </c>
      <c r="Y71">
        <f>IF(LEFT(CS71,1)&lt;&gt;"0",IF(LEFT(CS71,1)="1",3,CT71),$D$5+$E$5*(DJ71*DC71/($K$5*1000))+$F$5*(DJ71*DC71/($K$5*1000))*MAX(MIN(CQ71,$J$5),$I$5)*MAX(MIN(CQ71,$J$5),$I$5)+$G$5*MAX(MIN(CQ71,$J$5),$I$5)*(DJ71*DC71/($K$5*1000))+$H$5*(DJ71*DC71/($K$5*1000))*(DJ71*DC71/($K$5*1000)))</f>
        <v>2.9549136381032044</v>
      </c>
      <c r="Z71">
        <f t="shared" si="8"/>
        <v>0.21640504655869763</v>
      </c>
      <c r="AA71">
        <f t="shared" si="9"/>
        <v>0.13604404922835461</v>
      </c>
      <c r="AB71">
        <f t="shared" si="10"/>
        <v>241.73598767522154</v>
      </c>
      <c r="AC71">
        <f>(DE71+(AB71+2*0.95*0.0000000567*(((DE71+$B$7)+273)^4-(DE71+273)^4)-44100*Q71)/(1.84*29.3*Y71+8*0.95*0.0000000567*(DE71+273)^3))</f>
        <v>30.13280563549224</v>
      </c>
      <c r="AD71">
        <f>($C$7*DF71+$D$7*DG71+$E$7*AC71)</f>
        <v>29.376236666666671</v>
      </c>
      <c r="AE71">
        <f t="shared" si="11"/>
        <v>4.1101668110632561</v>
      </c>
      <c r="AF71">
        <f t="shared" si="12"/>
        <v>68.237990312348501</v>
      </c>
      <c r="AG71">
        <f t="shared" si="13"/>
        <v>2.8174878986828555</v>
      </c>
      <c r="AH71">
        <f t="shared" si="14"/>
        <v>4.1289139463021325</v>
      </c>
      <c r="AI71">
        <f t="shared" si="15"/>
        <v>1.2926789123804006</v>
      </c>
      <c r="AJ71">
        <f t="shared" si="16"/>
        <v>-125.69770906333039</v>
      </c>
      <c r="AK71">
        <f t="shared" si="17"/>
        <v>12.567064419408377</v>
      </c>
      <c r="AL71">
        <f>2*0.95*0.0000000567*(((DE71+$B$7)+273)^4-(AD71+273)^4)</f>
        <v>0.9401847004644972</v>
      </c>
      <c r="AM71">
        <f t="shared" si="18"/>
        <v>129.54552773176403</v>
      </c>
      <c r="AN71">
        <v>0</v>
      </c>
      <c r="AO71">
        <v>0</v>
      </c>
      <c r="AP71">
        <f>IF(AN71*$H$13&gt;=AR71,1,(AR71/(AR71-AN71*$H$13)))</f>
        <v>1</v>
      </c>
      <c r="AQ71">
        <f t="shared" si="19"/>
        <v>0</v>
      </c>
      <c r="AR71">
        <f>MAX(0,($B$13+$C$13*DJ71)/(1+$D$13*DJ71)*DC71/(DE71+273)*$E$13)</f>
        <v>53211.250132168745</v>
      </c>
      <c r="AS71" t="s">
        <v>414</v>
      </c>
      <c r="AT71">
        <v>12558.6</v>
      </c>
      <c r="AU71">
        <v>607.06799999999998</v>
      </c>
      <c r="AV71">
        <v>2188.17</v>
      </c>
      <c r="AW71">
        <f t="shared" si="20"/>
        <v>0.72256817340517421</v>
      </c>
      <c r="AX71">
        <v>-1.734461745173538</v>
      </c>
      <c r="AY71" t="s">
        <v>676</v>
      </c>
      <c r="AZ71">
        <v>12530.1</v>
      </c>
      <c r="BA71">
        <v>880.52283999999997</v>
      </c>
      <c r="BB71">
        <v>1314.6</v>
      </c>
      <c r="BC71">
        <f t="shared" si="21"/>
        <v>0.33019713981439214</v>
      </c>
      <c r="BD71">
        <v>0.5</v>
      </c>
      <c r="BE71">
        <f t="shared" si="22"/>
        <v>1261.2035405571096</v>
      </c>
      <c r="BF71">
        <f t="shared" si="23"/>
        <v>20.090581274771989</v>
      </c>
      <c r="BG71">
        <f t="shared" si="24"/>
        <v>208.22290090787115</v>
      </c>
      <c r="BH71">
        <f t="shared" si="25"/>
        <v>1.7304933199208099E-2</v>
      </c>
      <c r="BI71">
        <f t="shared" si="26"/>
        <v>0.66451392058420833</v>
      </c>
      <c r="BJ71">
        <f t="shared" si="27"/>
        <v>512.57166606034093</v>
      </c>
      <c r="BK71" t="s">
        <v>677</v>
      </c>
      <c r="BL71">
        <v>-2459.7600000000002</v>
      </c>
      <c r="BM71">
        <f t="shared" si="28"/>
        <v>-2459.7600000000002</v>
      </c>
      <c r="BN71">
        <f t="shared" si="29"/>
        <v>2.8711090826106807</v>
      </c>
      <c r="BO71">
        <f t="shared" si="30"/>
        <v>0.11500682499814537</v>
      </c>
      <c r="BP71">
        <f t="shared" si="31"/>
        <v>0.18794818338486166</v>
      </c>
      <c r="BQ71">
        <f t="shared" si="32"/>
        <v>0.61350887309690583</v>
      </c>
      <c r="BR71">
        <f t="shared" si="33"/>
        <v>0.55250704888109692</v>
      </c>
      <c r="BS71">
        <f t="shared" si="34"/>
        <v>-0.3212741055728186</v>
      </c>
      <c r="BT71">
        <f t="shared" si="35"/>
        <v>1.3212741055728185</v>
      </c>
      <c r="BU71">
        <v>3228</v>
      </c>
      <c r="BV71">
        <v>300</v>
      </c>
      <c r="BW71">
        <v>300</v>
      </c>
      <c r="BX71">
        <v>300</v>
      </c>
      <c r="BY71">
        <v>12530.1</v>
      </c>
      <c r="BZ71">
        <v>1240.3599999999999</v>
      </c>
      <c r="CA71">
        <v>-9.0801200000000006E-3</v>
      </c>
      <c r="CB71">
        <v>-5.76</v>
      </c>
      <c r="CC71" t="s">
        <v>417</v>
      </c>
      <c r="CD71" t="s">
        <v>417</v>
      </c>
      <c r="CE71" t="s">
        <v>417</v>
      </c>
      <c r="CF71" t="s">
        <v>417</v>
      </c>
      <c r="CG71" t="s">
        <v>417</v>
      </c>
      <c r="CH71" t="s">
        <v>417</v>
      </c>
      <c r="CI71" t="s">
        <v>417</v>
      </c>
      <c r="CJ71" t="s">
        <v>417</v>
      </c>
      <c r="CK71" t="s">
        <v>417</v>
      </c>
      <c r="CL71" t="s">
        <v>417</v>
      </c>
      <c r="CM71">
        <f>$B$11*DK71+$C$11*DL71+$F$11*DW71*(1-DZ71)</f>
        <v>1499.991</v>
      </c>
      <c r="CN71">
        <f t="shared" si="36"/>
        <v>1261.2035405571096</v>
      </c>
      <c r="CO71">
        <f>($B$11*$D$9+$C$11*$D$9+$F$11*((EJ71+EB71)/MAX(EJ71+EB71+EK71, 0.1)*$I$9+EK71/MAX(EJ71+EB71+EK71, 0.1)*$J$9))/($B$11+$C$11+$F$11)</f>
        <v>0.84080740521583774</v>
      </c>
      <c r="CP71">
        <f>($B$11*$K$9+$C$11*$K$9+$F$11*((EJ71+EB71)/MAX(EJ71+EB71+EK71, 0.1)*$P$9+EK71/MAX(EJ71+EB71+EK71, 0.1)*$Q$9))/($B$11+$C$11+$F$11)</f>
        <v>0.16115829206656676</v>
      </c>
      <c r="CQ71">
        <v>6</v>
      </c>
      <c r="CR71">
        <v>0.5</v>
      </c>
      <c r="CS71" t="s">
        <v>418</v>
      </c>
      <c r="CT71">
        <v>2</v>
      </c>
      <c r="CU71">
        <v>1690387697.75</v>
      </c>
      <c r="CV71">
        <v>409.57603333333338</v>
      </c>
      <c r="CW71">
        <v>430.82696666666669</v>
      </c>
      <c r="CX71">
        <v>27.728703333333339</v>
      </c>
      <c r="CY71">
        <v>24.958369999999999</v>
      </c>
      <c r="CZ71">
        <v>408.48866666666669</v>
      </c>
      <c r="DA71">
        <v>27.388343333333331</v>
      </c>
      <c r="DB71">
        <v>600.19926666666674</v>
      </c>
      <c r="DC71">
        <v>101.5091</v>
      </c>
      <c r="DD71">
        <v>9.9975073333333331E-2</v>
      </c>
      <c r="DE71">
        <v>29.455123333333329</v>
      </c>
      <c r="DF71">
        <v>29.376236666666671</v>
      </c>
      <c r="DG71">
        <v>999.9000000000002</v>
      </c>
      <c r="DH71">
        <v>0</v>
      </c>
      <c r="DI71">
        <v>0</v>
      </c>
      <c r="DJ71">
        <v>9994.4793333333328</v>
      </c>
      <c r="DK71">
        <v>0</v>
      </c>
      <c r="DL71">
        <v>1682.948666666666</v>
      </c>
      <c r="DM71">
        <v>-21.25076666666666</v>
      </c>
      <c r="DN71">
        <v>421.25703333333331</v>
      </c>
      <c r="DO71">
        <v>441.85480000000013</v>
      </c>
      <c r="DP71">
        <v>2.7703273333333329</v>
      </c>
      <c r="DQ71">
        <v>430.82696666666669</v>
      </c>
      <c r="DR71">
        <v>24.958369999999999</v>
      </c>
      <c r="DS71">
        <v>2.814713666666667</v>
      </c>
      <c r="DT71">
        <v>2.5335003333333339</v>
      </c>
      <c r="DU71">
        <v>22.970613333333329</v>
      </c>
      <c r="DV71">
        <v>21.243320000000001</v>
      </c>
      <c r="DW71">
        <v>1499.991</v>
      </c>
      <c r="DX71">
        <v>0.97299466666666645</v>
      </c>
      <c r="DY71">
        <v>2.700516E-2</v>
      </c>
      <c r="DZ71">
        <v>0</v>
      </c>
      <c r="EA71">
        <v>882.23936666666657</v>
      </c>
      <c r="EB71">
        <v>4.9993100000000004</v>
      </c>
      <c r="EC71">
        <v>15077.81333333333</v>
      </c>
      <c r="ED71">
        <v>13259.143333333341</v>
      </c>
      <c r="EE71">
        <v>37.061999999999991</v>
      </c>
      <c r="EF71">
        <v>38.686999999999991</v>
      </c>
      <c r="EG71">
        <v>37.455900000000007</v>
      </c>
      <c r="EH71">
        <v>37.875</v>
      </c>
      <c r="EI71">
        <v>38.5</v>
      </c>
      <c r="EJ71">
        <v>1454.6210000000001</v>
      </c>
      <c r="EK71">
        <v>40.369999999999983</v>
      </c>
      <c r="EL71">
        <v>0</v>
      </c>
      <c r="EM71">
        <v>170.20000004768369</v>
      </c>
      <c r="EN71">
        <v>0</v>
      </c>
      <c r="EO71">
        <v>880.52283999999997</v>
      </c>
      <c r="EP71">
        <v>-130.74715384877649</v>
      </c>
      <c r="EQ71">
        <v>-2342.076921411046</v>
      </c>
      <c r="ER71">
        <v>15040.808000000001</v>
      </c>
      <c r="ES71">
        <v>15</v>
      </c>
      <c r="ET71">
        <v>1690387554</v>
      </c>
      <c r="EU71" t="s">
        <v>673</v>
      </c>
      <c r="EV71">
        <v>1690387554</v>
      </c>
      <c r="EW71">
        <v>1690387553</v>
      </c>
      <c r="EX71">
        <v>38</v>
      </c>
      <c r="EY71">
        <v>-4.9000000000000002E-2</v>
      </c>
      <c r="EZ71">
        <v>0</v>
      </c>
      <c r="FA71">
        <v>1.0860000000000001</v>
      </c>
      <c r="FB71">
        <v>0.34</v>
      </c>
      <c r="FC71">
        <v>412</v>
      </c>
      <c r="FD71">
        <v>25</v>
      </c>
      <c r="FE71">
        <v>0.43</v>
      </c>
      <c r="FF71">
        <v>0.17</v>
      </c>
      <c r="FG71">
        <v>20.09721487474717</v>
      </c>
      <c r="FH71">
        <v>-0.7597279397665635</v>
      </c>
      <c r="FI71">
        <v>7.7192681943411237E-2</v>
      </c>
      <c r="FJ71">
        <v>1</v>
      </c>
      <c r="FK71">
        <v>-21.256164999999999</v>
      </c>
      <c r="FL71">
        <v>0.39272420262665308</v>
      </c>
      <c r="FM71">
        <v>6.4167396511000827E-2</v>
      </c>
      <c r="FN71">
        <v>1</v>
      </c>
      <c r="FO71">
        <v>409.57603333333338</v>
      </c>
      <c r="FP71">
        <v>1.749757508341953</v>
      </c>
      <c r="FQ71">
        <v>0.12768280576839081</v>
      </c>
      <c r="FR71">
        <v>1</v>
      </c>
      <c r="FS71">
        <v>2.7664442500000002</v>
      </c>
      <c r="FT71">
        <v>0.1806212757973725</v>
      </c>
      <c r="FU71">
        <v>2.3374692071501189E-2</v>
      </c>
      <c r="FV71">
        <v>1</v>
      </c>
      <c r="FW71">
        <v>27.728703333333339</v>
      </c>
      <c r="FX71">
        <v>0.62137575083424312</v>
      </c>
      <c r="FY71">
        <v>4.4843806583394208E-2</v>
      </c>
      <c r="FZ71">
        <v>1</v>
      </c>
      <c r="GA71">
        <v>5</v>
      </c>
      <c r="GB71">
        <v>5</v>
      </c>
      <c r="GC71" t="s">
        <v>420</v>
      </c>
      <c r="GD71">
        <v>3.17503</v>
      </c>
      <c r="GE71">
        <v>2.7967399999999998</v>
      </c>
      <c r="GF71">
        <v>0.10262300000000001</v>
      </c>
      <c r="GG71">
        <v>0.10735500000000001</v>
      </c>
      <c r="GH71">
        <v>0.13274</v>
      </c>
      <c r="GI71">
        <v>0.124223</v>
      </c>
      <c r="GJ71">
        <v>27936.799999999999</v>
      </c>
      <c r="GK71">
        <v>22156.400000000001</v>
      </c>
      <c r="GL71">
        <v>29109.4</v>
      </c>
      <c r="GM71">
        <v>24325.9</v>
      </c>
      <c r="GN71">
        <v>32086.5</v>
      </c>
      <c r="GO71">
        <v>31075.4</v>
      </c>
      <c r="GP71">
        <v>40142.9</v>
      </c>
      <c r="GQ71">
        <v>39678.6</v>
      </c>
      <c r="GR71">
        <v>2.1299000000000001</v>
      </c>
      <c r="GS71">
        <v>1.87375</v>
      </c>
      <c r="GT71">
        <v>8.6426699999999995E-2</v>
      </c>
      <c r="GU71">
        <v>0</v>
      </c>
      <c r="GV71">
        <v>28.001000000000001</v>
      </c>
      <c r="GW71">
        <v>999.9</v>
      </c>
      <c r="GX71">
        <v>64.400000000000006</v>
      </c>
      <c r="GY71">
        <v>32.5</v>
      </c>
      <c r="GZ71">
        <v>31.161300000000001</v>
      </c>
      <c r="HA71">
        <v>61.4024</v>
      </c>
      <c r="HB71">
        <v>31.975200000000001</v>
      </c>
      <c r="HC71">
        <v>1</v>
      </c>
      <c r="HD71">
        <v>0.18809999999999999</v>
      </c>
      <c r="HE71">
        <v>0</v>
      </c>
      <c r="HF71">
        <v>20.278700000000001</v>
      </c>
      <c r="HG71">
        <v>5.2262700000000004</v>
      </c>
      <c r="HH71">
        <v>11.908099999999999</v>
      </c>
      <c r="HI71">
        <v>4.9637500000000001</v>
      </c>
      <c r="HJ71">
        <v>3.2919999999999998</v>
      </c>
      <c r="HK71">
        <v>9999</v>
      </c>
      <c r="HL71">
        <v>9999</v>
      </c>
      <c r="HM71">
        <v>9999</v>
      </c>
      <c r="HN71">
        <v>999.9</v>
      </c>
      <c r="HO71">
        <v>4.9701899999999997</v>
      </c>
      <c r="HP71">
        <v>1.8751500000000001</v>
      </c>
      <c r="HQ71">
        <v>1.8739300000000001</v>
      </c>
      <c r="HR71">
        <v>1.8730199999999999</v>
      </c>
      <c r="HS71">
        <v>1.8745400000000001</v>
      </c>
      <c r="HT71">
        <v>1.86951</v>
      </c>
      <c r="HU71">
        <v>1.8736299999999999</v>
      </c>
      <c r="HV71">
        <v>1.8787400000000001</v>
      </c>
      <c r="HW71">
        <v>0</v>
      </c>
      <c r="HX71">
        <v>0</v>
      </c>
      <c r="HY71">
        <v>0</v>
      </c>
      <c r="HZ71">
        <v>0</v>
      </c>
      <c r="IA71" t="s">
        <v>421</v>
      </c>
      <c r="IB71" t="s">
        <v>422</v>
      </c>
      <c r="IC71" t="s">
        <v>423</v>
      </c>
      <c r="ID71" t="s">
        <v>423</v>
      </c>
      <c r="IE71" t="s">
        <v>423</v>
      </c>
      <c r="IF71" t="s">
        <v>423</v>
      </c>
      <c r="IG71">
        <v>0</v>
      </c>
      <c r="IH71">
        <v>100</v>
      </c>
      <c r="II71">
        <v>100</v>
      </c>
      <c r="IJ71">
        <v>1.087</v>
      </c>
      <c r="IK71">
        <v>0.34039999999999998</v>
      </c>
      <c r="IL71">
        <v>1.065978654344331</v>
      </c>
      <c r="IM71">
        <v>7.5022699049890511E-4</v>
      </c>
      <c r="IN71">
        <v>-1.9075414379404558E-6</v>
      </c>
      <c r="IO71">
        <v>4.87577687351772E-10</v>
      </c>
      <c r="IP71">
        <v>0.34034499999999568</v>
      </c>
      <c r="IQ71">
        <v>0</v>
      </c>
      <c r="IR71">
        <v>0</v>
      </c>
      <c r="IS71">
        <v>0</v>
      </c>
      <c r="IT71">
        <v>1</v>
      </c>
      <c r="IU71">
        <v>1943</v>
      </c>
      <c r="IV71">
        <v>1</v>
      </c>
      <c r="IW71">
        <v>21</v>
      </c>
      <c r="IX71">
        <v>2.5</v>
      </c>
      <c r="IY71">
        <v>2.5</v>
      </c>
      <c r="IZ71">
        <v>1.1254900000000001</v>
      </c>
      <c r="JA71">
        <v>2.4304199999999998</v>
      </c>
      <c r="JB71">
        <v>1.42578</v>
      </c>
      <c r="JC71">
        <v>2.2692899999999998</v>
      </c>
      <c r="JD71">
        <v>1.5478499999999999</v>
      </c>
      <c r="JE71">
        <v>2.3120099999999999</v>
      </c>
      <c r="JF71">
        <v>35.987900000000003</v>
      </c>
      <c r="JG71">
        <v>14.456</v>
      </c>
      <c r="JH71">
        <v>18</v>
      </c>
      <c r="JI71">
        <v>627.28599999999994</v>
      </c>
      <c r="JJ71">
        <v>443.56599999999997</v>
      </c>
      <c r="JK71">
        <v>28.967700000000001</v>
      </c>
      <c r="JL71">
        <v>29.842600000000001</v>
      </c>
      <c r="JM71">
        <v>30.000299999999999</v>
      </c>
      <c r="JN71">
        <v>29.8248</v>
      </c>
      <c r="JO71">
        <v>29.776800000000001</v>
      </c>
      <c r="JP71">
        <v>22.5398</v>
      </c>
      <c r="JQ71">
        <v>21.424900000000001</v>
      </c>
      <c r="JR71">
        <v>88.061099999999996</v>
      </c>
      <c r="JS71">
        <v>-999.9</v>
      </c>
      <c r="JT71">
        <v>431.07400000000001</v>
      </c>
      <c r="JU71">
        <v>25</v>
      </c>
      <c r="JV71">
        <v>94.831599999999995</v>
      </c>
      <c r="JW71">
        <v>100.959</v>
      </c>
    </row>
    <row r="72" spans="1:283" x14ac:dyDescent="0.2">
      <c r="A72">
        <v>56</v>
      </c>
      <c r="B72">
        <v>1690387874</v>
      </c>
      <c r="C72">
        <v>9503.9000000953674</v>
      </c>
      <c r="D72" t="s">
        <v>678</v>
      </c>
      <c r="E72" t="s">
        <v>679</v>
      </c>
      <c r="F72">
        <v>15</v>
      </c>
      <c r="P72">
        <v>1690387866.25</v>
      </c>
      <c r="Q72">
        <f t="shared" si="0"/>
        <v>1.9394442411015489E-3</v>
      </c>
      <c r="R72">
        <f t="shared" si="1"/>
        <v>1.9394442411015489</v>
      </c>
      <c r="S72">
        <f t="shared" si="2"/>
        <v>14.318162648059509</v>
      </c>
      <c r="T72">
        <f t="shared" si="3"/>
        <v>409.77213333333339</v>
      </c>
      <c r="U72">
        <f t="shared" si="4"/>
        <v>229.49152807150847</v>
      </c>
      <c r="V72">
        <f t="shared" si="5"/>
        <v>23.317658775568606</v>
      </c>
      <c r="W72">
        <f t="shared" si="6"/>
        <v>41.635204842185715</v>
      </c>
      <c r="X72">
        <f t="shared" si="7"/>
        <v>0.13546031267737463</v>
      </c>
      <c r="Y72">
        <f>IF(LEFT(CS72,1)&lt;&gt;"0",IF(LEFT(CS72,1)="1",3,CT72),$D$5+$E$5*(DJ72*DC72/($K$5*1000))+$F$5*(DJ72*DC72/($K$5*1000))*MAX(MIN(CQ72,$J$5),$I$5)*MAX(MIN(CQ72,$J$5),$I$5)+$G$5*MAX(MIN(CQ72,$J$5),$I$5)*(DJ72*DC72/($K$5*1000))+$H$5*(DJ72*DC72/($K$5*1000))*(DJ72*DC72/($K$5*1000)))</f>
        <v>2.9569568101341313</v>
      </c>
      <c r="Z72">
        <f t="shared" si="8"/>
        <v>0.13210489914101958</v>
      </c>
      <c r="AA72">
        <f t="shared" si="9"/>
        <v>8.286010988088939E-2</v>
      </c>
      <c r="AB72">
        <f t="shared" si="10"/>
        <v>241.73694527521724</v>
      </c>
      <c r="AC72">
        <f>(DE72+(AB72+2*0.95*0.0000000567*(((DE72+$B$7)+273)^4-(DE72+273)^4)-44100*Q72)/(1.84*29.3*Y72+8*0.95*0.0000000567*(DE72+273)^3))</f>
        <v>30.573859848250557</v>
      </c>
      <c r="AD72">
        <f>($C$7*DF72+$D$7*DG72+$E$7*AC72)</f>
        <v>29.617363333333341</v>
      </c>
      <c r="AE72">
        <f t="shared" si="11"/>
        <v>4.1677041434133102</v>
      </c>
      <c r="AF72">
        <f t="shared" si="12"/>
        <v>65.253708461877764</v>
      </c>
      <c r="AG72">
        <f t="shared" si="13"/>
        <v>2.7266289052628609</v>
      </c>
      <c r="AH72">
        <f t="shared" si="14"/>
        <v>4.1785041333793318</v>
      </c>
      <c r="AI72">
        <f t="shared" si="15"/>
        <v>1.4410752381504492</v>
      </c>
      <c r="AJ72">
        <f t="shared" si="16"/>
        <v>-85.529491032578306</v>
      </c>
      <c r="AK72">
        <f t="shared" si="17"/>
        <v>7.1635991874716822</v>
      </c>
      <c r="AL72">
        <f>2*0.95*0.0000000567*(((DE72+$B$7)+273)^4-(AD72+273)^4)</f>
        <v>0.53675459094547351</v>
      </c>
      <c r="AM72">
        <f t="shared" si="18"/>
        <v>163.90780802105607</v>
      </c>
      <c r="AN72">
        <v>0</v>
      </c>
      <c r="AO72">
        <v>0</v>
      </c>
      <c r="AP72">
        <f>IF(AN72*$H$13&gt;=AR72,1,(AR72/(AR72-AN72*$H$13)))</f>
        <v>1</v>
      </c>
      <c r="AQ72">
        <f t="shared" si="19"/>
        <v>0</v>
      </c>
      <c r="AR72">
        <f>MAX(0,($B$13+$C$13*DJ72)/(1+$D$13*DJ72)*DC72/(DE72+273)*$E$13)</f>
        <v>53233.919446395099</v>
      </c>
      <c r="AS72" t="s">
        <v>414</v>
      </c>
      <c r="AT72">
        <v>12558.6</v>
      </c>
      <c r="AU72">
        <v>607.06799999999998</v>
      </c>
      <c r="AV72">
        <v>2188.17</v>
      </c>
      <c r="AW72">
        <f t="shared" si="20"/>
        <v>0.72256817340517421</v>
      </c>
      <c r="AX72">
        <v>-1.734461745173538</v>
      </c>
      <c r="AY72" t="s">
        <v>680</v>
      </c>
      <c r="AZ72">
        <v>12568.4</v>
      </c>
      <c r="BA72">
        <v>927.06935999999996</v>
      </c>
      <c r="BB72">
        <v>1175.3</v>
      </c>
      <c r="BC72">
        <f t="shared" si="21"/>
        <v>0.21120619416319242</v>
      </c>
      <c r="BD72">
        <v>0.5</v>
      </c>
      <c r="BE72">
        <f t="shared" si="22"/>
        <v>1261.2085805571073</v>
      </c>
      <c r="BF72">
        <f t="shared" si="23"/>
        <v>14.318162648059509</v>
      </c>
      <c r="BG72">
        <f t="shared" si="24"/>
        <v>133.18753217271436</v>
      </c>
      <c r="BH72">
        <f t="shared" si="25"/>
        <v>1.2727969537078634E-2</v>
      </c>
      <c r="BI72">
        <f t="shared" si="26"/>
        <v>0.86179698800306315</v>
      </c>
      <c r="BJ72">
        <f t="shared" si="27"/>
        <v>489.93054810504242</v>
      </c>
      <c r="BK72" t="s">
        <v>681</v>
      </c>
      <c r="BL72">
        <v>1.1299999999999999</v>
      </c>
      <c r="BM72">
        <f t="shared" si="28"/>
        <v>1.1299999999999999</v>
      </c>
      <c r="BN72">
        <f t="shared" si="29"/>
        <v>0.99903854335063391</v>
      </c>
      <c r="BO72">
        <f t="shared" si="30"/>
        <v>0.21140945518962334</v>
      </c>
      <c r="BP72">
        <f t="shared" si="31"/>
        <v>0.46312367400687693</v>
      </c>
      <c r="BQ72">
        <f t="shared" si="32"/>
        <v>0.43684734404257419</v>
      </c>
      <c r="BR72">
        <f t="shared" si="33"/>
        <v>0.6406101567134822</v>
      </c>
      <c r="BS72">
        <f t="shared" si="34"/>
        <v>2.5768588055188706E-4</v>
      </c>
      <c r="BT72">
        <f t="shared" si="35"/>
        <v>0.99974231411944814</v>
      </c>
      <c r="BU72">
        <v>3230</v>
      </c>
      <c r="BV72">
        <v>300</v>
      </c>
      <c r="BW72">
        <v>300</v>
      </c>
      <c r="BX72">
        <v>300</v>
      </c>
      <c r="BY72">
        <v>12568.4</v>
      </c>
      <c r="BZ72">
        <v>1152.72</v>
      </c>
      <c r="CA72">
        <v>-9.1071999999999993E-3</v>
      </c>
      <c r="CB72">
        <v>8.27</v>
      </c>
      <c r="CC72" t="s">
        <v>417</v>
      </c>
      <c r="CD72" t="s">
        <v>417</v>
      </c>
      <c r="CE72" t="s">
        <v>417</v>
      </c>
      <c r="CF72" t="s">
        <v>417</v>
      </c>
      <c r="CG72" t="s">
        <v>417</v>
      </c>
      <c r="CH72" t="s">
        <v>417</v>
      </c>
      <c r="CI72" t="s">
        <v>417</v>
      </c>
      <c r="CJ72" t="s">
        <v>417</v>
      </c>
      <c r="CK72" t="s">
        <v>417</v>
      </c>
      <c r="CL72" t="s">
        <v>417</v>
      </c>
      <c r="CM72">
        <f>$B$11*DK72+$C$11*DL72+$F$11*DW72*(1-DZ72)</f>
        <v>1499.9970000000001</v>
      </c>
      <c r="CN72">
        <f t="shared" si="36"/>
        <v>1261.2085805571073</v>
      </c>
      <c r="CO72">
        <f>($B$11*$D$9+$C$11*$D$9+$F$11*((EJ72+EB72)/MAX(EJ72+EB72+EK72, 0.1)*$I$9+EK72/MAX(EJ72+EB72+EK72, 0.1)*$J$9))/($B$11+$C$11+$F$11)</f>
        <v>0.84080740198620885</v>
      </c>
      <c r="CP72">
        <f>($B$11*$K$9+$C$11*$K$9+$F$11*((EJ72+EB72)/MAX(EJ72+EB72+EK72, 0.1)*$P$9+EK72/MAX(EJ72+EB72+EK72, 0.1)*$Q$9))/($B$11+$C$11+$F$11)</f>
        <v>0.16115828583338315</v>
      </c>
      <c r="CQ72">
        <v>6</v>
      </c>
      <c r="CR72">
        <v>0.5</v>
      </c>
      <c r="CS72" t="s">
        <v>418</v>
      </c>
      <c r="CT72">
        <v>2</v>
      </c>
      <c r="CU72">
        <v>1690387866.25</v>
      </c>
      <c r="CV72">
        <v>409.77213333333339</v>
      </c>
      <c r="CW72">
        <v>424.87983333333341</v>
      </c>
      <c r="CX72">
        <v>26.835380000000001</v>
      </c>
      <c r="CY72">
        <v>24.948630000000001</v>
      </c>
      <c r="CZ72">
        <v>408.68490000000003</v>
      </c>
      <c r="DA72">
        <v>26.495036666666671</v>
      </c>
      <c r="DB72">
        <v>600.20623333333344</v>
      </c>
      <c r="DC72">
        <v>101.5060666666666</v>
      </c>
      <c r="DD72">
        <v>9.9683103333333342E-2</v>
      </c>
      <c r="DE72">
        <v>29.662299999999998</v>
      </c>
      <c r="DF72">
        <v>29.617363333333341</v>
      </c>
      <c r="DG72">
        <v>999.9000000000002</v>
      </c>
      <c r="DH72">
        <v>0</v>
      </c>
      <c r="DI72">
        <v>0</v>
      </c>
      <c r="DJ72">
        <v>10006.37166666667</v>
      </c>
      <c r="DK72">
        <v>0</v>
      </c>
      <c r="DL72">
        <v>350.7002333333333</v>
      </c>
      <c r="DM72">
        <v>-15.10781666666667</v>
      </c>
      <c r="DN72">
        <v>421.07176666666669</v>
      </c>
      <c r="DO72">
        <v>435.75136666666668</v>
      </c>
      <c r="DP72">
        <v>1.886748333333333</v>
      </c>
      <c r="DQ72">
        <v>424.87983333333341</v>
      </c>
      <c r="DR72">
        <v>24.948630000000001</v>
      </c>
      <c r="DS72">
        <v>2.723954</v>
      </c>
      <c r="DT72">
        <v>2.532437666666667</v>
      </c>
      <c r="DU72">
        <v>22.43032333333333</v>
      </c>
      <c r="DV72">
        <v>21.236486666666661</v>
      </c>
      <c r="DW72">
        <v>1499.9970000000001</v>
      </c>
      <c r="DX72">
        <v>0.97299566666666626</v>
      </c>
      <c r="DY72">
        <v>2.700403999999999E-2</v>
      </c>
      <c r="DZ72">
        <v>0</v>
      </c>
      <c r="EA72">
        <v>928.52606666666679</v>
      </c>
      <c r="EB72">
        <v>4.9993100000000004</v>
      </c>
      <c r="EC72">
        <v>15773.98</v>
      </c>
      <c r="ED72">
        <v>13259.19</v>
      </c>
      <c r="EE72">
        <v>37.186999999999991</v>
      </c>
      <c r="EF72">
        <v>38.625</v>
      </c>
      <c r="EG72">
        <v>37.478999999999999</v>
      </c>
      <c r="EH72">
        <v>38.182866666666662</v>
      </c>
      <c r="EI72">
        <v>38.686999999999991</v>
      </c>
      <c r="EJ72">
        <v>1454.627</v>
      </c>
      <c r="EK72">
        <v>40.369999999999983</v>
      </c>
      <c r="EL72">
        <v>0</v>
      </c>
      <c r="EM72">
        <v>167.79999995231631</v>
      </c>
      <c r="EN72">
        <v>0</v>
      </c>
      <c r="EO72">
        <v>927.06935999999996</v>
      </c>
      <c r="EP72">
        <v>-211.85353876410201</v>
      </c>
      <c r="EQ72">
        <v>-3309.0615442186272</v>
      </c>
      <c r="ER72">
        <v>15748.556</v>
      </c>
      <c r="ES72">
        <v>15</v>
      </c>
      <c r="ET72">
        <v>1690387554</v>
      </c>
      <c r="EU72" t="s">
        <v>673</v>
      </c>
      <c r="EV72">
        <v>1690387554</v>
      </c>
      <c r="EW72">
        <v>1690387553</v>
      </c>
      <c r="EX72">
        <v>38</v>
      </c>
      <c r="EY72">
        <v>-4.9000000000000002E-2</v>
      </c>
      <c r="EZ72">
        <v>0</v>
      </c>
      <c r="FA72">
        <v>1.0860000000000001</v>
      </c>
      <c r="FB72">
        <v>0.34</v>
      </c>
      <c r="FC72">
        <v>412</v>
      </c>
      <c r="FD72">
        <v>25</v>
      </c>
      <c r="FE72">
        <v>0.43</v>
      </c>
      <c r="FF72">
        <v>0.17</v>
      </c>
      <c r="FG72">
        <v>14.30986786374292</v>
      </c>
      <c r="FH72">
        <v>3.1513972995207112E-2</v>
      </c>
      <c r="FI72">
        <v>3.1216618658258311E-2</v>
      </c>
      <c r="FJ72">
        <v>1</v>
      </c>
      <c r="FK72">
        <v>-15.097379999999999</v>
      </c>
      <c r="FL72">
        <v>-0.12917673545964661</v>
      </c>
      <c r="FM72">
        <v>3.7122460855929157E-2</v>
      </c>
      <c r="FN72">
        <v>1</v>
      </c>
      <c r="FO72">
        <v>409.77083333333343</v>
      </c>
      <c r="FP72">
        <v>0.45551946607305449</v>
      </c>
      <c r="FQ72">
        <v>3.9520529123768668E-2</v>
      </c>
      <c r="FR72">
        <v>1</v>
      </c>
      <c r="FS72">
        <v>1.859839</v>
      </c>
      <c r="FT72">
        <v>0.45866138836772768</v>
      </c>
      <c r="FU72">
        <v>4.6636740709444957E-2</v>
      </c>
      <c r="FV72">
        <v>1</v>
      </c>
      <c r="FW72">
        <v>26.831219999999998</v>
      </c>
      <c r="FX72">
        <v>0.50100467185759867</v>
      </c>
      <c r="FY72">
        <v>3.6588016253048548E-2</v>
      </c>
      <c r="FZ72">
        <v>1</v>
      </c>
      <c r="GA72">
        <v>5</v>
      </c>
      <c r="GB72">
        <v>5</v>
      </c>
      <c r="GC72" t="s">
        <v>420</v>
      </c>
      <c r="GD72">
        <v>3.1748500000000002</v>
      </c>
      <c r="GE72">
        <v>2.7961399999999998</v>
      </c>
      <c r="GF72">
        <v>0.10259799999999999</v>
      </c>
      <c r="GG72">
        <v>0.106221</v>
      </c>
      <c r="GH72">
        <v>0.129607</v>
      </c>
      <c r="GI72">
        <v>0.12408</v>
      </c>
      <c r="GJ72">
        <v>27932.799999999999</v>
      </c>
      <c r="GK72">
        <v>22177.599999999999</v>
      </c>
      <c r="GL72">
        <v>29105.1</v>
      </c>
      <c r="GM72">
        <v>24318.9</v>
      </c>
      <c r="GN72">
        <v>32201.3</v>
      </c>
      <c r="GO72">
        <v>31071.4</v>
      </c>
      <c r="GP72">
        <v>40138.1</v>
      </c>
      <c r="GQ72">
        <v>39666.6</v>
      </c>
      <c r="GR72">
        <v>2.1276199999999998</v>
      </c>
      <c r="GS72">
        <v>1.8434299999999999</v>
      </c>
      <c r="GT72">
        <v>7.9155000000000003E-2</v>
      </c>
      <c r="GU72">
        <v>0</v>
      </c>
      <c r="GV72">
        <v>28.333500000000001</v>
      </c>
      <c r="GW72">
        <v>999.9</v>
      </c>
      <c r="GX72">
        <v>63.6</v>
      </c>
      <c r="GY72">
        <v>32.700000000000003</v>
      </c>
      <c r="GZ72">
        <v>31.124199999999998</v>
      </c>
      <c r="HA72">
        <v>62.232399999999998</v>
      </c>
      <c r="HB72">
        <v>31.726800000000001</v>
      </c>
      <c r="HC72">
        <v>1</v>
      </c>
      <c r="HD72">
        <v>0.200851</v>
      </c>
      <c r="HE72">
        <v>0</v>
      </c>
      <c r="HF72">
        <v>20.278500000000001</v>
      </c>
      <c r="HG72">
        <v>5.2246300000000003</v>
      </c>
      <c r="HH72">
        <v>11.908099999999999</v>
      </c>
      <c r="HI72">
        <v>4.9637500000000001</v>
      </c>
      <c r="HJ72">
        <v>3.2919999999999998</v>
      </c>
      <c r="HK72">
        <v>9999</v>
      </c>
      <c r="HL72">
        <v>9999</v>
      </c>
      <c r="HM72">
        <v>9999</v>
      </c>
      <c r="HN72">
        <v>999.9</v>
      </c>
      <c r="HO72">
        <v>4.9702099999999998</v>
      </c>
      <c r="HP72">
        <v>1.8751500000000001</v>
      </c>
      <c r="HQ72">
        <v>1.8739300000000001</v>
      </c>
      <c r="HR72">
        <v>1.87303</v>
      </c>
      <c r="HS72">
        <v>1.8745400000000001</v>
      </c>
      <c r="HT72">
        <v>1.86951</v>
      </c>
      <c r="HU72">
        <v>1.87368</v>
      </c>
      <c r="HV72">
        <v>1.8787400000000001</v>
      </c>
      <c r="HW72">
        <v>0</v>
      </c>
      <c r="HX72">
        <v>0</v>
      </c>
      <c r="HY72">
        <v>0</v>
      </c>
      <c r="HZ72">
        <v>0</v>
      </c>
      <c r="IA72" t="s">
        <v>421</v>
      </c>
      <c r="IB72" t="s">
        <v>422</v>
      </c>
      <c r="IC72" t="s">
        <v>423</v>
      </c>
      <c r="ID72" t="s">
        <v>423</v>
      </c>
      <c r="IE72" t="s">
        <v>423</v>
      </c>
      <c r="IF72" t="s">
        <v>423</v>
      </c>
      <c r="IG72">
        <v>0</v>
      </c>
      <c r="IH72">
        <v>100</v>
      </c>
      <c r="II72">
        <v>100</v>
      </c>
      <c r="IJ72">
        <v>1.087</v>
      </c>
      <c r="IK72">
        <v>0.34029999999999999</v>
      </c>
      <c r="IL72">
        <v>1.065978654344331</v>
      </c>
      <c r="IM72">
        <v>7.5022699049890511E-4</v>
      </c>
      <c r="IN72">
        <v>-1.9075414379404558E-6</v>
      </c>
      <c r="IO72">
        <v>4.87577687351772E-10</v>
      </c>
      <c r="IP72">
        <v>0.34034499999999568</v>
      </c>
      <c r="IQ72">
        <v>0</v>
      </c>
      <c r="IR72">
        <v>0</v>
      </c>
      <c r="IS72">
        <v>0</v>
      </c>
      <c r="IT72">
        <v>1</v>
      </c>
      <c r="IU72">
        <v>1943</v>
      </c>
      <c r="IV72">
        <v>1</v>
      </c>
      <c r="IW72">
        <v>21</v>
      </c>
      <c r="IX72">
        <v>5.3</v>
      </c>
      <c r="IY72">
        <v>5.3</v>
      </c>
      <c r="IZ72">
        <v>1.11206</v>
      </c>
      <c r="JA72">
        <v>2.4023400000000001</v>
      </c>
      <c r="JB72">
        <v>1.42578</v>
      </c>
      <c r="JC72">
        <v>2.2705099999999998</v>
      </c>
      <c r="JD72">
        <v>1.5478499999999999</v>
      </c>
      <c r="JE72">
        <v>2.49268</v>
      </c>
      <c r="JF72">
        <v>36.152000000000001</v>
      </c>
      <c r="JG72">
        <v>14.4472</v>
      </c>
      <c r="JH72">
        <v>18</v>
      </c>
      <c r="JI72">
        <v>626.53399999999999</v>
      </c>
      <c r="JJ72">
        <v>426.38299999999998</v>
      </c>
      <c r="JK72">
        <v>29.0886</v>
      </c>
      <c r="JL72">
        <v>29.985900000000001</v>
      </c>
      <c r="JM72">
        <v>30.000299999999999</v>
      </c>
      <c r="JN72">
        <v>29.918199999999999</v>
      </c>
      <c r="JO72">
        <v>29.8582</v>
      </c>
      <c r="JP72">
        <v>22.293299999999999</v>
      </c>
      <c r="JQ72">
        <v>20.5915</v>
      </c>
      <c r="JR72">
        <v>86.568799999999996</v>
      </c>
      <c r="JS72">
        <v>-999.9</v>
      </c>
      <c r="JT72">
        <v>425.25599999999997</v>
      </c>
      <c r="JU72">
        <v>25</v>
      </c>
      <c r="JV72">
        <v>94.819100000000006</v>
      </c>
      <c r="JW72">
        <v>100.929</v>
      </c>
    </row>
    <row r="73" spans="1:283" x14ac:dyDescent="0.2">
      <c r="A73">
        <v>57</v>
      </c>
      <c r="B73">
        <v>1690387998</v>
      </c>
      <c r="C73">
        <v>9627.9000000953674</v>
      </c>
      <c r="D73" t="s">
        <v>682</v>
      </c>
      <c r="E73" t="s">
        <v>683</v>
      </c>
      <c r="F73">
        <v>15</v>
      </c>
      <c r="P73">
        <v>1690387990</v>
      </c>
      <c r="Q73">
        <f t="shared" si="0"/>
        <v>3.433565965111165E-3</v>
      </c>
      <c r="R73">
        <f t="shared" si="1"/>
        <v>3.433565965111165</v>
      </c>
      <c r="S73">
        <f t="shared" si="2"/>
        <v>21.855067795722434</v>
      </c>
      <c r="T73">
        <f t="shared" si="3"/>
        <v>409.54480645161289</v>
      </c>
      <c r="U73">
        <f t="shared" si="4"/>
        <v>257.42948438620704</v>
      </c>
      <c r="V73">
        <f t="shared" si="5"/>
        <v>26.157266802601715</v>
      </c>
      <c r="W73">
        <f t="shared" si="6"/>
        <v>41.613620116269381</v>
      </c>
      <c r="X73">
        <f t="shared" si="7"/>
        <v>0.25168930033482539</v>
      </c>
      <c r="Y73">
        <f>IF(LEFT(CS73,1)&lt;&gt;"0",IF(LEFT(CS73,1)="1",3,CT73),$D$5+$E$5*(DJ73*DC73/($K$5*1000))+$F$5*(DJ73*DC73/($K$5*1000))*MAX(MIN(CQ73,$J$5),$I$5)*MAX(MIN(CQ73,$J$5),$I$5)+$G$5*MAX(MIN(CQ73,$J$5),$I$5)*(DJ73*DC73/($K$5*1000))+$H$5*(DJ73*DC73/($K$5*1000))*(DJ73*DC73/($K$5*1000)))</f>
        <v>2.9564666040473595</v>
      </c>
      <c r="Z73">
        <f t="shared" si="8"/>
        <v>0.2403626858144105</v>
      </c>
      <c r="AA73">
        <f t="shared" si="9"/>
        <v>0.15120184867468778</v>
      </c>
      <c r="AB73">
        <f t="shared" si="10"/>
        <v>241.74286170160849</v>
      </c>
      <c r="AC73">
        <f>(DE73+(AB73+2*0.95*0.0000000567*(((DE73+$B$7)+273)^4-(DE73+273)^4)-44100*Q73)/(1.84*29.3*Y73+8*0.95*0.0000000567*(DE73+273)^3))</f>
        <v>30.626093119859149</v>
      </c>
      <c r="AD73">
        <f>($C$7*DF73+$D$7*DG73+$E$7*AC73)</f>
        <v>30.103222580645159</v>
      </c>
      <c r="AE73">
        <f t="shared" si="11"/>
        <v>4.285775422680099</v>
      </c>
      <c r="AF73">
        <f t="shared" si="12"/>
        <v>67.343625249979709</v>
      </c>
      <c r="AG73">
        <f t="shared" si="13"/>
        <v>2.8855115489082004</v>
      </c>
      <c r="AH73">
        <f t="shared" si="14"/>
        <v>4.284758265087711</v>
      </c>
      <c r="AI73">
        <f t="shared" si="15"/>
        <v>1.4002638737718986</v>
      </c>
      <c r="AJ73">
        <f t="shared" si="16"/>
        <v>-151.42025906140239</v>
      </c>
      <c r="AK73">
        <f t="shared" si="17"/>
        <v>-0.65915075267290058</v>
      </c>
      <c r="AL73">
        <f>2*0.95*0.0000000567*(((DE73+$B$7)+273)^4-(AD73+273)^4)</f>
        <v>-4.962331300471761E-2</v>
      </c>
      <c r="AM73">
        <f t="shared" si="18"/>
        <v>89.613828574528469</v>
      </c>
      <c r="AN73">
        <v>0</v>
      </c>
      <c r="AO73">
        <v>0</v>
      </c>
      <c r="AP73">
        <f>IF(AN73*$H$13&gt;=AR73,1,(AR73/(AR73-AN73*$H$13)))</f>
        <v>1</v>
      </c>
      <c r="AQ73">
        <f t="shared" si="19"/>
        <v>0</v>
      </c>
      <c r="AR73">
        <f>MAX(0,($B$13+$C$13*DJ73)/(1+$D$13*DJ73)*DC73/(DE73+273)*$E$13)</f>
        <v>53143.095795895177</v>
      </c>
      <c r="AS73" t="s">
        <v>414</v>
      </c>
      <c r="AT73">
        <v>12558.6</v>
      </c>
      <c r="AU73">
        <v>607.06799999999998</v>
      </c>
      <c r="AV73">
        <v>2188.17</v>
      </c>
      <c r="AW73">
        <f t="shared" si="20"/>
        <v>0.72256817340517421</v>
      </c>
      <c r="AX73">
        <v>-1.734461745173538</v>
      </c>
      <c r="AY73" t="s">
        <v>684</v>
      </c>
      <c r="AZ73">
        <v>12551.5</v>
      </c>
      <c r="BA73">
        <v>758.16820000000007</v>
      </c>
      <c r="BB73">
        <v>1225.3399999999999</v>
      </c>
      <c r="BC73">
        <f t="shared" si="21"/>
        <v>0.38125891589273175</v>
      </c>
      <c r="BD73">
        <v>0.5</v>
      </c>
      <c r="BE73">
        <f t="shared" si="22"/>
        <v>1261.2388357805423</v>
      </c>
      <c r="BF73">
        <f t="shared" si="23"/>
        <v>21.855067795722434</v>
      </c>
      <c r="BG73">
        <f t="shared" si="24"/>
        <v>240.42927560575035</v>
      </c>
      <c r="BH73">
        <f t="shared" si="25"/>
        <v>1.870345954443841E-2</v>
      </c>
      <c r="BI73">
        <f t="shared" si="26"/>
        <v>0.78576558342990532</v>
      </c>
      <c r="BJ73">
        <f t="shared" si="27"/>
        <v>498.41527399167444</v>
      </c>
      <c r="BK73" t="s">
        <v>685</v>
      </c>
      <c r="BL73">
        <v>5.73</v>
      </c>
      <c r="BM73">
        <f t="shared" si="28"/>
        <v>5.73</v>
      </c>
      <c r="BN73">
        <f t="shared" si="29"/>
        <v>0.9953237468784174</v>
      </c>
      <c r="BO73">
        <f t="shared" si="30"/>
        <v>0.38305015537753861</v>
      </c>
      <c r="BP73">
        <f t="shared" si="31"/>
        <v>0.44117134949872627</v>
      </c>
      <c r="BQ73">
        <f t="shared" si="32"/>
        <v>0.75560885823715107</v>
      </c>
      <c r="BR73">
        <f t="shared" si="33"/>
        <v>0.60896134468237983</v>
      </c>
      <c r="BS73">
        <f t="shared" si="34"/>
        <v>2.894974215897338E-3</v>
      </c>
      <c r="BT73">
        <f t="shared" si="35"/>
        <v>0.99710502578410265</v>
      </c>
      <c r="BU73">
        <v>3232</v>
      </c>
      <c r="BV73">
        <v>300</v>
      </c>
      <c r="BW73">
        <v>300</v>
      </c>
      <c r="BX73">
        <v>300</v>
      </c>
      <c r="BY73">
        <v>12551.5</v>
      </c>
      <c r="BZ73">
        <v>1097.33</v>
      </c>
      <c r="CA73">
        <v>-9.0961299999999991E-3</v>
      </c>
      <c r="CB73">
        <v>-23.55</v>
      </c>
      <c r="CC73" t="s">
        <v>417</v>
      </c>
      <c r="CD73" t="s">
        <v>417</v>
      </c>
      <c r="CE73" t="s">
        <v>417</v>
      </c>
      <c r="CF73" t="s">
        <v>417</v>
      </c>
      <c r="CG73" t="s">
        <v>417</v>
      </c>
      <c r="CH73" t="s">
        <v>417</v>
      </c>
      <c r="CI73" t="s">
        <v>417</v>
      </c>
      <c r="CJ73" t="s">
        <v>417</v>
      </c>
      <c r="CK73" t="s">
        <v>417</v>
      </c>
      <c r="CL73" t="s">
        <v>417</v>
      </c>
      <c r="CM73">
        <f>$B$11*DK73+$C$11*DL73+$F$11*DW73*(1-DZ73)</f>
        <v>1500.032903225806</v>
      </c>
      <c r="CN73">
        <f t="shared" si="36"/>
        <v>1261.2388357805423</v>
      </c>
      <c r="CO73">
        <f>($B$11*$D$9+$C$11*$D$9+$F$11*((EJ73+EB73)/MAX(EJ73+EB73+EK73, 0.1)*$I$9+EK73/MAX(EJ73+EB73+EK73, 0.1)*$J$9))/($B$11+$C$11+$F$11)</f>
        <v>0.84080744700216947</v>
      </c>
      <c r="CP73">
        <f>($B$11*$K$9+$C$11*$K$9+$F$11*((EJ73+EB73)/MAX(EJ73+EB73+EK73, 0.1)*$P$9+EK73/MAX(EJ73+EB73+EK73, 0.1)*$Q$9))/($B$11+$C$11+$F$11)</f>
        <v>0.16115837271418704</v>
      </c>
      <c r="CQ73">
        <v>6</v>
      </c>
      <c r="CR73">
        <v>0.5</v>
      </c>
      <c r="CS73" t="s">
        <v>418</v>
      </c>
      <c r="CT73">
        <v>2</v>
      </c>
      <c r="CU73">
        <v>1690387990</v>
      </c>
      <c r="CV73">
        <v>409.54480645161289</v>
      </c>
      <c r="CW73">
        <v>432.79700000000003</v>
      </c>
      <c r="CX73">
        <v>28.398064516129029</v>
      </c>
      <c r="CY73">
        <v>25.06330645161291</v>
      </c>
      <c r="CZ73">
        <v>408.45754838709678</v>
      </c>
      <c r="DA73">
        <v>28.057716129032251</v>
      </c>
      <c r="DB73">
        <v>600.23412903225812</v>
      </c>
      <c r="DC73">
        <v>101.5091290322581</v>
      </c>
      <c r="DD73">
        <v>0.100315064516129</v>
      </c>
      <c r="DE73">
        <v>30.099087096774191</v>
      </c>
      <c r="DF73">
        <v>30.103222580645159</v>
      </c>
      <c r="DG73">
        <v>999.90000000000032</v>
      </c>
      <c r="DH73">
        <v>0</v>
      </c>
      <c r="DI73">
        <v>0</v>
      </c>
      <c r="DJ73">
        <v>10003.28741935484</v>
      </c>
      <c r="DK73">
        <v>0</v>
      </c>
      <c r="DL73">
        <v>1364.7461290322581</v>
      </c>
      <c r="DM73">
        <v>-23.25208709677419</v>
      </c>
      <c r="DN73">
        <v>421.51506451612909</v>
      </c>
      <c r="DO73">
        <v>443.92309677419348</v>
      </c>
      <c r="DP73">
        <v>3.3347467741935479</v>
      </c>
      <c r="DQ73">
        <v>432.79700000000003</v>
      </c>
      <c r="DR73">
        <v>25.06330645161291</v>
      </c>
      <c r="DS73">
        <v>2.8826651612903231</v>
      </c>
      <c r="DT73">
        <v>2.544158387096775</v>
      </c>
      <c r="DU73">
        <v>23.365245161290321</v>
      </c>
      <c r="DV73">
        <v>21.31177741935484</v>
      </c>
      <c r="DW73">
        <v>1500.032903225806</v>
      </c>
      <c r="DX73">
        <v>0.9729958709677422</v>
      </c>
      <c r="DY73">
        <v>2.7004041935483881E-2</v>
      </c>
      <c r="DZ73">
        <v>0</v>
      </c>
      <c r="EA73">
        <v>758.3013548387097</v>
      </c>
      <c r="EB73">
        <v>4.9993100000000013</v>
      </c>
      <c r="EC73">
        <v>14159.893548387099</v>
      </c>
      <c r="ED73">
        <v>13259.53225806451</v>
      </c>
      <c r="EE73">
        <v>37.420999999999992</v>
      </c>
      <c r="EF73">
        <v>38.872806451612888</v>
      </c>
      <c r="EG73">
        <v>37.767999999999986</v>
      </c>
      <c r="EH73">
        <v>38.267999999999986</v>
      </c>
      <c r="EI73">
        <v>38.830290322580638</v>
      </c>
      <c r="EJ73">
        <v>1454.66</v>
      </c>
      <c r="EK73">
        <v>40.3732258064516</v>
      </c>
      <c r="EL73">
        <v>0</v>
      </c>
      <c r="EM73">
        <v>123.4000000953674</v>
      </c>
      <c r="EN73">
        <v>0</v>
      </c>
      <c r="EO73">
        <v>758.16820000000007</v>
      </c>
      <c r="EP73">
        <v>-10.24069226982988</v>
      </c>
      <c r="EQ73">
        <v>670.39230244532826</v>
      </c>
      <c r="ER73">
        <v>14201.763999999999</v>
      </c>
      <c r="ES73">
        <v>15</v>
      </c>
      <c r="ET73">
        <v>1690387554</v>
      </c>
      <c r="EU73" t="s">
        <v>673</v>
      </c>
      <c r="EV73">
        <v>1690387554</v>
      </c>
      <c r="EW73">
        <v>1690387553</v>
      </c>
      <c r="EX73">
        <v>38</v>
      </c>
      <c r="EY73">
        <v>-4.9000000000000002E-2</v>
      </c>
      <c r="EZ73">
        <v>0</v>
      </c>
      <c r="FA73">
        <v>1.0860000000000001</v>
      </c>
      <c r="FB73">
        <v>0.34</v>
      </c>
      <c r="FC73">
        <v>412</v>
      </c>
      <c r="FD73">
        <v>25</v>
      </c>
      <c r="FE73">
        <v>0.43</v>
      </c>
      <c r="FF73">
        <v>0.17</v>
      </c>
      <c r="FG73">
        <v>21.872299126757099</v>
      </c>
      <c r="FH73">
        <v>-0.95737671487505205</v>
      </c>
      <c r="FI73">
        <v>7.5606733419119443E-2</v>
      </c>
      <c r="FJ73">
        <v>1</v>
      </c>
      <c r="FK73">
        <v>-23.28188780487805</v>
      </c>
      <c r="FL73">
        <v>0.56517700348433408</v>
      </c>
      <c r="FM73">
        <v>6.8746370884691585E-2</v>
      </c>
      <c r="FN73">
        <v>1</v>
      </c>
      <c r="FO73">
        <v>409.51806451612902</v>
      </c>
      <c r="FP73">
        <v>1.511080645160533</v>
      </c>
      <c r="FQ73">
        <v>0.1193071221095222</v>
      </c>
      <c r="FR73">
        <v>1</v>
      </c>
      <c r="FS73">
        <v>3.3032699999999999</v>
      </c>
      <c r="FT73">
        <v>0.48812466898955048</v>
      </c>
      <c r="FU73">
        <v>5.1192949733718449E-2</v>
      </c>
      <c r="FV73">
        <v>1</v>
      </c>
      <c r="FW73">
        <v>28.38767096774194</v>
      </c>
      <c r="FX73">
        <v>0.58868225806446317</v>
      </c>
      <c r="FY73">
        <v>4.4008783533468661E-2</v>
      </c>
      <c r="FZ73">
        <v>1</v>
      </c>
      <c r="GA73">
        <v>5</v>
      </c>
      <c r="GB73">
        <v>5</v>
      </c>
      <c r="GC73" t="s">
        <v>420</v>
      </c>
      <c r="GD73">
        <v>3.1748099999999999</v>
      </c>
      <c r="GE73">
        <v>2.7970700000000002</v>
      </c>
      <c r="GF73">
        <v>0.10259500000000001</v>
      </c>
      <c r="GG73">
        <v>0.10771</v>
      </c>
      <c r="GH73">
        <v>0.134912</v>
      </c>
      <c r="GI73">
        <v>0.124614</v>
      </c>
      <c r="GJ73">
        <v>27927.1</v>
      </c>
      <c r="GK73">
        <v>22139.1</v>
      </c>
      <c r="GL73">
        <v>29099.3</v>
      </c>
      <c r="GM73">
        <v>24317.3</v>
      </c>
      <c r="GN73">
        <v>31993.7</v>
      </c>
      <c r="GO73">
        <v>31052.3</v>
      </c>
      <c r="GP73">
        <v>40128.199999999997</v>
      </c>
      <c r="GQ73">
        <v>39666.5</v>
      </c>
      <c r="GR73">
        <v>2.12832</v>
      </c>
      <c r="GS73">
        <v>1.83162</v>
      </c>
      <c r="GT73">
        <v>6.9506499999999999E-2</v>
      </c>
      <c r="GU73">
        <v>0</v>
      </c>
      <c r="GV73">
        <v>29.008700000000001</v>
      </c>
      <c r="GW73">
        <v>999.9</v>
      </c>
      <c r="GX73">
        <v>63.7</v>
      </c>
      <c r="GY73">
        <v>32.799999999999997</v>
      </c>
      <c r="GZ73">
        <v>31.349399999999999</v>
      </c>
      <c r="HA73">
        <v>62.4024</v>
      </c>
      <c r="HB73">
        <v>31.318100000000001</v>
      </c>
      <c r="HC73">
        <v>1</v>
      </c>
      <c r="HD73">
        <v>0.20407500000000001</v>
      </c>
      <c r="HE73">
        <v>0</v>
      </c>
      <c r="HF73">
        <v>20.278500000000001</v>
      </c>
      <c r="HG73">
        <v>5.2265699999999997</v>
      </c>
      <c r="HH73">
        <v>11.908099999999999</v>
      </c>
      <c r="HI73">
        <v>4.9638999999999998</v>
      </c>
      <c r="HJ73">
        <v>3.2919999999999998</v>
      </c>
      <c r="HK73">
        <v>9999</v>
      </c>
      <c r="HL73">
        <v>9999</v>
      </c>
      <c r="HM73">
        <v>9999</v>
      </c>
      <c r="HN73">
        <v>999.9</v>
      </c>
      <c r="HO73">
        <v>4.9701899999999997</v>
      </c>
      <c r="HP73">
        <v>1.8751500000000001</v>
      </c>
      <c r="HQ73">
        <v>1.8739300000000001</v>
      </c>
      <c r="HR73">
        <v>1.8731100000000001</v>
      </c>
      <c r="HS73">
        <v>1.8745400000000001</v>
      </c>
      <c r="HT73">
        <v>1.86954</v>
      </c>
      <c r="HU73">
        <v>1.8736999999999999</v>
      </c>
      <c r="HV73">
        <v>1.8787499999999999</v>
      </c>
      <c r="HW73">
        <v>0</v>
      </c>
      <c r="HX73">
        <v>0</v>
      </c>
      <c r="HY73">
        <v>0</v>
      </c>
      <c r="HZ73">
        <v>0</v>
      </c>
      <c r="IA73" t="s">
        <v>421</v>
      </c>
      <c r="IB73" t="s">
        <v>422</v>
      </c>
      <c r="IC73" t="s">
        <v>423</v>
      </c>
      <c r="ID73" t="s">
        <v>423</v>
      </c>
      <c r="IE73" t="s">
        <v>423</v>
      </c>
      <c r="IF73" t="s">
        <v>423</v>
      </c>
      <c r="IG73">
        <v>0</v>
      </c>
      <c r="IH73">
        <v>100</v>
      </c>
      <c r="II73">
        <v>100</v>
      </c>
      <c r="IJ73">
        <v>1.087</v>
      </c>
      <c r="IK73">
        <v>0.34029999999999999</v>
      </c>
      <c r="IL73">
        <v>1.065978654344331</v>
      </c>
      <c r="IM73">
        <v>7.5022699049890511E-4</v>
      </c>
      <c r="IN73">
        <v>-1.9075414379404558E-6</v>
      </c>
      <c r="IO73">
        <v>4.87577687351772E-10</v>
      </c>
      <c r="IP73">
        <v>0.34034499999999568</v>
      </c>
      <c r="IQ73">
        <v>0</v>
      </c>
      <c r="IR73">
        <v>0</v>
      </c>
      <c r="IS73">
        <v>0</v>
      </c>
      <c r="IT73">
        <v>1</v>
      </c>
      <c r="IU73">
        <v>1943</v>
      </c>
      <c r="IV73">
        <v>1</v>
      </c>
      <c r="IW73">
        <v>21</v>
      </c>
      <c r="IX73">
        <v>7.4</v>
      </c>
      <c r="IY73">
        <v>7.4</v>
      </c>
      <c r="IZ73">
        <v>1.1291500000000001</v>
      </c>
      <c r="JA73">
        <v>2.4047900000000002</v>
      </c>
      <c r="JB73">
        <v>1.42578</v>
      </c>
      <c r="JC73">
        <v>2.2705099999999998</v>
      </c>
      <c r="JD73">
        <v>1.5478499999999999</v>
      </c>
      <c r="JE73">
        <v>2.4890099999999999</v>
      </c>
      <c r="JF73">
        <v>36.245899999999999</v>
      </c>
      <c r="JG73">
        <v>14.4297</v>
      </c>
      <c r="JH73">
        <v>18</v>
      </c>
      <c r="JI73">
        <v>627.25300000000004</v>
      </c>
      <c r="JJ73">
        <v>419.77199999999999</v>
      </c>
      <c r="JK73">
        <v>29.285</v>
      </c>
      <c r="JL73">
        <v>30.016200000000001</v>
      </c>
      <c r="JM73">
        <v>30.000599999999999</v>
      </c>
      <c r="JN73">
        <v>29.9376</v>
      </c>
      <c r="JO73">
        <v>29.8813</v>
      </c>
      <c r="JP73">
        <v>22.6311</v>
      </c>
      <c r="JQ73">
        <v>21.436</v>
      </c>
      <c r="JR73">
        <v>85.827100000000002</v>
      </c>
      <c r="JS73">
        <v>-999.9</v>
      </c>
      <c r="JT73">
        <v>432.99700000000001</v>
      </c>
      <c r="JU73">
        <v>25</v>
      </c>
      <c r="JV73">
        <v>94.797600000000003</v>
      </c>
      <c r="JW73">
        <v>100.92700000000001</v>
      </c>
    </row>
    <row r="74" spans="1:283" x14ac:dyDescent="0.2">
      <c r="A74">
        <v>58</v>
      </c>
      <c r="B74">
        <v>1690388118.5</v>
      </c>
      <c r="C74">
        <v>9748.4000000953674</v>
      </c>
      <c r="D74" t="s">
        <v>686</v>
      </c>
      <c r="E74" t="s">
        <v>687</v>
      </c>
      <c r="F74">
        <v>15</v>
      </c>
      <c r="P74">
        <v>1690388110.75</v>
      </c>
      <c r="Q74">
        <f t="shared" si="0"/>
        <v>1.7505713780333108E-3</v>
      </c>
      <c r="R74">
        <f t="shared" si="1"/>
        <v>1.7505713780333108</v>
      </c>
      <c r="S74">
        <f t="shared" si="2"/>
        <v>11.212917402376918</v>
      </c>
      <c r="T74">
        <f t="shared" si="3"/>
        <v>410.36</v>
      </c>
      <c r="U74">
        <f t="shared" si="4"/>
        <v>249.73555953033016</v>
      </c>
      <c r="V74">
        <f t="shared" si="5"/>
        <v>25.372866261398908</v>
      </c>
      <c r="W74">
        <f t="shared" si="6"/>
        <v>41.692137950275061</v>
      </c>
      <c r="X74">
        <f t="shared" si="7"/>
        <v>0.11970783234468578</v>
      </c>
      <c r="Y74">
        <f>IF(LEFT(CS74,1)&lt;&gt;"0",IF(LEFT(CS74,1)="1",3,CT74),$D$5+$E$5*(DJ74*DC74/($K$5*1000))+$F$5*(DJ74*DC74/($K$5*1000))*MAX(MIN(CQ74,$J$5),$I$5)*MAX(MIN(CQ74,$J$5),$I$5)+$G$5*MAX(MIN(CQ74,$J$5),$I$5)*(DJ74*DC74/($K$5*1000))+$H$5*(DJ74*DC74/($K$5*1000))*(DJ74*DC74/($K$5*1000)))</f>
        <v>2.9557172434337651</v>
      </c>
      <c r="Z74">
        <f t="shared" si="8"/>
        <v>0.11707820245935584</v>
      </c>
      <c r="AA74">
        <f t="shared" si="9"/>
        <v>7.3405327137893744E-2</v>
      </c>
      <c r="AB74">
        <f t="shared" si="10"/>
        <v>241.73693907548613</v>
      </c>
      <c r="AC74">
        <f>(DE74+(AB74+2*0.95*0.0000000567*(((DE74+$B$7)+273)^4-(DE74+273)^4)-44100*Q74)/(1.84*29.3*Y74+8*0.95*0.0000000567*(DE74+273)^3))</f>
        <v>30.999783201198522</v>
      </c>
      <c r="AD74">
        <f>($C$7*DF74+$D$7*DG74+$E$7*AC74)</f>
        <v>29.673799999999989</v>
      </c>
      <c r="AE74">
        <f t="shared" si="11"/>
        <v>4.1812719379319283</v>
      </c>
      <c r="AF74">
        <f t="shared" si="12"/>
        <v>63.550761167921856</v>
      </c>
      <c r="AG74">
        <f t="shared" si="13"/>
        <v>2.7136963118156565</v>
      </c>
      <c r="AH74">
        <f t="shared" si="14"/>
        <v>4.2701240110172485</v>
      </c>
      <c r="AI74">
        <f t="shared" si="15"/>
        <v>1.4675756261162718</v>
      </c>
      <c r="AJ74">
        <f t="shared" si="16"/>
        <v>-77.200197771269004</v>
      </c>
      <c r="AK74">
        <f t="shared" si="17"/>
        <v>58.272730945654203</v>
      </c>
      <c r="AL74">
        <f>2*0.95*0.0000000567*(((DE74+$B$7)+273)^4-(AD74+273)^4)</f>
        <v>4.3774901824421883</v>
      </c>
      <c r="AM74">
        <f t="shared" si="18"/>
        <v>227.18696243231352</v>
      </c>
      <c r="AN74">
        <v>0</v>
      </c>
      <c r="AO74">
        <v>0</v>
      </c>
      <c r="AP74">
        <f>IF(AN74*$H$13&gt;=AR74,1,(AR74/(AR74-AN74*$H$13)))</f>
        <v>1</v>
      </c>
      <c r="AQ74">
        <f t="shared" si="19"/>
        <v>0</v>
      </c>
      <c r="AR74">
        <f>MAX(0,($B$13+$C$13*DJ74)/(1+$D$13*DJ74)*DC74/(DE74+273)*$E$13)</f>
        <v>53131.658999546264</v>
      </c>
      <c r="AS74" t="s">
        <v>414</v>
      </c>
      <c r="AT74">
        <v>12558.6</v>
      </c>
      <c r="AU74">
        <v>607.06799999999998</v>
      </c>
      <c r="AV74">
        <v>2188.17</v>
      </c>
      <c r="AW74">
        <f t="shared" si="20"/>
        <v>0.72256817340517421</v>
      </c>
      <c r="AX74">
        <v>-1.734461745173538</v>
      </c>
      <c r="AY74" t="s">
        <v>688</v>
      </c>
      <c r="AZ74">
        <v>12569.1</v>
      </c>
      <c r="BA74">
        <v>696.11132000000009</v>
      </c>
      <c r="BB74">
        <v>885.73900000000003</v>
      </c>
      <c r="BC74">
        <f t="shared" si="21"/>
        <v>0.21408979394607208</v>
      </c>
      <c r="BD74">
        <v>0.5</v>
      </c>
      <c r="BE74">
        <f t="shared" si="22"/>
        <v>1261.2058005572464</v>
      </c>
      <c r="BF74">
        <f t="shared" si="23"/>
        <v>11.212917402376918</v>
      </c>
      <c r="BG74">
        <f t="shared" si="24"/>
        <v>135.00564498244589</v>
      </c>
      <c r="BH74">
        <f t="shared" si="25"/>
        <v>1.0265873453666195E-2</v>
      </c>
      <c r="BI74">
        <f t="shared" si="26"/>
        <v>1.4704455827280949</v>
      </c>
      <c r="BJ74">
        <f t="shared" si="27"/>
        <v>431.17205027389105</v>
      </c>
      <c r="BK74" t="s">
        <v>689</v>
      </c>
      <c r="BL74">
        <v>-27.19</v>
      </c>
      <c r="BM74">
        <f t="shared" si="28"/>
        <v>-27.19</v>
      </c>
      <c r="BN74">
        <f t="shared" si="29"/>
        <v>1.0306975305366479</v>
      </c>
      <c r="BO74">
        <f t="shared" si="30"/>
        <v>0.20771350236436778</v>
      </c>
      <c r="BP74">
        <f t="shared" si="31"/>
        <v>0.58790941427126964</v>
      </c>
      <c r="BQ74">
        <f t="shared" si="32"/>
        <v>0.68047152376817077</v>
      </c>
      <c r="BR74">
        <f t="shared" si="33"/>
        <v>0.82374887894645632</v>
      </c>
      <c r="BS74">
        <f t="shared" si="34"/>
        <v>-8.1132571285971317E-3</v>
      </c>
      <c r="BT74">
        <f t="shared" si="35"/>
        <v>1.0081132571285971</v>
      </c>
      <c r="BU74">
        <v>3234</v>
      </c>
      <c r="BV74">
        <v>300</v>
      </c>
      <c r="BW74">
        <v>300</v>
      </c>
      <c r="BX74">
        <v>300</v>
      </c>
      <c r="BY74">
        <v>12569.1</v>
      </c>
      <c r="BZ74">
        <v>854.92</v>
      </c>
      <c r="CA74">
        <v>-9.1060900000000007E-3</v>
      </c>
      <c r="CB74">
        <v>-2.37</v>
      </c>
      <c r="CC74" t="s">
        <v>417</v>
      </c>
      <c r="CD74" t="s">
        <v>417</v>
      </c>
      <c r="CE74" t="s">
        <v>417</v>
      </c>
      <c r="CF74" t="s">
        <v>417</v>
      </c>
      <c r="CG74" t="s">
        <v>417</v>
      </c>
      <c r="CH74" t="s">
        <v>417</v>
      </c>
      <c r="CI74" t="s">
        <v>417</v>
      </c>
      <c r="CJ74" t="s">
        <v>417</v>
      </c>
      <c r="CK74" t="s">
        <v>417</v>
      </c>
      <c r="CL74" t="s">
        <v>417</v>
      </c>
      <c r="CM74">
        <f>$B$11*DK74+$C$11*DL74+$F$11*DW74*(1-DZ74)</f>
        <v>1499.9933333333331</v>
      </c>
      <c r="CN74">
        <f t="shared" si="36"/>
        <v>1261.2058005572464</v>
      </c>
      <c r="CO74">
        <f>($B$11*$D$9+$C$11*$D$9+$F$11*((EJ74+EB74)/MAX(EJ74+EB74+EK74, 0.1)*$I$9+EK74/MAX(EJ74+EB74+EK74, 0.1)*$J$9))/($B$11+$C$11+$F$11)</f>
        <v>0.84080760396084875</v>
      </c>
      <c r="CP74">
        <f>($B$11*$K$9+$C$11*$K$9+$F$11*((EJ74+EB74)/MAX(EJ74+EB74+EK74, 0.1)*$P$9+EK74/MAX(EJ74+EB74+EK74, 0.1)*$Q$9))/($B$11+$C$11+$F$11)</f>
        <v>0.16115867564443809</v>
      </c>
      <c r="CQ74">
        <v>6</v>
      </c>
      <c r="CR74">
        <v>0.5</v>
      </c>
      <c r="CS74" t="s">
        <v>418</v>
      </c>
      <c r="CT74">
        <v>2</v>
      </c>
      <c r="CU74">
        <v>1690388110.75</v>
      </c>
      <c r="CV74">
        <v>410.36</v>
      </c>
      <c r="CW74">
        <v>422.28640000000001</v>
      </c>
      <c r="CX74">
        <v>26.709890000000009</v>
      </c>
      <c r="CY74">
        <v>25.006773333333339</v>
      </c>
      <c r="CZ74">
        <v>409.27303333333339</v>
      </c>
      <c r="DA74">
        <v>26.369520000000001</v>
      </c>
      <c r="DB74">
        <v>600.24560000000008</v>
      </c>
      <c r="DC74">
        <v>101.499</v>
      </c>
      <c r="DD74">
        <v>9.9932523333333342E-2</v>
      </c>
      <c r="DE74">
        <v>30.039493333333329</v>
      </c>
      <c r="DF74">
        <v>29.673799999999989</v>
      </c>
      <c r="DG74">
        <v>999.9000000000002</v>
      </c>
      <c r="DH74">
        <v>0</v>
      </c>
      <c r="DI74">
        <v>0</v>
      </c>
      <c r="DJ74">
        <v>10000.032999999999</v>
      </c>
      <c r="DK74">
        <v>0</v>
      </c>
      <c r="DL74">
        <v>1582.7276666666669</v>
      </c>
      <c r="DM74">
        <v>-11.92638</v>
      </c>
      <c r="DN74">
        <v>421.62139999999999</v>
      </c>
      <c r="DO74">
        <v>433.11713333333319</v>
      </c>
      <c r="DP74">
        <v>1.703104</v>
      </c>
      <c r="DQ74">
        <v>422.28640000000001</v>
      </c>
      <c r="DR74">
        <v>25.006773333333339</v>
      </c>
      <c r="DS74">
        <v>2.7110249999999998</v>
      </c>
      <c r="DT74">
        <v>2.5381619999999998</v>
      </c>
      <c r="DU74">
        <v>22.35209333333334</v>
      </c>
      <c r="DV74">
        <v>21.273299999999999</v>
      </c>
      <c r="DW74">
        <v>1499.9933333333331</v>
      </c>
      <c r="DX74">
        <v>0.97299133333333343</v>
      </c>
      <c r="DY74">
        <v>2.7008459999999991E-2</v>
      </c>
      <c r="DZ74">
        <v>0</v>
      </c>
      <c r="EA74">
        <v>696.34799999999996</v>
      </c>
      <c r="EB74">
        <v>4.9993100000000004</v>
      </c>
      <c r="EC74">
        <v>12647.11666666667</v>
      </c>
      <c r="ED74">
        <v>13259.13333333333</v>
      </c>
      <c r="EE74">
        <v>37.686999999999991</v>
      </c>
      <c r="EF74">
        <v>39.339300000000001</v>
      </c>
      <c r="EG74">
        <v>38.120800000000003</v>
      </c>
      <c r="EH74">
        <v>38.561999999999991</v>
      </c>
      <c r="EI74">
        <v>39.125</v>
      </c>
      <c r="EJ74">
        <v>1454.6133333333339</v>
      </c>
      <c r="EK74">
        <v>40.380000000000017</v>
      </c>
      <c r="EL74">
        <v>0</v>
      </c>
      <c r="EM74">
        <v>120.2000000476837</v>
      </c>
      <c r="EN74">
        <v>0</v>
      </c>
      <c r="EO74">
        <v>696.11132000000009</v>
      </c>
      <c r="EP74">
        <v>-16.765999985841219</v>
      </c>
      <c r="EQ74">
        <v>-158.2461528288926</v>
      </c>
      <c r="ER74">
        <v>12650.364</v>
      </c>
      <c r="ES74">
        <v>15</v>
      </c>
      <c r="ET74">
        <v>1690387554</v>
      </c>
      <c r="EU74" t="s">
        <v>673</v>
      </c>
      <c r="EV74">
        <v>1690387554</v>
      </c>
      <c r="EW74">
        <v>1690387553</v>
      </c>
      <c r="EX74">
        <v>38</v>
      </c>
      <c r="EY74">
        <v>-4.9000000000000002E-2</v>
      </c>
      <c r="EZ74">
        <v>0</v>
      </c>
      <c r="FA74">
        <v>1.0860000000000001</v>
      </c>
      <c r="FB74">
        <v>0.34</v>
      </c>
      <c r="FC74">
        <v>412</v>
      </c>
      <c r="FD74">
        <v>25</v>
      </c>
      <c r="FE74">
        <v>0.43</v>
      </c>
      <c r="FF74">
        <v>0.17</v>
      </c>
      <c r="FG74">
        <v>11.20163460459881</v>
      </c>
      <c r="FH74">
        <v>0.74682815404070613</v>
      </c>
      <c r="FI74">
        <v>5.8307982048454492E-2</v>
      </c>
      <c r="FJ74">
        <v>1</v>
      </c>
      <c r="FK74">
        <v>-11.864517073170729</v>
      </c>
      <c r="FL74">
        <v>-1.0502425087107889</v>
      </c>
      <c r="FM74">
        <v>0.1079615489420668</v>
      </c>
      <c r="FN74">
        <v>1</v>
      </c>
      <c r="FO74">
        <v>410.37880645161289</v>
      </c>
      <c r="FP74">
        <v>-1.285548387097702</v>
      </c>
      <c r="FQ74">
        <v>9.9086609021645303E-2</v>
      </c>
      <c r="FR74">
        <v>1</v>
      </c>
      <c r="FS74">
        <v>1.690008048780488</v>
      </c>
      <c r="FT74">
        <v>0.2135479442508684</v>
      </c>
      <c r="FU74">
        <v>2.209082937633184E-2</v>
      </c>
      <c r="FV74">
        <v>1</v>
      </c>
      <c r="FW74">
        <v>26.705522580645159</v>
      </c>
      <c r="FX74">
        <v>0.32718870967735941</v>
      </c>
      <c r="FY74">
        <v>2.4604572217078419E-2</v>
      </c>
      <c r="FZ74">
        <v>1</v>
      </c>
      <c r="GA74">
        <v>5</v>
      </c>
      <c r="GB74">
        <v>5</v>
      </c>
      <c r="GC74" t="s">
        <v>420</v>
      </c>
      <c r="GD74">
        <v>3.1747800000000002</v>
      </c>
      <c r="GE74">
        <v>2.7965800000000001</v>
      </c>
      <c r="GF74">
        <v>0.102641</v>
      </c>
      <c r="GG74">
        <v>0.105658</v>
      </c>
      <c r="GH74">
        <v>0.12909200000000001</v>
      </c>
      <c r="GI74">
        <v>0.12432600000000001</v>
      </c>
      <c r="GJ74">
        <v>27910.9</v>
      </c>
      <c r="GK74">
        <v>22185.9</v>
      </c>
      <c r="GL74">
        <v>29084.7</v>
      </c>
      <c r="GM74">
        <v>24313.4</v>
      </c>
      <c r="GN74">
        <v>32199.599999999999</v>
      </c>
      <c r="GO74">
        <v>31056.1</v>
      </c>
      <c r="GP74">
        <v>40110.800000000003</v>
      </c>
      <c r="GQ74">
        <v>39657.699999999997</v>
      </c>
      <c r="GR74">
        <v>2.1228500000000001</v>
      </c>
      <c r="GS74">
        <v>1.8396999999999999</v>
      </c>
      <c r="GT74">
        <v>5.19417E-2</v>
      </c>
      <c r="GU74">
        <v>0</v>
      </c>
      <c r="GV74">
        <v>28.778199999999998</v>
      </c>
      <c r="GW74">
        <v>999.9</v>
      </c>
      <c r="GX74">
        <v>64</v>
      </c>
      <c r="GY74">
        <v>32.799999999999997</v>
      </c>
      <c r="GZ74">
        <v>31.499700000000001</v>
      </c>
      <c r="HA74">
        <v>61.982399999999998</v>
      </c>
      <c r="HB74">
        <v>32.335700000000003</v>
      </c>
      <c r="HC74">
        <v>1</v>
      </c>
      <c r="HD74">
        <v>0.216806</v>
      </c>
      <c r="HE74">
        <v>0</v>
      </c>
      <c r="HF74">
        <v>20.278600000000001</v>
      </c>
      <c r="HG74">
        <v>5.2252299999999998</v>
      </c>
      <c r="HH74">
        <v>11.908099999999999</v>
      </c>
      <c r="HI74">
        <v>4.9637500000000001</v>
      </c>
      <c r="HJ74">
        <v>3.2919999999999998</v>
      </c>
      <c r="HK74">
        <v>9999</v>
      </c>
      <c r="HL74">
        <v>9999</v>
      </c>
      <c r="HM74">
        <v>9999</v>
      </c>
      <c r="HN74">
        <v>999.9</v>
      </c>
      <c r="HO74">
        <v>4.9702200000000003</v>
      </c>
      <c r="HP74">
        <v>1.8751500000000001</v>
      </c>
      <c r="HQ74">
        <v>1.8739300000000001</v>
      </c>
      <c r="HR74">
        <v>1.8731500000000001</v>
      </c>
      <c r="HS74">
        <v>1.87456</v>
      </c>
      <c r="HT74">
        <v>1.8695299999999999</v>
      </c>
      <c r="HU74">
        <v>1.87374</v>
      </c>
      <c r="HV74">
        <v>1.87876</v>
      </c>
      <c r="HW74">
        <v>0</v>
      </c>
      <c r="HX74">
        <v>0</v>
      </c>
      <c r="HY74">
        <v>0</v>
      </c>
      <c r="HZ74">
        <v>0</v>
      </c>
      <c r="IA74" t="s">
        <v>421</v>
      </c>
      <c r="IB74" t="s">
        <v>422</v>
      </c>
      <c r="IC74" t="s">
        <v>423</v>
      </c>
      <c r="ID74" t="s">
        <v>423</v>
      </c>
      <c r="IE74" t="s">
        <v>423</v>
      </c>
      <c r="IF74" t="s">
        <v>423</v>
      </c>
      <c r="IG74">
        <v>0</v>
      </c>
      <c r="IH74">
        <v>100</v>
      </c>
      <c r="II74">
        <v>100</v>
      </c>
      <c r="IJ74">
        <v>1.087</v>
      </c>
      <c r="IK74">
        <v>0.34039999999999998</v>
      </c>
      <c r="IL74">
        <v>1.065978654344331</v>
      </c>
      <c r="IM74">
        <v>7.5022699049890511E-4</v>
      </c>
      <c r="IN74">
        <v>-1.9075414379404558E-6</v>
      </c>
      <c r="IO74">
        <v>4.87577687351772E-10</v>
      </c>
      <c r="IP74">
        <v>0.34034499999999568</v>
      </c>
      <c r="IQ74">
        <v>0</v>
      </c>
      <c r="IR74">
        <v>0</v>
      </c>
      <c r="IS74">
        <v>0</v>
      </c>
      <c r="IT74">
        <v>1</v>
      </c>
      <c r="IU74">
        <v>1943</v>
      </c>
      <c r="IV74">
        <v>1</v>
      </c>
      <c r="IW74">
        <v>21</v>
      </c>
      <c r="IX74">
        <v>9.4</v>
      </c>
      <c r="IY74">
        <v>9.4</v>
      </c>
      <c r="IZ74">
        <v>1.1059600000000001</v>
      </c>
      <c r="JA74">
        <v>2.4133300000000002</v>
      </c>
      <c r="JB74">
        <v>1.42578</v>
      </c>
      <c r="JC74">
        <v>2.2705099999999998</v>
      </c>
      <c r="JD74">
        <v>1.5478499999999999</v>
      </c>
      <c r="JE74">
        <v>2.32056</v>
      </c>
      <c r="JF74">
        <v>36.4343</v>
      </c>
      <c r="JG74">
        <v>14.403499999999999</v>
      </c>
      <c r="JH74">
        <v>18</v>
      </c>
      <c r="JI74">
        <v>624.36099999999999</v>
      </c>
      <c r="JJ74">
        <v>425.221</v>
      </c>
      <c r="JK74">
        <v>29.4619</v>
      </c>
      <c r="JL74">
        <v>30.1783</v>
      </c>
      <c r="JM74">
        <v>30.000599999999999</v>
      </c>
      <c r="JN74">
        <v>30.055399999999999</v>
      </c>
      <c r="JO74">
        <v>29.9985</v>
      </c>
      <c r="JP74">
        <v>22.164300000000001</v>
      </c>
      <c r="JQ74">
        <v>23.093800000000002</v>
      </c>
      <c r="JR74">
        <v>84.700999999999993</v>
      </c>
      <c r="JS74">
        <v>-999.9</v>
      </c>
      <c r="JT74">
        <v>422.16899999999998</v>
      </c>
      <c r="JU74">
        <v>25</v>
      </c>
      <c r="JV74">
        <v>94.753799999999998</v>
      </c>
      <c r="JW74">
        <v>100.907</v>
      </c>
    </row>
    <row r="75" spans="1:283" x14ac:dyDescent="0.2">
      <c r="A75">
        <v>59</v>
      </c>
      <c r="B75">
        <v>1690388221</v>
      </c>
      <c r="C75">
        <v>9850.9000000953674</v>
      </c>
      <c r="D75" t="s">
        <v>690</v>
      </c>
      <c r="E75" t="s">
        <v>691</v>
      </c>
      <c r="F75">
        <v>15</v>
      </c>
      <c r="P75">
        <v>1690388213.25</v>
      </c>
      <c r="Q75">
        <f t="shared" si="0"/>
        <v>1.9804561726083376E-3</v>
      </c>
      <c r="R75">
        <f t="shared" si="1"/>
        <v>1.9804561726083374</v>
      </c>
      <c r="S75">
        <f t="shared" si="2"/>
        <v>12.641529414252592</v>
      </c>
      <c r="T75">
        <f t="shared" si="3"/>
        <v>409.86549999999988</v>
      </c>
      <c r="U75">
        <f t="shared" si="4"/>
        <v>236.36797236375673</v>
      </c>
      <c r="V75">
        <f t="shared" si="5"/>
        <v>24.01367041844868</v>
      </c>
      <c r="W75">
        <f t="shared" si="6"/>
        <v>41.640053576064972</v>
      </c>
      <c r="X75">
        <f t="shared" si="7"/>
        <v>0.12494146379430808</v>
      </c>
      <c r="Y75">
        <f>IF(LEFT(CS75,1)&lt;&gt;"0",IF(LEFT(CS75,1)="1",3,CT75),$D$5+$E$5*(DJ75*DC75/($K$5*1000))+$F$5*(DJ75*DC75/($K$5*1000))*MAX(MIN(CQ75,$J$5),$I$5)*MAX(MIN(CQ75,$J$5),$I$5)+$G$5*MAX(MIN(CQ75,$J$5),$I$5)*(DJ75*DC75/($K$5*1000))+$H$5*(DJ75*DC75/($K$5*1000))*(DJ75*DC75/($K$5*1000)))</f>
        <v>2.955088565201212</v>
      </c>
      <c r="Z75">
        <f t="shared" si="8"/>
        <v>0.12207923977130836</v>
      </c>
      <c r="AA75">
        <f t="shared" si="9"/>
        <v>7.6551223120268796E-2</v>
      </c>
      <c r="AB75">
        <f t="shared" si="10"/>
        <v>241.74143337520604</v>
      </c>
      <c r="AC75">
        <f>(DE75+(AB75+2*0.95*0.0000000567*(((DE75+$B$7)+273)^4-(DE75+273)^4)-44100*Q75)/(1.84*29.3*Y75+8*0.95*0.0000000567*(DE75+273)^3))</f>
        <v>31.000132456305657</v>
      </c>
      <c r="AD75">
        <f>($C$7*DF75+$D$7*DG75+$E$7*AC75)</f>
        <v>30.225300000000001</v>
      </c>
      <c r="AE75">
        <f t="shared" si="11"/>
        <v>4.3158963484129673</v>
      </c>
      <c r="AF75">
        <f t="shared" si="12"/>
        <v>63.595361886092228</v>
      </c>
      <c r="AG75">
        <f t="shared" si="13"/>
        <v>2.7248693997575248</v>
      </c>
      <c r="AH75">
        <f t="shared" si="14"/>
        <v>4.2846983159528662</v>
      </c>
      <c r="AI75">
        <f t="shared" si="15"/>
        <v>1.5910269486554425</v>
      </c>
      <c r="AJ75">
        <f t="shared" si="16"/>
        <v>-87.338117212027683</v>
      </c>
      <c r="AK75">
        <f t="shared" si="17"/>
        <v>-20.146410304477278</v>
      </c>
      <c r="AL75">
        <f>2*0.95*0.0000000567*(((DE75+$B$7)+273)^4-(AD75+273)^4)</f>
        <v>-1.5183189009244729</v>
      </c>
      <c r="AM75">
        <f t="shared" si="18"/>
        <v>132.73858695777659</v>
      </c>
      <c r="AN75">
        <v>0</v>
      </c>
      <c r="AO75">
        <v>0</v>
      </c>
      <c r="AP75">
        <f>IF(AN75*$H$13&gt;=AR75,1,(AR75/(AR75-AN75*$H$13)))</f>
        <v>1</v>
      </c>
      <c r="AQ75">
        <f t="shared" si="19"/>
        <v>0</v>
      </c>
      <c r="AR75">
        <f>MAX(0,($B$13+$C$13*DJ75)/(1+$D$13*DJ75)*DC75/(DE75+273)*$E$13)</f>
        <v>53102.984592538116</v>
      </c>
      <c r="AS75" t="s">
        <v>414</v>
      </c>
      <c r="AT75">
        <v>12558.6</v>
      </c>
      <c r="AU75">
        <v>607.06799999999998</v>
      </c>
      <c r="AV75">
        <v>2188.17</v>
      </c>
      <c r="AW75">
        <f t="shared" si="20"/>
        <v>0.72256817340517421</v>
      </c>
      <c r="AX75">
        <v>-1.734461745173538</v>
      </c>
      <c r="AY75" t="s">
        <v>692</v>
      </c>
      <c r="AZ75">
        <v>12586.7</v>
      </c>
      <c r="BA75">
        <v>1030.5868399999999</v>
      </c>
      <c r="BB75">
        <v>1249.81</v>
      </c>
      <c r="BC75">
        <f t="shared" si="21"/>
        <v>0.17540518958881757</v>
      </c>
      <c r="BD75">
        <v>0.5</v>
      </c>
      <c r="BE75">
        <f t="shared" si="22"/>
        <v>1261.2321105571016</v>
      </c>
      <c r="BF75">
        <f t="shared" si="23"/>
        <v>12.641529414252592</v>
      </c>
      <c r="BG75">
        <f t="shared" si="24"/>
        <v>110.61332873388646</v>
      </c>
      <c r="BH75">
        <f t="shared" si="25"/>
        <v>1.1398370719467395E-2</v>
      </c>
      <c r="BI75">
        <f t="shared" si="26"/>
        <v>0.75080212192253237</v>
      </c>
      <c r="BJ75">
        <f t="shared" si="27"/>
        <v>502.41645836400892</v>
      </c>
      <c r="BK75" t="s">
        <v>693</v>
      </c>
      <c r="BL75">
        <v>-12.95</v>
      </c>
      <c r="BM75">
        <f t="shared" si="28"/>
        <v>-12.95</v>
      </c>
      <c r="BN75">
        <f t="shared" si="29"/>
        <v>1.0103615749593939</v>
      </c>
      <c r="BO75">
        <f t="shared" si="30"/>
        <v>0.17360635433494884</v>
      </c>
      <c r="BP75">
        <f t="shared" si="31"/>
        <v>0.42631024205858842</v>
      </c>
      <c r="BQ75">
        <f t="shared" si="32"/>
        <v>0.34107489474781488</v>
      </c>
      <c r="BR75">
        <f t="shared" si="33"/>
        <v>0.59348479731225445</v>
      </c>
      <c r="BS75">
        <f t="shared" si="34"/>
        <v>-2.1814777769116355E-3</v>
      </c>
      <c r="BT75">
        <f t="shared" si="35"/>
        <v>1.0021814777769116</v>
      </c>
      <c r="BU75">
        <v>3236</v>
      </c>
      <c r="BV75">
        <v>300</v>
      </c>
      <c r="BW75">
        <v>300</v>
      </c>
      <c r="BX75">
        <v>300</v>
      </c>
      <c r="BY75">
        <v>12586.7</v>
      </c>
      <c r="BZ75">
        <v>1229.6300000000001</v>
      </c>
      <c r="CA75">
        <v>-9.1192300000000007E-3</v>
      </c>
      <c r="CB75">
        <v>10.210000000000001</v>
      </c>
      <c r="CC75" t="s">
        <v>417</v>
      </c>
      <c r="CD75" t="s">
        <v>417</v>
      </c>
      <c r="CE75" t="s">
        <v>417</v>
      </c>
      <c r="CF75" t="s">
        <v>417</v>
      </c>
      <c r="CG75" t="s">
        <v>417</v>
      </c>
      <c r="CH75" t="s">
        <v>417</v>
      </c>
      <c r="CI75" t="s">
        <v>417</v>
      </c>
      <c r="CJ75" t="s">
        <v>417</v>
      </c>
      <c r="CK75" t="s">
        <v>417</v>
      </c>
      <c r="CL75" t="s">
        <v>417</v>
      </c>
      <c r="CM75">
        <f>$B$11*DK75+$C$11*DL75+$F$11*DW75*(1-DZ75)</f>
        <v>1500.0250000000001</v>
      </c>
      <c r="CN75">
        <f t="shared" si="36"/>
        <v>1261.2321105571016</v>
      </c>
      <c r="CO75">
        <f>($B$11*$D$9+$C$11*$D$9+$F$11*((EJ75+EB75)/MAX(EJ75+EB75+EK75, 0.1)*$I$9+EK75/MAX(EJ75+EB75+EK75, 0.1)*$J$9))/($B$11+$C$11+$F$11)</f>
        <v>0.84080739358150802</v>
      </c>
      <c r="CP75">
        <f>($B$11*$K$9+$C$11*$K$9+$F$11*((EJ75+EB75)/MAX(EJ75+EB75+EK75, 0.1)*$P$9+EK75/MAX(EJ75+EB75+EK75, 0.1)*$Q$9))/($B$11+$C$11+$F$11)</f>
        <v>0.16115826961231047</v>
      </c>
      <c r="CQ75">
        <v>6</v>
      </c>
      <c r="CR75">
        <v>0.5</v>
      </c>
      <c r="CS75" t="s">
        <v>418</v>
      </c>
      <c r="CT75">
        <v>2</v>
      </c>
      <c r="CU75">
        <v>1690388213.25</v>
      </c>
      <c r="CV75">
        <v>409.86549999999988</v>
      </c>
      <c r="CW75">
        <v>423.31366666666668</v>
      </c>
      <c r="CX75">
        <v>26.82105</v>
      </c>
      <c r="CY75">
        <v>24.894439999999999</v>
      </c>
      <c r="CZ75">
        <v>408.7783</v>
      </c>
      <c r="DA75">
        <v>26.480700000000009</v>
      </c>
      <c r="DB75">
        <v>600.22680000000003</v>
      </c>
      <c r="DC75">
        <v>101.4944666666667</v>
      </c>
      <c r="DD75">
        <v>9.9967546666666685E-2</v>
      </c>
      <c r="DE75">
        <v>30.098843333333331</v>
      </c>
      <c r="DF75">
        <v>30.225300000000001</v>
      </c>
      <c r="DG75">
        <v>999.9000000000002</v>
      </c>
      <c r="DH75">
        <v>0</v>
      </c>
      <c r="DI75">
        <v>0</v>
      </c>
      <c r="DJ75">
        <v>9996.9126666666671</v>
      </c>
      <c r="DK75">
        <v>0</v>
      </c>
      <c r="DL75">
        <v>1972.3056666666671</v>
      </c>
      <c r="DM75">
        <v>-13.448126666666671</v>
      </c>
      <c r="DN75">
        <v>421.16156666666672</v>
      </c>
      <c r="DO75">
        <v>434.12083333333328</v>
      </c>
      <c r="DP75">
        <v>1.9266086666666671</v>
      </c>
      <c r="DQ75">
        <v>423.31366666666668</v>
      </c>
      <c r="DR75">
        <v>24.894439999999999</v>
      </c>
      <c r="DS75">
        <v>2.7221876666666671</v>
      </c>
      <c r="DT75">
        <v>2.526647333333333</v>
      </c>
      <c r="DU75">
        <v>22.419663333333329</v>
      </c>
      <c r="DV75">
        <v>21.199183333333341</v>
      </c>
      <c r="DW75">
        <v>1500.0250000000001</v>
      </c>
      <c r="DX75">
        <v>0.97299533333333299</v>
      </c>
      <c r="DY75">
        <v>2.7004279999999999E-2</v>
      </c>
      <c r="DZ75">
        <v>0</v>
      </c>
      <c r="EA75">
        <v>1032.773633333333</v>
      </c>
      <c r="EB75">
        <v>4.9993100000000004</v>
      </c>
      <c r="EC75">
        <v>17319.759999999998</v>
      </c>
      <c r="ED75">
        <v>13259.446666666659</v>
      </c>
      <c r="EE75">
        <v>37.778933333333327</v>
      </c>
      <c r="EF75">
        <v>39.504133333333343</v>
      </c>
      <c r="EG75">
        <v>38.120800000000003</v>
      </c>
      <c r="EH75">
        <v>38.875</v>
      </c>
      <c r="EI75">
        <v>39.307866666666662</v>
      </c>
      <c r="EJ75">
        <v>1454.654666666667</v>
      </c>
      <c r="EK75">
        <v>40.370333333333313</v>
      </c>
      <c r="EL75">
        <v>0</v>
      </c>
      <c r="EM75">
        <v>101.7999999523163</v>
      </c>
      <c r="EN75">
        <v>0</v>
      </c>
      <c r="EO75">
        <v>1030.5868399999999</v>
      </c>
      <c r="EP75">
        <v>-324.74700047997578</v>
      </c>
      <c r="EQ75">
        <v>-4619.6692363221664</v>
      </c>
      <c r="ER75">
        <v>17289.547999999999</v>
      </c>
      <c r="ES75">
        <v>15</v>
      </c>
      <c r="ET75">
        <v>1690387554</v>
      </c>
      <c r="EU75" t="s">
        <v>673</v>
      </c>
      <c r="EV75">
        <v>1690387554</v>
      </c>
      <c r="EW75">
        <v>1690387553</v>
      </c>
      <c r="EX75">
        <v>38</v>
      </c>
      <c r="EY75">
        <v>-4.9000000000000002E-2</v>
      </c>
      <c r="EZ75">
        <v>0</v>
      </c>
      <c r="FA75">
        <v>1.0860000000000001</v>
      </c>
      <c r="FB75">
        <v>0.34</v>
      </c>
      <c r="FC75">
        <v>412</v>
      </c>
      <c r="FD75">
        <v>25</v>
      </c>
      <c r="FE75">
        <v>0.43</v>
      </c>
      <c r="FF75">
        <v>0.17</v>
      </c>
      <c r="FG75">
        <v>12.638848586309109</v>
      </c>
      <c r="FH75">
        <v>-5.5749825488833379E-2</v>
      </c>
      <c r="FI75">
        <v>3.1919869962824789E-2</v>
      </c>
      <c r="FJ75">
        <v>1</v>
      </c>
      <c r="FK75">
        <v>-13.413895</v>
      </c>
      <c r="FL75">
        <v>-0.47037973733578842</v>
      </c>
      <c r="FM75">
        <v>6.3447895749189159E-2</v>
      </c>
      <c r="FN75">
        <v>1</v>
      </c>
      <c r="FO75">
        <v>409.86383333333328</v>
      </c>
      <c r="FP75">
        <v>0.43875417130190231</v>
      </c>
      <c r="FQ75">
        <v>4.1728554039434269E-2</v>
      </c>
      <c r="FR75">
        <v>1</v>
      </c>
      <c r="FS75">
        <v>1.9007547499999999</v>
      </c>
      <c r="FT75">
        <v>0.49808273921200319</v>
      </c>
      <c r="FU75">
        <v>4.8444252651243379E-2</v>
      </c>
      <c r="FV75">
        <v>1</v>
      </c>
      <c r="FW75">
        <v>26.81800333333333</v>
      </c>
      <c r="FX75">
        <v>0.39541268075640168</v>
      </c>
      <c r="FY75">
        <v>2.925191142852434E-2</v>
      </c>
      <c r="FZ75">
        <v>1</v>
      </c>
      <c r="GA75">
        <v>5</v>
      </c>
      <c r="GB75">
        <v>5</v>
      </c>
      <c r="GC75" t="s">
        <v>420</v>
      </c>
      <c r="GD75">
        <v>3.1743800000000002</v>
      </c>
      <c r="GE75">
        <v>2.7969300000000001</v>
      </c>
      <c r="GF75">
        <v>0.102559</v>
      </c>
      <c r="GG75">
        <v>0.10584300000000001</v>
      </c>
      <c r="GH75">
        <v>0.12942000000000001</v>
      </c>
      <c r="GI75">
        <v>0.123806</v>
      </c>
      <c r="GJ75">
        <v>27910.2</v>
      </c>
      <c r="GK75">
        <v>22176.400000000001</v>
      </c>
      <c r="GL75">
        <v>29081.8</v>
      </c>
      <c r="GM75">
        <v>24308.400000000001</v>
      </c>
      <c r="GN75">
        <v>32184.799999999999</v>
      </c>
      <c r="GO75">
        <v>31068.799999999999</v>
      </c>
      <c r="GP75">
        <v>40107.199999999997</v>
      </c>
      <c r="GQ75">
        <v>39649.800000000003</v>
      </c>
      <c r="GR75">
        <v>2.12235</v>
      </c>
      <c r="GS75">
        <v>1.8475999999999999</v>
      </c>
      <c r="GT75">
        <v>8.8825799999999996E-2</v>
      </c>
      <c r="GU75">
        <v>0</v>
      </c>
      <c r="GV75">
        <v>28.769100000000002</v>
      </c>
      <c r="GW75">
        <v>999.9</v>
      </c>
      <c r="GX75">
        <v>63.7</v>
      </c>
      <c r="GY75">
        <v>32.9</v>
      </c>
      <c r="GZ75">
        <v>31.529499999999999</v>
      </c>
      <c r="HA75">
        <v>62.662399999999998</v>
      </c>
      <c r="HB75">
        <v>32.031199999999998</v>
      </c>
      <c r="HC75">
        <v>1</v>
      </c>
      <c r="HD75">
        <v>0.224411</v>
      </c>
      <c r="HE75">
        <v>0</v>
      </c>
      <c r="HF75">
        <v>20.277799999999999</v>
      </c>
      <c r="HG75">
        <v>5.2207299999999996</v>
      </c>
      <c r="HH75">
        <v>11.908099999999999</v>
      </c>
      <c r="HI75">
        <v>4.9633500000000002</v>
      </c>
      <c r="HJ75">
        <v>3.2914500000000002</v>
      </c>
      <c r="HK75">
        <v>9999</v>
      </c>
      <c r="HL75">
        <v>9999</v>
      </c>
      <c r="HM75">
        <v>9999</v>
      </c>
      <c r="HN75">
        <v>999.9</v>
      </c>
      <c r="HO75">
        <v>4.9702000000000002</v>
      </c>
      <c r="HP75">
        <v>1.8751599999999999</v>
      </c>
      <c r="HQ75">
        <v>1.8739300000000001</v>
      </c>
      <c r="HR75">
        <v>1.87317</v>
      </c>
      <c r="HS75">
        <v>1.8745799999999999</v>
      </c>
      <c r="HT75">
        <v>1.86957</v>
      </c>
      <c r="HU75">
        <v>1.8737299999999999</v>
      </c>
      <c r="HV75">
        <v>1.8787700000000001</v>
      </c>
      <c r="HW75">
        <v>0</v>
      </c>
      <c r="HX75">
        <v>0</v>
      </c>
      <c r="HY75">
        <v>0</v>
      </c>
      <c r="HZ75">
        <v>0</v>
      </c>
      <c r="IA75" t="s">
        <v>421</v>
      </c>
      <c r="IB75" t="s">
        <v>422</v>
      </c>
      <c r="IC75" t="s">
        <v>423</v>
      </c>
      <c r="ID75" t="s">
        <v>423</v>
      </c>
      <c r="IE75" t="s">
        <v>423</v>
      </c>
      <c r="IF75" t="s">
        <v>423</v>
      </c>
      <c r="IG75">
        <v>0</v>
      </c>
      <c r="IH75">
        <v>100</v>
      </c>
      <c r="II75">
        <v>100</v>
      </c>
      <c r="IJ75">
        <v>1.087</v>
      </c>
      <c r="IK75">
        <v>0.34029999999999999</v>
      </c>
      <c r="IL75">
        <v>1.065978654344331</v>
      </c>
      <c r="IM75">
        <v>7.5022699049890511E-4</v>
      </c>
      <c r="IN75">
        <v>-1.9075414379404558E-6</v>
      </c>
      <c r="IO75">
        <v>4.87577687351772E-10</v>
      </c>
      <c r="IP75">
        <v>0.34034499999999568</v>
      </c>
      <c r="IQ75">
        <v>0</v>
      </c>
      <c r="IR75">
        <v>0</v>
      </c>
      <c r="IS75">
        <v>0</v>
      </c>
      <c r="IT75">
        <v>1</v>
      </c>
      <c r="IU75">
        <v>1943</v>
      </c>
      <c r="IV75">
        <v>1</v>
      </c>
      <c r="IW75">
        <v>21</v>
      </c>
      <c r="IX75">
        <v>11.1</v>
      </c>
      <c r="IY75">
        <v>11.1</v>
      </c>
      <c r="IZ75">
        <v>1.1084000000000001</v>
      </c>
      <c r="JA75">
        <v>2.4047900000000002</v>
      </c>
      <c r="JB75">
        <v>1.42578</v>
      </c>
      <c r="JC75">
        <v>2.2717299999999998</v>
      </c>
      <c r="JD75">
        <v>1.5478499999999999</v>
      </c>
      <c r="JE75">
        <v>2.4939</v>
      </c>
      <c r="JF75">
        <v>36.552300000000002</v>
      </c>
      <c r="JG75">
        <v>14.3947</v>
      </c>
      <c r="JH75">
        <v>18</v>
      </c>
      <c r="JI75">
        <v>624.74400000000003</v>
      </c>
      <c r="JJ75">
        <v>430.25900000000001</v>
      </c>
      <c r="JK75">
        <v>29.5274</v>
      </c>
      <c r="JL75">
        <v>30.27</v>
      </c>
      <c r="JM75">
        <v>30</v>
      </c>
      <c r="JN75">
        <v>30.130299999999998</v>
      </c>
      <c r="JO75">
        <v>30.064</v>
      </c>
      <c r="JP75">
        <v>22.199200000000001</v>
      </c>
      <c r="JQ75">
        <v>22.258199999999999</v>
      </c>
      <c r="JR75">
        <v>83.191999999999993</v>
      </c>
      <c r="JS75">
        <v>-999.9</v>
      </c>
      <c r="JT75">
        <v>423.41199999999998</v>
      </c>
      <c r="JU75">
        <v>25</v>
      </c>
      <c r="JV75">
        <v>94.744900000000001</v>
      </c>
      <c r="JW75">
        <v>100.886</v>
      </c>
    </row>
    <row r="76" spans="1:283" x14ac:dyDescent="0.2">
      <c r="A76">
        <v>60</v>
      </c>
      <c r="B76">
        <v>1690388318</v>
      </c>
      <c r="C76">
        <v>9947.9000000953674</v>
      </c>
      <c r="D76" t="s">
        <v>694</v>
      </c>
      <c r="E76" t="s">
        <v>695</v>
      </c>
      <c r="F76">
        <v>15</v>
      </c>
      <c r="P76">
        <v>1690388310</v>
      </c>
      <c r="Q76">
        <f t="shared" si="0"/>
        <v>2.4824214584166114E-3</v>
      </c>
      <c r="R76">
        <f t="shared" si="1"/>
        <v>2.4824214584166113</v>
      </c>
      <c r="S76">
        <f t="shared" si="2"/>
        <v>17.764803296351825</v>
      </c>
      <c r="T76">
        <f t="shared" si="3"/>
        <v>409.83270967741942</v>
      </c>
      <c r="U76">
        <f t="shared" si="4"/>
        <v>238.40049373963021</v>
      </c>
      <c r="V76">
        <f t="shared" si="5"/>
        <v>24.219259684312789</v>
      </c>
      <c r="W76">
        <f t="shared" si="6"/>
        <v>41.635168900461807</v>
      </c>
      <c r="X76">
        <f t="shared" si="7"/>
        <v>0.17827359792781572</v>
      </c>
      <c r="Y76">
        <f>IF(LEFT(CS76,1)&lt;&gt;"0",IF(LEFT(CS76,1)="1",3,CT76),$D$5+$E$5*(DJ76*DC76/($K$5*1000))+$F$5*(DJ76*DC76/($K$5*1000))*MAX(MIN(CQ76,$J$5),$I$5)*MAX(MIN(CQ76,$J$5),$I$5)+$G$5*MAX(MIN(CQ76,$J$5),$I$5)*(DJ76*DC76/($K$5*1000))+$H$5*(DJ76*DC76/($K$5*1000))*(DJ76*DC76/($K$5*1000)))</f>
        <v>2.9548021350522697</v>
      </c>
      <c r="Z76">
        <f t="shared" si="8"/>
        <v>0.17250651759781307</v>
      </c>
      <c r="AA76">
        <f t="shared" si="9"/>
        <v>0.10831918144370696</v>
      </c>
      <c r="AB76">
        <f t="shared" si="10"/>
        <v>241.73891660479759</v>
      </c>
      <c r="AC76">
        <f>(DE76+(AB76+2*0.95*0.0000000567*(((DE76+$B$7)+273)^4-(DE76+273)^4)-44100*Q76)/(1.84*29.3*Y76+8*0.95*0.0000000567*(DE76+273)^3))</f>
        <v>30.706656899980157</v>
      </c>
      <c r="AD76">
        <f>($C$7*DF76+$D$7*DG76+$E$7*AC76)</f>
        <v>29.764238709677429</v>
      </c>
      <c r="AE76">
        <f t="shared" si="11"/>
        <v>4.2030943632902646</v>
      </c>
      <c r="AF76">
        <f t="shared" si="12"/>
        <v>65.768530585911023</v>
      </c>
      <c r="AG76">
        <f t="shared" si="13"/>
        <v>2.7915011610650713</v>
      </c>
      <c r="AH76">
        <f t="shared" si="14"/>
        <v>4.2444329167710926</v>
      </c>
      <c r="AI76">
        <f t="shared" si="15"/>
        <v>1.4115932022251934</v>
      </c>
      <c r="AJ76">
        <f t="shared" si="16"/>
        <v>-109.47478631617255</v>
      </c>
      <c r="AK76">
        <f t="shared" si="17"/>
        <v>27.11325348706518</v>
      </c>
      <c r="AL76">
        <f>2*0.95*0.0000000567*(((DE76+$B$7)+273)^4-(AD76+273)^4)</f>
        <v>2.0372501964212644</v>
      </c>
      <c r="AM76">
        <f t="shared" si="18"/>
        <v>161.41463397211149</v>
      </c>
      <c r="AN76">
        <v>0</v>
      </c>
      <c r="AO76">
        <v>0</v>
      </c>
      <c r="AP76">
        <f>IF(AN76*$H$13&gt;=AR76,1,(AR76/(AR76-AN76*$H$13)))</f>
        <v>1</v>
      </c>
      <c r="AQ76">
        <f t="shared" si="19"/>
        <v>0</v>
      </c>
      <c r="AR76">
        <f>MAX(0,($B$13+$C$13*DJ76)/(1+$D$13*DJ76)*DC76/(DE76+273)*$E$13)</f>
        <v>53123.442997003913</v>
      </c>
      <c r="AS76" t="s">
        <v>414</v>
      </c>
      <c r="AT76">
        <v>12558.6</v>
      </c>
      <c r="AU76">
        <v>607.06799999999998</v>
      </c>
      <c r="AV76">
        <v>2188.17</v>
      </c>
      <c r="AW76">
        <f t="shared" si="20"/>
        <v>0.72256817340517421</v>
      </c>
      <c r="AX76">
        <v>-1.734461745173538</v>
      </c>
      <c r="AY76" t="s">
        <v>696</v>
      </c>
      <c r="AZ76">
        <v>12547.8</v>
      </c>
      <c r="BA76">
        <v>679.04707692307704</v>
      </c>
      <c r="BB76">
        <v>1048.5999999999999</v>
      </c>
      <c r="BC76">
        <f t="shared" si="21"/>
        <v>0.35242506492172698</v>
      </c>
      <c r="BD76">
        <v>0.5</v>
      </c>
      <c r="BE76">
        <f t="shared" si="22"/>
        <v>1261.2189583611689</v>
      </c>
      <c r="BF76">
        <f t="shared" si="23"/>
        <v>17.764803296351825</v>
      </c>
      <c r="BG76">
        <f t="shared" si="24"/>
        <v>222.24258664047392</v>
      </c>
      <c r="BH76">
        <f t="shared" si="25"/>
        <v>1.5460650121262652E-2</v>
      </c>
      <c r="BI76">
        <f t="shared" si="26"/>
        <v>1.0867537669273319</v>
      </c>
      <c r="BJ76">
        <f t="shared" si="27"/>
        <v>466.43715825136229</v>
      </c>
      <c r="BK76" t="s">
        <v>697</v>
      </c>
      <c r="BL76">
        <v>-819.98</v>
      </c>
      <c r="BM76">
        <f t="shared" si="28"/>
        <v>-819.98</v>
      </c>
      <c r="BN76">
        <f t="shared" si="29"/>
        <v>1.7819759679572764</v>
      </c>
      <c r="BO76">
        <f t="shared" si="30"/>
        <v>0.19777206385432944</v>
      </c>
      <c r="BP76">
        <f t="shared" si="31"/>
        <v>0.37882751857453922</v>
      </c>
      <c r="BQ76">
        <f t="shared" si="32"/>
        <v>0.83697879899287686</v>
      </c>
      <c r="BR76">
        <f t="shared" si="33"/>
        <v>0.72074413921429492</v>
      </c>
      <c r="BS76">
        <f t="shared" si="34"/>
        <v>-0.238818695242898</v>
      </c>
      <c r="BT76">
        <f t="shared" si="35"/>
        <v>1.2388186952428981</v>
      </c>
      <c r="BU76">
        <v>3238</v>
      </c>
      <c r="BV76">
        <v>300</v>
      </c>
      <c r="BW76">
        <v>300</v>
      </c>
      <c r="BX76">
        <v>300</v>
      </c>
      <c r="BY76">
        <v>12547.8</v>
      </c>
      <c r="BZ76">
        <v>934.52</v>
      </c>
      <c r="CA76">
        <v>-9.0919E-3</v>
      </c>
      <c r="CB76">
        <v>-22.53</v>
      </c>
      <c r="CC76" t="s">
        <v>417</v>
      </c>
      <c r="CD76" t="s">
        <v>417</v>
      </c>
      <c r="CE76" t="s">
        <v>417</v>
      </c>
      <c r="CF76" t="s">
        <v>417</v>
      </c>
      <c r="CG76" t="s">
        <v>417</v>
      </c>
      <c r="CH76" t="s">
        <v>417</v>
      </c>
      <c r="CI76" t="s">
        <v>417</v>
      </c>
      <c r="CJ76" t="s">
        <v>417</v>
      </c>
      <c r="CK76" t="s">
        <v>417</v>
      </c>
      <c r="CL76" t="s">
        <v>417</v>
      </c>
      <c r="CM76">
        <f>$B$11*DK76+$C$11*DL76+$F$11*DW76*(1-DZ76)</f>
        <v>1500.0093548387099</v>
      </c>
      <c r="CN76">
        <f t="shared" si="36"/>
        <v>1261.2189583611689</v>
      </c>
      <c r="CO76">
        <f>($B$11*$D$9+$C$11*$D$9+$F$11*((EJ76+EB76)/MAX(EJ76+EB76+EK76, 0.1)*$I$9+EK76/MAX(EJ76+EB76+EK76, 0.1)*$J$9))/($B$11+$C$11+$F$11)</f>
        <v>0.84080739516240066</v>
      </c>
      <c r="CP76">
        <f>($B$11*$K$9+$C$11*$K$9+$F$11*((EJ76+EB76)/MAX(EJ76+EB76+EK76, 0.1)*$P$9+EK76/MAX(EJ76+EB76+EK76, 0.1)*$Q$9))/($B$11+$C$11+$F$11)</f>
        <v>0.16115827266343338</v>
      </c>
      <c r="CQ76">
        <v>6</v>
      </c>
      <c r="CR76">
        <v>0.5</v>
      </c>
      <c r="CS76" t="s">
        <v>418</v>
      </c>
      <c r="CT76">
        <v>2</v>
      </c>
      <c r="CU76">
        <v>1690388310</v>
      </c>
      <c r="CV76">
        <v>409.83270967741942</v>
      </c>
      <c r="CW76">
        <v>428.60783870967742</v>
      </c>
      <c r="CX76">
        <v>27.477935483870969</v>
      </c>
      <c r="CY76">
        <v>25.06463225806452</v>
      </c>
      <c r="CZ76">
        <v>408.74535483870972</v>
      </c>
      <c r="DA76">
        <v>27.137599999999999</v>
      </c>
      <c r="DB76">
        <v>600.22535483870956</v>
      </c>
      <c r="DC76">
        <v>101.4908709677419</v>
      </c>
      <c r="DD76">
        <v>9.9773012903225808E-2</v>
      </c>
      <c r="DE76">
        <v>29.934441935483871</v>
      </c>
      <c r="DF76">
        <v>29.764238709677429</v>
      </c>
      <c r="DG76">
        <v>999.90000000000032</v>
      </c>
      <c r="DH76">
        <v>0</v>
      </c>
      <c r="DI76">
        <v>0</v>
      </c>
      <c r="DJ76">
        <v>9995.641935483869</v>
      </c>
      <c r="DK76">
        <v>0</v>
      </c>
      <c r="DL76">
        <v>974.10777419354827</v>
      </c>
      <c r="DM76">
        <v>-18.775254838709682</v>
      </c>
      <c r="DN76">
        <v>421.41212903225812</v>
      </c>
      <c r="DO76">
        <v>439.62693548387102</v>
      </c>
      <c r="DP76">
        <v>2.4133116129032262</v>
      </c>
      <c r="DQ76">
        <v>428.60783870967742</v>
      </c>
      <c r="DR76">
        <v>25.06463225806452</v>
      </c>
      <c r="DS76">
        <v>2.7887606451612901</v>
      </c>
      <c r="DT76">
        <v>2.543832258064517</v>
      </c>
      <c r="DU76">
        <v>22.817712903225811</v>
      </c>
      <c r="DV76">
        <v>21.309693548387099</v>
      </c>
      <c r="DW76">
        <v>1500.0093548387099</v>
      </c>
      <c r="DX76">
        <v>0.9729971290322581</v>
      </c>
      <c r="DY76">
        <v>2.7002880645161289E-2</v>
      </c>
      <c r="DZ76">
        <v>0</v>
      </c>
      <c r="EA76">
        <v>679.08906451612916</v>
      </c>
      <c r="EB76">
        <v>4.9993100000000013</v>
      </c>
      <c r="EC76">
        <v>16051.12580645161</v>
      </c>
      <c r="ED76">
        <v>13259.30967741936</v>
      </c>
      <c r="EE76">
        <v>37.811999999999983</v>
      </c>
      <c r="EF76">
        <v>39.375</v>
      </c>
      <c r="EG76">
        <v>38.186999999999983</v>
      </c>
      <c r="EH76">
        <v>38.807999999999993</v>
      </c>
      <c r="EI76">
        <v>39.191064516129018</v>
      </c>
      <c r="EJ76">
        <v>1454.6396774193549</v>
      </c>
      <c r="EK76">
        <v>40.370000000000012</v>
      </c>
      <c r="EL76">
        <v>0</v>
      </c>
      <c r="EM76">
        <v>96.5</v>
      </c>
      <c r="EN76">
        <v>0</v>
      </c>
      <c r="EO76">
        <v>679.04707692307704</v>
      </c>
      <c r="EP76">
        <v>-7.5777777574311598</v>
      </c>
      <c r="EQ76">
        <v>1625.2718206762829</v>
      </c>
      <c r="ER76">
        <v>16100.16153846154</v>
      </c>
      <c r="ES76">
        <v>15</v>
      </c>
      <c r="ET76">
        <v>1690387554</v>
      </c>
      <c r="EU76" t="s">
        <v>673</v>
      </c>
      <c r="EV76">
        <v>1690387554</v>
      </c>
      <c r="EW76">
        <v>1690387553</v>
      </c>
      <c r="EX76">
        <v>38</v>
      </c>
      <c r="EY76">
        <v>-4.9000000000000002E-2</v>
      </c>
      <c r="EZ76">
        <v>0</v>
      </c>
      <c r="FA76">
        <v>1.0860000000000001</v>
      </c>
      <c r="FB76">
        <v>0.34</v>
      </c>
      <c r="FC76">
        <v>412</v>
      </c>
      <c r="FD76">
        <v>25</v>
      </c>
      <c r="FE76">
        <v>0.43</v>
      </c>
      <c r="FF76">
        <v>0.17</v>
      </c>
      <c r="FG76">
        <v>17.776073955806449</v>
      </c>
      <c r="FH76">
        <v>-0.45182345106421812</v>
      </c>
      <c r="FI76">
        <v>4.3012906263526857E-2</v>
      </c>
      <c r="FJ76">
        <v>1</v>
      </c>
      <c r="FK76">
        <v>-18.845995121951219</v>
      </c>
      <c r="FL76">
        <v>1.0434564459929949</v>
      </c>
      <c r="FM76">
        <v>0.12155170525079161</v>
      </c>
      <c r="FN76">
        <v>1</v>
      </c>
      <c r="FO76">
        <v>409.83077419354839</v>
      </c>
      <c r="FP76">
        <v>0.18358064515972769</v>
      </c>
      <c r="FQ76">
        <v>2.4418012491336849E-2</v>
      </c>
      <c r="FR76">
        <v>1</v>
      </c>
      <c r="FS76">
        <v>2.3844129268292682</v>
      </c>
      <c r="FT76">
        <v>0.43623909407665618</v>
      </c>
      <c r="FU76">
        <v>4.9597726602301002E-2</v>
      </c>
      <c r="FV76">
        <v>1</v>
      </c>
      <c r="FW76">
        <v>27.474358064516132</v>
      </c>
      <c r="FX76">
        <v>0.16016612903223479</v>
      </c>
      <c r="FY76">
        <v>1.6314821565236701E-2</v>
      </c>
      <c r="FZ76">
        <v>1</v>
      </c>
      <c r="GA76">
        <v>5</v>
      </c>
      <c r="GB76">
        <v>5</v>
      </c>
      <c r="GC76" t="s">
        <v>420</v>
      </c>
      <c r="GD76">
        <v>3.1745999999999999</v>
      </c>
      <c r="GE76">
        <v>2.7970700000000002</v>
      </c>
      <c r="GF76">
        <v>0.102532</v>
      </c>
      <c r="GG76">
        <v>0.106838</v>
      </c>
      <c r="GH76">
        <v>0.131545</v>
      </c>
      <c r="GI76">
        <v>0.124435</v>
      </c>
      <c r="GJ76">
        <v>27914.2</v>
      </c>
      <c r="GK76">
        <v>22154.400000000001</v>
      </c>
      <c r="GL76">
        <v>29084.9</v>
      </c>
      <c r="GM76">
        <v>24311.3</v>
      </c>
      <c r="GN76">
        <v>32108.3</v>
      </c>
      <c r="GO76">
        <v>31050.5</v>
      </c>
      <c r="GP76">
        <v>40111.599999999999</v>
      </c>
      <c r="GQ76">
        <v>39655.199999999997</v>
      </c>
      <c r="GR76">
        <v>2.12392</v>
      </c>
      <c r="GS76">
        <v>1.8535200000000001</v>
      </c>
      <c r="GT76">
        <v>8.9622999999999994E-2</v>
      </c>
      <c r="GU76">
        <v>0</v>
      </c>
      <c r="GV76">
        <v>28.251000000000001</v>
      </c>
      <c r="GW76">
        <v>999.9</v>
      </c>
      <c r="GX76">
        <v>63.6</v>
      </c>
      <c r="GY76">
        <v>33</v>
      </c>
      <c r="GZ76">
        <v>31.6599</v>
      </c>
      <c r="HA76">
        <v>61.722499999999997</v>
      </c>
      <c r="HB76">
        <v>30.869399999999999</v>
      </c>
      <c r="HC76">
        <v>1</v>
      </c>
      <c r="HD76">
        <v>0.21954499999999999</v>
      </c>
      <c r="HE76">
        <v>0</v>
      </c>
      <c r="HF76">
        <v>20.278500000000001</v>
      </c>
      <c r="HG76">
        <v>5.2268699999999999</v>
      </c>
      <c r="HH76">
        <v>11.908099999999999</v>
      </c>
      <c r="HI76">
        <v>4.9637000000000002</v>
      </c>
      <c r="HJ76">
        <v>3.2919999999999998</v>
      </c>
      <c r="HK76">
        <v>9999</v>
      </c>
      <c r="HL76">
        <v>9999</v>
      </c>
      <c r="HM76">
        <v>9999</v>
      </c>
      <c r="HN76">
        <v>999.9</v>
      </c>
      <c r="HO76">
        <v>4.9702000000000002</v>
      </c>
      <c r="HP76">
        <v>1.8751500000000001</v>
      </c>
      <c r="HQ76">
        <v>1.8739300000000001</v>
      </c>
      <c r="HR76">
        <v>1.8731599999999999</v>
      </c>
      <c r="HS76">
        <v>1.8745400000000001</v>
      </c>
      <c r="HT76">
        <v>1.86951</v>
      </c>
      <c r="HU76">
        <v>1.87371</v>
      </c>
      <c r="HV76">
        <v>1.8787700000000001</v>
      </c>
      <c r="HW76">
        <v>0</v>
      </c>
      <c r="HX76">
        <v>0</v>
      </c>
      <c r="HY76">
        <v>0</v>
      </c>
      <c r="HZ76">
        <v>0</v>
      </c>
      <c r="IA76" t="s">
        <v>421</v>
      </c>
      <c r="IB76" t="s">
        <v>422</v>
      </c>
      <c r="IC76" t="s">
        <v>423</v>
      </c>
      <c r="ID76" t="s">
        <v>423</v>
      </c>
      <c r="IE76" t="s">
        <v>423</v>
      </c>
      <c r="IF76" t="s">
        <v>423</v>
      </c>
      <c r="IG76">
        <v>0</v>
      </c>
      <c r="IH76">
        <v>100</v>
      </c>
      <c r="II76">
        <v>100</v>
      </c>
      <c r="IJ76">
        <v>1.087</v>
      </c>
      <c r="IK76">
        <v>0.34029999999999999</v>
      </c>
      <c r="IL76">
        <v>1.065978654344331</v>
      </c>
      <c r="IM76">
        <v>7.5022699049890511E-4</v>
      </c>
      <c r="IN76">
        <v>-1.9075414379404558E-6</v>
      </c>
      <c r="IO76">
        <v>4.87577687351772E-10</v>
      </c>
      <c r="IP76">
        <v>0.34034499999999568</v>
      </c>
      <c r="IQ76">
        <v>0</v>
      </c>
      <c r="IR76">
        <v>0</v>
      </c>
      <c r="IS76">
        <v>0</v>
      </c>
      <c r="IT76">
        <v>1</v>
      </c>
      <c r="IU76">
        <v>1943</v>
      </c>
      <c r="IV76">
        <v>1</v>
      </c>
      <c r="IW76">
        <v>21</v>
      </c>
      <c r="IX76">
        <v>12.7</v>
      </c>
      <c r="IY76">
        <v>12.8</v>
      </c>
      <c r="IZ76">
        <v>1.1206100000000001</v>
      </c>
      <c r="JA76">
        <v>2.4157700000000002</v>
      </c>
      <c r="JB76">
        <v>1.42578</v>
      </c>
      <c r="JC76">
        <v>2.2717299999999998</v>
      </c>
      <c r="JD76">
        <v>1.5478499999999999</v>
      </c>
      <c r="JE76">
        <v>2.4243199999999998</v>
      </c>
      <c r="JF76">
        <v>36.6233</v>
      </c>
      <c r="JG76">
        <v>14.3772</v>
      </c>
      <c r="JH76">
        <v>18</v>
      </c>
      <c r="JI76">
        <v>625.94500000000005</v>
      </c>
      <c r="JJ76">
        <v>433.79199999999997</v>
      </c>
      <c r="JK76">
        <v>29.478300000000001</v>
      </c>
      <c r="JL76">
        <v>30.2363</v>
      </c>
      <c r="JM76">
        <v>29.9999</v>
      </c>
      <c r="JN76">
        <v>30.133099999999999</v>
      </c>
      <c r="JO76">
        <v>30.074300000000001</v>
      </c>
      <c r="JP76">
        <v>22.432200000000002</v>
      </c>
      <c r="JQ76">
        <v>22.533000000000001</v>
      </c>
      <c r="JR76">
        <v>82.069599999999994</v>
      </c>
      <c r="JS76">
        <v>-999.9</v>
      </c>
      <c r="JT76">
        <v>428.90899999999999</v>
      </c>
      <c r="JU76">
        <v>25</v>
      </c>
      <c r="JV76">
        <v>94.755200000000002</v>
      </c>
      <c r="JW76">
        <v>100.899</v>
      </c>
    </row>
    <row r="77" spans="1:283" x14ac:dyDescent="0.2">
      <c r="A77">
        <v>61</v>
      </c>
      <c r="B77">
        <v>1690388408.5999999</v>
      </c>
      <c r="C77">
        <v>10038.5</v>
      </c>
      <c r="D77" t="s">
        <v>698</v>
      </c>
      <c r="E77" t="s">
        <v>699</v>
      </c>
      <c r="F77">
        <v>15</v>
      </c>
      <c r="P77">
        <v>1690388400.849999</v>
      </c>
      <c r="Q77">
        <f t="shared" si="0"/>
        <v>1.0593636152152559E-3</v>
      </c>
      <c r="R77">
        <f t="shared" si="1"/>
        <v>1.0593636152152559</v>
      </c>
      <c r="S77">
        <f t="shared" si="2"/>
        <v>6.8406684530392567</v>
      </c>
      <c r="T77">
        <f t="shared" si="3"/>
        <v>410.43866666666662</v>
      </c>
      <c r="U77">
        <f t="shared" si="4"/>
        <v>239.30841926461196</v>
      </c>
      <c r="V77">
        <f t="shared" si="5"/>
        <v>24.311955021617017</v>
      </c>
      <c r="W77">
        <f t="shared" si="6"/>
        <v>41.697515005098076</v>
      </c>
      <c r="X77">
        <f t="shared" si="7"/>
        <v>6.7909006898588087E-2</v>
      </c>
      <c r="Y77">
        <f>IF(LEFT(CS77,1)&lt;&gt;"0",IF(LEFT(CS77,1)="1",3,CT77),$D$5+$E$5*(DJ77*DC77/($K$5*1000))+$F$5*(DJ77*DC77/($K$5*1000))*MAX(MIN(CQ77,$J$5),$I$5)*MAX(MIN(CQ77,$J$5),$I$5)+$G$5*MAX(MIN(CQ77,$J$5),$I$5)*(DJ77*DC77/($K$5*1000))+$H$5*(DJ77*DC77/($K$5*1000))*(DJ77*DC77/($K$5*1000)))</f>
        <v>2.9550220942355021</v>
      </c>
      <c r="Z77">
        <f t="shared" si="8"/>
        <v>6.7053786335892179E-2</v>
      </c>
      <c r="AA77">
        <f t="shared" si="9"/>
        <v>4.1984557219291799E-2</v>
      </c>
      <c r="AB77">
        <f t="shared" si="10"/>
        <v>241.73678465583973</v>
      </c>
      <c r="AC77">
        <f>(DE77+(AB77+2*0.95*0.0000000567*(((DE77+$B$7)+273)^4-(DE77+273)^4)-44100*Q77)/(1.84*29.3*Y77+8*0.95*0.0000000567*(DE77+273)^3))</f>
        <v>30.789661961112046</v>
      </c>
      <c r="AD77">
        <f>($C$7*DF77+$D$7*DG77+$E$7*AC77)</f>
        <v>29.743816666666671</v>
      </c>
      <c r="AE77">
        <f t="shared" si="11"/>
        <v>4.198157964670747</v>
      </c>
      <c r="AF77">
        <f t="shared" si="12"/>
        <v>63.394370611040785</v>
      </c>
      <c r="AG77">
        <f t="shared" si="13"/>
        <v>2.6472000536537514</v>
      </c>
      <c r="AH77">
        <f t="shared" si="14"/>
        <v>4.1757651793654915</v>
      </c>
      <c r="AI77">
        <f t="shared" si="15"/>
        <v>1.5509579110169955</v>
      </c>
      <c r="AJ77">
        <f t="shared" si="16"/>
        <v>-46.717935430992789</v>
      </c>
      <c r="AK77">
        <f t="shared" si="17"/>
        <v>-14.800536978487331</v>
      </c>
      <c r="AL77">
        <f>2*0.95*0.0000000567*(((DE77+$B$7)+273)^4-(AD77+273)^4)</f>
        <v>-1.110334614835204</v>
      </c>
      <c r="AM77">
        <f t="shared" si="18"/>
        <v>179.10797763152439</v>
      </c>
      <c r="AN77">
        <v>0</v>
      </c>
      <c r="AO77">
        <v>0</v>
      </c>
      <c r="AP77">
        <f>IF(AN77*$H$13&gt;=AR77,1,(AR77/(AR77-AN77*$H$13)))</f>
        <v>1</v>
      </c>
      <c r="AQ77">
        <f t="shared" si="19"/>
        <v>0</v>
      </c>
      <c r="AR77">
        <f>MAX(0,($B$13+$C$13*DJ77)/(1+$D$13*DJ77)*DC77/(DE77+273)*$E$13)</f>
        <v>53179.612638721926</v>
      </c>
      <c r="AS77" t="s">
        <v>414</v>
      </c>
      <c r="AT77">
        <v>12558.6</v>
      </c>
      <c r="AU77">
        <v>607.06799999999998</v>
      </c>
      <c r="AV77">
        <v>2188.17</v>
      </c>
      <c r="AW77">
        <f t="shared" si="20"/>
        <v>0.72256817340517421</v>
      </c>
      <c r="AX77">
        <v>-1.734461745173538</v>
      </c>
      <c r="AY77" t="s">
        <v>700</v>
      </c>
      <c r="AZ77">
        <v>12589.5</v>
      </c>
      <c r="BA77">
        <v>696.39227999999991</v>
      </c>
      <c r="BB77">
        <v>819.48500000000001</v>
      </c>
      <c r="BC77">
        <f t="shared" si="21"/>
        <v>0.15020741075187483</v>
      </c>
      <c r="BD77">
        <v>0.5</v>
      </c>
      <c r="BE77">
        <f t="shared" si="22"/>
        <v>1261.2067302879993</v>
      </c>
      <c r="BF77">
        <f t="shared" si="23"/>
        <v>6.8406684530392567</v>
      </c>
      <c r="BG77">
        <f t="shared" si="24"/>
        <v>94.721298689699267</v>
      </c>
      <c r="BH77">
        <f t="shared" si="25"/>
        <v>6.7991471915588696E-3</v>
      </c>
      <c r="BI77">
        <f t="shared" si="26"/>
        <v>1.6701770014094217</v>
      </c>
      <c r="BJ77">
        <f t="shared" si="27"/>
        <v>414.84521491705567</v>
      </c>
      <c r="BK77" t="s">
        <v>701</v>
      </c>
      <c r="BL77">
        <v>-3441.93</v>
      </c>
      <c r="BM77">
        <f t="shared" si="28"/>
        <v>-3441.93</v>
      </c>
      <c r="BN77">
        <f t="shared" si="29"/>
        <v>5.2001134859088332</v>
      </c>
      <c r="BO77">
        <f t="shared" si="30"/>
        <v>2.8885410127856614E-2</v>
      </c>
      <c r="BP77">
        <f t="shared" si="31"/>
        <v>0.24310136587271983</v>
      </c>
      <c r="BQ77">
        <f t="shared" si="32"/>
        <v>0.57948619931549772</v>
      </c>
      <c r="BR77">
        <f t="shared" si="33"/>
        <v>0.86565256384471079</v>
      </c>
      <c r="BS77">
        <f t="shared" si="34"/>
        <v>-0.1427666022968743</v>
      </c>
      <c r="BT77">
        <f t="shared" si="35"/>
        <v>1.1427666022968743</v>
      </c>
      <c r="BU77">
        <v>3240</v>
      </c>
      <c r="BV77">
        <v>300</v>
      </c>
      <c r="BW77">
        <v>300</v>
      </c>
      <c r="BX77">
        <v>300</v>
      </c>
      <c r="BY77">
        <v>12589.5</v>
      </c>
      <c r="BZ77">
        <v>803.13</v>
      </c>
      <c r="CA77">
        <v>-9.1158699999999999E-3</v>
      </c>
      <c r="CB77">
        <v>1.05</v>
      </c>
      <c r="CC77" t="s">
        <v>417</v>
      </c>
      <c r="CD77" t="s">
        <v>417</v>
      </c>
      <c r="CE77" t="s">
        <v>417</v>
      </c>
      <c r="CF77" t="s">
        <v>417</v>
      </c>
      <c r="CG77" t="s">
        <v>417</v>
      </c>
      <c r="CH77" t="s">
        <v>417</v>
      </c>
      <c r="CI77" t="s">
        <v>417</v>
      </c>
      <c r="CJ77" t="s">
        <v>417</v>
      </c>
      <c r="CK77" t="s">
        <v>417</v>
      </c>
      <c r="CL77" t="s">
        <v>417</v>
      </c>
      <c r="CM77">
        <f>$B$11*DK77+$C$11*DL77+$F$11*DW77*(1-DZ77)</f>
        <v>1499.994666666666</v>
      </c>
      <c r="CN77">
        <f t="shared" si="36"/>
        <v>1261.2067302879993</v>
      </c>
      <c r="CO77">
        <f>($B$11*$D$9+$C$11*$D$9+$F$11*((EJ77+EB77)/MAX(EJ77+EB77+EK77, 0.1)*$I$9+EK77/MAX(EJ77+EB77+EK77, 0.1)*$J$9))/($B$11+$C$11+$F$11)</f>
        <v>0.84080747639636044</v>
      </c>
      <c r="CP77">
        <f>($B$11*$K$9+$C$11*$K$9+$F$11*((EJ77+EB77)/MAX(EJ77+EB77+EK77, 0.1)*$P$9+EK77/MAX(EJ77+EB77+EK77, 0.1)*$Q$9))/($B$11+$C$11+$F$11)</f>
        <v>0.16115842944497569</v>
      </c>
      <c r="CQ77">
        <v>6</v>
      </c>
      <c r="CR77">
        <v>0.5</v>
      </c>
      <c r="CS77" t="s">
        <v>418</v>
      </c>
      <c r="CT77">
        <v>2</v>
      </c>
      <c r="CU77">
        <v>1690388400.849999</v>
      </c>
      <c r="CV77">
        <v>410.43866666666662</v>
      </c>
      <c r="CW77">
        <v>417.71176666666662</v>
      </c>
      <c r="CX77">
        <v>26.057026666666669</v>
      </c>
      <c r="CY77">
        <v>25.025603333333329</v>
      </c>
      <c r="CZ77">
        <v>409.24666666666661</v>
      </c>
      <c r="DA77">
        <v>25.716683333333329</v>
      </c>
      <c r="DB77">
        <v>600.1957000000001</v>
      </c>
      <c r="DC77">
        <v>101.4925333333333</v>
      </c>
      <c r="DD77">
        <v>0.1000269966666667</v>
      </c>
      <c r="DE77">
        <v>29.650913333333339</v>
      </c>
      <c r="DF77">
        <v>29.743816666666671</v>
      </c>
      <c r="DG77">
        <v>999.9000000000002</v>
      </c>
      <c r="DH77">
        <v>0</v>
      </c>
      <c r="DI77">
        <v>0</v>
      </c>
      <c r="DJ77">
        <v>9996.7259999999987</v>
      </c>
      <c r="DK77">
        <v>0</v>
      </c>
      <c r="DL77">
        <v>1014.961</v>
      </c>
      <c r="DM77">
        <v>-7.3782446666666663</v>
      </c>
      <c r="DN77">
        <v>421.31176666666659</v>
      </c>
      <c r="DO77">
        <v>428.43360000000001</v>
      </c>
      <c r="DP77">
        <v>1.031419833333334</v>
      </c>
      <c r="DQ77">
        <v>417.71176666666662</v>
      </c>
      <c r="DR77">
        <v>25.025603333333329</v>
      </c>
      <c r="DS77">
        <v>2.6445946666666669</v>
      </c>
      <c r="DT77">
        <v>2.5399123333333331</v>
      </c>
      <c r="DU77">
        <v>21.944833333333339</v>
      </c>
      <c r="DV77">
        <v>21.28454</v>
      </c>
      <c r="DW77">
        <v>1499.994666666666</v>
      </c>
      <c r="DX77">
        <v>0.97299333333333327</v>
      </c>
      <c r="DY77">
        <v>2.700632E-2</v>
      </c>
      <c r="DZ77">
        <v>0</v>
      </c>
      <c r="EA77">
        <v>698.26396666666653</v>
      </c>
      <c r="EB77">
        <v>4.9993100000000004</v>
      </c>
      <c r="EC77">
        <v>18989.78</v>
      </c>
      <c r="ED77">
        <v>13259.16666666667</v>
      </c>
      <c r="EE77">
        <v>37.811999999999991</v>
      </c>
      <c r="EF77">
        <v>39.201699999999988</v>
      </c>
      <c r="EG77">
        <v>38.218499999999999</v>
      </c>
      <c r="EH77">
        <v>38.510333333333328</v>
      </c>
      <c r="EI77">
        <v>39.15186666666667</v>
      </c>
      <c r="EJ77">
        <v>1454.621333333333</v>
      </c>
      <c r="EK77">
        <v>40.373666666666658</v>
      </c>
      <c r="EL77">
        <v>0</v>
      </c>
      <c r="EM77">
        <v>90.200000047683716</v>
      </c>
      <c r="EN77">
        <v>0</v>
      </c>
      <c r="EO77">
        <v>696.39227999999991</v>
      </c>
      <c r="EP77">
        <v>-159.93369228910009</v>
      </c>
      <c r="EQ77">
        <v>-2820.2615362404981</v>
      </c>
      <c r="ER77">
        <v>18962.644</v>
      </c>
      <c r="ES77">
        <v>15</v>
      </c>
      <c r="ET77">
        <v>1690388425.5999999</v>
      </c>
      <c r="EU77" t="s">
        <v>702</v>
      </c>
      <c r="EV77">
        <v>1690388425.5999999</v>
      </c>
      <c r="EW77">
        <v>1690387553</v>
      </c>
      <c r="EX77">
        <v>39</v>
      </c>
      <c r="EY77">
        <v>0.11</v>
      </c>
      <c r="EZ77">
        <v>0</v>
      </c>
      <c r="FA77">
        <v>1.1919999999999999</v>
      </c>
      <c r="FB77">
        <v>0.34</v>
      </c>
      <c r="FC77">
        <v>418</v>
      </c>
      <c r="FD77">
        <v>25</v>
      </c>
      <c r="FE77">
        <v>0.28999999999999998</v>
      </c>
      <c r="FF77">
        <v>0.17</v>
      </c>
      <c r="FG77">
        <v>6.9191466986918666</v>
      </c>
      <c r="FH77">
        <v>0.95077677516467296</v>
      </c>
      <c r="FI77">
        <v>8.4958885414612231E-2</v>
      </c>
      <c r="FJ77">
        <v>1</v>
      </c>
      <c r="FK77">
        <v>-7.2922429999999991</v>
      </c>
      <c r="FL77">
        <v>-1.3458945590994069</v>
      </c>
      <c r="FM77">
        <v>0.14006363206057451</v>
      </c>
      <c r="FN77">
        <v>1</v>
      </c>
      <c r="FO77">
        <v>410.35406666666671</v>
      </c>
      <c r="FP77">
        <v>-1.099888765294462</v>
      </c>
      <c r="FQ77">
        <v>8.3265011993167951E-2</v>
      </c>
      <c r="FR77">
        <v>1</v>
      </c>
      <c r="FS77">
        <v>1.01368605</v>
      </c>
      <c r="FT77">
        <v>0.31263843151969828</v>
      </c>
      <c r="FU77">
        <v>3.0541230165916689E-2</v>
      </c>
      <c r="FV77">
        <v>1</v>
      </c>
      <c r="FW77">
        <v>26.04888333333334</v>
      </c>
      <c r="FX77">
        <v>0.5012956618464306</v>
      </c>
      <c r="FY77">
        <v>3.6717108485766647E-2</v>
      </c>
      <c r="FZ77">
        <v>1</v>
      </c>
      <c r="GA77">
        <v>5</v>
      </c>
      <c r="GB77">
        <v>5</v>
      </c>
      <c r="GC77" t="s">
        <v>420</v>
      </c>
      <c r="GD77">
        <v>3.1744699999999999</v>
      </c>
      <c r="GE77">
        <v>2.7983799999999999</v>
      </c>
      <c r="GF77">
        <v>0.1026</v>
      </c>
      <c r="GG77">
        <v>0.104751</v>
      </c>
      <c r="GH77">
        <v>0.12695999999999999</v>
      </c>
      <c r="GI77">
        <v>0.124325</v>
      </c>
      <c r="GJ77">
        <v>27921</v>
      </c>
      <c r="GK77">
        <v>22206</v>
      </c>
      <c r="GL77">
        <v>29093.9</v>
      </c>
      <c r="GM77">
        <v>24310.799999999999</v>
      </c>
      <c r="GN77">
        <v>32290.6</v>
      </c>
      <c r="GO77">
        <v>31052.9</v>
      </c>
      <c r="GP77">
        <v>40124.300000000003</v>
      </c>
      <c r="GQ77">
        <v>39653.599999999999</v>
      </c>
      <c r="GR77">
        <v>2.1252499999999999</v>
      </c>
      <c r="GS77">
        <v>1.8662799999999999</v>
      </c>
      <c r="GT77">
        <v>0.120141</v>
      </c>
      <c r="GU77">
        <v>0</v>
      </c>
      <c r="GV77">
        <v>27.778700000000001</v>
      </c>
      <c r="GW77">
        <v>999.9</v>
      </c>
      <c r="GX77">
        <v>63.4</v>
      </c>
      <c r="GY77">
        <v>33.1</v>
      </c>
      <c r="GZ77">
        <v>31.738299999999999</v>
      </c>
      <c r="HA77">
        <v>62.308799999999998</v>
      </c>
      <c r="HB77">
        <v>32.479999999999997</v>
      </c>
      <c r="HC77">
        <v>1</v>
      </c>
      <c r="HD77">
        <v>0.21692800000000001</v>
      </c>
      <c r="HE77">
        <v>0</v>
      </c>
      <c r="HF77">
        <v>20.279</v>
      </c>
      <c r="HG77">
        <v>5.2232799999999999</v>
      </c>
      <c r="HH77">
        <v>11.908099999999999</v>
      </c>
      <c r="HI77">
        <v>4.9637000000000002</v>
      </c>
      <c r="HJ77">
        <v>3.2919999999999998</v>
      </c>
      <c r="HK77">
        <v>9999</v>
      </c>
      <c r="HL77">
        <v>9999</v>
      </c>
      <c r="HM77">
        <v>9999</v>
      </c>
      <c r="HN77">
        <v>999.9</v>
      </c>
      <c r="HO77">
        <v>4.9701899999999997</v>
      </c>
      <c r="HP77">
        <v>1.8751599999999999</v>
      </c>
      <c r="HQ77">
        <v>1.8739399999999999</v>
      </c>
      <c r="HR77">
        <v>1.87317</v>
      </c>
      <c r="HS77">
        <v>1.8746</v>
      </c>
      <c r="HT77">
        <v>1.86958</v>
      </c>
      <c r="HU77">
        <v>1.8737600000000001</v>
      </c>
      <c r="HV77">
        <v>1.8787799999999999</v>
      </c>
      <c r="HW77">
        <v>0</v>
      </c>
      <c r="HX77">
        <v>0</v>
      </c>
      <c r="HY77">
        <v>0</v>
      </c>
      <c r="HZ77">
        <v>0</v>
      </c>
      <c r="IA77" t="s">
        <v>421</v>
      </c>
      <c r="IB77" t="s">
        <v>422</v>
      </c>
      <c r="IC77" t="s">
        <v>423</v>
      </c>
      <c r="ID77" t="s">
        <v>423</v>
      </c>
      <c r="IE77" t="s">
        <v>423</v>
      </c>
      <c r="IF77" t="s">
        <v>423</v>
      </c>
      <c r="IG77">
        <v>0</v>
      </c>
      <c r="IH77">
        <v>100</v>
      </c>
      <c r="II77">
        <v>100</v>
      </c>
      <c r="IJ77">
        <v>1.1919999999999999</v>
      </c>
      <c r="IK77">
        <v>0.34029999999999999</v>
      </c>
      <c r="IL77">
        <v>1.065978654344331</v>
      </c>
      <c r="IM77">
        <v>7.5022699049890511E-4</v>
      </c>
      <c r="IN77">
        <v>-1.9075414379404558E-6</v>
      </c>
      <c r="IO77">
        <v>4.87577687351772E-10</v>
      </c>
      <c r="IP77">
        <v>0.34034499999999568</v>
      </c>
      <c r="IQ77">
        <v>0</v>
      </c>
      <c r="IR77">
        <v>0</v>
      </c>
      <c r="IS77">
        <v>0</v>
      </c>
      <c r="IT77">
        <v>1</v>
      </c>
      <c r="IU77">
        <v>1943</v>
      </c>
      <c r="IV77">
        <v>1</v>
      </c>
      <c r="IW77">
        <v>21</v>
      </c>
      <c r="IX77">
        <v>14.2</v>
      </c>
      <c r="IY77">
        <v>14.3</v>
      </c>
      <c r="IZ77">
        <v>1.09619</v>
      </c>
      <c r="JA77">
        <v>2.4121100000000002</v>
      </c>
      <c r="JB77">
        <v>1.42578</v>
      </c>
      <c r="JC77">
        <v>2.2705099999999998</v>
      </c>
      <c r="JD77">
        <v>1.5478499999999999</v>
      </c>
      <c r="JE77">
        <v>2.4352999999999998</v>
      </c>
      <c r="JF77">
        <v>36.6706</v>
      </c>
      <c r="JG77">
        <v>14.368399999999999</v>
      </c>
      <c r="JH77">
        <v>18</v>
      </c>
      <c r="JI77">
        <v>626.90700000000004</v>
      </c>
      <c r="JJ77">
        <v>441.32900000000001</v>
      </c>
      <c r="JK77">
        <v>29.323799999999999</v>
      </c>
      <c r="JL77">
        <v>30.183</v>
      </c>
      <c r="JM77">
        <v>29.9999</v>
      </c>
      <c r="JN77">
        <v>30.130299999999998</v>
      </c>
      <c r="JO77">
        <v>30.076899999999998</v>
      </c>
      <c r="JP77">
        <v>21.958600000000001</v>
      </c>
      <c r="JQ77">
        <v>22.8078</v>
      </c>
      <c r="JR77">
        <v>80.942300000000003</v>
      </c>
      <c r="JS77">
        <v>-999.9</v>
      </c>
      <c r="JT77">
        <v>417.77600000000001</v>
      </c>
      <c r="JU77">
        <v>25</v>
      </c>
      <c r="JV77">
        <v>94.784899999999993</v>
      </c>
      <c r="JW77">
        <v>100.896</v>
      </c>
    </row>
    <row r="78" spans="1:283" x14ac:dyDescent="0.2">
      <c r="A78">
        <v>62</v>
      </c>
      <c r="B78">
        <v>1690388521.0999999</v>
      </c>
      <c r="C78">
        <v>10151</v>
      </c>
      <c r="D78" t="s">
        <v>703</v>
      </c>
      <c r="E78" t="s">
        <v>704</v>
      </c>
      <c r="F78">
        <v>15</v>
      </c>
      <c r="P78">
        <v>1690388513.099999</v>
      </c>
      <c r="Q78">
        <f t="shared" si="0"/>
        <v>1.5104213505386713E-3</v>
      </c>
      <c r="R78">
        <f t="shared" si="1"/>
        <v>1.5104213505386712</v>
      </c>
      <c r="S78">
        <f t="shared" si="2"/>
        <v>10.907811738227576</v>
      </c>
      <c r="T78">
        <f t="shared" si="3"/>
        <v>409.20948387096769</v>
      </c>
      <c r="U78">
        <f t="shared" si="4"/>
        <v>220.27505191743663</v>
      </c>
      <c r="V78">
        <f t="shared" si="5"/>
        <v>22.377549451077673</v>
      </c>
      <c r="W78">
        <f t="shared" si="6"/>
        <v>41.571232790378879</v>
      </c>
      <c r="X78">
        <f t="shared" si="7"/>
        <v>9.7916905534773599E-2</v>
      </c>
      <c r="Y78">
        <f>IF(LEFT(CS78,1)&lt;&gt;"0",IF(LEFT(CS78,1)="1",3,CT78),$D$5+$E$5*(DJ78*DC78/($K$5*1000))+$F$5*(DJ78*DC78/($K$5*1000))*MAX(MIN(CQ78,$J$5),$I$5)*MAX(MIN(CQ78,$J$5),$I$5)+$G$5*MAX(MIN(CQ78,$J$5),$I$5)*(DJ78*DC78/($K$5*1000))+$H$5*(DJ78*DC78/($K$5*1000))*(DJ78*DC78/($K$5*1000)))</f>
        <v>2.9548182397565528</v>
      </c>
      <c r="Z78">
        <f t="shared" si="8"/>
        <v>9.6149362450597214E-2</v>
      </c>
      <c r="AA78">
        <f t="shared" si="9"/>
        <v>6.0249500643544257E-2</v>
      </c>
      <c r="AB78">
        <f t="shared" si="10"/>
        <v>241.74130404294823</v>
      </c>
      <c r="AC78">
        <f>(DE78+(AB78+2*0.95*0.0000000567*(((DE78+$B$7)+273)^4-(DE78+273)^4)-44100*Q78)/(1.84*29.3*Y78+8*0.95*0.0000000567*(DE78+273)^3))</f>
        <v>30.895722944752901</v>
      </c>
      <c r="AD78">
        <f>($C$7*DF78+$D$7*DG78+$E$7*AC78)</f>
        <v>29.837364516129028</v>
      </c>
      <c r="AE78">
        <f t="shared" si="11"/>
        <v>4.2208117863743366</v>
      </c>
      <c r="AF78">
        <f t="shared" si="12"/>
        <v>63.343721655076479</v>
      </c>
      <c r="AG78">
        <f t="shared" si="13"/>
        <v>2.6791326149936832</v>
      </c>
      <c r="AH78">
        <f t="shared" si="14"/>
        <v>4.2295156410011359</v>
      </c>
      <c r="AI78">
        <f t="shared" si="15"/>
        <v>1.5416791713806535</v>
      </c>
      <c r="AJ78">
        <f t="shared" si="16"/>
        <v>-66.609581558755409</v>
      </c>
      <c r="AK78">
        <f t="shared" si="17"/>
        <v>5.7070567336099911</v>
      </c>
      <c r="AL78">
        <f>2*0.95*0.0000000567*(((DE78+$B$7)+273)^4-(AD78+273)^4)</f>
        <v>0.42884274342434064</v>
      </c>
      <c r="AM78">
        <f t="shared" si="18"/>
        <v>181.26762196122718</v>
      </c>
      <c r="AN78">
        <v>0</v>
      </c>
      <c r="AO78">
        <v>0</v>
      </c>
      <c r="AP78">
        <f>IF(AN78*$H$13&gt;=AR78,1,(AR78/(AR78-AN78*$H$13)))</f>
        <v>1</v>
      </c>
      <c r="AQ78">
        <f t="shared" si="19"/>
        <v>0</v>
      </c>
      <c r="AR78">
        <f>MAX(0,($B$13+$C$13*DJ78)/(1+$D$13*DJ78)*DC78/(DE78+273)*$E$13)</f>
        <v>53134.610251109203</v>
      </c>
      <c r="AS78" t="s">
        <v>414</v>
      </c>
      <c r="AT78">
        <v>12558.6</v>
      </c>
      <c r="AU78">
        <v>607.06799999999998</v>
      </c>
      <c r="AV78">
        <v>2188.17</v>
      </c>
      <c r="AW78">
        <f t="shared" si="20"/>
        <v>0.72256817340517421</v>
      </c>
      <c r="AX78">
        <v>-1.734461745173538</v>
      </c>
      <c r="AY78" t="s">
        <v>705</v>
      </c>
      <c r="AZ78">
        <v>12534.9</v>
      </c>
      <c r="BA78">
        <v>800.83167999999989</v>
      </c>
      <c r="BB78">
        <v>1033.8599999999999</v>
      </c>
      <c r="BC78">
        <f t="shared" si="21"/>
        <v>0.22539639796490829</v>
      </c>
      <c r="BD78">
        <v>0.5</v>
      </c>
      <c r="BE78">
        <f t="shared" si="22"/>
        <v>1261.2314328151663</v>
      </c>
      <c r="BF78">
        <f t="shared" si="23"/>
        <v>10.907811738227576</v>
      </c>
      <c r="BG78">
        <f t="shared" si="24"/>
        <v>142.13851097832935</v>
      </c>
      <c r="BH78">
        <f t="shared" si="25"/>
        <v>1.0023753892005832E-2</v>
      </c>
      <c r="BI78">
        <f t="shared" si="26"/>
        <v>1.1165051360919276</v>
      </c>
      <c r="BJ78">
        <f t="shared" si="27"/>
        <v>463.49770453890716</v>
      </c>
      <c r="BK78" t="s">
        <v>706</v>
      </c>
      <c r="BL78">
        <v>-27.44</v>
      </c>
      <c r="BM78">
        <f t="shared" si="28"/>
        <v>-27.44</v>
      </c>
      <c r="BN78">
        <f t="shared" si="29"/>
        <v>1.0265413112026773</v>
      </c>
      <c r="BO78">
        <f t="shared" si="30"/>
        <v>0.21956875530010367</v>
      </c>
      <c r="BP78">
        <f t="shared" si="31"/>
        <v>0.52098970486683127</v>
      </c>
      <c r="BQ78">
        <f t="shared" si="32"/>
        <v>0.54599973757708686</v>
      </c>
      <c r="BR78">
        <f t="shared" si="33"/>
        <v>0.73006675091170592</v>
      </c>
      <c r="BS78">
        <f t="shared" si="34"/>
        <v>-7.5233869936749331E-3</v>
      </c>
      <c r="BT78">
        <f t="shared" si="35"/>
        <v>1.0075233869936748</v>
      </c>
      <c r="BU78">
        <v>3242</v>
      </c>
      <c r="BV78">
        <v>300</v>
      </c>
      <c r="BW78">
        <v>300</v>
      </c>
      <c r="BX78">
        <v>300</v>
      </c>
      <c r="BY78">
        <v>12534.9</v>
      </c>
      <c r="BZ78">
        <v>997.56</v>
      </c>
      <c r="CA78">
        <v>-9.0818900000000004E-3</v>
      </c>
      <c r="CB78">
        <v>-2.78</v>
      </c>
      <c r="CC78" t="s">
        <v>417</v>
      </c>
      <c r="CD78" t="s">
        <v>417</v>
      </c>
      <c r="CE78" t="s">
        <v>417</v>
      </c>
      <c r="CF78" t="s">
        <v>417</v>
      </c>
      <c r="CG78" t="s">
        <v>417</v>
      </c>
      <c r="CH78" t="s">
        <v>417</v>
      </c>
      <c r="CI78" t="s">
        <v>417</v>
      </c>
      <c r="CJ78" t="s">
        <v>417</v>
      </c>
      <c r="CK78" t="s">
        <v>417</v>
      </c>
      <c r="CL78" t="s">
        <v>417</v>
      </c>
      <c r="CM78">
        <f>$B$11*DK78+$C$11*DL78+$F$11*DW78*(1-DZ78)</f>
        <v>1500.0241935483871</v>
      </c>
      <c r="CN78">
        <f t="shared" si="36"/>
        <v>1261.2314328151663</v>
      </c>
      <c r="CO78">
        <f>($B$11*$D$9+$C$11*$D$9+$F$11*((EJ78+EB78)/MAX(EJ78+EB78+EK78, 0.1)*$I$9+EK78/MAX(EJ78+EB78+EK78, 0.1)*$J$9))/($B$11+$C$11+$F$11)</f>
        <v>0.84080739380053338</v>
      </c>
      <c r="CP78">
        <f>($B$11*$K$9+$C$11*$K$9+$F$11*((EJ78+EB78)/MAX(EJ78+EB78+EK78, 0.1)*$P$9+EK78/MAX(EJ78+EB78+EK78, 0.1)*$Q$9))/($B$11+$C$11+$F$11)</f>
        <v>0.16115827003502944</v>
      </c>
      <c r="CQ78">
        <v>6</v>
      </c>
      <c r="CR78">
        <v>0.5</v>
      </c>
      <c r="CS78" t="s">
        <v>418</v>
      </c>
      <c r="CT78">
        <v>2</v>
      </c>
      <c r="CU78">
        <v>1690388513.099999</v>
      </c>
      <c r="CV78">
        <v>409.20948387096769</v>
      </c>
      <c r="CW78">
        <v>420.73061290322579</v>
      </c>
      <c r="CX78">
        <v>26.372238709677418</v>
      </c>
      <c r="CY78">
        <v>24.902258064516129</v>
      </c>
      <c r="CZ78">
        <v>408.01219354838707</v>
      </c>
      <c r="DA78">
        <v>26.031893548387099</v>
      </c>
      <c r="DB78">
        <v>600.24796774193555</v>
      </c>
      <c r="DC78">
        <v>101.4889032258064</v>
      </c>
      <c r="DD78">
        <v>0.100220264516129</v>
      </c>
      <c r="DE78">
        <v>29.873190322580641</v>
      </c>
      <c r="DF78">
        <v>29.837364516129028</v>
      </c>
      <c r="DG78">
        <v>999.90000000000032</v>
      </c>
      <c r="DH78">
        <v>0</v>
      </c>
      <c r="DI78">
        <v>0</v>
      </c>
      <c r="DJ78">
        <v>9995.9270967741941</v>
      </c>
      <c r="DK78">
        <v>0</v>
      </c>
      <c r="DL78">
        <v>1233.0477419354841</v>
      </c>
      <c r="DM78">
        <v>-11.5211064516129</v>
      </c>
      <c r="DN78">
        <v>420.2935161290323</v>
      </c>
      <c r="DO78">
        <v>431.47529032258058</v>
      </c>
      <c r="DP78">
        <v>1.4699803225806449</v>
      </c>
      <c r="DQ78">
        <v>420.73061290322579</v>
      </c>
      <c r="DR78">
        <v>24.902258064516129</v>
      </c>
      <c r="DS78">
        <v>2.676491290322581</v>
      </c>
      <c r="DT78">
        <v>2.5273048387096781</v>
      </c>
      <c r="DU78">
        <v>22.141500000000001</v>
      </c>
      <c r="DV78">
        <v>21.203409677419359</v>
      </c>
      <c r="DW78">
        <v>1500.0241935483871</v>
      </c>
      <c r="DX78">
        <v>0.97299487096774173</v>
      </c>
      <c r="DY78">
        <v>2.7004951612903231E-2</v>
      </c>
      <c r="DZ78">
        <v>0</v>
      </c>
      <c r="EA78">
        <v>802.08735483870942</v>
      </c>
      <c r="EB78">
        <v>4.9993100000000013</v>
      </c>
      <c r="EC78">
        <v>17737.264516129031</v>
      </c>
      <c r="ED78">
        <v>13259.43548387097</v>
      </c>
      <c r="EE78">
        <v>37.733741935483863</v>
      </c>
      <c r="EF78">
        <v>39.186999999999983</v>
      </c>
      <c r="EG78">
        <v>38.116870967741939</v>
      </c>
      <c r="EH78">
        <v>38.5</v>
      </c>
      <c r="EI78">
        <v>39.068096774193528</v>
      </c>
      <c r="EJ78">
        <v>1454.653870967742</v>
      </c>
      <c r="EK78">
        <v>40.370322580645137</v>
      </c>
      <c r="EL78">
        <v>0</v>
      </c>
      <c r="EM78">
        <v>111.80000019073491</v>
      </c>
      <c r="EN78">
        <v>0</v>
      </c>
      <c r="EO78">
        <v>800.83167999999989</v>
      </c>
      <c r="EP78">
        <v>-114.0439228995986</v>
      </c>
      <c r="EQ78">
        <v>-1369.6923197236169</v>
      </c>
      <c r="ER78">
        <v>17718.164000000001</v>
      </c>
      <c r="ES78">
        <v>15</v>
      </c>
      <c r="ET78">
        <v>1690388425.5999999</v>
      </c>
      <c r="EU78" t="s">
        <v>702</v>
      </c>
      <c r="EV78">
        <v>1690388425.5999999</v>
      </c>
      <c r="EW78">
        <v>1690387553</v>
      </c>
      <c r="EX78">
        <v>39</v>
      </c>
      <c r="EY78">
        <v>0.11</v>
      </c>
      <c r="EZ78">
        <v>0</v>
      </c>
      <c r="FA78">
        <v>1.1919999999999999</v>
      </c>
      <c r="FB78">
        <v>0.34</v>
      </c>
      <c r="FC78">
        <v>418</v>
      </c>
      <c r="FD78">
        <v>25</v>
      </c>
      <c r="FE78">
        <v>0.28999999999999998</v>
      </c>
      <c r="FF78">
        <v>0.17</v>
      </c>
      <c r="FG78">
        <v>10.912701630048829</v>
      </c>
      <c r="FH78">
        <v>-0.41106467056028279</v>
      </c>
      <c r="FI78">
        <v>0.1103166172560022</v>
      </c>
      <c r="FJ78">
        <v>1</v>
      </c>
      <c r="FK78">
        <v>-11.6100756097561</v>
      </c>
      <c r="FL78">
        <v>1.2610160278745211</v>
      </c>
      <c r="FM78">
        <v>0.1749601387082878</v>
      </c>
      <c r="FN78">
        <v>1</v>
      </c>
      <c r="FO78">
        <v>409.17725806451602</v>
      </c>
      <c r="FP78">
        <v>1.466080645159473</v>
      </c>
      <c r="FQ78">
        <v>0.120738044286754</v>
      </c>
      <c r="FR78">
        <v>1</v>
      </c>
      <c r="FS78">
        <v>1.4785880487804881</v>
      </c>
      <c r="FT78">
        <v>-0.16361811846689761</v>
      </c>
      <c r="FU78">
        <v>2.1095826684674281E-2</v>
      </c>
      <c r="FV78">
        <v>1</v>
      </c>
      <c r="FW78">
        <v>26.370006451612909</v>
      </c>
      <c r="FX78">
        <v>0.1486548387095821</v>
      </c>
      <c r="FY78">
        <v>1.3082170469121289E-2</v>
      </c>
      <c r="FZ78">
        <v>1</v>
      </c>
      <c r="GA78">
        <v>5</v>
      </c>
      <c r="GB78">
        <v>5</v>
      </c>
      <c r="GC78" t="s">
        <v>420</v>
      </c>
      <c r="GD78">
        <v>3.17456</v>
      </c>
      <c r="GE78">
        <v>2.7966099999999998</v>
      </c>
      <c r="GF78">
        <v>0.102436</v>
      </c>
      <c r="GG78">
        <v>0.10540099999999999</v>
      </c>
      <c r="GH78">
        <v>0.12790099999999999</v>
      </c>
      <c r="GI78">
        <v>0.123991</v>
      </c>
      <c r="GJ78">
        <v>27920.3</v>
      </c>
      <c r="GK78">
        <v>22192.7</v>
      </c>
      <c r="GL78">
        <v>29087.7</v>
      </c>
      <c r="GM78">
        <v>24313.7</v>
      </c>
      <c r="GN78">
        <v>32248.3</v>
      </c>
      <c r="GO78">
        <v>31069.3</v>
      </c>
      <c r="GP78">
        <v>40115.800000000003</v>
      </c>
      <c r="GQ78">
        <v>39659.300000000003</v>
      </c>
      <c r="GR78">
        <v>2.12608</v>
      </c>
      <c r="GS78">
        <v>1.8489</v>
      </c>
      <c r="GT78">
        <v>0.10109700000000001</v>
      </c>
      <c r="GU78">
        <v>0</v>
      </c>
      <c r="GV78">
        <v>28.175000000000001</v>
      </c>
      <c r="GW78">
        <v>999.9</v>
      </c>
      <c r="GX78">
        <v>62.8</v>
      </c>
      <c r="GY78">
        <v>33.200000000000003</v>
      </c>
      <c r="GZ78">
        <v>31.615200000000002</v>
      </c>
      <c r="HA78">
        <v>62.318800000000003</v>
      </c>
      <c r="HB78">
        <v>30.576899999999998</v>
      </c>
      <c r="HC78">
        <v>1</v>
      </c>
      <c r="HD78">
        <v>0.213425</v>
      </c>
      <c r="HE78">
        <v>0</v>
      </c>
      <c r="HF78">
        <v>20.279</v>
      </c>
      <c r="HG78">
        <v>5.2262700000000004</v>
      </c>
      <c r="HH78">
        <v>11.908099999999999</v>
      </c>
      <c r="HI78">
        <v>4.9637500000000001</v>
      </c>
      <c r="HJ78">
        <v>3.2919999999999998</v>
      </c>
      <c r="HK78">
        <v>9999</v>
      </c>
      <c r="HL78">
        <v>9999</v>
      </c>
      <c r="HM78">
        <v>9999</v>
      </c>
      <c r="HN78">
        <v>999.9</v>
      </c>
      <c r="HO78">
        <v>4.9701700000000004</v>
      </c>
      <c r="HP78">
        <v>1.8751500000000001</v>
      </c>
      <c r="HQ78">
        <v>1.8739300000000001</v>
      </c>
      <c r="HR78">
        <v>1.87317</v>
      </c>
      <c r="HS78">
        <v>1.8745799999999999</v>
      </c>
      <c r="HT78">
        <v>1.86954</v>
      </c>
      <c r="HU78">
        <v>1.8737600000000001</v>
      </c>
      <c r="HV78">
        <v>1.8787700000000001</v>
      </c>
      <c r="HW78">
        <v>0</v>
      </c>
      <c r="HX78">
        <v>0</v>
      </c>
      <c r="HY78">
        <v>0</v>
      </c>
      <c r="HZ78">
        <v>0</v>
      </c>
      <c r="IA78" t="s">
        <v>421</v>
      </c>
      <c r="IB78" t="s">
        <v>422</v>
      </c>
      <c r="IC78" t="s">
        <v>423</v>
      </c>
      <c r="ID78" t="s">
        <v>423</v>
      </c>
      <c r="IE78" t="s">
        <v>423</v>
      </c>
      <c r="IF78" t="s">
        <v>423</v>
      </c>
      <c r="IG78">
        <v>0</v>
      </c>
      <c r="IH78">
        <v>100</v>
      </c>
      <c r="II78">
        <v>100</v>
      </c>
      <c r="IJ78">
        <v>1.1970000000000001</v>
      </c>
      <c r="IK78">
        <v>0.34039999999999998</v>
      </c>
      <c r="IL78">
        <v>1.1755874701456339</v>
      </c>
      <c r="IM78">
        <v>7.5022699049890511E-4</v>
      </c>
      <c r="IN78">
        <v>-1.9075414379404558E-6</v>
      </c>
      <c r="IO78">
        <v>4.87577687351772E-10</v>
      </c>
      <c r="IP78">
        <v>0.34034499999999568</v>
      </c>
      <c r="IQ78">
        <v>0</v>
      </c>
      <c r="IR78">
        <v>0</v>
      </c>
      <c r="IS78">
        <v>0</v>
      </c>
      <c r="IT78">
        <v>1</v>
      </c>
      <c r="IU78">
        <v>1943</v>
      </c>
      <c r="IV78">
        <v>1</v>
      </c>
      <c r="IW78">
        <v>21</v>
      </c>
      <c r="IX78">
        <v>1.6</v>
      </c>
      <c r="IY78">
        <v>16.100000000000001</v>
      </c>
      <c r="IZ78">
        <v>1.10229</v>
      </c>
      <c r="JA78">
        <v>2.4084500000000002</v>
      </c>
      <c r="JB78">
        <v>1.42578</v>
      </c>
      <c r="JC78">
        <v>2.2705099999999998</v>
      </c>
      <c r="JD78">
        <v>1.5478499999999999</v>
      </c>
      <c r="JE78">
        <v>2.48291</v>
      </c>
      <c r="JF78">
        <v>36.718000000000004</v>
      </c>
      <c r="JG78">
        <v>14.350899999999999</v>
      </c>
      <c r="JH78">
        <v>18</v>
      </c>
      <c r="JI78">
        <v>627.31700000000001</v>
      </c>
      <c r="JJ78">
        <v>430.97899999999998</v>
      </c>
      <c r="JK78">
        <v>29.273700000000002</v>
      </c>
      <c r="JL78">
        <v>30.1418</v>
      </c>
      <c r="JM78">
        <v>29.9999</v>
      </c>
      <c r="JN78">
        <v>30.1099</v>
      </c>
      <c r="JO78">
        <v>30.058599999999998</v>
      </c>
      <c r="JP78">
        <v>22.095300000000002</v>
      </c>
      <c r="JQ78">
        <v>21.941099999999999</v>
      </c>
      <c r="JR78">
        <v>79.828500000000005</v>
      </c>
      <c r="JS78">
        <v>-999.9</v>
      </c>
      <c r="JT78">
        <v>421.178</v>
      </c>
      <c r="JU78">
        <v>25</v>
      </c>
      <c r="JV78">
        <v>94.764799999999994</v>
      </c>
      <c r="JW78">
        <v>100.91</v>
      </c>
    </row>
    <row r="79" spans="1:283" x14ac:dyDescent="0.2">
      <c r="A79">
        <v>63</v>
      </c>
      <c r="B79">
        <v>1690388617.0999999</v>
      </c>
      <c r="C79">
        <v>10247</v>
      </c>
      <c r="D79" t="s">
        <v>707</v>
      </c>
      <c r="E79" t="s">
        <v>708</v>
      </c>
      <c r="F79">
        <v>15</v>
      </c>
      <c r="P79">
        <v>1690388609.099999</v>
      </c>
      <c r="Q79">
        <f t="shared" si="0"/>
        <v>3.1658219982604527E-3</v>
      </c>
      <c r="R79">
        <f t="shared" si="1"/>
        <v>3.1658219982604527</v>
      </c>
      <c r="S79">
        <f t="shared" si="2"/>
        <v>22.483742300413262</v>
      </c>
      <c r="T79">
        <f t="shared" si="3"/>
        <v>409.57006451612898</v>
      </c>
      <c r="U79">
        <f t="shared" si="4"/>
        <v>250.74784282105921</v>
      </c>
      <c r="V79">
        <f t="shared" si="5"/>
        <v>25.471472752438807</v>
      </c>
      <c r="W79">
        <f t="shared" si="6"/>
        <v>41.604955086221842</v>
      </c>
      <c r="X79">
        <f t="shared" si="7"/>
        <v>0.24640770707241713</v>
      </c>
      <c r="Y79">
        <f>IF(LEFT(CS79,1)&lt;&gt;"0",IF(LEFT(CS79,1)="1",3,CT79),$D$5+$E$5*(DJ79*DC79/($K$5*1000))+$F$5*(DJ79*DC79/($K$5*1000))*MAX(MIN(CQ79,$J$5),$I$5)*MAX(MIN(CQ79,$J$5),$I$5)+$G$5*MAX(MIN(CQ79,$J$5),$I$5)*(DJ79*DC79/($K$5*1000))+$H$5*(DJ79*DC79/($K$5*1000))*(DJ79*DC79/($K$5*1000)))</f>
        <v>2.9550729372126154</v>
      </c>
      <c r="Z79">
        <f t="shared" si="8"/>
        <v>0.2355355602191779</v>
      </c>
      <c r="AA79">
        <f t="shared" si="9"/>
        <v>0.14814656619043093</v>
      </c>
      <c r="AB79">
        <f t="shared" si="10"/>
        <v>241.73795159161065</v>
      </c>
      <c r="AC79">
        <f>(DE79+(AB79+2*0.95*0.0000000567*(((DE79+$B$7)+273)^4-(DE79+273)^4)-44100*Q79)/(1.84*29.3*Y79+8*0.95*0.0000000567*(DE79+273)^3))</f>
        <v>30.456727398720837</v>
      </c>
      <c r="AD79">
        <f>($C$7*DF79+$D$7*DG79+$E$7*AC79)</f>
        <v>29.607861290322571</v>
      </c>
      <c r="AE79">
        <f t="shared" si="11"/>
        <v>4.1654235602727629</v>
      </c>
      <c r="AF79">
        <f t="shared" si="12"/>
        <v>67.366375300325799</v>
      </c>
      <c r="AG79">
        <f t="shared" si="13"/>
        <v>2.8471926717604239</v>
      </c>
      <c r="AH79">
        <f t="shared" si="14"/>
        <v>4.2264299646038017</v>
      </c>
      <c r="AI79">
        <f t="shared" si="15"/>
        <v>1.318230888512339</v>
      </c>
      <c r="AJ79">
        <f t="shared" si="16"/>
        <v>-139.61275012328596</v>
      </c>
      <c r="AK79">
        <f t="shared" si="17"/>
        <v>40.248342241043851</v>
      </c>
      <c r="AL79">
        <f>2*0.95*0.0000000567*(((DE79+$B$7)+273)^4-(AD79+273)^4)</f>
        <v>3.0204763822319878</v>
      </c>
      <c r="AM79">
        <f t="shared" si="18"/>
        <v>145.39402009160051</v>
      </c>
      <c r="AN79">
        <v>0</v>
      </c>
      <c r="AO79">
        <v>0</v>
      </c>
      <c r="AP79">
        <f>IF(AN79*$H$13&gt;=AR79,1,(AR79/(AR79-AN79*$H$13)))</f>
        <v>1</v>
      </c>
      <c r="AQ79">
        <f t="shared" si="19"/>
        <v>0</v>
      </c>
      <c r="AR79">
        <f>MAX(0,($B$13+$C$13*DJ79)/(1+$D$13*DJ79)*DC79/(DE79+273)*$E$13)</f>
        <v>53144.055244274612</v>
      </c>
      <c r="AS79" t="s">
        <v>414</v>
      </c>
      <c r="AT79">
        <v>12558.6</v>
      </c>
      <c r="AU79">
        <v>607.06799999999998</v>
      </c>
      <c r="AV79">
        <v>2188.17</v>
      </c>
      <c r="AW79">
        <f t="shared" si="20"/>
        <v>0.72256817340517421</v>
      </c>
      <c r="AX79">
        <v>-1.734461745173538</v>
      </c>
      <c r="AY79" t="s">
        <v>709</v>
      </c>
      <c r="AZ79">
        <v>12524</v>
      </c>
      <c r="BA79">
        <v>816.36880769230766</v>
      </c>
      <c r="BB79">
        <v>1504.07</v>
      </c>
      <c r="BC79">
        <f t="shared" si="21"/>
        <v>0.45722685267819474</v>
      </c>
      <c r="BD79">
        <v>0.5</v>
      </c>
      <c r="BE79">
        <f t="shared" si="22"/>
        <v>1261.2111295895024</v>
      </c>
      <c r="BF79">
        <f t="shared" si="23"/>
        <v>22.483742300413262</v>
      </c>
      <c r="BG79">
        <f t="shared" si="24"/>
        <v>288.32979767245951</v>
      </c>
      <c r="BH79">
        <f t="shared" si="25"/>
        <v>1.9202339304973715E-2</v>
      </c>
      <c r="BI79">
        <f t="shared" si="26"/>
        <v>0.45483255433590203</v>
      </c>
      <c r="BJ79">
        <f t="shared" si="27"/>
        <v>539.04818995032508</v>
      </c>
      <c r="BK79" t="s">
        <v>710</v>
      </c>
      <c r="BL79">
        <v>-18.350000000000001</v>
      </c>
      <c r="BM79">
        <f t="shared" si="28"/>
        <v>-18.350000000000001</v>
      </c>
      <c r="BN79">
        <f t="shared" si="29"/>
        <v>1.0122002300424848</v>
      </c>
      <c r="BO79">
        <f t="shared" si="30"/>
        <v>0.45171581581146619</v>
      </c>
      <c r="BP79">
        <f t="shared" si="31"/>
        <v>0.31003571234341865</v>
      </c>
      <c r="BQ79">
        <f t="shared" si="32"/>
        <v>0.76666628648285329</v>
      </c>
      <c r="BR79">
        <f t="shared" si="33"/>
        <v>0.43267290788323592</v>
      </c>
      <c r="BS79">
        <f t="shared" si="34"/>
        <v>-1.0153481051746105E-2</v>
      </c>
      <c r="BT79">
        <f t="shared" si="35"/>
        <v>1.0101534810517461</v>
      </c>
      <c r="BU79">
        <v>3244</v>
      </c>
      <c r="BV79">
        <v>300</v>
      </c>
      <c r="BW79">
        <v>300</v>
      </c>
      <c r="BX79">
        <v>300</v>
      </c>
      <c r="BY79">
        <v>12524</v>
      </c>
      <c r="BZ79">
        <v>1299.93</v>
      </c>
      <c r="CA79">
        <v>-9.0762299999999994E-3</v>
      </c>
      <c r="CB79">
        <v>-29.23</v>
      </c>
      <c r="CC79" t="s">
        <v>417</v>
      </c>
      <c r="CD79" t="s">
        <v>417</v>
      </c>
      <c r="CE79" t="s">
        <v>417</v>
      </c>
      <c r="CF79" t="s">
        <v>417</v>
      </c>
      <c r="CG79" t="s">
        <v>417</v>
      </c>
      <c r="CH79" t="s">
        <v>417</v>
      </c>
      <c r="CI79" t="s">
        <v>417</v>
      </c>
      <c r="CJ79" t="s">
        <v>417</v>
      </c>
      <c r="CK79" t="s">
        <v>417</v>
      </c>
      <c r="CL79" t="s">
        <v>417</v>
      </c>
      <c r="CM79">
        <f>$B$11*DK79+$C$11*DL79+$F$11*DW79*(1-DZ79)</f>
        <v>1499.9996774193551</v>
      </c>
      <c r="CN79">
        <f t="shared" si="36"/>
        <v>1261.2111295895024</v>
      </c>
      <c r="CO79">
        <f>($B$11*$D$9+$C$11*$D$9+$F$11*((EJ79+EB79)/MAX(EJ79+EB79+EK79, 0.1)*$I$9+EK79/MAX(EJ79+EB79+EK79, 0.1)*$J$9))/($B$11+$C$11+$F$11)</f>
        <v>0.84080760054517367</v>
      </c>
      <c r="CP79">
        <f>($B$11*$K$9+$C$11*$K$9+$F$11*((EJ79+EB79)/MAX(EJ79+EB79+EK79, 0.1)*$P$9+EK79/MAX(EJ79+EB79+EK79, 0.1)*$Q$9))/($B$11+$C$11+$F$11)</f>
        <v>0.16115866905218537</v>
      </c>
      <c r="CQ79">
        <v>6</v>
      </c>
      <c r="CR79">
        <v>0.5</v>
      </c>
      <c r="CS79" t="s">
        <v>418</v>
      </c>
      <c r="CT79">
        <v>2</v>
      </c>
      <c r="CU79">
        <v>1690388609.099999</v>
      </c>
      <c r="CV79">
        <v>409.57006451612898</v>
      </c>
      <c r="CW79">
        <v>433.34383870967741</v>
      </c>
      <c r="CX79">
        <v>28.028509677419351</v>
      </c>
      <c r="CY79">
        <v>24.952274193548391</v>
      </c>
      <c r="CZ79">
        <v>408.37299999999999</v>
      </c>
      <c r="DA79">
        <v>27.68816774193548</v>
      </c>
      <c r="DB79">
        <v>600.16641935483869</v>
      </c>
      <c r="DC79">
        <v>101.48190322580641</v>
      </c>
      <c r="DD79">
        <v>0.1001182419354839</v>
      </c>
      <c r="DE79">
        <v>29.86049677419355</v>
      </c>
      <c r="DF79">
        <v>29.607861290322571</v>
      </c>
      <c r="DG79">
        <v>999.90000000000032</v>
      </c>
      <c r="DH79">
        <v>0</v>
      </c>
      <c r="DI79">
        <v>0</v>
      </c>
      <c r="DJ79">
        <v>9998.061612903226</v>
      </c>
      <c r="DK79">
        <v>0</v>
      </c>
      <c r="DL79">
        <v>1785.421935483871</v>
      </c>
      <c r="DM79">
        <v>-23.773861290322579</v>
      </c>
      <c r="DN79">
        <v>421.38070967741942</v>
      </c>
      <c r="DO79">
        <v>444.43354838709672</v>
      </c>
      <c r="DP79">
        <v>3.0762351612903229</v>
      </c>
      <c r="DQ79">
        <v>433.34383870967741</v>
      </c>
      <c r="DR79">
        <v>24.952274193548391</v>
      </c>
      <c r="DS79">
        <v>2.8443841935483878</v>
      </c>
      <c r="DT79">
        <v>2.532202580645162</v>
      </c>
      <c r="DU79">
        <v>23.143945161290318</v>
      </c>
      <c r="DV79">
        <v>21.234980645161301</v>
      </c>
      <c r="DW79">
        <v>1499.9996774193551</v>
      </c>
      <c r="DX79">
        <v>0.97299164516129044</v>
      </c>
      <c r="DY79">
        <v>2.700824193548387E-2</v>
      </c>
      <c r="DZ79">
        <v>0</v>
      </c>
      <c r="EA79">
        <v>816.47454838709677</v>
      </c>
      <c r="EB79">
        <v>4.9993100000000013</v>
      </c>
      <c r="EC79">
        <v>13535.63870967742</v>
      </c>
      <c r="ED79">
        <v>13259.19677419355</v>
      </c>
      <c r="EE79">
        <v>37.686999999999983</v>
      </c>
      <c r="EF79">
        <v>39.186999999999983</v>
      </c>
      <c r="EG79">
        <v>38.003999999999998</v>
      </c>
      <c r="EH79">
        <v>38.475612903225802</v>
      </c>
      <c r="EI79">
        <v>39.061999999999983</v>
      </c>
      <c r="EJ79">
        <v>1454.619677419355</v>
      </c>
      <c r="EK79">
        <v>40.380000000000017</v>
      </c>
      <c r="EL79">
        <v>0</v>
      </c>
      <c r="EM79">
        <v>95.200000047683716</v>
      </c>
      <c r="EN79">
        <v>0</v>
      </c>
      <c r="EO79">
        <v>816.36880769230766</v>
      </c>
      <c r="EP79">
        <v>-25.199487208372251</v>
      </c>
      <c r="EQ79">
        <v>-386.87179572451407</v>
      </c>
      <c r="ER79">
        <v>13533.40769230769</v>
      </c>
      <c r="ES79">
        <v>15</v>
      </c>
      <c r="ET79">
        <v>1690388425.5999999</v>
      </c>
      <c r="EU79" t="s">
        <v>702</v>
      </c>
      <c r="EV79">
        <v>1690388425.5999999</v>
      </c>
      <c r="EW79">
        <v>1690387553</v>
      </c>
      <c r="EX79">
        <v>39</v>
      </c>
      <c r="EY79">
        <v>0.11</v>
      </c>
      <c r="EZ79">
        <v>0</v>
      </c>
      <c r="FA79">
        <v>1.1919999999999999</v>
      </c>
      <c r="FB79">
        <v>0.34</v>
      </c>
      <c r="FC79">
        <v>418</v>
      </c>
      <c r="FD79">
        <v>25</v>
      </c>
      <c r="FE79">
        <v>0.28999999999999998</v>
      </c>
      <c r="FF79">
        <v>0.17</v>
      </c>
      <c r="FG79">
        <v>22.482833137716931</v>
      </c>
      <c r="FH79">
        <v>0.41007339267283188</v>
      </c>
      <c r="FI79">
        <v>4.340937633485055E-2</v>
      </c>
      <c r="FJ79">
        <v>1</v>
      </c>
      <c r="FK79">
        <v>-23.75235609756097</v>
      </c>
      <c r="FL79">
        <v>-0.54601463414636831</v>
      </c>
      <c r="FM79">
        <v>6.1335212696120037E-2</v>
      </c>
      <c r="FN79">
        <v>1</v>
      </c>
      <c r="FO79">
        <v>409.57006451612898</v>
      </c>
      <c r="FP79">
        <v>0.56733870967561484</v>
      </c>
      <c r="FQ79">
        <v>4.6998926194919653E-2</v>
      </c>
      <c r="FR79">
        <v>1</v>
      </c>
      <c r="FS79">
        <v>3.0561597560975611</v>
      </c>
      <c r="FT79">
        <v>0.47364585365853529</v>
      </c>
      <c r="FU79">
        <v>4.6802222924474647E-2</v>
      </c>
      <c r="FV79">
        <v>1</v>
      </c>
      <c r="FW79">
        <v>28.028509677419351</v>
      </c>
      <c r="FX79">
        <v>0.46025322580638789</v>
      </c>
      <c r="FY79">
        <v>3.4341204018559619E-2</v>
      </c>
      <c r="FZ79">
        <v>1</v>
      </c>
      <c r="GA79">
        <v>5</v>
      </c>
      <c r="GB79">
        <v>5</v>
      </c>
      <c r="GC79" t="s">
        <v>420</v>
      </c>
      <c r="GD79">
        <v>3.1747899999999998</v>
      </c>
      <c r="GE79">
        <v>2.7967499999999998</v>
      </c>
      <c r="GF79">
        <v>0.102494</v>
      </c>
      <c r="GG79">
        <v>0.10774499999999999</v>
      </c>
      <c r="GH79">
        <v>0.133544</v>
      </c>
      <c r="GI79">
        <v>0.124015</v>
      </c>
      <c r="GJ79">
        <v>27921.3</v>
      </c>
      <c r="GK79">
        <v>22134.799999999999</v>
      </c>
      <c r="GL79">
        <v>29090.6</v>
      </c>
      <c r="GM79">
        <v>24314.1</v>
      </c>
      <c r="GN79">
        <v>32037.9</v>
      </c>
      <c r="GO79">
        <v>31069.4</v>
      </c>
      <c r="GP79">
        <v>40118.300000000003</v>
      </c>
      <c r="GQ79">
        <v>39660.5</v>
      </c>
      <c r="GR79">
        <v>2.12663</v>
      </c>
      <c r="GS79">
        <v>1.85087</v>
      </c>
      <c r="GT79">
        <v>8.3975499999999995E-2</v>
      </c>
      <c r="GU79">
        <v>0</v>
      </c>
      <c r="GV79">
        <v>28.2713</v>
      </c>
      <c r="GW79">
        <v>999.9</v>
      </c>
      <c r="GX79">
        <v>62.1</v>
      </c>
      <c r="GY79">
        <v>33.299999999999997</v>
      </c>
      <c r="GZ79">
        <v>31.439699999999998</v>
      </c>
      <c r="HA79">
        <v>62.258800000000001</v>
      </c>
      <c r="HB79">
        <v>31.0337</v>
      </c>
      <c r="HC79">
        <v>1</v>
      </c>
      <c r="HD79">
        <v>0.211697</v>
      </c>
      <c r="HE79">
        <v>0</v>
      </c>
      <c r="HF79">
        <v>20.2789</v>
      </c>
      <c r="HG79">
        <v>5.2232799999999999</v>
      </c>
      <c r="HH79">
        <v>11.908099999999999</v>
      </c>
      <c r="HI79">
        <v>4.9637500000000001</v>
      </c>
      <c r="HJ79">
        <v>3.2919999999999998</v>
      </c>
      <c r="HK79">
        <v>9999</v>
      </c>
      <c r="HL79">
        <v>9999</v>
      </c>
      <c r="HM79">
        <v>9999</v>
      </c>
      <c r="HN79">
        <v>999.9</v>
      </c>
      <c r="HO79">
        <v>4.9702200000000003</v>
      </c>
      <c r="HP79">
        <v>1.8751800000000001</v>
      </c>
      <c r="HQ79">
        <v>1.87395</v>
      </c>
      <c r="HR79">
        <v>1.87317</v>
      </c>
      <c r="HS79">
        <v>1.8746</v>
      </c>
      <c r="HT79">
        <v>1.8695299999999999</v>
      </c>
      <c r="HU79">
        <v>1.8737699999999999</v>
      </c>
      <c r="HV79">
        <v>1.8788</v>
      </c>
      <c r="HW79">
        <v>0</v>
      </c>
      <c r="HX79">
        <v>0</v>
      </c>
      <c r="HY79">
        <v>0</v>
      </c>
      <c r="HZ79">
        <v>0</v>
      </c>
      <c r="IA79" t="s">
        <v>421</v>
      </c>
      <c r="IB79" t="s">
        <v>422</v>
      </c>
      <c r="IC79" t="s">
        <v>423</v>
      </c>
      <c r="ID79" t="s">
        <v>423</v>
      </c>
      <c r="IE79" t="s">
        <v>423</v>
      </c>
      <c r="IF79" t="s">
        <v>423</v>
      </c>
      <c r="IG79">
        <v>0</v>
      </c>
      <c r="IH79">
        <v>100</v>
      </c>
      <c r="II79">
        <v>100</v>
      </c>
      <c r="IJ79">
        <v>1.1970000000000001</v>
      </c>
      <c r="IK79">
        <v>0.34039999999999998</v>
      </c>
      <c r="IL79">
        <v>1.1755874701456339</v>
      </c>
      <c r="IM79">
        <v>7.5022699049890511E-4</v>
      </c>
      <c r="IN79">
        <v>-1.9075414379404558E-6</v>
      </c>
      <c r="IO79">
        <v>4.87577687351772E-10</v>
      </c>
      <c r="IP79">
        <v>0.34034499999999568</v>
      </c>
      <c r="IQ79">
        <v>0</v>
      </c>
      <c r="IR79">
        <v>0</v>
      </c>
      <c r="IS79">
        <v>0</v>
      </c>
      <c r="IT79">
        <v>1</v>
      </c>
      <c r="IU79">
        <v>1943</v>
      </c>
      <c r="IV79">
        <v>1</v>
      </c>
      <c r="IW79">
        <v>21</v>
      </c>
      <c r="IX79">
        <v>3.2</v>
      </c>
      <c r="IY79">
        <v>17.7</v>
      </c>
      <c r="IZ79">
        <v>1.1303700000000001</v>
      </c>
      <c r="JA79">
        <v>2.4230999999999998</v>
      </c>
      <c r="JB79">
        <v>1.42578</v>
      </c>
      <c r="JC79">
        <v>2.2717299999999998</v>
      </c>
      <c r="JD79">
        <v>1.5478499999999999</v>
      </c>
      <c r="JE79">
        <v>2.3156699999999999</v>
      </c>
      <c r="JF79">
        <v>36.789200000000001</v>
      </c>
      <c r="JG79">
        <v>14.3247</v>
      </c>
      <c r="JH79">
        <v>18</v>
      </c>
      <c r="JI79">
        <v>627.68700000000001</v>
      </c>
      <c r="JJ79">
        <v>432.113</v>
      </c>
      <c r="JK79">
        <v>29.270199999999999</v>
      </c>
      <c r="JL79">
        <v>30.135100000000001</v>
      </c>
      <c r="JM79">
        <v>30</v>
      </c>
      <c r="JN79">
        <v>30.106000000000002</v>
      </c>
      <c r="JO79">
        <v>30.0562</v>
      </c>
      <c r="JP79">
        <v>22.632200000000001</v>
      </c>
      <c r="JQ79">
        <v>21.3889</v>
      </c>
      <c r="JR79">
        <v>78.706900000000005</v>
      </c>
      <c r="JS79">
        <v>-999.9</v>
      </c>
      <c r="JT79">
        <v>433.67399999999998</v>
      </c>
      <c r="JU79">
        <v>25</v>
      </c>
      <c r="JV79">
        <v>94.772199999999998</v>
      </c>
      <c r="JW79">
        <v>100.91200000000001</v>
      </c>
    </row>
    <row r="80" spans="1:283" x14ac:dyDescent="0.2">
      <c r="A80">
        <v>64</v>
      </c>
      <c r="B80">
        <v>1690391108.5</v>
      </c>
      <c r="C80">
        <v>12738.400000095369</v>
      </c>
      <c r="D80" t="s">
        <v>711</v>
      </c>
      <c r="E80" t="s">
        <v>712</v>
      </c>
      <c r="F80">
        <v>15</v>
      </c>
      <c r="P80">
        <v>1690391100.5</v>
      </c>
      <c r="Q80">
        <f t="shared" si="0"/>
        <v>6.7440019010817282E-4</v>
      </c>
      <c r="R80">
        <f t="shared" si="1"/>
        <v>0.67440019010817287</v>
      </c>
      <c r="S80">
        <f t="shared" si="2"/>
        <v>6.2187809921033557</v>
      </c>
      <c r="T80">
        <f t="shared" si="3"/>
        <v>409.65477419354841</v>
      </c>
      <c r="U80">
        <f t="shared" si="4"/>
        <v>177.28686807348041</v>
      </c>
      <c r="V80">
        <f t="shared" si="5"/>
        <v>18.005126237499415</v>
      </c>
      <c r="W80">
        <f t="shared" si="6"/>
        <v>41.604242904737085</v>
      </c>
      <c r="X80">
        <f t="shared" si="7"/>
        <v>4.4499474090983163E-2</v>
      </c>
      <c r="Y80">
        <f>IF(LEFT(CS80,1)&lt;&gt;"0",IF(LEFT(CS80,1)="1",3,CT80),$D$5+$E$5*(DJ80*DC80/($K$5*1000))+$F$5*(DJ80*DC80/($K$5*1000))*MAX(MIN(CQ80,$J$5),$I$5)*MAX(MIN(CQ80,$J$5),$I$5)+$G$5*MAX(MIN(CQ80,$J$5),$I$5)*(DJ80*DC80/($K$5*1000))+$H$5*(DJ80*DC80/($K$5*1000))*(DJ80*DC80/($K$5*1000)))</f>
        <v>2.9538164305209951</v>
      </c>
      <c r="Z80">
        <f t="shared" si="8"/>
        <v>4.413037115177789E-2</v>
      </c>
      <c r="AA80">
        <f t="shared" si="9"/>
        <v>2.7614389081560144E-2</v>
      </c>
      <c r="AB80">
        <f t="shared" si="10"/>
        <v>241.73797772010502</v>
      </c>
      <c r="AC80">
        <f>(DE80+(AB80+2*0.95*0.0000000567*(((DE80+$B$7)+273)^4-(DE80+273)^4)-44100*Q80)/(1.84*29.3*Y80+8*0.95*0.0000000567*(DE80+273)^3))</f>
        <v>30.427674402727835</v>
      </c>
      <c r="AD80">
        <f>($C$7*DF80+$D$7*DG80+$E$7*AC80)</f>
        <v>29.38205806451613</v>
      </c>
      <c r="AE80">
        <f t="shared" si="11"/>
        <v>4.1115477050001479</v>
      </c>
      <c r="AF80">
        <f t="shared" si="12"/>
        <v>64.213423668505129</v>
      </c>
      <c r="AG80">
        <f t="shared" si="13"/>
        <v>2.6108852515781447</v>
      </c>
      <c r="AH80">
        <f t="shared" si="14"/>
        <v>4.0659493022153095</v>
      </c>
      <c r="AI80">
        <f t="shared" si="15"/>
        <v>1.5006624534220032</v>
      </c>
      <c r="AJ80">
        <f t="shared" si="16"/>
        <v>-29.741048383770423</v>
      </c>
      <c r="AK80">
        <f t="shared" si="17"/>
        <v>-30.756082505663141</v>
      </c>
      <c r="AL80">
        <f>2*0.95*0.0000000567*(((DE80+$B$7)+273)^4-(AD80+273)^4)</f>
        <v>-2.298850199824626</v>
      </c>
      <c r="AM80">
        <f t="shared" si="18"/>
        <v>178.94199663084686</v>
      </c>
      <c r="AN80">
        <v>0</v>
      </c>
      <c r="AO80">
        <v>0</v>
      </c>
      <c r="AP80">
        <f>IF(AN80*$H$13&gt;=AR80,1,(AR80/(AR80-AN80*$H$13)))</f>
        <v>1</v>
      </c>
      <c r="AQ80">
        <f t="shared" si="19"/>
        <v>0</v>
      </c>
      <c r="AR80">
        <f>MAX(0,($B$13+$C$13*DJ80)/(1+$D$13*DJ80)*DC80/(DE80+273)*$E$13)</f>
        <v>53225.254743003919</v>
      </c>
      <c r="AS80" t="s">
        <v>414</v>
      </c>
      <c r="AT80">
        <v>12558.6</v>
      </c>
      <c r="AU80">
        <v>607.06799999999998</v>
      </c>
      <c r="AV80">
        <v>2188.17</v>
      </c>
      <c r="AW80">
        <f t="shared" si="20"/>
        <v>0.72256817340517421</v>
      </c>
      <c r="AX80">
        <v>-1.734461745173538</v>
      </c>
      <c r="AY80" t="s">
        <v>713</v>
      </c>
      <c r="AZ80">
        <v>12474.6</v>
      </c>
      <c r="BA80">
        <v>903.85847999999999</v>
      </c>
      <c r="BB80">
        <v>1088.32</v>
      </c>
      <c r="BC80">
        <f t="shared" si="21"/>
        <v>0.16949198765069096</v>
      </c>
      <c r="BD80">
        <v>0.5</v>
      </c>
      <c r="BE80">
        <f t="shared" si="22"/>
        <v>1261.2167618472888</v>
      </c>
      <c r="BF80">
        <f t="shared" si="23"/>
        <v>6.2187809921033557</v>
      </c>
      <c r="BG80">
        <f t="shared" si="24"/>
        <v>106.88306791193256</v>
      </c>
      <c r="BH80">
        <f t="shared" si="25"/>
        <v>6.3060077996647266E-3</v>
      </c>
      <c r="BI80">
        <f t="shared" si="26"/>
        <v>1.0105943104969128</v>
      </c>
      <c r="BJ80">
        <f t="shared" si="27"/>
        <v>474.13444064729447</v>
      </c>
      <c r="BK80" t="s">
        <v>714</v>
      </c>
      <c r="BL80">
        <v>-3425.66</v>
      </c>
      <c r="BM80">
        <f t="shared" si="28"/>
        <v>-3425.66</v>
      </c>
      <c r="BN80">
        <f t="shared" si="29"/>
        <v>4.1476587768303439</v>
      </c>
      <c r="BO80">
        <f t="shared" si="30"/>
        <v>4.0864496519701012E-2</v>
      </c>
      <c r="BP80">
        <f t="shared" si="31"/>
        <v>0.19591793837718638</v>
      </c>
      <c r="BQ80">
        <f t="shared" si="32"/>
        <v>0.38329507202047985</v>
      </c>
      <c r="BR80">
        <f t="shared" si="33"/>
        <v>0.69562242031190913</v>
      </c>
      <c r="BS80">
        <f t="shared" si="34"/>
        <v>-0.15487808572386128</v>
      </c>
      <c r="BT80">
        <f t="shared" si="35"/>
        <v>1.1548780857238612</v>
      </c>
      <c r="BU80">
        <v>3246</v>
      </c>
      <c r="BV80">
        <v>300</v>
      </c>
      <c r="BW80">
        <v>300</v>
      </c>
      <c r="BX80">
        <v>300</v>
      </c>
      <c r="BY80">
        <v>12474.6</v>
      </c>
      <c r="BZ80">
        <v>1059.44</v>
      </c>
      <c r="CA80">
        <v>-9.0381100000000002E-3</v>
      </c>
      <c r="CB80">
        <v>0.81</v>
      </c>
      <c r="CC80" t="s">
        <v>417</v>
      </c>
      <c r="CD80" t="s">
        <v>417</v>
      </c>
      <c r="CE80" t="s">
        <v>417</v>
      </c>
      <c r="CF80" t="s">
        <v>417</v>
      </c>
      <c r="CG80" t="s">
        <v>417</v>
      </c>
      <c r="CH80" t="s">
        <v>417</v>
      </c>
      <c r="CI80" t="s">
        <v>417</v>
      </c>
      <c r="CJ80" t="s">
        <v>417</v>
      </c>
      <c r="CK80" t="s">
        <v>417</v>
      </c>
      <c r="CL80" t="s">
        <v>417</v>
      </c>
      <c r="CM80">
        <f>$B$11*DK80+$C$11*DL80+$F$11*DW80*(1-DZ80)</f>
        <v>1500.007096774194</v>
      </c>
      <c r="CN80">
        <f t="shared" si="36"/>
        <v>1261.2167618472888</v>
      </c>
      <c r="CO80">
        <f>($B$11*$D$9+$C$11*$D$9+$F$11*((EJ80+EB80)/MAX(EJ80+EB80+EK80, 0.1)*$I$9+EK80/MAX(EJ80+EB80+EK80, 0.1)*$J$9))/($B$11+$C$11+$F$11)</f>
        <v>0.84080719655231606</v>
      </c>
      <c r="CP80">
        <f>($B$11*$K$9+$C$11*$K$9+$F$11*((EJ80+EB80)/MAX(EJ80+EB80+EK80, 0.1)*$P$9+EK80/MAX(EJ80+EB80+EK80, 0.1)*$Q$9))/($B$11+$C$11+$F$11)</f>
        <v>0.16115788934596983</v>
      </c>
      <c r="CQ80">
        <v>6</v>
      </c>
      <c r="CR80">
        <v>0.5</v>
      </c>
      <c r="CS80" t="s">
        <v>418</v>
      </c>
      <c r="CT80">
        <v>2</v>
      </c>
      <c r="CU80">
        <v>1690391100.5</v>
      </c>
      <c r="CV80">
        <v>409.65477419354841</v>
      </c>
      <c r="CW80">
        <v>416.14754838709672</v>
      </c>
      <c r="CX80">
        <v>25.707993548387101</v>
      </c>
      <c r="CY80">
        <v>25.051161290322579</v>
      </c>
      <c r="CZ80">
        <v>408.57677419354837</v>
      </c>
      <c r="DA80">
        <v>25.355993548387101</v>
      </c>
      <c r="DB80">
        <v>600.21051612903216</v>
      </c>
      <c r="DC80">
        <v>101.45925806451611</v>
      </c>
      <c r="DD80">
        <v>0.1000194677419355</v>
      </c>
      <c r="DE80">
        <v>29.188922580645158</v>
      </c>
      <c r="DF80">
        <v>29.38205806451613</v>
      </c>
      <c r="DG80">
        <v>999.90000000000032</v>
      </c>
      <c r="DH80">
        <v>0</v>
      </c>
      <c r="DI80">
        <v>0</v>
      </c>
      <c r="DJ80">
        <v>9993.1641935483858</v>
      </c>
      <c r="DK80">
        <v>0</v>
      </c>
      <c r="DL80">
        <v>1885.0932258064511</v>
      </c>
      <c r="DM80">
        <v>-6.3738770967741933</v>
      </c>
      <c r="DN80">
        <v>420.58112903225799</v>
      </c>
      <c r="DO80">
        <v>426.84054838709682</v>
      </c>
      <c r="DP80">
        <v>0.64517380645161271</v>
      </c>
      <c r="DQ80">
        <v>416.14754838709672</v>
      </c>
      <c r="DR80">
        <v>25.051161290322579</v>
      </c>
      <c r="DS80">
        <v>2.6071300000000002</v>
      </c>
      <c r="DT80">
        <v>2.5416709677419358</v>
      </c>
      <c r="DU80">
        <v>21.711200000000002</v>
      </c>
      <c r="DV80">
        <v>21.295819354838709</v>
      </c>
      <c r="DW80">
        <v>1500.007096774194</v>
      </c>
      <c r="DX80">
        <v>0.97300600000000048</v>
      </c>
      <c r="DY80">
        <v>2.6993799999999991E-2</v>
      </c>
      <c r="DZ80">
        <v>0</v>
      </c>
      <c r="EA80">
        <v>906.63287096774195</v>
      </c>
      <c r="EB80">
        <v>4.9993100000000013</v>
      </c>
      <c r="EC80">
        <v>15514.7870967742</v>
      </c>
      <c r="ED80">
        <v>13259.322580645159</v>
      </c>
      <c r="EE80">
        <v>37.936999999999983</v>
      </c>
      <c r="EF80">
        <v>39.395000000000003</v>
      </c>
      <c r="EG80">
        <v>38.311999999999983</v>
      </c>
      <c r="EH80">
        <v>38.711387096774168</v>
      </c>
      <c r="EI80">
        <v>39.186999999999983</v>
      </c>
      <c r="EJ80">
        <v>1454.6470967741941</v>
      </c>
      <c r="EK80">
        <v>40.359999999999978</v>
      </c>
      <c r="EL80">
        <v>0</v>
      </c>
      <c r="EM80">
        <v>2491.1000001430511</v>
      </c>
      <c r="EN80">
        <v>0</v>
      </c>
      <c r="EO80">
        <v>903.85847999999999</v>
      </c>
      <c r="EP80">
        <v>-188.1670769335966</v>
      </c>
      <c r="EQ80">
        <v>-1645.1999998276151</v>
      </c>
      <c r="ER80">
        <v>15478.624</v>
      </c>
      <c r="ES80">
        <v>15</v>
      </c>
      <c r="ET80">
        <v>1690391127</v>
      </c>
      <c r="EU80" t="s">
        <v>715</v>
      </c>
      <c r="EV80">
        <v>1690391126.5</v>
      </c>
      <c r="EW80">
        <v>1690391127</v>
      </c>
      <c r="EX80">
        <v>40</v>
      </c>
      <c r="EY80">
        <v>-0.115</v>
      </c>
      <c r="EZ80">
        <v>1.2E-2</v>
      </c>
      <c r="FA80">
        <v>1.0780000000000001</v>
      </c>
      <c r="FB80">
        <v>0.35199999999999998</v>
      </c>
      <c r="FC80">
        <v>416</v>
      </c>
      <c r="FD80">
        <v>25</v>
      </c>
      <c r="FE80">
        <v>0.31</v>
      </c>
      <c r="FF80">
        <v>0.23</v>
      </c>
      <c r="FG80">
        <v>6.1032986154255138</v>
      </c>
      <c r="FH80">
        <v>-0.3040976471838997</v>
      </c>
      <c r="FI80">
        <v>4.625186856723873E-2</v>
      </c>
      <c r="FJ80">
        <v>1</v>
      </c>
      <c r="FK80">
        <v>-6.3965370731707312</v>
      </c>
      <c r="FL80">
        <v>0.4093501045296149</v>
      </c>
      <c r="FM80">
        <v>6.7856727913604767E-2</v>
      </c>
      <c r="FN80">
        <v>1</v>
      </c>
      <c r="FO80">
        <v>409.76548387096773</v>
      </c>
      <c r="FP80">
        <v>0.56922580645158261</v>
      </c>
      <c r="FQ80">
        <v>4.6648217452192837E-2</v>
      </c>
      <c r="FR80">
        <v>1</v>
      </c>
      <c r="FS80">
        <v>0.6209973658536585</v>
      </c>
      <c r="FT80">
        <v>0.48054217421602791</v>
      </c>
      <c r="FU80">
        <v>4.9243781071148712E-2</v>
      </c>
      <c r="FV80">
        <v>1</v>
      </c>
      <c r="FW80">
        <v>25.693854838709669</v>
      </c>
      <c r="FX80">
        <v>0.15597096774186139</v>
      </c>
      <c r="FY80">
        <v>1.268465770539434E-2</v>
      </c>
      <c r="FZ80">
        <v>1</v>
      </c>
      <c r="GA80">
        <v>5</v>
      </c>
      <c r="GB80">
        <v>5</v>
      </c>
      <c r="GC80" t="s">
        <v>420</v>
      </c>
      <c r="GD80">
        <v>3.1752400000000001</v>
      </c>
      <c r="GE80">
        <v>2.7962400000000001</v>
      </c>
      <c r="GF80">
        <v>0.10267900000000001</v>
      </c>
      <c r="GG80">
        <v>0.104671</v>
      </c>
      <c r="GH80">
        <v>0.12570899999999999</v>
      </c>
      <c r="GI80">
        <v>0.124456</v>
      </c>
      <c r="GJ80">
        <v>27931</v>
      </c>
      <c r="GK80">
        <v>22224.7</v>
      </c>
      <c r="GL80">
        <v>29102.9</v>
      </c>
      <c r="GM80">
        <v>24325.9</v>
      </c>
      <c r="GN80">
        <v>32343.7</v>
      </c>
      <c r="GO80">
        <v>31066</v>
      </c>
      <c r="GP80">
        <v>40135.300000000003</v>
      </c>
      <c r="GQ80">
        <v>39678.800000000003</v>
      </c>
      <c r="GR80">
        <v>2.1322299999999998</v>
      </c>
      <c r="GS80">
        <v>1.8655299999999999</v>
      </c>
      <c r="GT80">
        <v>7.4785199999999996E-2</v>
      </c>
      <c r="GU80">
        <v>0</v>
      </c>
      <c r="GV80">
        <v>28.150200000000002</v>
      </c>
      <c r="GW80">
        <v>999.9</v>
      </c>
      <c r="GX80">
        <v>63.8</v>
      </c>
      <c r="GY80">
        <v>32.1</v>
      </c>
      <c r="GZ80">
        <v>30.198</v>
      </c>
      <c r="HA80">
        <v>62.19</v>
      </c>
      <c r="HB80">
        <v>31.6907</v>
      </c>
      <c r="HC80">
        <v>1</v>
      </c>
      <c r="HD80">
        <v>0.16404199999999999</v>
      </c>
      <c r="HE80">
        <v>0</v>
      </c>
      <c r="HF80">
        <v>20.278400000000001</v>
      </c>
      <c r="HG80">
        <v>5.2262700000000004</v>
      </c>
      <c r="HH80">
        <v>11.908099999999999</v>
      </c>
      <c r="HI80">
        <v>4.9638</v>
      </c>
      <c r="HJ80">
        <v>3.2919999999999998</v>
      </c>
      <c r="HK80">
        <v>9999</v>
      </c>
      <c r="HL80">
        <v>9999</v>
      </c>
      <c r="HM80">
        <v>9999</v>
      </c>
      <c r="HN80">
        <v>999.9</v>
      </c>
      <c r="HO80">
        <v>4.97018</v>
      </c>
      <c r="HP80">
        <v>1.8750199999999999</v>
      </c>
      <c r="HQ80">
        <v>1.87378</v>
      </c>
      <c r="HR80">
        <v>1.87293</v>
      </c>
      <c r="HS80">
        <v>1.87443</v>
      </c>
      <c r="HT80">
        <v>1.86937</v>
      </c>
      <c r="HU80">
        <v>1.8736299999999999</v>
      </c>
      <c r="HV80">
        <v>1.87866</v>
      </c>
      <c r="HW80">
        <v>0</v>
      </c>
      <c r="HX80">
        <v>0</v>
      </c>
      <c r="HY80">
        <v>0</v>
      </c>
      <c r="HZ80">
        <v>0</v>
      </c>
      <c r="IA80" t="s">
        <v>421</v>
      </c>
      <c r="IB80" t="s">
        <v>422</v>
      </c>
      <c r="IC80" t="s">
        <v>423</v>
      </c>
      <c r="ID80" t="s">
        <v>423</v>
      </c>
      <c r="IE80" t="s">
        <v>423</v>
      </c>
      <c r="IF80" t="s">
        <v>423</v>
      </c>
      <c r="IG80">
        <v>0</v>
      </c>
      <c r="IH80">
        <v>100</v>
      </c>
      <c r="II80">
        <v>100</v>
      </c>
      <c r="IJ80">
        <v>1.0780000000000001</v>
      </c>
      <c r="IK80">
        <v>0.35199999999999998</v>
      </c>
      <c r="IL80">
        <v>1.1755874701456339</v>
      </c>
      <c r="IM80">
        <v>7.5022699049890511E-4</v>
      </c>
      <c r="IN80">
        <v>-1.9075414379404558E-6</v>
      </c>
      <c r="IO80">
        <v>4.87577687351772E-10</v>
      </c>
      <c r="IP80">
        <v>0.34034499999999568</v>
      </c>
      <c r="IQ80">
        <v>0</v>
      </c>
      <c r="IR80">
        <v>0</v>
      </c>
      <c r="IS80">
        <v>0</v>
      </c>
      <c r="IT80">
        <v>1</v>
      </c>
      <c r="IU80">
        <v>1943</v>
      </c>
      <c r="IV80">
        <v>1</v>
      </c>
      <c r="IW80">
        <v>21</v>
      </c>
      <c r="IX80">
        <v>44.7</v>
      </c>
      <c r="IY80">
        <v>59.3</v>
      </c>
      <c r="IZ80">
        <v>1.0827599999999999</v>
      </c>
      <c r="JA80">
        <v>2.36694</v>
      </c>
      <c r="JB80">
        <v>1.42578</v>
      </c>
      <c r="JC80">
        <v>2.2705099999999998</v>
      </c>
      <c r="JD80">
        <v>1.5478499999999999</v>
      </c>
      <c r="JE80">
        <v>2.47437</v>
      </c>
      <c r="JF80">
        <v>34.5321</v>
      </c>
      <c r="JG80">
        <v>14.6311</v>
      </c>
      <c r="JH80">
        <v>18</v>
      </c>
      <c r="JI80">
        <v>624.02599999999995</v>
      </c>
      <c r="JJ80">
        <v>435.07</v>
      </c>
      <c r="JK80">
        <v>28.3232</v>
      </c>
      <c r="JL80">
        <v>29.418700000000001</v>
      </c>
      <c r="JM80">
        <v>30.000599999999999</v>
      </c>
      <c r="JN80">
        <v>29.334299999999999</v>
      </c>
      <c r="JO80">
        <v>29.2804</v>
      </c>
      <c r="JP80">
        <v>21.686699999999998</v>
      </c>
      <c r="JQ80">
        <v>21.391100000000002</v>
      </c>
      <c r="JR80">
        <v>82.336399999999998</v>
      </c>
      <c r="JS80">
        <v>-999.9</v>
      </c>
      <c r="JT80">
        <v>416.35</v>
      </c>
      <c r="JU80">
        <v>25</v>
      </c>
      <c r="JV80">
        <v>94.812299999999993</v>
      </c>
      <c r="JW80">
        <v>100.96</v>
      </c>
    </row>
    <row r="81" spans="1:283" x14ac:dyDescent="0.2">
      <c r="A81">
        <v>65</v>
      </c>
      <c r="B81">
        <v>1690391244</v>
      </c>
      <c r="C81">
        <v>12873.900000095369</v>
      </c>
      <c r="D81" t="s">
        <v>716</v>
      </c>
      <c r="E81" t="s">
        <v>717</v>
      </c>
      <c r="F81">
        <v>15</v>
      </c>
      <c r="P81">
        <v>1690391236</v>
      </c>
      <c r="Q81">
        <f t="shared" ref="Q81:Q144" si="37">(R81)/1000</f>
        <v>8.8133091776819081E-4</v>
      </c>
      <c r="R81">
        <f t="shared" ref="R81:R144" si="38">1000*DB81*AP81*(CX81-CY81)/(100*CQ81*(1000-AP81*CX81))</f>
        <v>0.88133091776819084</v>
      </c>
      <c r="S81">
        <f t="shared" ref="S81:S144" si="39">DB81*AP81*(CW81-CV81*(1000-AP81*CY81)/(1000-AP81*CX81))/(100*CQ81)</f>
        <v>7.5798657750194529</v>
      </c>
      <c r="T81">
        <f t="shared" ref="T81:T144" si="40">CV81 - IF(AP81&gt;1, S81*CQ81*100/(AR81*DJ81), 0)</f>
        <v>410.03425806451611</v>
      </c>
      <c r="U81">
        <f t="shared" ref="U81:U144" si="41">((AA81-Q81/2)*T81-S81)/(AA81+Q81/2)</f>
        <v>178.74832117438007</v>
      </c>
      <c r="V81">
        <f t="shared" ref="V81:V144" si="42">U81*(DC81+DD81)/1000</f>
        <v>18.153691326419441</v>
      </c>
      <c r="W81">
        <f t="shared" ref="W81:W144" si="43">(CV81 - IF(AP81&gt;1, S81*CQ81*100/(AR81*DJ81), 0))*(DC81+DD81)/1000</f>
        <v>41.643106381395931</v>
      </c>
      <c r="X81">
        <f t="shared" ref="X81:X144" si="44">2/((1/Z81-1/Y81)+SIGN(Z81)*SQRT((1/Z81-1/Y81)*(1/Z81-1/Y81) + 4*CR81/((CR81+1)*(CR81+1))*(2*1/Z81*1/Y81-1/Y81*1/Y81)))</f>
        <v>5.4708385335831673E-2</v>
      </c>
      <c r="Y81">
        <f>IF(LEFT(CS81,1)&lt;&gt;"0",IF(LEFT(CS81,1)="1",3,CT81),$D$5+$E$5*(DJ81*DC81/($K$5*1000))+$F$5*(DJ81*DC81/($K$5*1000))*MAX(MIN(CQ81,$J$5),$I$5)*MAX(MIN(CQ81,$J$5),$I$5)+$G$5*MAX(MIN(CQ81,$J$5),$I$5)*(DJ81*DC81/($K$5*1000))+$H$5*(DJ81*DC81/($K$5*1000))*(DJ81*DC81/($K$5*1000)))</f>
        <v>2.9555946095523269</v>
      </c>
      <c r="Z81">
        <f t="shared" ref="Z81:Z144" si="45">Q81*(1000-(1000*0.61365*EXP(17.502*AD81/(240.97+AD81))/(DC81+DD81)+CX81)/2)/(1000*0.61365*EXP(17.502*AD81/(240.97+AD81))/(DC81+DD81)-CX81)</f>
        <v>5.4151973570882743E-2</v>
      </c>
      <c r="AA81">
        <f t="shared" ref="AA81:AA144" si="46">1/((CR81+1)/(X81/1.6)+1/(Y81/1.37)) + CR81/((CR81+1)/(X81/1.6) + CR81/(Y81/1.37))</f>
        <v>3.3894503167334847E-2</v>
      </c>
      <c r="AB81">
        <f t="shared" ref="AB81:AB144" si="47">(CM81*CP81)</f>
        <v>241.7352799273915</v>
      </c>
      <c r="AC81">
        <f>(DE81+(AB81+2*0.95*0.0000000567*(((DE81+$B$7)+273)^4-(DE81+273)^4)-44100*Q81)/(1.84*29.3*Y81+8*0.95*0.0000000567*(DE81+273)^3))</f>
        <v>30.996287535728968</v>
      </c>
      <c r="AD81">
        <f>($C$7*DF81+$D$7*DG81+$E$7*AC81)</f>
        <v>29.814012903225809</v>
      </c>
      <c r="AE81">
        <f t="shared" ref="AE81:AE144" si="48">0.61365*EXP(17.502*AD81/(240.97+AD81))</f>
        <v>4.2151469361166995</v>
      </c>
      <c r="AF81">
        <f t="shared" ref="AF81:AF144" si="49">(AG81/AH81*100)</f>
        <v>62.112721757907295</v>
      </c>
      <c r="AG81">
        <f t="shared" ref="AG81:AG144" si="50">CX81*(DC81+DD81)/1000</f>
        <v>2.6178466650001169</v>
      </c>
      <c r="AH81">
        <f t="shared" ref="AH81:AH144" si="51">0.61365*EXP(17.502*DE81/(240.97+DE81))</f>
        <v>4.2146706679567627</v>
      </c>
      <c r="AI81">
        <f t="shared" ref="AI81:AI144" si="52">(AE81-CX81*(DC81+DD81)/1000)</f>
        <v>1.5973002711165827</v>
      </c>
      <c r="AJ81">
        <f t="shared" ref="AJ81:AJ144" si="53">(-Q81*44100)</f>
        <v>-38.866693473577214</v>
      </c>
      <c r="AK81">
        <f t="shared" ref="AK81:AK144" si="54">2*29.3*Y81*0.92*(DE81-AD81)</f>
        <v>-0.31302996162334251</v>
      </c>
      <c r="AL81">
        <f>2*0.95*0.0000000567*(((DE81+$B$7)+273)^4-(AD81+273)^4)</f>
        <v>-2.3505848317407842E-2</v>
      </c>
      <c r="AM81">
        <f t="shared" ref="AM81:AM144" si="55">AB81+AL81+AJ81+AK81</f>
        <v>202.53205064387356</v>
      </c>
      <c r="AN81">
        <v>0</v>
      </c>
      <c r="AO81">
        <v>0</v>
      </c>
      <c r="AP81">
        <f>IF(AN81*$H$13&gt;=AR81,1,(AR81/(AR81-AN81*$H$13)))</f>
        <v>1</v>
      </c>
      <c r="AQ81">
        <f t="shared" ref="AQ81:AQ144" si="56">(AP81-1)*100</f>
        <v>0</v>
      </c>
      <c r="AR81">
        <f>MAX(0,($B$13+$C$13*DJ81)/(1+$D$13*DJ81)*DC81/(DE81+273)*$E$13)</f>
        <v>53167.184998434059</v>
      </c>
      <c r="AS81" t="s">
        <v>414</v>
      </c>
      <c r="AT81">
        <v>12558.6</v>
      </c>
      <c r="AU81">
        <v>607.06799999999998</v>
      </c>
      <c r="AV81">
        <v>2188.17</v>
      </c>
      <c r="AW81">
        <f t="shared" ref="AW81:AW144" si="57">1-AU81/AV81</f>
        <v>0.72256817340517421</v>
      </c>
      <c r="AX81">
        <v>-1.734461745173538</v>
      </c>
      <c r="AY81" t="s">
        <v>718</v>
      </c>
      <c r="AZ81">
        <v>12507.5</v>
      </c>
      <c r="BA81">
        <v>559.94223076923072</v>
      </c>
      <c r="BB81">
        <v>746.80799999999999</v>
      </c>
      <c r="BC81">
        <f t="shared" ref="BC81:BC144" si="58">1-BA81/BB81</f>
        <v>0.25021929228231254</v>
      </c>
      <c r="BD81">
        <v>0.5</v>
      </c>
      <c r="BE81">
        <f t="shared" ref="BE81:BE144" si="59">CN81</f>
        <v>1261.1997293289173</v>
      </c>
      <c r="BF81">
        <f t="shared" ref="BF81:BF144" si="60">S81</f>
        <v>7.5798657750194529</v>
      </c>
      <c r="BG81">
        <f t="shared" ref="BG81:BG144" si="61">BC81*BD81*BE81</f>
        <v>157.78825184966291</v>
      </c>
      <c r="BH81">
        <f t="shared" ref="BH81:BH144" si="62">(BF81-AX81)/BE81</f>
        <v>7.3852914043591907E-3</v>
      </c>
      <c r="BI81">
        <f t="shared" ref="BI81:BI144" si="63">(AV81-BB81)/BB81</f>
        <v>1.9300302085676642</v>
      </c>
      <c r="BJ81">
        <f t="shared" ref="BJ81:BJ144" si="64">AU81/(AW81+AU81/BB81)</f>
        <v>395.36766805055225</v>
      </c>
      <c r="BK81" t="s">
        <v>719</v>
      </c>
      <c r="BL81">
        <v>-1768.62</v>
      </c>
      <c r="BM81">
        <f t="shared" ref="BM81:BM144" si="65">IF(BL81&lt;&gt;0, BL81, BJ81)</f>
        <v>-1768.62</v>
      </c>
      <c r="BN81">
        <f t="shared" ref="BN81:BN144" si="66">1-BM81/BB81</f>
        <v>3.3682392261464793</v>
      </c>
      <c r="BO81">
        <f t="shared" ref="BO81:BO144" si="67">(BB81-BA81)/(BB81-BM81)</f>
        <v>7.4287862435644864E-2</v>
      </c>
      <c r="BP81">
        <f t="shared" ref="BP81:BP144" si="68">(AV81-BB81)/(AV81-BM81)</f>
        <v>0.36427558702887952</v>
      </c>
      <c r="BQ81">
        <f t="shared" ref="BQ81:BQ144" si="69">(BB81-BA81)/(BB81-AU81)</f>
        <v>1.3372389382479553</v>
      </c>
      <c r="BR81">
        <f t="shared" ref="BR81:BR144" si="70">(AV81-BB81)/(AV81-AU81)</f>
        <v>0.91161860525127414</v>
      </c>
      <c r="BS81">
        <f t="shared" ref="BS81:BS144" si="71">(BO81*BM81/BA81)</f>
        <v>-0.23464384724194667</v>
      </c>
      <c r="BT81">
        <f t="shared" ref="BT81:BT144" si="72">(1-BS81)</f>
        <v>1.2346438472419468</v>
      </c>
      <c r="BU81">
        <v>3248</v>
      </c>
      <c r="BV81">
        <v>300</v>
      </c>
      <c r="BW81">
        <v>300</v>
      </c>
      <c r="BX81">
        <v>300</v>
      </c>
      <c r="BY81">
        <v>12507.5</v>
      </c>
      <c r="BZ81">
        <v>704.27</v>
      </c>
      <c r="CA81">
        <v>-9.0621399999999998E-3</v>
      </c>
      <c r="CB81">
        <v>-5.48</v>
      </c>
      <c r="CC81" t="s">
        <v>417</v>
      </c>
      <c r="CD81" t="s">
        <v>417</v>
      </c>
      <c r="CE81" t="s">
        <v>417</v>
      </c>
      <c r="CF81" t="s">
        <v>417</v>
      </c>
      <c r="CG81" t="s">
        <v>417</v>
      </c>
      <c r="CH81" t="s">
        <v>417</v>
      </c>
      <c r="CI81" t="s">
        <v>417</v>
      </c>
      <c r="CJ81" t="s">
        <v>417</v>
      </c>
      <c r="CK81" t="s">
        <v>417</v>
      </c>
      <c r="CL81" t="s">
        <v>417</v>
      </c>
      <c r="CM81">
        <f>$B$11*DK81+$C$11*DL81+$F$11*DW81*(1-DZ81)</f>
        <v>1499.986451612903</v>
      </c>
      <c r="CN81">
        <f t="shared" ref="CN81:CN144" si="73">CM81*CO81</f>
        <v>1261.1997293289173</v>
      </c>
      <c r="CO81">
        <f>($B$11*$D$9+$C$11*$D$9+$F$11*((EJ81+EB81)/MAX(EJ81+EB81+EK81, 0.1)*$I$9+EK81/MAX(EJ81+EB81+EK81, 0.1)*$J$9))/($B$11+$C$11+$F$11)</f>
        <v>0.84080741394215697</v>
      </c>
      <c r="CP81">
        <f>($B$11*$K$9+$C$11*$K$9+$F$11*((EJ81+EB81)/MAX(EJ81+EB81+EK81, 0.1)*$P$9+EK81/MAX(EJ81+EB81+EK81, 0.1)*$Q$9))/($B$11+$C$11+$F$11)</f>
        <v>0.161158308908363</v>
      </c>
      <c r="CQ81">
        <v>6</v>
      </c>
      <c r="CR81">
        <v>0.5</v>
      </c>
      <c r="CS81" t="s">
        <v>418</v>
      </c>
      <c r="CT81">
        <v>2</v>
      </c>
      <c r="CU81">
        <v>1690391236</v>
      </c>
      <c r="CV81">
        <v>410.03425806451611</v>
      </c>
      <c r="CW81">
        <v>417.97245161290323</v>
      </c>
      <c r="CX81">
        <v>25.776338709677422</v>
      </c>
      <c r="CY81">
        <v>24.918054838709669</v>
      </c>
      <c r="CZ81">
        <v>408.91825806451612</v>
      </c>
      <c r="DA81">
        <v>25.428338709677419</v>
      </c>
      <c r="DB81">
        <v>600.23038709677417</v>
      </c>
      <c r="DC81">
        <v>101.4601290322581</v>
      </c>
      <c r="DD81">
        <v>9.9937138709677395E-2</v>
      </c>
      <c r="DE81">
        <v>29.81204838709678</v>
      </c>
      <c r="DF81">
        <v>29.814012903225809</v>
      </c>
      <c r="DG81">
        <v>999.90000000000032</v>
      </c>
      <c r="DH81">
        <v>0</v>
      </c>
      <c r="DI81">
        <v>0</v>
      </c>
      <c r="DJ81">
        <v>10003.16806451613</v>
      </c>
      <c r="DK81">
        <v>0</v>
      </c>
      <c r="DL81">
        <v>2004.4641935483869</v>
      </c>
      <c r="DM81">
        <v>-7.9721874193548388</v>
      </c>
      <c r="DN81">
        <v>420.84993548387098</v>
      </c>
      <c r="DO81">
        <v>428.65351612903243</v>
      </c>
      <c r="DP81">
        <v>0.8626299354838709</v>
      </c>
      <c r="DQ81">
        <v>417.97245161290323</v>
      </c>
      <c r="DR81">
        <v>24.918054838709669</v>
      </c>
      <c r="DS81">
        <v>2.615710967741935</v>
      </c>
      <c r="DT81">
        <v>2.5281896774193542</v>
      </c>
      <c r="DU81">
        <v>21.76496451612903</v>
      </c>
      <c r="DV81">
        <v>21.209112903225801</v>
      </c>
      <c r="DW81">
        <v>1499.986451612903</v>
      </c>
      <c r="DX81">
        <v>0.97299712903225777</v>
      </c>
      <c r="DY81">
        <v>2.7002670967741942E-2</v>
      </c>
      <c r="DZ81">
        <v>0</v>
      </c>
      <c r="EA81">
        <v>560.10906451612902</v>
      </c>
      <c r="EB81">
        <v>4.9993100000000013</v>
      </c>
      <c r="EC81">
        <v>10739.9935483871</v>
      </c>
      <c r="ED81">
        <v>13259.10645161291</v>
      </c>
      <c r="EE81">
        <v>38.125</v>
      </c>
      <c r="EF81">
        <v>39.741870967741939</v>
      </c>
      <c r="EG81">
        <v>38.436999999999983</v>
      </c>
      <c r="EH81">
        <v>39.017999999999986</v>
      </c>
      <c r="EI81">
        <v>39.46748387096774</v>
      </c>
      <c r="EJ81">
        <v>1454.6164516129029</v>
      </c>
      <c r="EK81">
        <v>40.370322580645137</v>
      </c>
      <c r="EL81">
        <v>0</v>
      </c>
      <c r="EM81">
        <v>135.20000004768369</v>
      </c>
      <c r="EN81">
        <v>0</v>
      </c>
      <c r="EO81">
        <v>559.94223076923072</v>
      </c>
      <c r="EP81">
        <v>-14.03514529646516</v>
      </c>
      <c r="EQ81">
        <v>-14.208546760423379</v>
      </c>
      <c r="ER81">
        <v>10738.41538461538</v>
      </c>
      <c r="ES81">
        <v>15</v>
      </c>
      <c r="ET81">
        <v>1690391269</v>
      </c>
      <c r="EU81" t="s">
        <v>720</v>
      </c>
      <c r="EV81">
        <v>1690391262</v>
      </c>
      <c r="EW81">
        <v>1690391269</v>
      </c>
      <c r="EX81">
        <v>41</v>
      </c>
      <c r="EY81">
        <v>3.7999999999999999E-2</v>
      </c>
      <c r="EZ81">
        <v>-4.0000000000000001E-3</v>
      </c>
      <c r="FA81">
        <v>1.1160000000000001</v>
      </c>
      <c r="FB81">
        <v>0.34799999999999998</v>
      </c>
      <c r="FC81">
        <v>418</v>
      </c>
      <c r="FD81">
        <v>25</v>
      </c>
      <c r="FE81">
        <v>0.45</v>
      </c>
      <c r="FF81">
        <v>0.18</v>
      </c>
      <c r="FG81">
        <v>7.6093803997377254</v>
      </c>
      <c r="FH81">
        <v>0.69141022792128148</v>
      </c>
      <c r="FI81">
        <v>7.1577259606174018E-2</v>
      </c>
      <c r="FJ81">
        <v>1</v>
      </c>
      <c r="FK81">
        <v>-7.9285489999999994</v>
      </c>
      <c r="FL81">
        <v>-0.88794168855531463</v>
      </c>
      <c r="FM81">
        <v>0.1018241372121562</v>
      </c>
      <c r="FN81">
        <v>1</v>
      </c>
      <c r="FO81">
        <v>409.99759999999998</v>
      </c>
      <c r="FP81">
        <v>8.5268075641038957E-2</v>
      </c>
      <c r="FQ81">
        <v>2.4970115471632762E-2</v>
      </c>
      <c r="FR81">
        <v>1</v>
      </c>
      <c r="FS81">
        <v>0.84093705000000019</v>
      </c>
      <c r="FT81">
        <v>0.39754333958723898</v>
      </c>
      <c r="FU81">
        <v>3.8899208875599257E-2</v>
      </c>
      <c r="FV81">
        <v>1</v>
      </c>
      <c r="FW81">
        <v>25.777053333333331</v>
      </c>
      <c r="FX81">
        <v>0.30223448275860493</v>
      </c>
      <c r="FY81">
        <v>2.2107566326687519E-2</v>
      </c>
      <c r="FZ81">
        <v>1</v>
      </c>
      <c r="GA81">
        <v>5</v>
      </c>
      <c r="GB81">
        <v>5</v>
      </c>
      <c r="GC81" t="s">
        <v>420</v>
      </c>
      <c r="GD81">
        <v>3.17489</v>
      </c>
      <c r="GE81">
        <v>2.7965</v>
      </c>
      <c r="GF81">
        <v>0.102685</v>
      </c>
      <c r="GG81">
        <v>0.104925</v>
      </c>
      <c r="GH81">
        <v>0.125969</v>
      </c>
      <c r="GI81">
        <v>0.124052</v>
      </c>
      <c r="GJ81">
        <v>27923</v>
      </c>
      <c r="GK81">
        <v>22208.6</v>
      </c>
      <c r="GL81">
        <v>29096.400000000001</v>
      </c>
      <c r="GM81">
        <v>24316.5</v>
      </c>
      <c r="GN81">
        <v>32328</v>
      </c>
      <c r="GO81">
        <v>31070.1</v>
      </c>
      <c r="GP81">
        <v>40126.5</v>
      </c>
      <c r="GQ81">
        <v>39664.400000000001</v>
      </c>
      <c r="GR81">
        <v>2.1317499999999998</v>
      </c>
      <c r="GS81">
        <v>1.8641300000000001</v>
      </c>
      <c r="GT81">
        <v>6.8157899999999993E-2</v>
      </c>
      <c r="GU81">
        <v>0</v>
      </c>
      <c r="GV81">
        <v>28.742000000000001</v>
      </c>
      <c r="GW81">
        <v>999.9</v>
      </c>
      <c r="GX81">
        <v>64.099999999999994</v>
      </c>
      <c r="GY81">
        <v>32.1</v>
      </c>
      <c r="GZ81">
        <v>30.339200000000002</v>
      </c>
      <c r="HA81">
        <v>62.63</v>
      </c>
      <c r="HB81">
        <v>32.383800000000001</v>
      </c>
      <c r="HC81">
        <v>1</v>
      </c>
      <c r="HD81">
        <v>0.186197</v>
      </c>
      <c r="HE81">
        <v>0</v>
      </c>
      <c r="HF81">
        <v>20.278099999999998</v>
      </c>
      <c r="HG81">
        <v>5.2252299999999998</v>
      </c>
      <c r="HH81">
        <v>11.908099999999999</v>
      </c>
      <c r="HI81">
        <v>4.9638999999999998</v>
      </c>
      <c r="HJ81">
        <v>3.2919999999999998</v>
      </c>
      <c r="HK81">
        <v>9999</v>
      </c>
      <c r="HL81">
        <v>9999</v>
      </c>
      <c r="HM81">
        <v>9999</v>
      </c>
      <c r="HN81">
        <v>999.9</v>
      </c>
      <c r="HO81">
        <v>4.9701700000000004</v>
      </c>
      <c r="HP81">
        <v>1.8750100000000001</v>
      </c>
      <c r="HQ81">
        <v>1.87378</v>
      </c>
      <c r="HR81">
        <v>1.873</v>
      </c>
      <c r="HS81">
        <v>1.8744499999999999</v>
      </c>
      <c r="HT81">
        <v>1.8693500000000001</v>
      </c>
      <c r="HU81">
        <v>1.8736299999999999</v>
      </c>
      <c r="HV81">
        <v>1.87866</v>
      </c>
      <c r="HW81">
        <v>0</v>
      </c>
      <c r="HX81">
        <v>0</v>
      </c>
      <c r="HY81">
        <v>0</v>
      </c>
      <c r="HZ81">
        <v>0</v>
      </c>
      <c r="IA81" t="s">
        <v>421</v>
      </c>
      <c r="IB81" t="s">
        <v>422</v>
      </c>
      <c r="IC81" t="s">
        <v>423</v>
      </c>
      <c r="ID81" t="s">
        <v>423</v>
      </c>
      <c r="IE81" t="s">
        <v>423</v>
      </c>
      <c r="IF81" t="s">
        <v>423</v>
      </c>
      <c r="IG81">
        <v>0</v>
      </c>
      <c r="IH81">
        <v>100</v>
      </c>
      <c r="II81">
        <v>100</v>
      </c>
      <c r="IJ81">
        <v>1.1160000000000001</v>
      </c>
      <c r="IK81">
        <v>0.34799999999999998</v>
      </c>
      <c r="IL81">
        <v>1.060739535077738</v>
      </c>
      <c r="IM81">
        <v>7.5022699049890511E-4</v>
      </c>
      <c r="IN81">
        <v>-1.9075414379404558E-6</v>
      </c>
      <c r="IO81">
        <v>4.87577687351772E-10</v>
      </c>
      <c r="IP81">
        <v>0.35234285714285818</v>
      </c>
      <c r="IQ81">
        <v>0</v>
      </c>
      <c r="IR81">
        <v>0</v>
      </c>
      <c r="IS81">
        <v>0</v>
      </c>
      <c r="IT81">
        <v>1</v>
      </c>
      <c r="IU81">
        <v>1943</v>
      </c>
      <c r="IV81">
        <v>1</v>
      </c>
      <c r="IW81">
        <v>21</v>
      </c>
      <c r="IX81">
        <v>2</v>
      </c>
      <c r="IY81">
        <v>1.9</v>
      </c>
      <c r="IZ81">
        <v>1.08643</v>
      </c>
      <c r="JA81">
        <v>2.3925800000000002</v>
      </c>
      <c r="JB81">
        <v>1.42578</v>
      </c>
      <c r="JC81">
        <v>2.2705099999999998</v>
      </c>
      <c r="JD81">
        <v>1.5478499999999999</v>
      </c>
      <c r="JE81">
        <v>2.2888199999999999</v>
      </c>
      <c r="JF81">
        <v>34.875500000000002</v>
      </c>
      <c r="JG81">
        <v>14.5961</v>
      </c>
      <c r="JH81">
        <v>18</v>
      </c>
      <c r="JI81">
        <v>626.15700000000004</v>
      </c>
      <c r="JJ81">
        <v>435.99700000000001</v>
      </c>
      <c r="JK81">
        <v>28.720099999999999</v>
      </c>
      <c r="JL81">
        <v>29.733499999999999</v>
      </c>
      <c r="JM81">
        <v>30.000900000000001</v>
      </c>
      <c r="JN81">
        <v>29.578399999999998</v>
      </c>
      <c r="JO81">
        <v>29.52</v>
      </c>
      <c r="JP81">
        <v>21.767299999999999</v>
      </c>
      <c r="JQ81">
        <v>20.2836</v>
      </c>
      <c r="JR81">
        <v>82.336399999999998</v>
      </c>
      <c r="JS81">
        <v>-999.9</v>
      </c>
      <c r="JT81">
        <v>417.95</v>
      </c>
      <c r="JU81">
        <v>25</v>
      </c>
      <c r="JV81">
        <v>94.791399999999996</v>
      </c>
      <c r="JW81">
        <v>100.922</v>
      </c>
    </row>
    <row r="82" spans="1:283" x14ac:dyDescent="0.2">
      <c r="A82">
        <v>66</v>
      </c>
      <c r="B82">
        <v>1690391379</v>
      </c>
      <c r="C82">
        <v>13008.900000095369</v>
      </c>
      <c r="D82" t="s">
        <v>721</v>
      </c>
      <c r="E82" t="s">
        <v>722</v>
      </c>
      <c r="F82">
        <v>15</v>
      </c>
      <c r="P82">
        <v>1690391371</v>
      </c>
      <c r="Q82">
        <f t="shared" si="37"/>
        <v>8.8085402696315841E-4</v>
      </c>
      <c r="R82">
        <f t="shared" si="38"/>
        <v>0.8808540269631584</v>
      </c>
      <c r="S82">
        <f t="shared" si="39"/>
        <v>8.3257235769751219</v>
      </c>
      <c r="T82">
        <f t="shared" si="40"/>
        <v>410.07122580645159</v>
      </c>
      <c r="U82">
        <f t="shared" si="41"/>
        <v>133.87119304559721</v>
      </c>
      <c r="V82">
        <f t="shared" si="42"/>
        <v>13.595492086299677</v>
      </c>
      <c r="W82">
        <f t="shared" si="43"/>
        <v>41.64540539630439</v>
      </c>
      <c r="X82">
        <f t="shared" si="44"/>
        <v>5.0017192268769592E-2</v>
      </c>
      <c r="Y82">
        <f>IF(LEFT(CS82,1)&lt;&gt;"0",IF(LEFT(CS82,1)="1",3,CT82),$D$5+$E$5*(DJ82*DC82/($K$5*1000))+$F$5*(DJ82*DC82/($K$5*1000))*MAX(MIN(CQ82,$J$5),$I$5)*MAX(MIN(CQ82,$J$5),$I$5)+$G$5*MAX(MIN(CQ82,$J$5),$I$5)*(DJ82*DC82/($K$5*1000))+$H$5*(DJ82*DC82/($K$5*1000))*(DJ82*DC82/($K$5*1000)))</f>
        <v>2.9547019067284501</v>
      </c>
      <c r="Z82">
        <f t="shared" si="45"/>
        <v>4.9551535603142523E-2</v>
      </c>
      <c r="AA82">
        <f t="shared" si="46"/>
        <v>3.1011185720720987E-2</v>
      </c>
      <c r="AB82">
        <f t="shared" si="47"/>
        <v>241.74024656079311</v>
      </c>
      <c r="AC82">
        <f>(DE82+(AB82+2*0.95*0.0000000567*(((DE82+$B$7)+273)^4-(DE82+273)^4)-44100*Q82)/(1.84*29.3*Y82+8*0.95*0.0000000567*(DE82+273)^3))</f>
        <v>31.384659923769281</v>
      </c>
      <c r="AD82">
        <f>($C$7*DF82+$D$7*DG82+$E$7*AC82)</f>
        <v>30.47012258064516</v>
      </c>
      <c r="AE82">
        <f t="shared" si="48"/>
        <v>4.3768593420689195</v>
      </c>
      <c r="AF82">
        <f t="shared" si="49"/>
        <v>61.114450536490317</v>
      </c>
      <c r="AG82">
        <f t="shared" si="50"/>
        <v>2.6338505767336908</v>
      </c>
      <c r="AH82">
        <f t="shared" si="51"/>
        <v>4.3097018031129428</v>
      </c>
      <c r="AI82">
        <f t="shared" si="52"/>
        <v>1.7430087653352286</v>
      </c>
      <c r="AJ82">
        <f t="shared" si="53"/>
        <v>-38.845662589075289</v>
      </c>
      <c r="AK82">
        <f t="shared" si="54"/>
        <v>-42.988282181322319</v>
      </c>
      <c r="AL82">
        <f>2*0.95*0.0000000567*(((DE82+$B$7)+273)^4-(AD82+273)^4)</f>
        <v>-3.2457576871357179</v>
      </c>
      <c r="AM82">
        <f t="shared" si="55"/>
        <v>156.66054410325978</v>
      </c>
      <c r="AN82">
        <v>0</v>
      </c>
      <c r="AO82">
        <v>0</v>
      </c>
      <c r="AP82">
        <f>IF(AN82*$H$13&gt;=AR82,1,(AR82/(AR82-AN82*$H$13)))</f>
        <v>1</v>
      </c>
      <c r="AQ82">
        <f t="shared" si="56"/>
        <v>0</v>
      </c>
      <c r="AR82">
        <f>MAX(0,($B$13+$C$13*DJ82)/(1+$D$13*DJ82)*DC82/(DE82+273)*$E$13)</f>
        <v>53073.239125987398</v>
      </c>
      <c r="AS82" t="s">
        <v>414</v>
      </c>
      <c r="AT82">
        <v>12558.6</v>
      </c>
      <c r="AU82">
        <v>607.06799999999998</v>
      </c>
      <c r="AV82">
        <v>2188.17</v>
      </c>
      <c r="AW82">
        <f t="shared" si="57"/>
        <v>0.72256817340517421</v>
      </c>
      <c r="AX82">
        <v>-1.734461745173538</v>
      </c>
      <c r="AY82" t="s">
        <v>723</v>
      </c>
      <c r="AZ82">
        <v>12571.2</v>
      </c>
      <c r="BA82">
        <v>729.65807999999993</v>
      </c>
      <c r="BB82">
        <v>933.33299999999997</v>
      </c>
      <c r="BC82">
        <f t="shared" si="58"/>
        <v>0.21822320650828808</v>
      </c>
      <c r="BD82">
        <v>0.5</v>
      </c>
      <c r="BE82">
        <f t="shared" si="59"/>
        <v>1261.2291748518232</v>
      </c>
      <c r="BF82">
        <f t="shared" si="60"/>
        <v>8.3257235769751219</v>
      </c>
      <c r="BG82">
        <f t="shared" si="61"/>
        <v>137.61473733898359</v>
      </c>
      <c r="BH82">
        <f t="shared" si="62"/>
        <v>7.9764927126194894E-3</v>
      </c>
      <c r="BI82">
        <f t="shared" si="63"/>
        <v>1.3444686944531052</v>
      </c>
      <c r="BJ82">
        <f t="shared" si="64"/>
        <v>442.14763650053277</v>
      </c>
      <c r="BK82" t="s">
        <v>724</v>
      </c>
      <c r="BL82">
        <v>-108.39</v>
      </c>
      <c r="BM82">
        <f t="shared" si="65"/>
        <v>-108.39</v>
      </c>
      <c r="BN82">
        <f t="shared" si="66"/>
        <v>1.116132184332923</v>
      </c>
      <c r="BO82">
        <f t="shared" si="67"/>
        <v>0.19551734962173251</v>
      </c>
      <c r="BP82">
        <f t="shared" si="68"/>
        <v>0.54639852649179643</v>
      </c>
      <c r="BQ82">
        <f t="shared" si="69"/>
        <v>0.62426224081651438</v>
      </c>
      <c r="BR82">
        <f t="shared" si="70"/>
        <v>0.79364708918210203</v>
      </c>
      <c r="BS82">
        <f t="shared" si="71"/>
        <v>-2.9043912630282376E-2</v>
      </c>
      <c r="BT82">
        <f t="shared" si="72"/>
        <v>1.0290439126302824</v>
      </c>
      <c r="BU82">
        <v>3250</v>
      </c>
      <c r="BV82">
        <v>300</v>
      </c>
      <c r="BW82">
        <v>300</v>
      </c>
      <c r="BX82">
        <v>300</v>
      </c>
      <c r="BY82">
        <v>12571.2</v>
      </c>
      <c r="BZ82">
        <v>906.69</v>
      </c>
      <c r="CA82">
        <v>-9.1072600000000007E-3</v>
      </c>
      <c r="CB82">
        <v>0.87</v>
      </c>
      <c r="CC82" t="s">
        <v>417</v>
      </c>
      <c r="CD82" t="s">
        <v>417</v>
      </c>
      <c r="CE82" t="s">
        <v>417</v>
      </c>
      <c r="CF82" t="s">
        <v>417</v>
      </c>
      <c r="CG82" t="s">
        <v>417</v>
      </c>
      <c r="CH82" t="s">
        <v>417</v>
      </c>
      <c r="CI82" t="s">
        <v>417</v>
      </c>
      <c r="CJ82" t="s">
        <v>417</v>
      </c>
      <c r="CK82" t="s">
        <v>417</v>
      </c>
      <c r="CL82" t="s">
        <v>417</v>
      </c>
      <c r="CM82">
        <f>$B$11*DK82+$C$11*DL82+$F$11*DW82*(1-DZ82)</f>
        <v>1500.0219354838709</v>
      </c>
      <c r="CN82">
        <f t="shared" si="73"/>
        <v>1261.2291748518232</v>
      </c>
      <c r="CO82">
        <f>($B$11*$D$9+$C$11*$D$9+$F$11*((EJ82+EB82)/MAX(EJ82+EB82+EK82, 0.1)*$I$9+EK82/MAX(EJ82+EB82+EK82, 0.1)*$J$9))/($B$11+$C$11+$F$11)</f>
        <v>0.84080715422670205</v>
      </c>
      <c r="CP82">
        <f>($B$11*$K$9+$C$11*$K$9+$F$11*((EJ82+EB82)/MAX(EJ82+EB82+EK82, 0.1)*$P$9+EK82/MAX(EJ82+EB82+EK82, 0.1)*$Q$9))/($B$11+$C$11+$F$11)</f>
        <v>0.16115780765753504</v>
      </c>
      <c r="CQ82">
        <v>6</v>
      </c>
      <c r="CR82">
        <v>0.5</v>
      </c>
      <c r="CS82" t="s">
        <v>418</v>
      </c>
      <c r="CT82">
        <v>2</v>
      </c>
      <c r="CU82">
        <v>1690391371</v>
      </c>
      <c r="CV82">
        <v>410.07122580645159</v>
      </c>
      <c r="CW82">
        <v>418.75509677419348</v>
      </c>
      <c r="CX82">
        <v>25.93482580645161</v>
      </c>
      <c r="CY82">
        <v>25.077119354838722</v>
      </c>
      <c r="CZ82">
        <v>408.96822580645158</v>
      </c>
      <c r="DA82">
        <v>25.589825806451611</v>
      </c>
      <c r="DB82">
        <v>600.21180645161303</v>
      </c>
      <c r="DC82">
        <v>101.4564193548387</v>
      </c>
      <c r="DD82">
        <v>0.10009759999999999</v>
      </c>
      <c r="DE82">
        <v>30.200254838709679</v>
      </c>
      <c r="DF82">
        <v>30.47012258064516</v>
      </c>
      <c r="DG82">
        <v>999.90000000000032</v>
      </c>
      <c r="DH82">
        <v>0</v>
      </c>
      <c r="DI82">
        <v>0</v>
      </c>
      <c r="DJ82">
        <v>9998.4674193548381</v>
      </c>
      <c r="DK82">
        <v>0</v>
      </c>
      <c r="DL82">
        <v>1807.887419354839</v>
      </c>
      <c r="DM82">
        <v>-8.6668303225806458</v>
      </c>
      <c r="DN82">
        <v>421.00845161290329</v>
      </c>
      <c r="DO82">
        <v>429.52638709677422</v>
      </c>
      <c r="DP82">
        <v>0.86110503225806445</v>
      </c>
      <c r="DQ82">
        <v>418.75509677419348</v>
      </c>
      <c r="DR82">
        <v>25.077119354838722</v>
      </c>
      <c r="DS82">
        <v>2.6316009677419361</v>
      </c>
      <c r="DT82">
        <v>2.544236774193549</v>
      </c>
      <c r="DU82">
        <v>21.86411935483871</v>
      </c>
      <c r="DV82">
        <v>21.31227419354839</v>
      </c>
      <c r="DW82">
        <v>1500.0219354838709</v>
      </c>
      <c r="DX82">
        <v>0.97300677419354831</v>
      </c>
      <c r="DY82">
        <v>2.699356451612904E-2</v>
      </c>
      <c r="DZ82">
        <v>0</v>
      </c>
      <c r="EA82">
        <v>730.42361290322583</v>
      </c>
      <c r="EB82">
        <v>4.9993100000000013</v>
      </c>
      <c r="EC82">
        <v>13041.67419354839</v>
      </c>
      <c r="ED82">
        <v>13259.45483870968</v>
      </c>
      <c r="EE82">
        <v>38.463419354838713</v>
      </c>
      <c r="EF82">
        <v>40.312064516129027</v>
      </c>
      <c r="EG82">
        <v>38.945129032258059</v>
      </c>
      <c r="EH82">
        <v>39.375</v>
      </c>
      <c r="EI82">
        <v>39.875</v>
      </c>
      <c r="EJ82">
        <v>1454.667419354839</v>
      </c>
      <c r="EK82">
        <v>40.358387096774173</v>
      </c>
      <c r="EL82">
        <v>0</v>
      </c>
      <c r="EM82">
        <v>134.60000014305109</v>
      </c>
      <c r="EN82">
        <v>0</v>
      </c>
      <c r="EO82">
        <v>729.65807999999993</v>
      </c>
      <c r="EP82">
        <v>-47.184461532984052</v>
      </c>
      <c r="EQ82">
        <v>-538.13846275134711</v>
      </c>
      <c r="ER82">
        <v>13030.904</v>
      </c>
      <c r="ES82">
        <v>15</v>
      </c>
      <c r="ET82">
        <v>1690391398</v>
      </c>
      <c r="EU82" t="s">
        <v>725</v>
      </c>
      <c r="EV82">
        <v>1690391398</v>
      </c>
      <c r="EW82">
        <v>1690391398</v>
      </c>
      <c r="EX82">
        <v>42</v>
      </c>
      <c r="EY82">
        <v>-1.2999999999999999E-2</v>
      </c>
      <c r="EZ82">
        <v>-3.0000000000000001E-3</v>
      </c>
      <c r="FA82">
        <v>1.103</v>
      </c>
      <c r="FB82">
        <v>0.34499999999999997</v>
      </c>
      <c r="FC82">
        <v>419</v>
      </c>
      <c r="FD82">
        <v>25</v>
      </c>
      <c r="FE82">
        <v>0.24</v>
      </c>
      <c r="FF82">
        <v>0.06</v>
      </c>
      <c r="FG82">
        <v>8.2996985550758708</v>
      </c>
      <c r="FH82">
        <v>0.82680595576696525</v>
      </c>
      <c r="FI82">
        <v>7.7183726621867635E-2</v>
      </c>
      <c r="FJ82">
        <v>1</v>
      </c>
      <c r="FK82">
        <v>-8.6625484999999998</v>
      </c>
      <c r="FL82">
        <v>-0.47760292682924887</v>
      </c>
      <c r="FM82">
        <v>8.6715027433254002E-2</v>
      </c>
      <c r="FN82">
        <v>1</v>
      </c>
      <c r="FO82">
        <v>410.09503333333339</v>
      </c>
      <c r="FP82">
        <v>-0.88719911012156938</v>
      </c>
      <c r="FQ82">
        <v>6.9990705732186423E-2</v>
      </c>
      <c r="FR82">
        <v>1</v>
      </c>
      <c r="FS82">
        <v>0.83742534999999996</v>
      </c>
      <c r="FT82">
        <v>0.49926182363977523</v>
      </c>
      <c r="FU82">
        <v>5.1904630945393493E-2</v>
      </c>
      <c r="FV82">
        <v>1</v>
      </c>
      <c r="FW82">
        <v>25.932786666666669</v>
      </c>
      <c r="FX82">
        <v>0.48688765294769337</v>
      </c>
      <c r="FY82">
        <v>3.545377021167459E-2</v>
      </c>
      <c r="FZ82">
        <v>1</v>
      </c>
      <c r="GA82">
        <v>5</v>
      </c>
      <c r="GB82">
        <v>5</v>
      </c>
      <c r="GC82" t="s">
        <v>420</v>
      </c>
      <c r="GD82">
        <v>3.1746799999999999</v>
      </c>
      <c r="GE82">
        <v>2.7971699999999999</v>
      </c>
      <c r="GF82">
        <v>0.102591</v>
      </c>
      <c r="GG82">
        <v>0.10499799999999999</v>
      </c>
      <c r="GH82">
        <v>0.12651100000000001</v>
      </c>
      <c r="GI82">
        <v>0.124403</v>
      </c>
      <c r="GJ82">
        <v>27906.1</v>
      </c>
      <c r="GK82">
        <v>22193.9</v>
      </c>
      <c r="GL82">
        <v>29077.599999999999</v>
      </c>
      <c r="GM82">
        <v>24303.9</v>
      </c>
      <c r="GN82">
        <v>32289</v>
      </c>
      <c r="GO82">
        <v>31042.3</v>
      </c>
      <c r="GP82">
        <v>40101.699999999997</v>
      </c>
      <c r="GQ82">
        <v>39643.9</v>
      </c>
      <c r="GR82">
        <v>2.1227999999999998</v>
      </c>
      <c r="GS82">
        <v>1.8530800000000001</v>
      </c>
      <c r="GT82">
        <v>7.4997499999999995E-2</v>
      </c>
      <c r="GU82">
        <v>0</v>
      </c>
      <c r="GV82">
        <v>29.252400000000002</v>
      </c>
      <c r="GW82">
        <v>999.9</v>
      </c>
      <c r="GX82">
        <v>64.8</v>
      </c>
      <c r="GY82">
        <v>32.200000000000003</v>
      </c>
      <c r="GZ82">
        <v>30.846599999999999</v>
      </c>
      <c r="HA82">
        <v>61.91</v>
      </c>
      <c r="HB82">
        <v>31.342099999999999</v>
      </c>
      <c r="HC82">
        <v>1</v>
      </c>
      <c r="HD82">
        <v>0.215091</v>
      </c>
      <c r="HE82">
        <v>0</v>
      </c>
      <c r="HF82">
        <v>20.278099999999998</v>
      </c>
      <c r="HG82">
        <v>5.2244799999999998</v>
      </c>
      <c r="HH82">
        <v>11.908099999999999</v>
      </c>
      <c r="HI82">
        <v>4.9638</v>
      </c>
      <c r="HJ82">
        <v>3.2919999999999998</v>
      </c>
      <c r="HK82">
        <v>9999</v>
      </c>
      <c r="HL82">
        <v>9999</v>
      </c>
      <c r="HM82">
        <v>9999</v>
      </c>
      <c r="HN82">
        <v>999.9</v>
      </c>
      <c r="HO82">
        <v>4.97018</v>
      </c>
      <c r="HP82">
        <v>1.87514</v>
      </c>
      <c r="HQ82">
        <v>1.87384</v>
      </c>
      <c r="HR82">
        <v>1.8730199999999999</v>
      </c>
      <c r="HS82">
        <v>1.8745400000000001</v>
      </c>
      <c r="HT82">
        <v>1.8694900000000001</v>
      </c>
      <c r="HU82">
        <v>1.8736299999999999</v>
      </c>
      <c r="HV82">
        <v>1.8787100000000001</v>
      </c>
      <c r="HW82">
        <v>0</v>
      </c>
      <c r="HX82">
        <v>0</v>
      </c>
      <c r="HY82">
        <v>0</v>
      </c>
      <c r="HZ82">
        <v>0</v>
      </c>
      <c r="IA82" t="s">
        <v>421</v>
      </c>
      <c r="IB82" t="s">
        <v>422</v>
      </c>
      <c r="IC82" t="s">
        <v>423</v>
      </c>
      <c r="ID82" t="s">
        <v>423</v>
      </c>
      <c r="IE82" t="s">
        <v>423</v>
      </c>
      <c r="IF82" t="s">
        <v>423</v>
      </c>
      <c r="IG82">
        <v>0</v>
      </c>
      <c r="IH82">
        <v>100</v>
      </c>
      <c r="II82">
        <v>100</v>
      </c>
      <c r="IJ82">
        <v>1.103</v>
      </c>
      <c r="IK82">
        <v>0.34499999999999997</v>
      </c>
      <c r="IL82">
        <v>1.099094272641773</v>
      </c>
      <c r="IM82">
        <v>7.5022699049890511E-4</v>
      </c>
      <c r="IN82">
        <v>-1.9075414379404558E-6</v>
      </c>
      <c r="IO82">
        <v>4.87577687351772E-10</v>
      </c>
      <c r="IP82">
        <v>0.3484000000000016</v>
      </c>
      <c r="IQ82">
        <v>0</v>
      </c>
      <c r="IR82">
        <v>0</v>
      </c>
      <c r="IS82">
        <v>0</v>
      </c>
      <c r="IT82">
        <v>1</v>
      </c>
      <c r="IU82">
        <v>1943</v>
      </c>
      <c r="IV82">
        <v>1</v>
      </c>
      <c r="IW82">
        <v>21</v>
      </c>
      <c r="IX82">
        <v>1.9</v>
      </c>
      <c r="IY82">
        <v>1.8</v>
      </c>
      <c r="IZ82">
        <v>1.08887</v>
      </c>
      <c r="JA82">
        <v>2.3779300000000001</v>
      </c>
      <c r="JB82">
        <v>1.42578</v>
      </c>
      <c r="JC82">
        <v>2.2717299999999998</v>
      </c>
      <c r="JD82">
        <v>1.5478499999999999</v>
      </c>
      <c r="JE82">
        <v>2.47559</v>
      </c>
      <c r="JF82">
        <v>35.336500000000001</v>
      </c>
      <c r="JG82">
        <v>14.5786</v>
      </c>
      <c r="JH82">
        <v>18</v>
      </c>
      <c r="JI82">
        <v>622.702</v>
      </c>
      <c r="JJ82">
        <v>431.80500000000001</v>
      </c>
      <c r="JK82">
        <v>29.152100000000001</v>
      </c>
      <c r="JL82">
        <v>30.086500000000001</v>
      </c>
      <c r="JM82">
        <v>30.001300000000001</v>
      </c>
      <c r="JN82">
        <v>29.894200000000001</v>
      </c>
      <c r="JO82">
        <v>29.8339</v>
      </c>
      <c r="JP82">
        <v>21.814399999999999</v>
      </c>
      <c r="JQ82">
        <v>22.519300000000001</v>
      </c>
      <c r="JR82">
        <v>82.336399999999998</v>
      </c>
      <c r="JS82">
        <v>-999.9</v>
      </c>
      <c r="JT82">
        <v>418.67399999999998</v>
      </c>
      <c r="JU82">
        <v>25</v>
      </c>
      <c r="JV82">
        <v>94.731700000000004</v>
      </c>
      <c r="JW82">
        <v>100.87</v>
      </c>
    </row>
    <row r="83" spans="1:283" x14ac:dyDescent="0.2">
      <c r="A83">
        <v>67</v>
      </c>
      <c r="B83">
        <v>1690391487</v>
      </c>
      <c r="C83">
        <v>13116.900000095369</v>
      </c>
      <c r="D83" t="s">
        <v>726</v>
      </c>
      <c r="E83" t="s">
        <v>727</v>
      </c>
      <c r="F83">
        <v>15</v>
      </c>
      <c r="P83">
        <v>1690391479</v>
      </c>
      <c r="Q83">
        <f t="shared" si="37"/>
        <v>5.0976860055027397E-4</v>
      </c>
      <c r="R83">
        <f t="shared" si="38"/>
        <v>0.50976860055027395</v>
      </c>
      <c r="S83">
        <f t="shared" si="39"/>
        <v>3.52963102200891</v>
      </c>
      <c r="T83">
        <f t="shared" si="40"/>
        <v>410.29964516129053</v>
      </c>
      <c r="U83">
        <f t="shared" si="41"/>
        <v>186.48317742088093</v>
      </c>
      <c r="V83">
        <f t="shared" si="42"/>
        <v>18.940131099126575</v>
      </c>
      <c r="W83">
        <f t="shared" si="43"/>
        <v>41.672011259980849</v>
      </c>
      <c r="X83">
        <f t="shared" si="44"/>
        <v>2.643167230016906E-2</v>
      </c>
      <c r="Y83">
        <f>IF(LEFT(CS83,1)&lt;&gt;"0",IF(LEFT(CS83,1)="1",3,CT83),$D$5+$E$5*(DJ83*DC83/($K$5*1000))+$F$5*(DJ83*DC83/($K$5*1000))*MAX(MIN(CQ83,$J$5),$I$5)*MAX(MIN(CQ83,$J$5),$I$5)+$G$5*MAX(MIN(CQ83,$J$5),$I$5)*(DJ83*DC83/($K$5*1000))+$H$5*(DJ83*DC83/($K$5*1000))*(DJ83*DC83/($K$5*1000)))</f>
        <v>2.9549485380476277</v>
      </c>
      <c r="Z83">
        <f t="shared" si="45"/>
        <v>2.630102426821115E-2</v>
      </c>
      <c r="AA83">
        <f t="shared" si="46"/>
        <v>1.64498244089403E-2</v>
      </c>
      <c r="AB83">
        <f t="shared" si="47"/>
        <v>241.7360375915672</v>
      </c>
      <c r="AC83">
        <f>(DE83+(AB83+2*0.95*0.0000000567*(((DE83+$B$7)+273)^4-(DE83+273)^4)-44100*Q83)/(1.84*29.3*Y83+8*0.95*0.0000000567*(DE83+273)^3))</f>
        <v>31.893759858148833</v>
      </c>
      <c r="AD83">
        <f>($C$7*DF83+$D$7*DG83+$E$7*AC83)</f>
        <v>30.890135483870971</v>
      </c>
      <c r="AE83">
        <f t="shared" si="48"/>
        <v>4.4831950822810809</v>
      </c>
      <c r="AF83">
        <f t="shared" si="49"/>
        <v>58.533204470342291</v>
      </c>
      <c r="AG83">
        <f t="shared" si="50"/>
        <v>2.5831374849461302</v>
      </c>
      <c r="AH83">
        <f t="shared" si="51"/>
        <v>4.4131147582308756</v>
      </c>
      <c r="AI83">
        <f t="shared" si="52"/>
        <v>1.9000575973349507</v>
      </c>
      <c r="AJ83">
        <f t="shared" si="53"/>
        <v>-22.480795284267082</v>
      </c>
      <c r="AK83">
        <f t="shared" si="54"/>
        <v>-43.940005148737072</v>
      </c>
      <c r="AL83">
        <f>2*0.95*0.0000000567*(((DE83+$B$7)+273)^4-(AD83+273)^4)</f>
        <v>-3.3310402925349294</v>
      </c>
      <c r="AM83">
        <f t="shared" si="55"/>
        <v>171.9841968660281</v>
      </c>
      <c r="AN83">
        <v>0</v>
      </c>
      <c r="AO83">
        <v>0</v>
      </c>
      <c r="AP83">
        <f>IF(AN83*$H$13&gt;=AR83,1,(AR83/(AR83-AN83*$H$13)))</f>
        <v>1</v>
      </c>
      <c r="AQ83">
        <f t="shared" si="56"/>
        <v>0</v>
      </c>
      <c r="AR83">
        <f>MAX(0,($B$13+$C$13*DJ83)/(1+$D$13*DJ83)*DC83/(DE83+273)*$E$13)</f>
        <v>53008.153301117549</v>
      </c>
      <c r="AS83" t="s">
        <v>414</v>
      </c>
      <c r="AT83">
        <v>12558.6</v>
      </c>
      <c r="AU83">
        <v>607.06799999999998</v>
      </c>
      <c r="AV83">
        <v>2188.17</v>
      </c>
      <c r="AW83">
        <f t="shared" si="57"/>
        <v>0.72256817340517421</v>
      </c>
      <c r="AX83">
        <v>-1.734461745173538</v>
      </c>
      <c r="AY83" t="s">
        <v>728</v>
      </c>
      <c r="AZ83">
        <v>12556.6</v>
      </c>
      <c r="BA83">
        <v>508.69411538461549</v>
      </c>
      <c r="BB83">
        <v>592.25300000000004</v>
      </c>
      <c r="BC83">
        <f t="shared" si="58"/>
        <v>0.14108646915319056</v>
      </c>
      <c r="BD83">
        <v>0.5</v>
      </c>
      <c r="BE83">
        <f t="shared" si="59"/>
        <v>1261.2015876539961</v>
      </c>
      <c r="BF83">
        <f t="shared" si="60"/>
        <v>3.52963102200891</v>
      </c>
      <c r="BG83">
        <f t="shared" si="61"/>
        <v>88.969239446250242</v>
      </c>
      <c r="BH83">
        <f t="shared" si="62"/>
        <v>4.1738710280046238E-3</v>
      </c>
      <c r="BI83">
        <f t="shared" si="63"/>
        <v>2.6946541427396733</v>
      </c>
      <c r="BJ83">
        <f t="shared" si="64"/>
        <v>347.37581117941363</v>
      </c>
      <c r="BK83" t="s">
        <v>729</v>
      </c>
      <c r="BL83">
        <v>0.59</v>
      </c>
      <c r="BM83">
        <f t="shared" si="65"/>
        <v>0.59</v>
      </c>
      <c r="BN83">
        <f t="shared" si="66"/>
        <v>0.99900380411749712</v>
      </c>
      <c r="BO83">
        <f t="shared" si="67"/>
        <v>0.14122715906755121</v>
      </c>
      <c r="BP83">
        <f t="shared" si="68"/>
        <v>0.72953537699192716</v>
      </c>
      <c r="BQ83">
        <f t="shared" si="69"/>
        <v>-5.6401542096108601</v>
      </c>
      <c r="BR83">
        <f t="shared" si="70"/>
        <v>1.0093700469672418</v>
      </c>
      <c r="BS83">
        <f t="shared" si="71"/>
        <v>1.6379985796937172E-4</v>
      </c>
      <c r="BT83">
        <f t="shared" si="72"/>
        <v>0.99983620014203067</v>
      </c>
      <c r="BU83">
        <v>3252</v>
      </c>
      <c r="BV83">
        <v>300</v>
      </c>
      <c r="BW83">
        <v>300</v>
      </c>
      <c r="BX83">
        <v>300</v>
      </c>
      <c r="BY83">
        <v>12556.6</v>
      </c>
      <c r="BZ83">
        <v>578.54999999999995</v>
      </c>
      <c r="CA83">
        <v>-9.0968100000000003E-3</v>
      </c>
      <c r="CB83">
        <v>-0.87</v>
      </c>
      <c r="CC83" t="s">
        <v>417</v>
      </c>
      <c r="CD83" t="s">
        <v>417</v>
      </c>
      <c r="CE83" t="s">
        <v>417</v>
      </c>
      <c r="CF83" t="s">
        <v>417</v>
      </c>
      <c r="CG83" t="s">
        <v>417</v>
      </c>
      <c r="CH83" t="s">
        <v>417</v>
      </c>
      <c r="CI83" t="s">
        <v>417</v>
      </c>
      <c r="CJ83" t="s">
        <v>417</v>
      </c>
      <c r="CK83" t="s">
        <v>417</v>
      </c>
      <c r="CL83" t="s">
        <v>417</v>
      </c>
      <c r="CM83">
        <f>$B$11*DK83+$C$11*DL83+$F$11*DW83*(1-DZ83)</f>
        <v>1499.988387096774</v>
      </c>
      <c r="CN83">
        <f t="shared" si="73"/>
        <v>1261.2015876539961</v>
      </c>
      <c r="CO83">
        <f>($B$11*$D$9+$C$11*$D$9+$F$11*((EJ83+EB83)/MAX(EJ83+EB83+EK83, 0.1)*$I$9+EK83/MAX(EJ83+EB83+EK83, 0.1)*$J$9))/($B$11+$C$11+$F$11)</f>
        <v>0.84080756791394262</v>
      </c>
      <c r="CP83">
        <f>($B$11*$K$9+$C$11*$K$9+$F$11*((EJ83+EB83)/MAX(EJ83+EB83+EK83, 0.1)*$P$9+EK83/MAX(EJ83+EB83+EK83, 0.1)*$Q$9))/($B$11+$C$11+$F$11)</f>
        <v>0.16115860607390906</v>
      </c>
      <c r="CQ83">
        <v>6</v>
      </c>
      <c r="CR83">
        <v>0.5</v>
      </c>
      <c r="CS83" t="s">
        <v>418</v>
      </c>
      <c r="CT83">
        <v>2</v>
      </c>
      <c r="CU83">
        <v>1690391479</v>
      </c>
      <c r="CV83">
        <v>410.29964516129053</v>
      </c>
      <c r="CW83">
        <v>414.03699999999998</v>
      </c>
      <c r="CX83">
        <v>25.43338709677419</v>
      </c>
      <c r="CY83">
        <v>24.936774193548391</v>
      </c>
      <c r="CZ83">
        <v>409.24464516129052</v>
      </c>
      <c r="DA83">
        <v>25.09638709677419</v>
      </c>
      <c r="DB83">
        <v>600.23022580645159</v>
      </c>
      <c r="DC83">
        <v>101.46477419354839</v>
      </c>
      <c r="DD83">
        <v>0.10004983548387091</v>
      </c>
      <c r="DE83">
        <v>30.61431612903225</v>
      </c>
      <c r="DF83">
        <v>30.890135483870971</v>
      </c>
      <c r="DG83">
        <v>999.90000000000032</v>
      </c>
      <c r="DH83">
        <v>0</v>
      </c>
      <c r="DI83">
        <v>0</v>
      </c>
      <c r="DJ83">
        <v>9999.0435483870988</v>
      </c>
      <c r="DK83">
        <v>0</v>
      </c>
      <c r="DL83">
        <v>1515.725483870968</v>
      </c>
      <c r="DM83">
        <v>-3.684952258064516</v>
      </c>
      <c r="DN83">
        <v>421.06445161290321</v>
      </c>
      <c r="DO83">
        <v>424.62567741935482</v>
      </c>
      <c r="DP83">
        <v>0.50481093548387101</v>
      </c>
      <c r="DQ83">
        <v>414.03699999999998</v>
      </c>
      <c r="DR83">
        <v>24.936774193548391</v>
      </c>
      <c r="DS83">
        <v>2.5814264516129031</v>
      </c>
      <c r="DT83">
        <v>2.5302061290322579</v>
      </c>
      <c r="DU83">
        <v>21.54919677419355</v>
      </c>
      <c r="DV83">
        <v>21.222119354838711</v>
      </c>
      <c r="DW83">
        <v>1499.988387096774</v>
      </c>
      <c r="DX83">
        <v>0.97299164516129033</v>
      </c>
      <c r="DY83">
        <v>2.700814193548387E-2</v>
      </c>
      <c r="DZ83">
        <v>0</v>
      </c>
      <c r="EA83">
        <v>508.68893548387098</v>
      </c>
      <c r="EB83">
        <v>4.9993100000000013</v>
      </c>
      <c r="EC83">
        <v>10361.61290322581</v>
      </c>
      <c r="ED83">
        <v>13259.1</v>
      </c>
      <c r="EE83">
        <v>38.818096774193542</v>
      </c>
      <c r="EF83">
        <v>40.662999999999982</v>
      </c>
      <c r="EG83">
        <v>39.243903225806463</v>
      </c>
      <c r="EH83">
        <v>39.836451612903218</v>
      </c>
      <c r="EI83">
        <v>40.193096774193528</v>
      </c>
      <c r="EJ83">
        <v>1454.6103225806451</v>
      </c>
      <c r="EK83">
        <v>40.378064516129022</v>
      </c>
      <c r="EL83">
        <v>0</v>
      </c>
      <c r="EM83">
        <v>107.6000001430511</v>
      </c>
      <c r="EN83">
        <v>0</v>
      </c>
      <c r="EO83">
        <v>508.69411538461549</v>
      </c>
      <c r="EP83">
        <v>-2.9323418842500382</v>
      </c>
      <c r="EQ83">
        <v>-257.48376480385008</v>
      </c>
      <c r="ER83">
        <v>10361.33076923077</v>
      </c>
      <c r="ES83">
        <v>15</v>
      </c>
      <c r="ET83">
        <v>1690391506</v>
      </c>
      <c r="EU83" t="s">
        <v>730</v>
      </c>
      <c r="EV83">
        <v>1690391504</v>
      </c>
      <c r="EW83">
        <v>1690391506</v>
      </c>
      <c r="EX83">
        <v>43</v>
      </c>
      <c r="EY83">
        <v>-0.05</v>
      </c>
      <c r="EZ83">
        <v>-8.0000000000000002E-3</v>
      </c>
      <c r="FA83">
        <v>1.0549999999999999</v>
      </c>
      <c r="FB83">
        <v>0.33700000000000002</v>
      </c>
      <c r="FC83">
        <v>414</v>
      </c>
      <c r="FD83">
        <v>25</v>
      </c>
      <c r="FE83">
        <v>0.36</v>
      </c>
      <c r="FF83">
        <v>0.13</v>
      </c>
      <c r="FG83">
        <v>3.4665697612448612</v>
      </c>
      <c r="FH83">
        <v>0.58321427463709508</v>
      </c>
      <c r="FI83">
        <v>6.2211453046741423E-2</v>
      </c>
      <c r="FJ83">
        <v>1</v>
      </c>
      <c r="FK83">
        <v>-3.6997054999999999</v>
      </c>
      <c r="FL83">
        <v>-4.6228367729832853E-2</v>
      </c>
      <c r="FM83">
        <v>8.4391070942073029E-2</v>
      </c>
      <c r="FN83">
        <v>1</v>
      </c>
      <c r="FO83">
        <v>410.36646666666672</v>
      </c>
      <c r="FP83">
        <v>-1.367225806451422</v>
      </c>
      <c r="FQ83">
        <v>0.1038366452120236</v>
      </c>
      <c r="FR83">
        <v>1</v>
      </c>
      <c r="FS83">
        <v>0.48283767500000002</v>
      </c>
      <c r="FT83">
        <v>0.43342828142589129</v>
      </c>
      <c r="FU83">
        <v>4.1913838920091477E-2</v>
      </c>
      <c r="FV83">
        <v>1</v>
      </c>
      <c r="FW83">
        <v>25.436039999999998</v>
      </c>
      <c r="FX83">
        <v>0.49580956618470517</v>
      </c>
      <c r="FY83">
        <v>3.5996672068401098E-2</v>
      </c>
      <c r="FZ83">
        <v>1</v>
      </c>
      <c r="GA83">
        <v>5</v>
      </c>
      <c r="GB83">
        <v>5</v>
      </c>
      <c r="GC83" t="s">
        <v>420</v>
      </c>
      <c r="GD83">
        <v>3.1741999999999999</v>
      </c>
      <c r="GE83">
        <v>2.79738</v>
      </c>
      <c r="GF83">
        <v>0.102547</v>
      </c>
      <c r="GG83">
        <v>0.104003</v>
      </c>
      <c r="GH83">
        <v>0.124693</v>
      </c>
      <c r="GI83">
        <v>0.12391000000000001</v>
      </c>
      <c r="GJ83">
        <v>27882.9</v>
      </c>
      <c r="GK83">
        <v>22207.200000000001</v>
      </c>
      <c r="GL83">
        <v>29053.9</v>
      </c>
      <c r="GM83">
        <v>24293</v>
      </c>
      <c r="GN83">
        <v>32333.5</v>
      </c>
      <c r="GO83">
        <v>31046.7</v>
      </c>
      <c r="GP83">
        <v>40070.5</v>
      </c>
      <c r="GQ83">
        <v>39625.800000000003</v>
      </c>
      <c r="GR83">
        <v>2.1204200000000002</v>
      </c>
      <c r="GS83">
        <v>1.8539699999999999</v>
      </c>
      <c r="GT83">
        <v>9.5769800000000002E-2</v>
      </c>
      <c r="GU83">
        <v>0</v>
      </c>
      <c r="GV83">
        <v>29.402899999999999</v>
      </c>
      <c r="GW83">
        <v>999.9</v>
      </c>
      <c r="GX83">
        <v>64.7</v>
      </c>
      <c r="GY83">
        <v>32.299999999999997</v>
      </c>
      <c r="GZ83">
        <v>30.9665</v>
      </c>
      <c r="HA83">
        <v>62.12</v>
      </c>
      <c r="HB83">
        <v>31.890999999999998</v>
      </c>
      <c r="HC83">
        <v>1</v>
      </c>
      <c r="HD83">
        <v>0.244258</v>
      </c>
      <c r="HE83">
        <v>0</v>
      </c>
      <c r="HF83">
        <v>20.277699999999999</v>
      </c>
      <c r="HG83">
        <v>5.22553</v>
      </c>
      <c r="HH83">
        <v>11.908099999999999</v>
      </c>
      <c r="HI83">
        <v>4.9637000000000002</v>
      </c>
      <c r="HJ83">
        <v>3.2919999999999998</v>
      </c>
      <c r="HK83">
        <v>9999</v>
      </c>
      <c r="HL83">
        <v>9999</v>
      </c>
      <c r="HM83">
        <v>9999</v>
      </c>
      <c r="HN83">
        <v>999.9</v>
      </c>
      <c r="HO83">
        <v>4.9701599999999999</v>
      </c>
      <c r="HP83">
        <v>1.8751500000000001</v>
      </c>
      <c r="HQ83">
        <v>1.8739300000000001</v>
      </c>
      <c r="HR83">
        <v>1.8730199999999999</v>
      </c>
      <c r="HS83">
        <v>1.8745400000000001</v>
      </c>
      <c r="HT83">
        <v>1.86951</v>
      </c>
      <c r="HU83">
        <v>1.8736299999999999</v>
      </c>
      <c r="HV83">
        <v>1.87866</v>
      </c>
      <c r="HW83">
        <v>0</v>
      </c>
      <c r="HX83">
        <v>0</v>
      </c>
      <c r="HY83">
        <v>0</v>
      </c>
      <c r="HZ83">
        <v>0</v>
      </c>
      <c r="IA83" t="s">
        <v>421</v>
      </c>
      <c r="IB83" t="s">
        <v>422</v>
      </c>
      <c r="IC83" t="s">
        <v>423</v>
      </c>
      <c r="ID83" t="s">
        <v>423</v>
      </c>
      <c r="IE83" t="s">
        <v>423</v>
      </c>
      <c r="IF83" t="s">
        <v>423</v>
      </c>
      <c r="IG83">
        <v>0</v>
      </c>
      <c r="IH83">
        <v>100</v>
      </c>
      <c r="II83">
        <v>100</v>
      </c>
      <c r="IJ83">
        <v>1.0549999999999999</v>
      </c>
      <c r="IK83">
        <v>0.33700000000000002</v>
      </c>
      <c r="IL83">
        <v>1.086305574430942</v>
      </c>
      <c r="IM83">
        <v>7.5022699049890511E-4</v>
      </c>
      <c r="IN83">
        <v>-1.9075414379404558E-6</v>
      </c>
      <c r="IO83">
        <v>4.87577687351772E-10</v>
      </c>
      <c r="IP83">
        <v>0.34520000000000189</v>
      </c>
      <c r="IQ83">
        <v>0</v>
      </c>
      <c r="IR83">
        <v>0</v>
      </c>
      <c r="IS83">
        <v>0</v>
      </c>
      <c r="IT83">
        <v>1</v>
      </c>
      <c r="IU83">
        <v>1943</v>
      </c>
      <c r="IV83">
        <v>1</v>
      </c>
      <c r="IW83">
        <v>21</v>
      </c>
      <c r="IX83">
        <v>1.5</v>
      </c>
      <c r="IY83">
        <v>1.5</v>
      </c>
      <c r="IZ83">
        <v>1.0790999999999999</v>
      </c>
      <c r="JA83">
        <v>2.4060100000000002</v>
      </c>
      <c r="JB83">
        <v>1.42578</v>
      </c>
      <c r="JC83">
        <v>2.2705099999999998</v>
      </c>
      <c r="JD83">
        <v>1.5478499999999999</v>
      </c>
      <c r="JE83">
        <v>2.34497</v>
      </c>
      <c r="JF83">
        <v>35.754399999999997</v>
      </c>
      <c r="JG83">
        <v>14.552300000000001</v>
      </c>
      <c r="JH83">
        <v>18</v>
      </c>
      <c r="JI83">
        <v>624.19000000000005</v>
      </c>
      <c r="JJ83">
        <v>434.66199999999998</v>
      </c>
      <c r="JK83">
        <v>29.5076</v>
      </c>
      <c r="JL83">
        <v>30.458400000000001</v>
      </c>
      <c r="JM83">
        <v>30.001300000000001</v>
      </c>
      <c r="JN83">
        <v>30.2182</v>
      </c>
      <c r="JO83">
        <v>30.159099999999999</v>
      </c>
      <c r="JP83">
        <v>21.618300000000001</v>
      </c>
      <c r="JQ83">
        <v>21.9636</v>
      </c>
      <c r="JR83">
        <v>81.590500000000006</v>
      </c>
      <c r="JS83">
        <v>-999.9</v>
      </c>
      <c r="JT83">
        <v>413.97699999999998</v>
      </c>
      <c r="JU83">
        <v>25</v>
      </c>
      <c r="JV83">
        <v>94.656499999999994</v>
      </c>
      <c r="JW83">
        <v>100.824</v>
      </c>
    </row>
    <row r="84" spans="1:283" x14ac:dyDescent="0.2">
      <c r="A84">
        <v>68</v>
      </c>
      <c r="B84">
        <v>1690391615</v>
      </c>
      <c r="C84">
        <v>13244.900000095369</v>
      </c>
      <c r="D84" t="s">
        <v>731</v>
      </c>
      <c r="E84" t="s">
        <v>732</v>
      </c>
      <c r="F84">
        <v>15</v>
      </c>
      <c r="P84">
        <v>1690391607</v>
      </c>
      <c r="Q84">
        <f t="shared" si="37"/>
        <v>1.1459127691376674E-3</v>
      </c>
      <c r="R84">
        <f t="shared" si="38"/>
        <v>1.1459127691376674</v>
      </c>
      <c r="S84">
        <f t="shared" si="39"/>
        <v>9.1373572612666649</v>
      </c>
      <c r="T84">
        <f t="shared" si="40"/>
        <v>409.86096774193538</v>
      </c>
      <c r="U84">
        <f t="shared" si="41"/>
        <v>171.29254299875174</v>
      </c>
      <c r="V84">
        <f t="shared" si="42"/>
        <v>17.396516893837578</v>
      </c>
      <c r="W84">
        <f t="shared" si="43"/>
        <v>41.625590493446978</v>
      </c>
      <c r="X84">
        <f t="shared" si="44"/>
        <v>6.41701578407982E-2</v>
      </c>
      <c r="Y84">
        <f>IF(LEFT(CS84,1)&lt;&gt;"0",IF(LEFT(CS84,1)="1",3,CT84),$D$5+$E$5*(DJ84*DC84/($K$5*1000))+$F$5*(DJ84*DC84/($K$5*1000))*MAX(MIN(CQ84,$J$5),$I$5)*MAX(MIN(CQ84,$J$5),$I$5)+$G$5*MAX(MIN(CQ84,$J$5),$I$5)*(DJ84*DC84/($K$5*1000))+$H$5*(DJ84*DC84/($K$5*1000))*(DJ84*DC84/($K$5*1000)))</f>
        <v>2.9542006297673478</v>
      </c>
      <c r="Z84">
        <f t="shared" si="45"/>
        <v>6.3405734928126983E-2</v>
      </c>
      <c r="AA84">
        <f t="shared" si="46"/>
        <v>3.9696505880251531E-2</v>
      </c>
      <c r="AB84">
        <f t="shared" si="47"/>
        <v>241.73428855372634</v>
      </c>
      <c r="AC84">
        <f>(DE84+(AB84+2*0.95*0.0000000567*(((DE84+$B$7)+273)^4-(DE84+273)^4)-44100*Q84)/(1.84*29.3*Y84+8*0.95*0.0000000567*(DE84+273)^3))</f>
        <v>31.687194278370431</v>
      </c>
      <c r="AD84">
        <f>($C$7*DF84+$D$7*DG84+$E$7*AC84)</f>
        <v>30.64011935483871</v>
      </c>
      <c r="AE84">
        <f t="shared" si="48"/>
        <v>4.4196301365856074</v>
      </c>
      <c r="AF84">
        <f t="shared" si="49"/>
        <v>60.151837514143146</v>
      </c>
      <c r="AG84">
        <f t="shared" si="50"/>
        <v>2.6480277651153932</v>
      </c>
      <c r="AH84">
        <f t="shared" si="51"/>
        <v>4.4022391909354024</v>
      </c>
      <c r="AI84">
        <f t="shared" si="52"/>
        <v>1.7716023714702143</v>
      </c>
      <c r="AJ84">
        <f t="shared" si="53"/>
        <v>-50.534753118971132</v>
      </c>
      <c r="AK84">
        <f t="shared" si="54"/>
        <v>-10.981193415032987</v>
      </c>
      <c r="AL84">
        <f>2*0.95*0.0000000567*(((DE84+$B$7)+273)^4-(AD84+273)^4)</f>
        <v>-0.83147710514384443</v>
      </c>
      <c r="AM84">
        <f t="shared" si="55"/>
        <v>179.38686491457838</v>
      </c>
      <c r="AN84">
        <v>0</v>
      </c>
      <c r="AO84">
        <v>0</v>
      </c>
      <c r="AP84">
        <f>IF(AN84*$H$13&gt;=AR84,1,(AR84/(AR84-AN84*$H$13)))</f>
        <v>1</v>
      </c>
      <c r="AQ84">
        <f t="shared" si="56"/>
        <v>0</v>
      </c>
      <c r="AR84">
        <f>MAX(0,($B$13+$C$13*DJ84)/(1+$D$13*DJ84)*DC84/(DE84+273)*$E$13)</f>
        <v>52994.01573278891</v>
      </c>
      <c r="AS84" t="s">
        <v>414</v>
      </c>
      <c r="AT84">
        <v>12558.6</v>
      </c>
      <c r="AU84">
        <v>607.06799999999998</v>
      </c>
      <c r="AV84">
        <v>2188.17</v>
      </c>
      <c r="AW84">
        <f t="shared" si="57"/>
        <v>0.72256817340517421</v>
      </c>
      <c r="AX84">
        <v>-1.734461745173538</v>
      </c>
      <c r="AY84" t="s">
        <v>733</v>
      </c>
      <c r="AZ84">
        <v>12501.9</v>
      </c>
      <c r="BA84">
        <v>847.79935999999987</v>
      </c>
      <c r="BB84">
        <v>1081.73</v>
      </c>
      <c r="BC84">
        <f t="shared" si="58"/>
        <v>0.2162560343154023</v>
      </c>
      <c r="BD84">
        <v>0.5</v>
      </c>
      <c r="BE84">
        <f t="shared" si="59"/>
        <v>1261.197261326517</v>
      </c>
      <c r="BF84">
        <f t="shared" si="60"/>
        <v>9.1373572612666649</v>
      </c>
      <c r="BG84">
        <f t="shared" si="61"/>
        <v>136.37075911195933</v>
      </c>
      <c r="BH84">
        <f t="shared" si="62"/>
        <v>8.6202367701031252E-3</v>
      </c>
      <c r="BI84">
        <f t="shared" si="63"/>
        <v>1.0228430384661606</v>
      </c>
      <c r="BJ84">
        <f t="shared" si="64"/>
        <v>472.87938836495738</v>
      </c>
      <c r="BK84" t="s">
        <v>734</v>
      </c>
      <c r="BL84">
        <v>-1336.74</v>
      </c>
      <c r="BM84">
        <f t="shared" si="65"/>
        <v>-1336.74</v>
      </c>
      <c r="BN84">
        <f t="shared" si="66"/>
        <v>2.2357427454170633</v>
      </c>
      <c r="BO84">
        <f t="shared" si="67"/>
        <v>9.67267073811129E-2</v>
      </c>
      <c r="BP84">
        <f t="shared" si="68"/>
        <v>0.31389170219948881</v>
      </c>
      <c r="BQ84">
        <f t="shared" si="69"/>
        <v>0.49283624979459095</v>
      </c>
      <c r="BR84">
        <f t="shared" si="70"/>
        <v>0.69979039935437437</v>
      </c>
      <c r="BS84">
        <f t="shared" si="71"/>
        <v>-0.15251068227349082</v>
      </c>
      <c r="BT84">
        <f t="shared" si="72"/>
        <v>1.1525106822734907</v>
      </c>
      <c r="BU84">
        <v>3254</v>
      </c>
      <c r="BV84">
        <v>300</v>
      </c>
      <c r="BW84">
        <v>300</v>
      </c>
      <c r="BX84">
        <v>300</v>
      </c>
      <c r="BY84">
        <v>12501.9</v>
      </c>
      <c r="BZ84">
        <v>1046.05</v>
      </c>
      <c r="CA84">
        <v>-9.0579500000000004E-3</v>
      </c>
      <c r="CB84">
        <v>3.34</v>
      </c>
      <c r="CC84" t="s">
        <v>417</v>
      </c>
      <c r="CD84" t="s">
        <v>417</v>
      </c>
      <c r="CE84" t="s">
        <v>417</v>
      </c>
      <c r="CF84" t="s">
        <v>417</v>
      </c>
      <c r="CG84" t="s">
        <v>417</v>
      </c>
      <c r="CH84" t="s">
        <v>417</v>
      </c>
      <c r="CI84" t="s">
        <v>417</v>
      </c>
      <c r="CJ84" t="s">
        <v>417</v>
      </c>
      <c r="CK84" t="s">
        <v>417</v>
      </c>
      <c r="CL84" t="s">
        <v>417</v>
      </c>
      <c r="CM84">
        <f>$B$11*DK84+$C$11*DL84+$F$11*DW84*(1-DZ84)</f>
        <v>1499.983870967742</v>
      </c>
      <c r="CN84">
        <f t="shared" si="73"/>
        <v>1261.197261326517</v>
      </c>
      <c r="CO84">
        <f>($B$11*$D$9+$C$11*$D$9+$F$11*((EJ84+EB84)/MAX(EJ84+EB84+EK84, 0.1)*$I$9+EK84/MAX(EJ84+EB84+EK84, 0.1)*$J$9))/($B$11+$C$11+$F$11)</f>
        <v>0.84080721515547541</v>
      </c>
      <c r="CP84">
        <f>($B$11*$K$9+$C$11*$K$9+$F$11*((EJ84+EB84)/MAX(EJ84+EB84+EK84, 0.1)*$P$9+EK84/MAX(EJ84+EB84+EK84, 0.1)*$Q$9))/($B$11+$C$11+$F$11)</f>
        <v>0.16115792525006756</v>
      </c>
      <c r="CQ84">
        <v>6</v>
      </c>
      <c r="CR84">
        <v>0.5</v>
      </c>
      <c r="CS84" t="s">
        <v>418</v>
      </c>
      <c r="CT84">
        <v>2</v>
      </c>
      <c r="CU84">
        <v>1690391607</v>
      </c>
      <c r="CV84">
        <v>409.86096774193538</v>
      </c>
      <c r="CW84">
        <v>419.46477419354841</v>
      </c>
      <c r="CX84">
        <v>26.07346129032258</v>
      </c>
      <c r="CY84">
        <v>24.957799999999999</v>
      </c>
      <c r="CZ84">
        <v>408.81996774193539</v>
      </c>
      <c r="DA84">
        <v>25.736241935483871</v>
      </c>
      <c r="DB84">
        <v>600.20090322580643</v>
      </c>
      <c r="DC84">
        <v>101.4605161290323</v>
      </c>
      <c r="DD84">
        <v>9.9753741935483864E-2</v>
      </c>
      <c r="DE84">
        <v>30.571170967741931</v>
      </c>
      <c r="DF84">
        <v>30.64011935483871</v>
      </c>
      <c r="DG84">
        <v>999.90000000000032</v>
      </c>
      <c r="DH84">
        <v>0</v>
      </c>
      <c r="DI84">
        <v>0</v>
      </c>
      <c r="DJ84">
        <v>9995.2196774193544</v>
      </c>
      <c r="DK84">
        <v>0</v>
      </c>
      <c r="DL84">
        <v>147.06325806451611</v>
      </c>
      <c r="DM84">
        <v>-9.5873577419354845</v>
      </c>
      <c r="DN84">
        <v>420.85045161290333</v>
      </c>
      <c r="DO84">
        <v>430.2015806451613</v>
      </c>
      <c r="DP84">
        <v>1.115651935483871</v>
      </c>
      <c r="DQ84">
        <v>419.46477419354841</v>
      </c>
      <c r="DR84">
        <v>24.957799999999999</v>
      </c>
      <c r="DS84">
        <v>2.645426774193548</v>
      </c>
      <c r="DT84">
        <v>2.5322325806451622</v>
      </c>
      <c r="DU84">
        <v>21.950006451612911</v>
      </c>
      <c r="DV84">
        <v>21.23516129032258</v>
      </c>
      <c r="DW84">
        <v>1499.983870967742</v>
      </c>
      <c r="DX84">
        <v>0.9730047096774197</v>
      </c>
      <c r="DY84">
        <v>2.6995016129032261E-2</v>
      </c>
      <c r="DZ84">
        <v>0</v>
      </c>
      <c r="EA84">
        <v>849.86680645161289</v>
      </c>
      <c r="EB84">
        <v>4.9993100000000013</v>
      </c>
      <c r="EC84">
        <v>16462.880645161291</v>
      </c>
      <c r="ED84">
        <v>13259.11290322581</v>
      </c>
      <c r="EE84">
        <v>39.186999999999983</v>
      </c>
      <c r="EF84">
        <v>40.90499999999998</v>
      </c>
      <c r="EG84">
        <v>39.625</v>
      </c>
      <c r="EH84">
        <v>40.120935483870973</v>
      </c>
      <c r="EI84">
        <v>40.5</v>
      </c>
      <c r="EJ84">
        <v>1454.624193548387</v>
      </c>
      <c r="EK84">
        <v>40.360322580645153</v>
      </c>
      <c r="EL84">
        <v>0</v>
      </c>
      <c r="EM84">
        <v>127.4000000953674</v>
      </c>
      <c r="EN84">
        <v>0</v>
      </c>
      <c r="EO84">
        <v>847.79935999999987</v>
      </c>
      <c r="EP84">
        <v>-159.67507668930239</v>
      </c>
      <c r="EQ84">
        <v>-3921.2461476466751</v>
      </c>
      <c r="ER84">
        <v>16408.315999999999</v>
      </c>
      <c r="ES84">
        <v>15</v>
      </c>
      <c r="ET84">
        <v>1690391637.5</v>
      </c>
      <c r="EU84" t="s">
        <v>735</v>
      </c>
      <c r="EV84">
        <v>1690391637.5</v>
      </c>
      <c r="EW84">
        <v>1690391506</v>
      </c>
      <c r="EX84">
        <v>44</v>
      </c>
      <c r="EY84">
        <v>-1.0999999999999999E-2</v>
      </c>
      <c r="EZ84">
        <v>-8.0000000000000002E-3</v>
      </c>
      <c r="FA84">
        <v>1.0409999999999999</v>
      </c>
      <c r="FB84">
        <v>0.33700000000000002</v>
      </c>
      <c r="FC84">
        <v>419</v>
      </c>
      <c r="FD84">
        <v>25</v>
      </c>
      <c r="FE84">
        <v>0.18</v>
      </c>
      <c r="FF84">
        <v>0.13</v>
      </c>
      <c r="FG84">
        <v>9.113812855618697</v>
      </c>
      <c r="FH84">
        <v>0.188374469686274</v>
      </c>
      <c r="FI84">
        <v>2.769614122396636E-2</v>
      </c>
      <c r="FJ84">
        <v>1</v>
      </c>
      <c r="FK84">
        <v>-9.5602920000000005</v>
      </c>
      <c r="FL84">
        <v>-0.40378716697933081</v>
      </c>
      <c r="FM84">
        <v>4.6899197498464627E-2</v>
      </c>
      <c r="FN84">
        <v>1</v>
      </c>
      <c r="FO84">
        <v>409.87493333333339</v>
      </c>
      <c r="FP84">
        <v>0.2908298109026719</v>
      </c>
      <c r="FQ84">
        <v>2.6125253853095338E-2</v>
      </c>
      <c r="FR84">
        <v>1</v>
      </c>
      <c r="FS84">
        <v>1.0879490999999999</v>
      </c>
      <c r="FT84">
        <v>0.4726847729831114</v>
      </c>
      <c r="FU84">
        <v>4.754450627138742E-2</v>
      </c>
      <c r="FV84">
        <v>1</v>
      </c>
      <c r="FW84">
        <v>26.071819999999999</v>
      </c>
      <c r="FX84">
        <v>9.6347052280327292E-2</v>
      </c>
      <c r="FY84">
        <v>8.2564076126770171E-3</v>
      </c>
      <c r="FZ84">
        <v>1</v>
      </c>
      <c r="GA84">
        <v>5</v>
      </c>
      <c r="GB84">
        <v>5</v>
      </c>
      <c r="GC84" t="s">
        <v>420</v>
      </c>
      <c r="GD84">
        <v>3.1737000000000002</v>
      </c>
      <c r="GE84">
        <v>2.7962400000000001</v>
      </c>
      <c r="GF84">
        <v>0.102397</v>
      </c>
      <c r="GG84">
        <v>0.104961</v>
      </c>
      <c r="GH84">
        <v>0.12665699999999999</v>
      </c>
      <c r="GI84">
        <v>0.123819</v>
      </c>
      <c r="GJ84">
        <v>27875</v>
      </c>
      <c r="GK84">
        <v>22169.1</v>
      </c>
      <c r="GL84">
        <v>29042.7</v>
      </c>
      <c r="GM84">
        <v>24278.799999999999</v>
      </c>
      <c r="GN84">
        <v>32250.7</v>
      </c>
      <c r="GO84">
        <v>31033.7</v>
      </c>
      <c r="GP84">
        <v>40057.300000000003</v>
      </c>
      <c r="GQ84">
        <v>39603.800000000003</v>
      </c>
      <c r="GR84">
        <v>2.1191499999999999</v>
      </c>
      <c r="GS84">
        <v>1.83663</v>
      </c>
      <c r="GT84">
        <v>8.1859500000000002E-2</v>
      </c>
      <c r="GU84">
        <v>0</v>
      </c>
      <c r="GV84">
        <v>29.2959</v>
      </c>
      <c r="GW84">
        <v>999.9</v>
      </c>
      <c r="GX84">
        <v>64</v>
      </c>
      <c r="GY84">
        <v>32.5</v>
      </c>
      <c r="GZ84">
        <v>30.981400000000001</v>
      </c>
      <c r="HA84">
        <v>62.01</v>
      </c>
      <c r="HB84">
        <v>31.646599999999999</v>
      </c>
      <c r="HC84">
        <v>1</v>
      </c>
      <c r="HD84">
        <v>0.27518500000000001</v>
      </c>
      <c r="HE84">
        <v>0</v>
      </c>
      <c r="HF84">
        <v>20.278099999999998</v>
      </c>
      <c r="HG84">
        <v>5.2231300000000003</v>
      </c>
      <c r="HH84">
        <v>11.908099999999999</v>
      </c>
      <c r="HI84">
        <v>4.9637000000000002</v>
      </c>
      <c r="HJ84">
        <v>3.2919999999999998</v>
      </c>
      <c r="HK84">
        <v>9999</v>
      </c>
      <c r="HL84">
        <v>9999</v>
      </c>
      <c r="HM84">
        <v>9999</v>
      </c>
      <c r="HN84">
        <v>999.9</v>
      </c>
      <c r="HO84">
        <v>4.9701899999999997</v>
      </c>
      <c r="HP84">
        <v>1.8751500000000001</v>
      </c>
      <c r="HQ84">
        <v>1.8739300000000001</v>
      </c>
      <c r="HR84">
        <v>1.8730599999999999</v>
      </c>
      <c r="HS84">
        <v>1.8745400000000001</v>
      </c>
      <c r="HT84">
        <v>1.86951</v>
      </c>
      <c r="HU84">
        <v>1.8736600000000001</v>
      </c>
      <c r="HV84">
        <v>1.8787700000000001</v>
      </c>
      <c r="HW84">
        <v>0</v>
      </c>
      <c r="HX84">
        <v>0</v>
      </c>
      <c r="HY84">
        <v>0</v>
      </c>
      <c r="HZ84">
        <v>0</v>
      </c>
      <c r="IA84" t="s">
        <v>421</v>
      </c>
      <c r="IB84" t="s">
        <v>422</v>
      </c>
      <c r="IC84" t="s">
        <v>423</v>
      </c>
      <c r="ID84" t="s">
        <v>423</v>
      </c>
      <c r="IE84" t="s">
        <v>423</v>
      </c>
      <c r="IF84" t="s">
        <v>423</v>
      </c>
      <c r="IG84">
        <v>0</v>
      </c>
      <c r="IH84">
        <v>100</v>
      </c>
      <c r="II84">
        <v>100</v>
      </c>
      <c r="IJ84">
        <v>1.0409999999999999</v>
      </c>
      <c r="IK84">
        <v>0.33729999999999999</v>
      </c>
      <c r="IL84">
        <v>1.0362632509746721</v>
      </c>
      <c r="IM84">
        <v>7.5022699049890511E-4</v>
      </c>
      <c r="IN84">
        <v>-1.9075414379404558E-6</v>
      </c>
      <c r="IO84">
        <v>4.87577687351772E-10</v>
      </c>
      <c r="IP84">
        <v>0.3372099999999989</v>
      </c>
      <c r="IQ84">
        <v>0</v>
      </c>
      <c r="IR84">
        <v>0</v>
      </c>
      <c r="IS84">
        <v>0</v>
      </c>
      <c r="IT84">
        <v>1</v>
      </c>
      <c r="IU84">
        <v>1943</v>
      </c>
      <c r="IV84">
        <v>1</v>
      </c>
      <c r="IW84">
        <v>21</v>
      </c>
      <c r="IX84">
        <v>1.9</v>
      </c>
      <c r="IY84">
        <v>1.8</v>
      </c>
      <c r="IZ84">
        <v>1.09131</v>
      </c>
      <c r="JA84">
        <v>2.4060100000000002</v>
      </c>
      <c r="JB84">
        <v>1.42578</v>
      </c>
      <c r="JC84">
        <v>2.2705099999999998</v>
      </c>
      <c r="JD84">
        <v>1.5478499999999999</v>
      </c>
      <c r="JE84">
        <v>2.34619</v>
      </c>
      <c r="JF84">
        <v>36.034700000000001</v>
      </c>
      <c r="JG84">
        <v>14.5261</v>
      </c>
      <c r="JH84">
        <v>18</v>
      </c>
      <c r="JI84">
        <v>627.16300000000001</v>
      </c>
      <c r="JJ84">
        <v>427.23599999999999</v>
      </c>
      <c r="JK84">
        <v>29.889600000000002</v>
      </c>
      <c r="JL84">
        <v>30.826699999999999</v>
      </c>
      <c r="JM84">
        <v>30.001100000000001</v>
      </c>
      <c r="JN84">
        <v>30.61</v>
      </c>
      <c r="JO84">
        <v>30.540199999999999</v>
      </c>
      <c r="JP84">
        <v>21.862400000000001</v>
      </c>
      <c r="JQ84">
        <v>20.853300000000001</v>
      </c>
      <c r="JR84">
        <v>80.844099999999997</v>
      </c>
      <c r="JS84">
        <v>-999.9</v>
      </c>
      <c r="JT84">
        <v>419.58499999999998</v>
      </c>
      <c r="JU84">
        <v>25</v>
      </c>
      <c r="JV84">
        <v>94.623099999999994</v>
      </c>
      <c r="JW84">
        <v>100.767</v>
      </c>
    </row>
    <row r="85" spans="1:283" x14ac:dyDescent="0.2">
      <c r="A85">
        <v>69</v>
      </c>
      <c r="B85">
        <v>1690391738</v>
      </c>
      <c r="C85">
        <v>13367.900000095369</v>
      </c>
      <c r="D85" t="s">
        <v>736</v>
      </c>
      <c r="E85" t="s">
        <v>737</v>
      </c>
      <c r="F85">
        <v>15</v>
      </c>
      <c r="P85">
        <v>1690391730.25</v>
      </c>
      <c r="Q85">
        <f t="shared" si="37"/>
        <v>2.3121544292274117E-3</v>
      </c>
      <c r="R85">
        <f t="shared" si="38"/>
        <v>2.3121544292274119</v>
      </c>
      <c r="S85">
        <f t="shared" si="39"/>
        <v>13.50210701572821</v>
      </c>
      <c r="T85">
        <f t="shared" si="40"/>
        <v>409.95463333333328</v>
      </c>
      <c r="U85">
        <f t="shared" si="41"/>
        <v>231.82920146506558</v>
      </c>
      <c r="V85">
        <f t="shared" si="42"/>
        <v>23.542996187307384</v>
      </c>
      <c r="W85">
        <f t="shared" si="43"/>
        <v>41.632202969003707</v>
      </c>
      <c r="X85">
        <f t="shared" si="44"/>
        <v>0.13063307439251046</v>
      </c>
      <c r="Y85">
        <f>IF(LEFT(CS85,1)&lt;&gt;"0",IF(LEFT(CS85,1)="1",3,CT85),$D$5+$E$5*(DJ85*DC85/($K$5*1000))+$F$5*(DJ85*DC85/($K$5*1000))*MAX(MIN(CQ85,$J$5),$I$5)*MAX(MIN(CQ85,$J$5),$I$5)+$G$5*MAX(MIN(CQ85,$J$5),$I$5)*(DJ85*DC85/($K$5*1000))+$H$5*(DJ85*DC85/($K$5*1000))*(DJ85*DC85/($K$5*1000)))</f>
        <v>2.9543512305565165</v>
      </c>
      <c r="Z85">
        <f t="shared" si="45"/>
        <v>0.12750689180864971</v>
      </c>
      <c r="AA85">
        <f t="shared" si="46"/>
        <v>7.9966451362095278E-2</v>
      </c>
      <c r="AB85">
        <f t="shared" si="47"/>
        <v>241.73745007485635</v>
      </c>
      <c r="AC85">
        <f>(DE85+(AB85+2*0.95*0.0000000567*(((DE85+$B$7)+273)^4-(DE85+273)^4)-44100*Q85)/(1.84*29.3*Y85+8*0.95*0.0000000567*(DE85+273)^3))</f>
        <v>32.029805630850873</v>
      </c>
      <c r="AD85">
        <f>($C$7*DF85+$D$7*DG85+$E$7*AC85)</f>
        <v>31.09585666666667</v>
      </c>
      <c r="AE85">
        <f t="shared" si="48"/>
        <v>4.5360940787537594</v>
      </c>
      <c r="AF85">
        <f t="shared" si="49"/>
        <v>60.452013437919916</v>
      </c>
      <c r="AG85">
        <f t="shared" si="50"/>
        <v>2.7607314016971958</v>
      </c>
      <c r="AH85">
        <f t="shared" si="51"/>
        <v>4.5668146430429122</v>
      </c>
      <c r="AI85">
        <f t="shared" si="52"/>
        <v>1.7753626770565636</v>
      </c>
      <c r="AJ85">
        <f t="shared" si="53"/>
        <v>-101.96601032892886</v>
      </c>
      <c r="AK85">
        <f t="shared" si="54"/>
        <v>18.876209216145448</v>
      </c>
      <c r="AL85">
        <f>2*0.95*0.0000000567*(((DE85+$B$7)+273)^4-(AD85+273)^4)</f>
        <v>1.436975114679836</v>
      </c>
      <c r="AM85">
        <f t="shared" si="55"/>
        <v>160.08462407675276</v>
      </c>
      <c r="AN85">
        <v>0</v>
      </c>
      <c r="AO85">
        <v>0</v>
      </c>
      <c r="AP85">
        <f>IF(AN85*$H$13&gt;=AR85,1,(AR85/(AR85-AN85*$H$13)))</f>
        <v>1</v>
      </c>
      <c r="AQ85">
        <f t="shared" si="56"/>
        <v>0</v>
      </c>
      <c r="AR85">
        <f>MAX(0,($B$13+$C$13*DJ85)/(1+$D$13*DJ85)*DC85/(DE85+273)*$E$13)</f>
        <v>52886.147654581146</v>
      </c>
      <c r="AS85" t="s">
        <v>414</v>
      </c>
      <c r="AT85">
        <v>12558.6</v>
      </c>
      <c r="AU85">
        <v>607.06799999999998</v>
      </c>
      <c r="AV85">
        <v>2188.17</v>
      </c>
      <c r="AW85">
        <f t="shared" si="57"/>
        <v>0.72256817340517421</v>
      </c>
      <c r="AX85">
        <v>-1.734461745173538</v>
      </c>
      <c r="AY85" t="s">
        <v>738</v>
      </c>
      <c r="AZ85">
        <v>12514.8</v>
      </c>
      <c r="BA85">
        <v>664.78844000000015</v>
      </c>
      <c r="BB85">
        <v>912.32100000000003</v>
      </c>
      <c r="BC85">
        <f t="shared" si="58"/>
        <v>0.27132178257433504</v>
      </c>
      <c r="BD85">
        <v>0.5</v>
      </c>
      <c r="BE85">
        <f t="shared" si="59"/>
        <v>1261.2149005569204</v>
      </c>
      <c r="BF85">
        <f t="shared" si="60"/>
        <v>13.50210701572821</v>
      </c>
      <c r="BG85">
        <f t="shared" si="61"/>
        <v>171.09753751420817</v>
      </c>
      <c r="BH85">
        <f t="shared" si="62"/>
        <v>1.2080866436143173E-2</v>
      </c>
      <c r="BI85">
        <f t="shared" si="63"/>
        <v>1.3984650139589028</v>
      </c>
      <c r="BJ85">
        <f t="shared" si="64"/>
        <v>437.37558694368988</v>
      </c>
      <c r="BK85" t="s">
        <v>739</v>
      </c>
      <c r="BL85">
        <v>-2793.39</v>
      </c>
      <c r="BM85">
        <f t="shared" si="65"/>
        <v>-2793.39</v>
      </c>
      <c r="BN85">
        <f t="shared" si="66"/>
        <v>4.0618499409747226</v>
      </c>
      <c r="BO85">
        <f t="shared" si="67"/>
        <v>6.6797588910738018E-2</v>
      </c>
      <c r="BP85">
        <f t="shared" si="68"/>
        <v>0.25611434972177394</v>
      </c>
      <c r="BQ85">
        <f t="shared" si="69"/>
        <v>0.81090950785086413</v>
      </c>
      <c r="BR85">
        <f t="shared" si="70"/>
        <v>0.80693655437789602</v>
      </c>
      <c r="BS85">
        <f t="shared" si="71"/>
        <v>-0.28067834165011418</v>
      </c>
      <c r="BT85">
        <f t="shared" si="72"/>
        <v>1.2806783416501142</v>
      </c>
      <c r="BU85">
        <v>3256</v>
      </c>
      <c r="BV85">
        <v>300</v>
      </c>
      <c r="BW85">
        <v>300</v>
      </c>
      <c r="BX85">
        <v>300</v>
      </c>
      <c r="BY85">
        <v>12514.8</v>
      </c>
      <c r="BZ85">
        <v>857.2</v>
      </c>
      <c r="CA85">
        <v>-9.0666600000000007E-3</v>
      </c>
      <c r="CB85">
        <v>-5.74</v>
      </c>
      <c r="CC85" t="s">
        <v>417</v>
      </c>
      <c r="CD85" t="s">
        <v>417</v>
      </c>
      <c r="CE85" t="s">
        <v>417</v>
      </c>
      <c r="CF85" t="s">
        <v>417</v>
      </c>
      <c r="CG85" t="s">
        <v>417</v>
      </c>
      <c r="CH85" t="s">
        <v>417</v>
      </c>
      <c r="CI85" t="s">
        <v>417</v>
      </c>
      <c r="CJ85" t="s">
        <v>417</v>
      </c>
      <c r="CK85" t="s">
        <v>417</v>
      </c>
      <c r="CL85" t="s">
        <v>417</v>
      </c>
      <c r="CM85">
        <f>$B$11*DK85+$C$11*DL85+$F$11*DW85*(1-DZ85)</f>
        <v>1500.0050000000001</v>
      </c>
      <c r="CN85">
        <f t="shared" si="73"/>
        <v>1261.2149005569204</v>
      </c>
      <c r="CO85">
        <f>($B$11*$D$9+$C$11*$D$9+$F$11*((EJ85+EB85)/MAX(EJ85+EB85+EK85, 0.1)*$I$9+EK85/MAX(EJ85+EB85+EK85, 0.1)*$J$9))/($B$11+$C$11+$F$11)</f>
        <v>0.84080713101417681</v>
      </c>
      <c r="CP85">
        <f>($B$11*$K$9+$C$11*$K$9+$F$11*((EJ85+EB85)/MAX(EJ85+EB85+EK85, 0.1)*$P$9+EK85/MAX(EJ85+EB85+EK85, 0.1)*$Q$9))/($B$11+$C$11+$F$11)</f>
        <v>0.16115776285736136</v>
      </c>
      <c r="CQ85">
        <v>6</v>
      </c>
      <c r="CR85">
        <v>0.5</v>
      </c>
      <c r="CS85" t="s">
        <v>418</v>
      </c>
      <c r="CT85">
        <v>2</v>
      </c>
      <c r="CU85">
        <v>1690391730.25</v>
      </c>
      <c r="CV85">
        <v>409.95463333333328</v>
      </c>
      <c r="CW85">
        <v>424.39893333333328</v>
      </c>
      <c r="CX85">
        <v>27.18507666666666</v>
      </c>
      <c r="CY85">
        <v>24.936663333333339</v>
      </c>
      <c r="CZ85">
        <v>408.90856666666667</v>
      </c>
      <c r="DA85">
        <v>26.847863333333329</v>
      </c>
      <c r="DB85">
        <v>600.23616666666669</v>
      </c>
      <c r="DC85">
        <v>101.45303333333339</v>
      </c>
      <c r="DD85">
        <v>0.10016203</v>
      </c>
      <c r="DE85">
        <v>31.214369999999999</v>
      </c>
      <c r="DF85">
        <v>31.09585666666667</v>
      </c>
      <c r="DG85">
        <v>999.9000000000002</v>
      </c>
      <c r="DH85">
        <v>0</v>
      </c>
      <c r="DI85">
        <v>0</v>
      </c>
      <c r="DJ85">
        <v>9996.8113333333331</v>
      </c>
      <c r="DK85">
        <v>0</v>
      </c>
      <c r="DL85">
        <v>299.01913333333329</v>
      </c>
      <c r="DM85">
        <v>-14.444293333333331</v>
      </c>
      <c r="DN85">
        <v>421.41066666666671</v>
      </c>
      <c r="DO85">
        <v>435.2527</v>
      </c>
      <c r="DP85">
        <v>2.248418333333333</v>
      </c>
      <c r="DQ85">
        <v>424.39893333333328</v>
      </c>
      <c r="DR85">
        <v>24.936663333333339</v>
      </c>
      <c r="DS85">
        <v>2.7580089999999999</v>
      </c>
      <c r="DT85">
        <v>2.5299</v>
      </c>
      <c r="DU85">
        <v>22.634873333333331</v>
      </c>
      <c r="DV85">
        <v>21.220156666666671</v>
      </c>
      <c r="DW85">
        <v>1500.0050000000001</v>
      </c>
      <c r="DX85">
        <v>0.97300549999999997</v>
      </c>
      <c r="DY85">
        <v>2.6994076666666662E-2</v>
      </c>
      <c r="DZ85">
        <v>0</v>
      </c>
      <c r="EA85">
        <v>665.53473333333341</v>
      </c>
      <c r="EB85">
        <v>4.9993100000000004</v>
      </c>
      <c r="EC85">
        <v>17175.29</v>
      </c>
      <c r="ED85">
        <v>13259.306666666669</v>
      </c>
      <c r="EE85">
        <v>39.395666666666649</v>
      </c>
      <c r="EF85">
        <v>41.045466666666648</v>
      </c>
      <c r="EG85">
        <v>39.75</v>
      </c>
      <c r="EH85">
        <v>40.4664</v>
      </c>
      <c r="EI85">
        <v>40.745800000000003</v>
      </c>
      <c r="EJ85">
        <v>1454.648333333334</v>
      </c>
      <c r="EK85">
        <v>40.356666666666683</v>
      </c>
      <c r="EL85">
        <v>0</v>
      </c>
      <c r="EM85">
        <v>122.6000001430511</v>
      </c>
      <c r="EN85">
        <v>0</v>
      </c>
      <c r="EO85">
        <v>664.78844000000015</v>
      </c>
      <c r="EP85">
        <v>-62.956000019738077</v>
      </c>
      <c r="EQ85">
        <v>600.4307693854289</v>
      </c>
      <c r="ER85">
        <v>17183.32</v>
      </c>
      <c r="ES85">
        <v>15</v>
      </c>
      <c r="ET85">
        <v>1690391637.5</v>
      </c>
      <c r="EU85" t="s">
        <v>735</v>
      </c>
      <c r="EV85">
        <v>1690391637.5</v>
      </c>
      <c r="EW85">
        <v>1690391506</v>
      </c>
      <c r="EX85">
        <v>44</v>
      </c>
      <c r="EY85">
        <v>-1.0999999999999999E-2</v>
      </c>
      <c r="EZ85">
        <v>-8.0000000000000002E-3</v>
      </c>
      <c r="FA85">
        <v>1.0409999999999999</v>
      </c>
      <c r="FB85">
        <v>0.33700000000000002</v>
      </c>
      <c r="FC85">
        <v>419</v>
      </c>
      <c r="FD85">
        <v>25</v>
      </c>
      <c r="FE85">
        <v>0.18</v>
      </c>
      <c r="FF85">
        <v>0.13</v>
      </c>
      <c r="FG85">
        <v>13.493649183578251</v>
      </c>
      <c r="FH85">
        <v>0.5258671874794405</v>
      </c>
      <c r="FI85">
        <v>5.5614319094473209E-2</v>
      </c>
      <c r="FJ85">
        <v>1</v>
      </c>
      <c r="FK85">
        <v>-14.45407</v>
      </c>
      <c r="FL85">
        <v>-7.5111444652871687E-2</v>
      </c>
      <c r="FM85">
        <v>7.3514125173329697E-2</v>
      </c>
      <c r="FN85">
        <v>1</v>
      </c>
      <c r="FO85">
        <v>409.96276666666671</v>
      </c>
      <c r="FP85">
        <v>-0.77630255839808016</v>
      </c>
      <c r="FQ85">
        <v>6.4407910142226382E-2</v>
      </c>
      <c r="FR85">
        <v>1</v>
      </c>
      <c r="FS85">
        <v>2.2201065</v>
      </c>
      <c r="FT85">
        <v>0.48213681050656287</v>
      </c>
      <c r="FU85">
        <v>4.6617185433593049E-2</v>
      </c>
      <c r="FV85">
        <v>1</v>
      </c>
      <c r="FW85">
        <v>27.17765666666666</v>
      </c>
      <c r="FX85">
        <v>0.46246318131261099</v>
      </c>
      <c r="FY85">
        <v>3.3450666992187413E-2</v>
      </c>
      <c r="FZ85">
        <v>1</v>
      </c>
      <c r="GA85">
        <v>5</v>
      </c>
      <c r="GB85">
        <v>5</v>
      </c>
      <c r="GC85" t="s">
        <v>420</v>
      </c>
      <c r="GD85">
        <v>3.1735799999999998</v>
      </c>
      <c r="GE85">
        <v>2.79697</v>
      </c>
      <c r="GF85">
        <v>0.102337</v>
      </c>
      <c r="GG85">
        <v>0.10582</v>
      </c>
      <c r="GH85">
        <v>0.130443</v>
      </c>
      <c r="GI85">
        <v>0.123735</v>
      </c>
      <c r="GJ85">
        <v>27858.5</v>
      </c>
      <c r="GK85">
        <v>22139.200000000001</v>
      </c>
      <c r="GL85">
        <v>29025</v>
      </c>
      <c r="GM85">
        <v>24270.5</v>
      </c>
      <c r="GN85">
        <v>32089.5</v>
      </c>
      <c r="GO85">
        <v>31027.3</v>
      </c>
      <c r="GP85">
        <v>40031.9</v>
      </c>
      <c r="GQ85">
        <v>39590.9</v>
      </c>
      <c r="GR85">
        <v>2.1162999999999998</v>
      </c>
      <c r="GS85">
        <v>1.8211299999999999</v>
      </c>
      <c r="GT85">
        <v>7.1562799999999996E-2</v>
      </c>
      <c r="GU85">
        <v>0</v>
      </c>
      <c r="GV85">
        <v>30.002800000000001</v>
      </c>
      <c r="GW85">
        <v>999.9</v>
      </c>
      <c r="GX85">
        <v>63.6</v>
      </c>
      <c r="GY85">
        <v>32.6</v>
      </c>
      <c r="GZ85">
        <v>30.966200000000001</v>
      </c>
      <c r="HA85">
        <v>61.86</v>
      </c>
      <c r="HB85">
        <v>31.338100000000001</v>
      </c>
      <c r="HC85">
        <v>1</v>
      </c>
      <c r="HD85">
        <v>0.295983</v>
      </c>
      <c r="HE85">
        <v>0</v>
      </c>
      <c r="HF85">
        <v>20.278500000000001</v>
      </c>
      <c r="HG85">
        <v>5.2231300000000003</v>
      </c>
      <c r="HH85">
        <v>11.908099999999999</v>
      </c>
      <c r="HI85">
        <v>4.9637500000000001</v>
      </c>
      <c r="HJ85">
        <v>3.2919999999999998</v>
      </c>
      <c r="HK85">
        <v>9999</v>
      </c>
      <c r="HL85">
        <v>9999</v>
      </c>
      <c r="HM85">
        <v>9999</v>
      </c>
      <c r="HN85">
        <v>999.9</v>
      </c>
      <c r="HO85">
        <v>4.9702000000000002</v>
      </c>
      <c r="HP85">
        <v>1.8751599999999999</v>
      </c>
      <c r="HQ85">
        <v>1.8739300000000001</v>
      </c>
      <c r="HR85">
        <v>1.87313</v>
      </c>
      <c r="HS85">
        <v>1.8745400000000001</v>
      </c>
      <c r="HT85">
        <v>1.86951</v>
      </c>
      <c r="HU85">
        <v>1.87375</v>
      </c>
      <c r="HV85">
        <v>1.8787799999999999</v>
      </c>
      <c r="HW85">
        <v>0</v>
      </c>
      <c r="HX85">
        <v>0</v>
      </c>
      <c r="HY85">
        <v>0</v>
      </c>
      <c r="HZ85">
        <v>0</v>
      </c>
      <c r="IA85" t="s">
        <v>421</v>
      </c>
      <c r="IB85" t="s">
        <v>422</v>
      </c>
      <c r="IC85" t="s">
        <v>423</v>
      </c>
      <c r="ID85" t="s">
        <v>423</v>
      </c>
      <c r="IE85" t="s">
        <v>423</v>
      </c>
      <c r="IF85" t="s">
        <v>423</v>
      </c>
      <c r="IG85">
        <v>0</v>
      </c>
      <c r="IH85">
        <v>100</v>
      </c>
      <c r="II85">
        <v>100</v>
      </c>
      <c r="IJ85">
        <v>1.046</v>
      </c>
      <c r="IK85">
        <v>0.3372</v>
      </c>
      <c r="IL85">
        <v>1.024948681716495</v>
      </c>
      <c r="IM85">
        <v>7.5022699049890511E-4</v>
      </c>
      <c r="IN85">
        <v>-1.9075414379404558E-6</v>
      </c>
      <c r="IO85">
        <v>4.87577687351772E-10</v>
      </c>
      <c r="IP85">
        <v>0.3372099999999989</v>
      </c>
      <c r="IQ85">
        <v>0</v>
      </c>
      <c r="IR85">
        <v>0</v>
      </c>
      <c r="IS85">
        <v>0</v>
      </c>
      <c r="IT85">
        <v>1</v>
      </c>
      <c r="IU85">
        <v>1943</v>
      </c>
      <c r="IV85">
        <v>1</v>
      </c>
      <c r="IW85">
        <v>21</v>
      </c>
      <c r="IX85">
        <v>1.7</v>
      </c>
      <c r="IY85">
        <v>3.9</v>
      </c>
      <c r="IZ85">
        <v>1.10229</v>
      </c>
      <c r="JA85">
        <v>2.4108900000000002</v>
      </c>
      <c r="JB85">
        <v>1.42578</v>
      </c>
      <c r="JC85">
        <v>2.2705099999999998</v>
      </c>
      <c r="JD85">
        <v>1.5478499999999999</v>
      </c>
      <c r="JE85">
        <v>2.3938000000000001</v>
      </c>
      <c r="JF85">
        <v>36.175400000000003</v>
      </c>
      <c r="JG85">
        <v>14.5085</v>
      </c>
      <c r="JH85">
        <v>18</v>
      </c>
      <c r="JI85">
        <v>627.72400000000005</v>
      </c>
      <c r="JJ85">
        <v>420.16</v>
      </c>
      <c r="JK85">
        <v>30.1814</v>
      </c>
      <c r="JL85">
        <v>31.093900000000001</v>
      </c>
      <c r="JM85">
        <v>30.001000000000001</v>
      </c>
      <c r="JN85">
        <v>30.879899999999999</v>
      </c>
      <c r="JO85">
        <v>30.810600000000001</v>
      </c>
      <c r="JP85">
        <v>22.084499999999998</v>
      </c>
      <c r="JQ85">
        <v>20.853300000000001</v>
      </c>
      <c r="JR85">
        <v>80.0946</v>
      </c>
      <c r="JS85">
        <v>-999.9</v>
      </c>
      <c r="JT85">
        <v>424.52199999999999</v>
      </c>
      <c r="JU85">
        <v>25</v>
      </c>
      <c r="JV85">
        <v>94.563999999999993</v>
      </c>
      <c r="JW85">
        <v>100.73399999999999</v>
      </c>
    </row>
    <row r="86" spans="1:283" x14ac:dyDescent="0.2">
      <c r="A86">
        <v>70</v>
      </c>
      <c r="B86">
        <v>1690391841.5999999</v>
      </c>
      <c r="C86">
        <v>13471.5</v>
      </c>
      <c r="D86" t="s">
        <v>740</v>
      </c>
      <c r="E86" t="s">
        <v>741</v>
      </c>
      <c r="F86">
        <v>15</v>
      </c>
      <c r="P86">
        <v>1690391833.849999</v>
      </c>
      <c r="Q86">
        <f t="shared" si="37"/>
        <v>3.7702323534032328E-4</v>
      </c>
      <c r="R86">
        <f t="shared" si="38"/>
        <v>0.37702323534032328</v>
      </c>
      <c r="S86">
        <f t="shared" si="39"/>
        <v>2.7528158002285097</v>
      </c>
      <c r="T86">
        <f t="shared" si="40"/>
        <v>410.41550000000001</v>
      </c>
      <c r="U86">
        <f t="shared" si="41"/>
        <v>142.92132629284941</v>
      </c>
      <c r="V86">
        <f t="shared" si="42"/>
        <v>14.513504516334832</v>
      </c>
      <c r="W86">
        <f t="shared" si="43"/>
        <v>41.677245568087308</v>
      </c>
      <c r="X86">
        <f t="shared" si="44"/>
        <v>1.7136872817049502E-2</v>
      </c>
      <c r="Y86">
        <f>IF(LEFT(CS86,1)&lt;&gt;"0",IF(LEFT(CS86,1)="1",3,CT86),$D$5+$E$5*(DJ86*DC86/($K$5*1000))+$F$5*(DJ86*DC86/($K$5*1000))*MAX(MIN(CQ86,$J$5),$I$5)*MAX(MIN(CQ86,$J$5),$I$5)+$G$5*MAX(MIN(CQ86,$J$5),$I$5)*(DJ86*DC86/($K$5*1000))+$H$5*(DJ86*DC86/($K$5*1000))*(DJ86*DC86/($K$5*1000)))</f>
        <v>2.9542034487031481</v>
      </c>
      <c r="Z86">
        <f t="shared" si="45"/>
        <v>1.7081837489026416E-2</v>
      </c>
      <c r="AA86">
        <f t="shared" si="46"/>
        <v>1.0681078323587695E-2</v>
      </c>
      <c r="AB86">
        <f t="shared" si="47"/>
        <v>241.74506919770494</v>
      </c>
      <c r="AC86">
        <f>(DE86+(AB86+2*0.95*0.0000000567*(((DE86+$B$7)+273)^4-(DE86+273)^4)-44100*Q86)/(1.84*29.3*Y86+8*0.95*0.0000000567*(DE86+273)^3))</f>
        <v>32.861273099060114</v>
      </c>
      <c r="AD86">
        <f>($C$7*DF86+$D$7*DG86+$E$7*AC86)</f>
        <v>31.895986666666669</v>
      </c>
      <c r="AE86">
        <f t="shared" si="48"/>
        <v>4.7470432258615229</v>
      </c>
      <c r="AF86">
        <f t="shared" si="49"/>
        <v>55.574894300424972</v>
      </c>
      <c r="AG86">
        <f t="shared" si="50"/>
        <v>2.5866307492479965</v>
      </c>
      <c r="AH86">
        <f t="shared" si="51"/>
        <v>4.6543151935931206</v>
      </c>
      <c r="AI86">
        <f t="shared" si="52"/>
        <v>2.1604124766135264</v>
      </c>
      <c r="AJ86">
        <f t="shared" si="53"/>
        <v>-16.626724678508257</v>
      </c>
      <c r="AK86">
        <f t="shared" si="54"/>
        <v>-55.39678450873285</v>
      </c>
      <c r="AL86">
        <f>2*0.95*0.0000000567*(((DE86+$B$7)+273)^4-(AD86+273)^4)</f>
        <v>-4.2409900777482505</v>
      </c>
      <c r="AM86">
        <f t="shared" si="55"/>
        <v>165.48056993271558</v>
      </c>
      <c r="AN86">
        <v>0</v>
      </c>
      <c r="AO86">
        <v>0</v>
      </c>
      <c r="AP86">
        <f>IF(AN86*$H$13&gt;=AR86,1,(AR86/(AR86-AN86*$H$13)))</f>
        <v>1</v>
      </c>
      <c r="AQ86">
        <f t="shared" si="56"/>
        <v>0</v>
      </c>
      <c r="AR86">
        <f>MAX(0,($B$13+$C$13*DJ86)/(1+$D$13*DJ86)*DC86/(DE86+273)*$E$13)</f>
        <v>52823.842961925977</v>
      </c>
      <c r="AS86" t="s">
        <v>414</v>
      </c>
      <c r="AT86">
        <v>12558.6</v>
      </c>
      <c r="AU86">
        <v>607.06799999999998</v>
      </c>
      <c r="AV86">
        <v>2188.17</v>
      </c>
      <c r="AW86">
        <f t="shared" si="57"/>
        <v>0.72256817340517421</v>
      </c>
      <c r="AX86">
        <v>-1.734461745173538</v>
      </c>
      <c r="AY86" t="s">
        <v>742</v>
      </c>
      <c r="AZ86">
        <v>12559.5</v>
      </c>
      <c r="BA86">
        <v>565.72816</v>
      </c>
      <c r="BB86">
        <v>644.78399999999999</v>
      </c>
      <c r="BC86">
        <f t="shared" si="58"/>
        <v>0.12260825330653369</v>
      </c>
      <c r="BD86">
        <v>0.5</v>
      </c>
      <c r="BE86">
        <f t="shared" si="59"/>
        <v>1261.2531794806766</v>
      </c>
      <c r="BF86">
        <f t="shared" si="60"/>
        <v>2.7528158002285097</v>
      </c>
      <c r="BG86">
        <f t="shared" si="61"/>
        <v>77.3200246567189</v>
      </c>
      <c r="BH86">
        <f t="shared" si="62"/>
        <v>3.5577928511147084E-3</v>
      </c>
      <c r="BI86">
        <f t="shared" si="63"/>
        <v>2.3936481054120451</v>
      </c>
      <c r="BJ86">
        <f t="shared" si="64"/>
        <v>364.80825936935895</v>
      </c>
      <c r="BK86" t="s">
        <v>743</v>
      </c>
      <c r="BL86">
        <v>-9.83</v>
      </c>
      <c r="BM86">
        <f t="shared" si="65"/>
        <v>-9.83</v>
      </c>
      <c r="BN86">
        <f t="shared" si="66"/>
        <v>1.0152454155189956</v>
      </c>
      <c r="BO86">
        <f t="shared" si="67"/>
        <v>0.12076710855557624</v>
      </c>
      <c r="BP86">
        <f t="shared" si="68"/>
        <v>0.70217743403093724</v>
      </c>
      <c r="BQ86">
        <f t="shared" si="69"/>
        <v>2.0960822992894257</v>
      </c>
      <c r="BR86">
        <f t="shared" si="70"/>
        <v>0.97614575150749283</v>
      </c>
      <c r="BS86">
        <f t="shared" si="71"/>
        <v>-2.0984295303619221E-3</v>
      </c>
      <c r="BT86">
        <f t="shared" si="72"/>
        <v>1.0020984295303619</v>
      </c>
      <c r="BU86">
        <v>3258</v>
      </c>
      <c r="BV86">
        <v>300</v>
      </c>
      <c r="BW86">
        <v>300</v>
      </c>
      <c r="BX86">
        <v>300</v>
      </c>
      <c r="BY86">
        <v>12559.5</v>
      </c>
      <c r="BZ86">
        <v>638.61</v>
      </c>
      <c r="CA86">
        <v>-9.0976600000000005E-3</v>
      </c>
      <c r="CB86">
        <v>3.23</v>
      </c>
      <c r="CC86" t="s">
        <v>417</v>
      </c>
      <c r="CD86" t="s">
        <v>417</v>
      </c>
      <c r="CE86" t="s">
        <v>417</v>
      </c>
      <c r="CF86" t="s">
        <v>417</v>
      </c>
      <c r="CG86" t="s">
        <v>417</v>
      </c>
      <c r="CH86" t="s">
        <v>417</v>
      </c>
      <c r="CI86" t="s">
        <v>417</v>
      </c>
      <c r="CJ86" t="s">
        <v>417</v>
      </c>
      <c r="CK86" t="s">
        <v>417</v>
      </c>
      <c r="CL86" t="s">
        <v>417</v>
      </c>
      <c r="CM86">
        <f>$B$11*DK86+$C$11*DL86+$F$11*DW86*(1-DZ86)</f>
        <v>1500.050333333334</v>
      </c>
      <c r="CN86">
        <f t="shared" si="73"/>
        <v>1261.2531794806766</v>
      </c>
      <c r="CO86">
        <f>($B$11*$D$9+$C$11*$D$9+$F$11*((EJ86+EB86)/MAX(EJ86+EB86+EK86, 0.1)*$I$9+EK86/MAX(EJ86+EB86+EK86, 0.1)*$J$9))/($B$11+$C$11+$F$11)</f>
        <v>0.84080723923308975</v>
      </c>
      <c r="CP86">
        <f>($B$11*$K$9+$C$11*$K$9+$F$11*((EJ86+EB86)/MAX(EJ86+EB86+EK86, 0.1)*$P$9+EK86/MAX(EJ86+EB86+EK86, 0.1)*$Q$9))/($B$11+$C$11+$F$11)</f>
        <v>0.16115797171986329</v>
      </c>
      <c r="CQ86">
        <v>6</v>
      </c>
      <c r="CR86">
        <v>0.5</v>
      </c>
      <c r="CS86" t="s">
        <v>418</v>
      </c>
      <c r="CT86">
        <v>2</v>
      </c>
      <c r="CU86">
        <v>1690391833.849999</v>
      </c>
      <c r="CV86">
        <v>410.41550000000001</v>
      </c>
      <c r="CW86">
        <v>413.32186666666678</v>
      </c>
      <c r="CX86">
        <v>25.471773333333331</v>
      </c>
      <c r="CY86">
        <v>25.10450333333333</v>
      </c>
      <c r="CZ86">
        <v>409.37950000000001</v>
      </c>
      <c r="DA86">
        <v>25.142773333333331</v>
      </c>
      <c r="DB86">
        <v>600.24469999999985</v>
      </c>
      <c r="DC86">
        <v>101.44880000000001</v>
      </c>
      <c r="DD86">
        <v>0.10010731</v>
      </c>
      <c r="DE86">
        <v>31.548163333333331</v>
      </c>
      <c r="DF86">
        <v>31.895986666666669</v>
      </c>
      <c r="DG86">
        <v>999.9000000000002</v>
      </c>
      <c r="DH86">
        <v>0</v>
      </c>
      <c r="DI86">
        <v>0</v>
      </c>
      <c r="DJ86">
        <v>9996.3899999999976</v>
      </c>
      <c r="DK86">
        <v>0</v>
      </c>
      <c r="DL86">
        <v>1209.3910000000001</v>
      </c>
      <c r="DM86">
        <v>-2.8965786666666671</v>
      </c>
      <c r="DN86">
        <v>421.15623333333332</v>
      </c>
      <c r="DO86">
        <v>423.96539999999999</v>
      </c>
      <c r="DP86">
        <v>0.37547803333333329</v>
      </c>
      <c r="DQ86">
        <v>413.32186666666678</v>
      </c>
      <c r="DR86">
        <v>25.10450333333333</v>
      </c>
      <c r="DS86">
        <v>2.5849143333333329</v>
      </c>
      <c r="DT86">
        <v>2.5468230000000012</v>
      </c>
      <c r="DU86">
        <v>21.571263333333331</v>
      </c>
      <c r="DV86">
        <v>21.328853333333331</v>
      </c>
      <c r="DW86">
        <v>1500.050333333334</v>
      </c>
      <c r="DX86">
        <v>0.97300246666666668</v>
      </c>
      <c r="DY86">
        <v>2.6997409999999999E-2</v>
      </c>
      <c r="DZ86">
        <v>0</v>
      </c>
      <c r="EA86">
        <v>566.11576666666656</v>
      </c>
      <c r="EB86">
        <v>4.9993100000000004</v>
      </c>
      <c r="EC86">
        <v>13999.06333333333</v>
      </c>
      <c r="ED86">
        <v>13259.693333333331</v>
      </c>
      <c r="EE86">
        <v>39.608199999999997</v>
      </c>
      <c r="EF86">
        <v>41.12906666666666</v>
      </c>
      <c r="EG86">
        <v>39.962200000000003</v>
      </c>
      <c r="EH86">
        <v>40.495800000000003</v>
      </c>
      <c r="EI86">
        <v>40.941199999999988</v>
      </c>
      <c r="EJ86">
        <v>1454.688333333333</v>
      </c>
      <c r="EK86">
        <v>40.363333333333323</v>
      </c>
      <c r="EL86">
        <v>0</v>
      </c>
      <c r="EM86">
        <v>103.4000000953674</v>
      </c>
      <c r="EN86">
        <v>0</v>
      </c>
      <c r="EO86">
        <v>565.72816</v>
      </c>
      <c r="EP86">
        <v>-27.83384610947871</v>
      </c>
      <c r="EQ86">
        <v>5721.0922816266811</v>
      </c>
      <c r="ER86">
        <v>14258.752</v>
      </c>
      <c r="ES86">
        <v>15</v>
      </c>
      <c r="ET86">
        <v>1690391865.0999999</v>
      </c>
      <c r="EU86" t="s">
        <v>744</v>
      </c>
      <c r="EV86">
        <v>1690391865.0999999</v>
      </c>
      <c r="EW86">
        <v>1690391859.5999999</v>
      </c>
      <c r="EX86">
        <v>45</v>
      </c>
      <c r="EY86">
        <v>-8.9999999999999993E-3</v>
      </c>
      <c r="EZ86">
        <v>-8.0000000000000002E-3</v>
      </c>
      <c r="FA86">
        <v>1.036</v>
      </c>
      <c r="FB86">
        <v>0.32900000000000001</v>
      </c>
      <c r="FC86">
        <v>413</v>
      </c>
      <c r="FD86">
        <v>25</v>
      </c>
      <c r="FE86">
        <v>0.44</v>
      </c>
      <c r="FF86">
        <v>0.31</v>
      </c>
      <c r="FG86">
        <v>2.7110874401051128</v>
      </c>
      <c r="FH86">
        <v>0.76339741257519833</v>
      </c>
      <c r="FI86">
        <v>8.6774736369394923E-2</v>
      </c>
      <c r="FJ86">
        <v>1</v>
      </c>
      <c r="FK86">
        <v>-2.8185305</v>
      </c>
      <c r="FL86">
        <v>-1.1284264165103119</v>
      </c>
      <c r="FM86">
        <v>0.12846431278666459</v>
      </c>
      <c r="FN86">
        <v>1</v>
      </c>
      <c r="FO86">
        <v>410.45096666666672</v>
      </c>
      <c r="FP86">
        <v>-1.1715150166847119</v>
      </c>
      <c r="FQ86">
        <v>9.4388023016102274E-2</v>
      </c>
      <c r="FR86">
        <v>1</v>
      </c>
      <c r="FS86">
        <v>0.34873572499999989</v>
      </c>
      <c r="FT86">
        <v>0.43805739962476559</v>
      </c>
      <c r="FU86">
        <v>4.404914578966742E-2</v>
      </c>
      <c r="FV86">
        <v>1</v>
      </c>
      <c r="FW86">
        <v>25.474530000000001</v>
      </c>
      <c r="FX86">
        <v>0.32593281423801929</v>
      </c>
      <c r="FY86">
        <v>2.5776916676230371E-2</v>
      </c>
      <c r="FZ86">
        <v>1</v>
      </c>
      <c r="GA86">
        <v>5</v>
      </c>
      <c r="GB86">
        <v>5</v>
      </c>
      <c r="GC86" t="s">
        <v>420</v>
      </c>
      <c r="GD86">
        <v>3.17319</v>
      </c>
      <c r="GE86">
        <v>2.7968899999999999</v>
      </c>
      <c r="GF86">
        <v>0.10233200000000001</v>
      </c>
      <c r="GG86">
        <v>0.103628</v>
      </c>
      <c r="GH86">
        <v>0.124497</v>
      </c>
      <c r="GI86">
        <v>0.124236</v>
      </c>
      <c r="GJ86">
        <v>27850.400000000001</v>
      </c>
      <c r="GK86">
        <v>22187.9</v>
      </c>
      <c r="GL86">
        <v>29017.4</v>
      </c>
      <c r="GM86">
        <v>24265.200000000001</v>
      </c>
      <c r="GN86">
        <v>32305.599999999999</v>
      </c>
      <c r="GO86">
        <v>31003.7</v>
      </c>
      <c r="GP86">
        <v>40023</v>
      </c>
      <c r="GQ86">
        <v>39583.1</v>
      </c>
      <c r="GR86">
        <v>2.1119699999999999</v>
      </c>
      <c r="GS86">
        <v>1.8409500000000001</v>
      </c>
      <c r="GT86">
        <v>9.4771400000000006E-2</v>
      </c>
      <c r="GU86">
        <v>0</v>
      </c>
      <c r="GV86">
        <v>30.358000000000001</v>
      </c>
      <c r="GW86">
        <v>999.9</v>
      </c>
      <c r="GX86">
        <v>63.4</v>
      </c>
      <c r="GY86">
        <v>32.799999999999997</v>
      </c>
      <c r="GZ86">
        <v>31.2194</v>
      </c>
      <c r="HA86">
        <v>62.141800000000003</v>
      </c>
      <c r="HB86">
        <v>30.412700000000001</v>
      </c>
      <c r="HC86">
        <v>1</v>
      </c>
      <c r="HD86">
        <v>0.31088700000000002</v>
      </c>
      <c r="HE86">
        <v>0</v>
      </c>
      <c r="HF86">
        <v>20.278099999999998</v>
      </c>
      <c r="HG86">
        <v>5.2246300000000003</v>
      </c>
      <c r="HH86">
        <v>11.908099999999999</v>
      </c>
      <c r="HI86">
        <v>4.9636500000000003</v>
      </c>
      <c r="HJ86">
        <v>3.2919999999999998</v>
      </c>
      <c r="HK86">
        <v>9999</v>
      </c>
      <c r="HL86">
        <v>9999</v>
      </c>
      <c r="HM86">
        <v>9999</v>
      </c>
      <c r="HN86">
        <v>999.9</v>
      </c>
      <c r="HO86">
        <v>4.9702000000000002</v>
      </c>
      <c r="HP86">
        <v>1.8751500000000001</v>
      </c>
      <c r="HQ86">
        <v>1.8739300000000001</v>
      </c>
      <c r="HR86">
        <v>1.8730800000000001</v>
      </c>
      <c r="HS86">
        <v>1.8745400000000001</v>
      </c>
      <c r="HT86">
        <v>1.86951</v>
      </c>
      <c r="HU86">
        <v>1.87371</v>
      </c>
      <c r="HV86">
        <v>1.8787199999999999</v>
      </c>
      <c r="HW86">
        <v>0</v>
      </c>
      <c r="HX86">
        <v>0</v>
      </c>
      <c r="HY86">
        <v>0</v>
      </c>
      <c r="HZ86">
        <v>0</v>
      </c>
      <c r="IA86" t="s">
        <v>421</v>
      </c>
      <c r="IB86" t="s">
        <v>422</v>
      </c>
      <c r="IC86" t="s">
        <v>423</v>
      </c>
      <c r="ID86" t="s">
        <v>423</v>
      </c>
      <c r="IE86" t="s">
        <v>423</v>
      </c>
      <c r="IF86" t="s">
        <v>423</v>
      </c>
      <c r="IG86">
        <v>0</v>
      </c>
      <c r="IH86">
        <v>100</v>
      </c>
      <c r="II86">
        <v>100</v>
      </c>
      <c r="IJ86">
        <v>1.036</v>
      </c>
      <c r="IK86">
        <v>0.32900000000000001</v>
      </c>
      <c r="IL86">
        <v>1.024948681716495</v>
      </c>
      <c r="IM86">
        <v>7.5022699049890511E-4</v>
      </c>
      <c r="IN86">
        <v>-1.9075414379404558E-6</v>
      </c>
      <c r="IO86">
        <v>4.87577687351772E-10</v>
      </c>
      <c r="IP86">
        <v>0.3372099999999989</v>
      </c>
      <c r="IQ86">
        <v>0</v>
      </c>
      <c r="IR86">
        <v>0</v>
      </c>
      <c r="IS86">
        <v>0</v>
      </c>
      <c r="IT86">
        <v>1</v>
      </c>
      <c r="IU86">
        <v>1943</v>
      </c>
      <c r="IV86">
        <v>1</v>
      </c>
      <c r="IW86">
        <v>21</v>
      </c>
      <c r="IX86">
        <v>3.4</v>
      </c>
      <c r="IY86">
        <v>5.6</v>
      </c>
      <c r="IZ86">
        <v>1.0790999999999999</v>
      </c>
      <c r="JA86">
        <v>2.4108900000000002</v>
      </c>
      <c r="JB86">
        <v>1.42578</v>
      </c>
      <c r="JC86">
        <v>2.2717299999999998</v>
      </c>
      <c r="JD86">
        <v>1.5478499999999999</v>
      </c>
      <c r="JE86">
        <v>2.35229</v>
      </c>
      <c r="JF86">
        <v>36.387099999999997</v>
      </c>
      <c r="JG86">
        <v>14.4998</v>
      </c>
      <c r="JH86">
        <v>18</v>
      </c>
      <c r="JI86">
        <v>626.48299999999995</v>
      </c>
      <c r="JJ86">
        <v>433.096</v>
      </c>
      <c r="JK86">
        <v>30.498699999999999</v>
      </c>
      <c r="JL86">
        <v>31.294499999999999</v>
      </c>
      <c r="JM86">
        <v>30.000800000000002</v>
      </c>
      <c r="JN86">
        <v>31.081099999999999</v>
      </c>
      <c r="JO86">
        <v>31.015699999999999</v>
      </c>
      <c r="JP86">
        <v>21.6294</v>
      </c>
      <c r="JQ86">
        <v>21.6723</v>
      </c>
      <c r="JR86">
        <v>79.720799999999997</v>
      </c>
      <c r="JS86">
        <v>-999.9</v>
      </c>
      <c r="JT86">
        <v>413.24099999999999</v>
      </c>
      <c r="JU86">
        <v>25</v>
      </c>
      <c r="JV86">
        <v>94.541399999999996</v>
      </c>
      <c r="JW86">
        <v>100.71299999999999</v>
      </c>
    </row>
    <row r="87" spans="1:283" x14ac:dyDescent="0.2">
      <c r="A87">
        <v>71</v>
      </c>
      <c r="B87">
        <v>1690392010.0999999</v>
      </c>
      <c r="C87">
        <v>13640</v>
      </c>
      <c r="D87" t="s">
        <v>745</v>
      </c>
      <c r="E87" t="s">
        <v>746</v>
      </c>
      <c r="F87">
        <v>15</v>
      </c>
      <c r="P87">
        <v>1690392002.099999</v>
      </c>
      <c r="Q87">
        <f t="shared" si="37"/>
        <v>6.9672588753987105E-6</v>
      </c>
      <c r="R87">
        <f t="shared" si="38"/>
        <v>6.9672588753987106E-3</v>
      </c>
      <c r="S87">
        <f t="shared" si="39"/>
        <v>0.66743771781753003</v>
      </c>
      <c r="T87">
        <f t="shared" si="40"/>
        <v>410.08638709677422</v>
      </c>
      <c r="U87">
        <f t="shared" si="41"/>
        <v>-2903.6369982275796</v>
      </c>
      <c r="V87">
        <f t="shared" si="42"/>
        <v>-294.86119549097793</v>
      </c>
      <c r="W87">
        <f t="shared" si="43"/>
        <v>41.643828904143732</v>
      </c>
      <c r="X87">
        <f t="shared" si="44"/>
        <v>3.18088032917612E-4</v>
      </c>
      <c r="Y87">
        <f>IF(LEFT(CS87,1)&lt;&gt;"0",IF(LEFT(CS87,1)="1",3,CT87),$D$5+$E$5*(DJ87*DC87/($K$5*1000))+$F$5*(DJ87*DC87/($K$5*1000))*MAX(MIN(CQ87,$J$5),$I$5)*MAX(MIN(CQ87,$J$5),$I$5)+$G$5*MAX(MIN(CQ87,$J$5),$I$5)*(DJ87*DC87/($K$5*1000))+$H$5*(DJ87*DC87/($K$5*1000))*(DJ87*DC87/($K$5*1000)))</f>
        <v>2.9547681979672555</v>
      </c>
      <c r="Z87">
        <f t="shared" si="45"/>
        <v>3.180690102819967E-4</v>
      </c>
      <c r="AA87">
        <f t="shared" si="46"/>
        <v>1.9879484039664997E-4</v>
      </c>
      <c r="AB87">
        <f t="shared" si="47"/>
        <v>241.73242702395081</v>
      </c>
      <c r="AC87">
        <f>(DE87+(AB87+2*0.95*0.0000000567*(((DE87+$B$7)+273)^4-(DE87+273)^4)-44100*Q87)/(1.84*29.3*Y87+8*0.95*0.0000000567*(DE87+273)^3))</f>
        <v>32.781362105988201</v>
      </c>
      <c r="AD87">
        <f>($C$7*DF87+$D$7*DG87+$E$7*AC87)</f>
        <v>31.682812903225809</v>
      </c>
      <c r="AE87">
        <f t="shared" si="48"/>
        <v>4.6900232854741235</v>
      </c>
      <c r="AF87">
        <f t="shared" si="49"/>
        <v>55.223445431845988</v>
      </c>
      <c r="AG87">
        <f t="shared" si="50"/>
        <v>2.5448473329719019</v>
      </c>
      <c r="AH87">
        <f t="shared" si="51"/>
        <v>4.6082733756853784</v>
      </c>
      <c r="AI87">
        <f t="shared" si="52"/>
        <v>2.1451759525022216</v>
      </c>
      <c r="AJ87">
        <f t="shared" si="53"/>
        <v>-0.30725611640508316</v>
      </c>
      <c r="AK87">
        <f t="shared" si="54"/>
        <v>-49.318494572297425</v>
      </c>
      <c r="AL87">
        <f>2*0.95*0.0000000567*(((DE87+$B$7)+273)^4-(AD87+273)^4)</f>
        <v>-3.7677272950124632</v>
      </c>
      <c r="AM87">
        <f t="shared" si="55"/>
        <v>188.33894904023583</v>
      </c>
      <c r="AN87">
        <v>0</v>
      </c>
      <c r="AO87">
        <v>0</v>
      </c>
      <c r="AP87">
        <f>IF(AN87*$H$13&gt;=AR87,1,(AR87/(AR87-AN87*$H$13)))</f>
        <v>1</v>
      </c>
      <c r="AQ87">
        <f t="shared" si="56"/>
        <v>0</v>
      </c>
      <c r="AR87">
        <f>MAX(0,($B$13+$C$13*DJ87)/(1+$D$13*DJ87)*DC87/(DE87+273)*$E$13)</f>
        <v>52870.466306469803</v>
      </c>
      <c r="AS87" t="s">
        <v>414</v>
      </c>
      <c r="AT87">
        <v>12558.6</v>
      </c>
      <c r="AU87">
        <v>607.06799999999998</v>
      </c>
      <c r="AV87">
        <v>2188.17</v>
      </c>
      <c r="AW87">
        <f t="shared" si="57"/>
        <v>0.72256817340517421</v>
      </c>
      <c r="AX87">
        <v>-1.734461745173538</v>
      </c>
      <c r="AY87" t="s">
        <v>747</v>
      </c>
      <c r="AZ87">
        <v>12565.8</v>
      </c>
      <c r="BA87">
        <v>450.67388</v>
      </c>
      <c r="BB87">
        <v>474.91199999999998</v>
      </c>
      <c r="BC87">
        <f t="shared" si="58"/>
        <v>5.1037076342564491E-2</v>
      </c>
      <c r="BD87">
        <v>0.5</v>
      </c>
      <c r="BE87">
        <f t="shared" si="59"/>
        <v>1261.1889680384836</v>
      </c>
      <c r="BF87">
        <f t="shared" si="60"/>
        <v>0.66743771781753003</v>
      </c>
      <c r="BG87">
        <f t="shared" si="61"/>
        <v>32.183698822090108</v>
      </c>
      <c r="BH87">
        <f t="shared" si="62"/>
        <v>1.904472306578071E-3</v>
      </c>
      <c r="BI87">
        <f t="shared" si="63"/>
        <v>3.6075272892662222</v>
      </c>
      <c r="BJ87">
        <f t="shared" si="64"/>
        <v>303.40613170796718</v>
      </c>
      <c r="BK87" t="s">
        <v>748</v>
      </c>
      <c r="BL87">
        <v>-29.31</v>
      </c>
      <c r="BM87">
        <f t="shared" si="65"/>
        <v>-29.31</v>
      </c>
      <c r="BN87">
        <f t="shared" si="66"/>
        <v>1.0617166969880736</v>
      </c>
      <c r="BO87">
        <f t="shared" si="67"/>
        <v>4.8070334098869114E-2</v>
      </c>
      <c r="BP87">
        <f t="shared" si="68"/>
        <v>0.77261486011147795</v>
      </c>
      <c r="BQ87">
        <f t="shared" si="69"/>
        <v>-0.18340536941190699</v>
      </c>
      <c r="BR87">
        <f t="shared" si="70"/>
        <v>1.0835847402634364</v>
      </c>
      <c r="BS87">
        <f t="shared" si="71"/>
        <v>-3.1262994261789779E-3</v>
      </c>
      <c r="BT87">
        <f t="shared" si="72"/>
        <v>1.0031262994261789</v>
      </c>
      <c r="BU87">
        <v>3260</v>
      </c>
      <c r="BV87">
        <v>300</v>
      </c>
      <c r="BW87">
        <v>300</v>
      </c>
      <c r="BX87">
        <v>300</v>
      </c>
      <c r="BY87">
        <v>12565.8</v>
      </c>
      <c r="BZ87">
        <v>470.48</v>
      </c>
      <c r="CA87">
        <v>-9.1015000000000002E-3</v>
      </c>
      <c r="CB87">
        <v>-0.1</v>
      </c>
      <c r="CC87" t="s">
        <v>417</v>
      </c>
      <c r="CD87" t="s">
        <v>417</v>
      </c>
      <c r="CE87" t="s">
        <v>417</v>
      </c>
      <c r="CF87" t="s">
        <v>417</v>
      </c>
      <c r="CG87" t="s">
        <v>417</v>
      </c>
      <c r="CH87" t="s">
        <v>417</v>
      </c>
      <c r="CI87" t="s">
        <v>417</v>
      </c>
      <c r="CJ87" t="s">
        <v>417</v>
      </c>
      <c r="CK87" t="s">
        <v>417</v>
      </c>
      <c r="CL87" t="s">
        <v>417</v>
      </c>
      <c r="CM87">
        <f>$B$11*DK87+$C$11*DL87+$F$11*DW87*(1-DZ87)</f>
        <v>1499.9741935483869</v>
      </c>
      <c r="CN87">
        <f t="shared" si="73"/>
        <v>1261.1889680384836</v>
      </c>
      <c r="CO87">
        <f>($B$11*$D$9+$C$11*$D$9+$F$11*((EJ87+EB87)/MAX(EJ87+EB87+EK87, 0.1)*$I$9+EK87/MAX(EJ87+EB87+EK87, 0.1)*$J$9))/($B$11+$C$11+$F$11)</f>
        <v>0.84080711085767057</v>
      </c>
      <c r="CP87">
        <f>($B$11*$K$9+$C$11*$K$9+$F$11*((EJ87+EB87)/MAX(EJ87+EB87+EK87, 0.1)*$P$9+EK87/MAX(EJ87+EB87+EK87, 0.1)*$Q$9))/($B$11+$C$11+$F$11)</f>
        <v>0.16115772395530409</v>
      </c>
      <c r="CQ87">
        <v>6</v>
      </c>
      <c r="CR87">
        <v>0.5</v>
      </c>
      <c r="CS87" t="s">
        <v>418</v>
      </c>
      <c r="CT87">
        <v>2</v>
      </c>
      <c r="CU87">
        <v>1690392002.099999</v>
      </c>
      <c r="CV87">
        <v>410.08638709677422</v>
      </c>
      <c r="CW87">
        <v>410.75645161290328</v>
      </c>
      <c r="CX87">
        <v>25.060309677419351</v>
      </c>
      <c r="CY87">
        <v>25.053519354838699</v>
      </c>
      <c r="CZ87">
        <v>409.05638709677419</v>
      </c>
      <c r="DA87">
        <v>24.735309677419359</v>
      </c>
      <c r="DB87">
        <v>600.2062903225808</v>
      </c>
      <c r="DC87">
        <v>101.44922580645159</v>
      </c>
      <c r="DD87">
        <v>9.9692212903225816E-2</v>
      </c>
      <c r="DE87">
        <v>31.373212903225799</v>
      </c>
      <c r="DF87">
        <v>31.682812903225809</v>
      </c>
      <c r="DG87">
        <v>999.90000000000032</v>
      </c>
      <c r="DH87">
        <v>0</v>
      </c>
      <c r="DI87">
        <v>0</v>
      </c>
      <c r="DJ87">
        <v>9999.5525806451606</v>
      </c>
      <c r="DK87">
        <v>0</v>
      </c>
      <c r="DL87">
        <v>1274.7625806451611</v>
      </c>
      <c r="DM87">
        <v>-0.66276016129032267</v>
      </c>
      <c r="DN87">
        <v>420.63680645161293</v>
      </c>
      <c r="DO87">
        <v>421.31183870967737</v>
      </c>
      <c r="DP87">
        <v>1.108920163548387E-2</v>
      </c>
      <c r="DQ87">
        <v>410.75645161290328</v>
      </c>
      <c r="DR87">
        <v>25.053519354838699</v>
      </c>
      <c r="DS87">
        <v>2.542784516129033</v>
      </c>
      <c r="DT87">
        <v>2.5416587096774199</v>
      </c>
      <c r="DU87">
        <v>21.30296451612903</v>
      </c>
      <c r="DV87">
        <v>21.295748387096769</v>
      </c>
      <c r="DW87">
        <v>1499.9741935483869</v>
      </c>
      <c r="DX87">
        <v>0.97300603225806426</v>
      </c>
      <c r="DY87">
        <v>2.699422258064518E-2</v>
      </c>
      <c r="DZ87">
        <v>0</v>
      </c>
      <c r="EA87">
        <v>450.67048387096759</v>
      </c>
      <c r="EB87">
        <v>4.9993100000000013</v>
      </c>
      <c r="EC87">
        <v>11390.32903225806</v>
      </c>
      <c r="ED87">
        <v>13259.032258064521</v>
      </c>
      <c r="EE87">
        <v>39.820129032258059</v>
      </c>
      <c r="EF87">
        <v>41.449193548387093</v>
      </c>
      <c r="EG87">
        <v>40.324193548387093</v>
      </c>
      <c r="EH87">
        <v>40.628999999999991</v>
      </c>
      <c r="EI87">
        <v>41.125</v>
      </c>
      <c r="EJ87">
        <v>1454.619677419355</v>
      </c>
      <c r="EK87">
        <v>40.354838709677402</v>
      </c>
      <c r="EL87">
        <v>0</v>
      </c>
      <c r="EM87">
        <v>167.79999995231631</v>
      </c>
      <c r="EN87">
        <v>0</v>
      </c>
      <c r="EO87">
        <v>450.67388</v>
      </c>
      <c r="EP87">
        <v>-0.8448461466876076</v>
      </c>
      <c r="EQ87">
        <v>411.76151942358291</v>
      </c>
      <c r="ER87">
        <v>11412.8</v>
      </c>
      <c r="ES87">
        <v>15</v>
      </c>
      <c r="ET87">
        <v>1690392028.0999999</v>
      </c>
      <c r="EU87" t="s">
        <v>749</v>
      </c>
      <c r="EV87">
        <v>1690392028.0999999</v>
      </c>
      <c r="EW87">
        <v>1690392026.0999999</v>
      </c>
      <c r="EX87">
        <v>46</v>
      </c>
      <c r="EY87">
        <v>-7.0000000000000001E-3</v>
      </c>
      <c r="EZ87">
        <v>-4.0000000000000001E-3</v>
      </c>
      <c r="FA87">
        <v>1.03</v>
      </c>
      <c r="FB87">
        <v>0.32500000000000001</v>
      </c>
      <c r="FC87">
        <v>411</v>
      </c>
      <c r="FD87">
        <v>25</v>
      </c>
      <c r="FE87">
        <v>0.34</v>
      </c>
      <c r="FF87">
        <v>0.11</v>
      </c>
      <c r="FG87">
        <v>0.65912467757556759</v>
      </c>
      <c r="FH87">
        <v>-8.5127879652857091E-2</v>
      </c>
      <c r="FI87">
        <v>2.450430383347697E-2</v>
      </c>
      <c r="FJ87">
        <v>1</v>
      </c>
      <c r="FK87">
        <v>-0.65236168292682928</v>
      </c>
      <c r="FL87">
        <v>-0.1496657770034851</v>
      </c>
      <c r="FM87">
        <v>3.2061367592850047E-2</v>
      </c>
      <c r="FN87">
        <v>1</v>
      </c>
      <c r="FO87">
        <v>410.09364516129051</v>
      </c>
      <c r="FP87">
        <v>-0.42396774193600661</v>
      </c>
      <c r="FQ87">
        <v>3.4260433670586593E-2</v>
      </c>
      <c r="FR87">
        <v>1</v>
      </c>
      <c r="FS87">
        <v>3.2456085536585371E-3</v>
      </c>
      <c r="FT87">
        <v>0.1940235137979093</v>
      </c>
      <c r="FU87">
        <v>2.0490502036075879E-2</v>
      </c>
      <c r="FV87">
        <v>1</v>
      </c>
      <c r="FW87">
        <v>25.064603225806451</v>
      </c>
      <c r="FX87">
        <v>0.44825322580634153</v>
      </c>
      <c r="FY87">
        <v>3.3574832009004532E-2</v>
      </c>
      <c r="FZ87">
        <v>1</v>
      </c>
      <c r="GA87">
        <v>5</v>
      </c>
      <c r="GB87">
        <v>5</v>
      </c>
      <c r="GC87" t="s">
        <v>420</v>
      </c>
      <c r="GD87">
        <v>3.1728900000000002</v>
      </c>
      <c r="GE87">
        <v>2.79664</v>
      </c>
      <c r="GF87">
        <v>0.102216</v>
      </c>
      <c r="GG87">
        <v>0.103066</v>
      </c>
      <c r="GH87">
        <v>0.12316000000000001</v>
      </c>
      <c r="GI87">
        <v>0.12409000000000001</v>
      </c>
      <c r="GJ87">
        <v>27838.3</v>
      </c>
      <c r="GK87">
        <v>22192.799999999999</v>
      </c>
      <c r="GL87">
        <v>29002.400000000001</v>
      </c>
      <c r="GM87">
        <v>24256.5</v>
      </c>
      <c r="GN87">
        <v>32340.799999999999</v>
      </c>
      <c r="GO87">
        <v>30998.1</v>
      </c>
      <c r="GP87">
        <v>40003.699999999997</v>
      </c>
      <c r="GQ87">
        <v>39568.6</v>
      </c>
      <c r="GR87">
        <v>2.10785</v>
      </c>
      <c r="GS87">
        <v>1.81413</v>
      </c>
      <c r="GT87">
        <v>0.113174</v>
      </c>
      <c r="GU87">
        <v>0</v>
      </c>
      <c r="GV87">
        <v>29.895</v>
      </c>
      <c r="GW87">
        <v>999.9</v>
      </c>
      <c r="GX87">
        <v>63.5</v>
      </c>
      <c r="GY87">
        <v>33</v>
      </c>
      <c r="GZ87">
        <v>31.624400000000001</v>
      </c>
      <c r="HA87">
        <v>61.8018</v>
      </c>
      <c r="HB87">
        <v>30.208300000000001</v>
      </c>
      <c r="HC87">
        <v>1</v>
      </c>
      <c r="HD87">
        <v>0.33168399999999998</v>
      </c>
      <c r="HE87">
        <v>0</v>
      </c>
      <c r="HF87">
        <v>20.278300000000002</v>
      </c>
      <c r="HG87">
        <v>5.2249299999999996</v>
      </c>
      <c r="HH87">
        <v>11.908099999999999</v>
      </c>
      <c r="HI87">
        <v>4.9638</v>
      </c>
      <c r="HJ87">
        <v>3.2919999999999998</v>
      </c>
      <c r="HK87">
        <v>9999</v>
      </c>
      <c r="HL87">
        <v>9999</v>
      </c>
      <c r="HM87">
        <v>9999</v>
      </c>
      <c r="HN87">
        <v>999.9</v>
      </c>
      <c r="HO87">
        <v>4.97018</v>
      </c>
      <c r="HP87">
        <v>1.8751500000000001</v>
      </c>
      <c r="HQ87">
        <v>1.8739300000000001</v>
      </c>
      <c r="HR87">
        <v>1.87314</v>
      </c>
      <c r="HS87">
        <v>1.8745499999999999</v>
      </c>
      <c r="HT87">
        <v>1.86954</v>
      </c>
      <c r="HU87">
        <v>1.87374</v>
      </c>
      <c r="HV87">
        <v>1.8788100000000001</v>
      </c>
      <c r="HW87">
        <v>0</v>
      </c>
      <c r="HX87">
        <v>0</v>
      </c>
      <c r="HY87">
        <v>0</v>
      </c>
      <c r="HZ87">
        <v>0</v>
      </c>
      <c r="IA87" t="s">
        <v>421</v>
      </c>
      <c r="IB87" t="s">
        <v>422</v>
      </c>
      <c r="IC87" t="s">
        <v>423</v>
      </c>
      <c r="ID87" t="s">
        <v>423</v>
      </c>
      <c r="IE87" t="s">
        <v>423</v>
      </c>
      <c r="IF87" t="s">
        <v>423</v>
      </c>
      <c r="IG87">
        <v>0</v>
      </c>
      <c r="IH87">
        <v>100</v>
      </c>
      <c r="II87">
        <v>100</v>
      </c>
      <c r="IJ87">
        <v>1.03</v>
      </c>
      <c r="IK87">
        <v>0.32500000000000001</v>
      </c>
      <c r="IL87">
        <v>1.0162821350784399</v>
      </c>
      <c r="IM87">
        <v>7.5022699049890511E-4</v>
      </c>
      <c r="IN87">
        <v>-1.9075414379404558E-6</v>
      </c>
      <c r="IO87">
        <v>4.87577687351772E-10</v>
      </c>
      <c r="IP87">
        <v>0.32929499999999828</v>
      </c>
      <c r="IQ87">
        <v>0</v>
      </c>
      <c r="IR87">
        <v>0</v>
      </c>
      <c r="IS87">
        <v>0</v>
      </c>
      <c r="IT87">
        <v>1</v>
      </c>
      <c r="IU87">
        <v>1943</v>
      </c>
      <c r="IV87">
        <v>1</v>
      </c>
      <c r="IW87">
        <v>21</v>
      </c>
      <c r="IX87">
        <v>2.4</v>
      </c>
      <c r="IY87">
        <v>2.5</v>
      </c>
      <c r="IZ87">
        <v>1.07422</v>
      </c>
      <c r="JA87">
        <v>2.4108900000000002</v>
      </c>
      <c r="JB87">
        <v>1.42578</v>
      </c>
      <c r="JC87">
        <v>2.2692899999999998</v>
      </c>
      <c r="JD87">
        <v>1.5478499999999999</v>
      </c>
      <c r="JE87">
        <v>2.34985</v>
      </c>
      <c r="JF87">
        <v>36.718000000000004</v>
      </c>
      <c r="JG87">
        <v>14.4823</v>
      </c>
      <c r="JH87">
        <v>18</v>
      </c>
      <c r="JI87">
        <v>626.31100000000004</v>
      </c>
      <c r="JJ87">
        <v>419.53100000000001</v>
      </c>
      <c r="JK87">
        <v>30.567299999999999</v>
      </c>
      <c r="JL87">
        <v>31.5535</v>
      </c>
      <c r="JM87">
        <v>30.000699999999998</v>
      </c>
      <c r="JN87">
        <v>31.3766</v>
      </c>
      <c r="JO87">
        <v>31.309699999999999</v>
      </c>
      <c r="JP87">
        <v>21.536799999999999</v>
      </c>
      <c r="JQ87">
        <v>23.1021</v>
      </c>
      <c r="JR87">
        <v>78.229699999999994</v>
      </c>
      <c r="JS87">
        <v>-999.9</v>
      </c>
      <c r="JT87">
        <v>410.72199999999998</v>
      </c>
      <c r="JU87">
        <v>25</v>
      </c>
      <c r="JV87">
        <v>94.494399999999999</v>
      </c>
      <c r="JW87">
        <v>100.676</v>
      </c>
    </row>
    <row r="88" spans="1:283" x14ac:dyDescent="0.2">
      <c r="A88">
        <v>72</v>
      </c>
      <c r="B88">
        <v>1690392152.0999999</v>
      </c>
      <c r="C88">
        <v>13782</v>
      </c>
      <c r="D88" t="s">
        <v>750</v>
      </c>
      <c r="E88" t="s">
        <v>751</v>
      </c>
      <c r="F88">
        <v>15</v>
      </c>
      <c r="P88">
        <v>1690392144.099999</v>
      </c>
      <c r="Q88">
        <f t="shared" si="37"/>
        <v>2.0332348140779766E-3</v>
      </c>
      <c r="R88">
        <f t="shared" si="38"/>
        <v>2.0332348140779763</v>
      </c>
      <c r="S88">
        <f t="shared" si="39"/>
        <v>10.380178264208185</v>
      </c>
      <c r="T88">
        <f t="shared" si="40"/>
        <v>409.6304516129033</v>
      </c>
      <c r="U88">
        <f t="shared" si="41"/>
        <v>220.86024725809909</v>
      </c>
      <c r="V88">
        <f t="shared" si="42"/>
        <v>22.428469174691134</v>
      </c>
      <c r="W88">
        <f t="shared" si="43"/>
        <v>41.598178355194712</v>
      </c>
      <c r="X88">
        <f t="shared" si="44"/>
        <v>9.4838901323587618E-2</v>
      </c>
      <c r="Y88">
        <f>IF(LEFT(CS88,1)&lt;&gt;"0",IF(LEFT(CS88,1)="1",3,CT88),$D$5+$E$5*(DJ88*DC88/($K$5*1000))+$F$5*(DJ88*DC88/($K$5*1000))*MAX(MIN(CQ88,$J$5),$I$5)*MAX(MIN(CQ88,$J$5),$I$5)+$G$5*MAX(MIN(CQ88,$J$5),$I$5)*(DJ88*DC88/($K$5*1000))+$H$5*(DJ88*DC88/($K$5*1000))*(DJ88*DC88/($K$5*1000)))</f>
        <v>2.9546474326849923</v>
      </c>
      <c r="Z88">
        <f t="shared" si="45"/>
        <v>9.3179627586707919E-2</v>
      </c>
      <c r="AA88">
        <f t="shared" si="46"/>
        <v>5.838392833935678E-2</v>
      </c>
      <c r="AB88">
        <f t="shared" si="47"/>
        <v>241.73547417164241</v>
      </c>
      <c r="AC88">
        <f>(DE88+(AB88+2*0.95*0.0000000567*(((DE88+$B$7)+273)^4-(DE88+273)^4)-44100*Q88)/(1.84*29.3*Y88+8*0.95*0.0000000567*(DE88+273)^3))</f>
        <v>33.197673097789441</v>
      </c>
      <c r="AD88">
        <f>($C$7*DF88+$D$7*DG88+$E$7*AC88)</f>
        <v>32.328270967741929</v>
      </c>
      <c r="AE88">
        <f t="shared" si="48"/>
        <v>4.8645266335017769</v>
      </c>
      <c r="AF88">
        <f t="shared" si="49"/>
        <v>56.205586866009682</v>
      </c>
      <c r="AG88">
        <f t="shared" si="50"/>
        <v>2.731509357384033</v>
      </c>
      <c r="AH88">
        <f t="shared" si="51"/>
        <v>4.8598538147030945</v>
      </c>
      <c r="AI88">
        <f t="shared" si="52"/>
        <v>2.1330172761177439</v>
      </c>
      <c r="AJ88">
        <f t="shared" si="53"/>
        <v>-89.665655300838765</v>
      </c>
      <c r="AK88">
        <f t="shared" si="54"/>
        <v>-2.7110292413357198</v>
      </c>
      <c r="AL88">
        <f>2*0.95*0.0000000567*(((DE88+$B$7)+273)^4-(AD88+273)^4)</f>
        <v>-0.20873942703204909</v>
      </c>
      <c r="AM88">
        <f t="shared" si="55"/>
        <v>149.15005020243586</v>
      </c>
      <c r="AN88">
        <v>0</v>
      </c>
      <c r="AO88">
        <v>0</v>
      </c>
      <c r="AP88">
        <f>IF(AN88*$H$13&gt;=AR88,1,(AR88/(AR88-AN88*$H$13)))</f>
        <v>1</v>
      </c>
      <c r="AQ88">
        <f t="shared" si="56"/>
        <v>0</v>
      </c>
      <c r="AR88">
        <f>MAX(0,($B$13+$C$13*DJ88)/(1+$D$13*DJ88)*DC88/(DE88+273)*$E$13)</f>
        <v>52704.588275368696</v>
      </c>
      <c r="AS88" t="s">
        <v>414</v>
      </c>
      <c r="AT88">
        <v>12558.6</v>
      </c>
      <c r="AU88">
        <v>607.06799999999998</v>
      </c>
      <c r="AV88">
        <v>2188.17</v>
      </c>
      <c r="AW88">
        <f t="shared" si="57"/>
        <v>0.72256817340517421</v>
      </c>
      <c r="AX88">
        <v>-1.734461745173538</v>
      </c>
      <c r="AY88" t="s">
        <v>752</v>
      </c>
      <c r="AZ88">
        <v>12516.1</v>
      </c>
      <c r="BA88">
        <v>713.21531999999991</v>
      </c>
      <c r="BB88">
        <v>913.64499999999998</v>
      </c>
      <c r="BC88">
        <f t="shared" si="58"/>
        <v>0.21937369547253049</v>
      </c>
      <c r="BD88">
        <v>0.5</v>
      </c>
      <c r="BE88">
        <f t="shared" si="59"/>
        <v>1261.2044715246691</v>
      </c>
      <c r="BF88">
        <f t="shared" si="60"/>
        <v>10.380178264208185</v>
      </c>
      <c r="BG88">
        <f t="shared" si="61"/>
        <v>138.33754283242325</v>
      </c>
      <c r="BH88">
        <f t="shared" si="62"/>
        <v>9.6056113682631856E-3</v>
      </c>
      <c r="BI88">
        <f t="shared" si="63"/>
        <v>1.3949893010961589</v>
      </c>
      <c r="BJ88">
        <f t="shared" si="64"/>
        <v>437.67965705378901</v>
      </c>
      <c r="BK88" t="s">
        <v>753</v>
      </c>
      <c r="BL88">
        <v>-1065.43</v>
      </c>
      <c r="BM88">
        <f t="shared" si="65"/>
        <v>-1065.43</v>
      </c>
      <c r="BN88">
        <f t="shared" si="66"/>
        <v>2.1661312654258493</v>
      </c>
      <c r="BO88">
        <f t="shared" si="67"/>
        <v>0.10127442365751681</v>
      </c>
      <c r="BP88">
        <f t="shared" si="68"/>
        <v>0.39172762478485368</v>
      </c>
      <c r="BQ88">
        <f t="shared" si="69"/>
        <v>0.65376619902993405</v>
      </c>
      <c r="BR88">
        <f t="shared" si="70"/>
        <v>0.80609916374781643</v>
      </c>
      <c r="BS88">
        <f t="shared" si="71"/>
        <v>-0.15128784557996897</v>
      </c>
      <c r="BT88">
        <f t="shared" si="72"/>
        <v>1.1512878455799689</v>
      </c>
      <c r="BU88">
        <v>3262</v>
      </c>
      <c r="BV88">
        <v>300</v>
      </c>
      <c r="BW88">
        <v>300</v>
      </c>
      <c r="BX88">
        <v>300</v>
      </c>
      <c r="BY88">
        <v>12516.1</v>
      </c>
      <c r="BZ88">
        <v>880.3</v>
      </c>
      <c r="CA88">
        <v>-9.0678700000000004E-3</v>
      </c>
      <c r="CB88">
        <v>-0.93</v>
      </c>
      <c r="CC88" t="s">
        <v>417</v>
      </c>
      <c r="CD88" t="s">
        <v>417</v>
      </c>
      <c r="CE88" t="s">
        <v>417</v>
      </c>
      <c r="CF88" t="s">
        <v>417</v>
      </c>
      <c r="CG88" t="s">
        <v>417</v>
      </c>
      <c r="CH88" t="s">
        <v>417</v>
      </c>
      <c r="CI88" t="s">
        <v>417</v>
      </c>
      <c r="CJ88" t="s">
        <v>417</v>
      </c>
      <c r="CK88" t="s">
        <v>417</v>
      </c>
      <c r="CL88" t="s">
        <v>417</v>
      </c>
      <c r="CM88">
        <f>$B$11*DK88+$C$11*DL88+$F$11*DW88*(1-DZ88)</f>
        <v>1499.992580645162</v>
      </c>
      <c r="CN88">
        <f t="shared" si="73"/>
        <v>1261.2044715246691</v>
      </c>
      <c r="CO88">
        <f>($B$11*$D$9+$C$11*$D$9+$F$11*((EJ88+EB88)/MAX(EJ88+EB88+EK88, 0.1)*$I$9+EK88/MAX(EJ88+EB88+EK88, 0.1)*$J$9))/($B$11+$C$11+$F$11)</f>
        <v>0.84080713984745992</v>
      </c>
      <c r="CP88">
        <f>($B$11*$K$9+$C$11*$K$9+$F$11*((EJ88+EB88)/MAX(EJ88+EB88+EK88, 0.1)*$P$9+EK88/MAX(EJ88+EB88+EK88, 0.1)*$Q$9))/($B$11+$C$11+$F$11)</f>
        <v>0.16115777990559763</v>
      </c>
      <c r="CQ88">
        <v>6</v>
      </c>
      <c r="CR88">
        <v>0.5</v>
      </c>
      <c r="CS88" t="s">
        <v>418</v>
      </c>
      <c r="CT88">
        <v>2</v>
      </c>
      <c r="CU88">
        <v>1690392144.099999</v>
      </c>
      <c r="CV88">
        <v>409.6304516129033</v>
      </c>
      <c r="CW88">
        <v>420.83961290322583</v>
      </c>
      <c r="CX88">
        <v>26.898038709677419</v>
      </c>
      <c r="CY88">
        <v>24.920180645161292</v>
      </c>
      <c r="CZ88">
        <v>408.60022580645159</v>
      </c>
      <c r="DA88">
        <v>26.573035483870971</v>
      </c>
      <c r="DB88">
        <v>600.20832258064513</v>
      </c>
      <c r="DC88">
        <v>101.45045161290319</v>
      </c>
      <c r="DD88">
        <v>0.100051264516129</v>
      </c>
      <c r="DE88">
        <v>32.311251612903227</v>
      </c>
      <c r="DF88">
        <v>32.328270967741929</v>
      </c>
      <c r="DG88">
        <v>999.90000000000032</v>
      </c>
      <c r="DH88">
        <v>0</v>
      </c>
      <c r="DI88">
        <v>0</v>
      </c>
      <c r="DJ88">
        <v>9998.7464516129039</v>
      </c>
      <c r="DK88">
        <v>0</v>
      </c>
      <c r="DL88">
        <v>459.64680645161292</v>
      </c>
      <c r="DM88">
        <v>-11.209132258064519</v>
      </c>
      <c r="DN88">
        <v>420.95332258064508</v>
      </c>
      <c r="DO88">
        <v>431.59506451612901</v>
      </c>
      <c r="DP88">
        <v>1.9778564516129029</v>
      </c>
      <c r="DQ88">
        <v>420.83961290322583</v>
      </c>
      <c r="DR88">
        <v>24.920180645161292</v>
      </c>
      <c r="DS88">
        <v>2.728818387096775</v>
      </c>
      <c r="DT88">
        <v>2.528164193548387</v>
      </c>
      <c r="DU88">
        <v>22.459690322580649</v>
      </c>
      <c r="DV88">
        <v>21.208961290322591</v>
      </c>
      <c r="DW88">
        <v>1499.992580645162</v>
      </c>
      <c r="DX88">
        <v>0.97300393548387121</v>
      </c>
      <c r="DY88">
        <v>2.699571612903225E-2</v>
      </c>
      <c r="DZ88">
        <v>0</v>
      </c>
      <c r="EA88">
        <v>714.71519354838699</v>
      </c>
      <c r="EB88">
        <v>4.9993100000000013</v>
      </c>
      <c r="EC88">
        <v>17472.822580645159</v>
      </c>
      <c r="ED88">
        <v>13259.193548387089</v>
      </c>
      <c r="EE88">
        <v>40.182999999999993</v>
      </c>
      <c r="EF88">
        <v>41.781999999999982</v>
      </c>
      <c r="EG88">
        <v>40.625</v>
      </c>
      <c r="EH88">
        <v>41.09045161290323</v>
      </c>
      <c r="EI88">
        <v>41.527999999999977</v>
      </c>
      <c r="EJ88">
        <v>1454.635806451613</v>
      </c>
      <c r="EK88">
        <v>40.356774193548368</v>
      </c>
      <c r="EL88">
        <v>0</v>
      </c>
      <c r="EM88">
        <v>141.39999985694891</v>
      </c>
      <c r="EN88">
        <v>0</v>
      </c>
      <c r="EO88">
        <v>713.21531999999991</v>
      </c>
      <c r="EP88">
        <v>-116.1991540270805</v>
      </c>
      <c r="EQ88">
        <v>-4886.1692924375911</v>
      </c>
      <c r="ER88">
        <v>17419.991999999998</v>
      </c>
      <c r="ES88">
        <v>15</v>
      </c>
      <c r="ET88">
        <v>1690392028.0999999</v>
      </c>
      <c r="EU88" t="s">
        <v>749</v>
      </c>
      <c r="EV88">
        <v>1690392028.0999999</v>
      </c>
      <c r="EW88">
        <v>1690392026.0999999</v>
      </c>
      <c r="EX88">
        <v>46</v>
      </c>
      <c r="EY88">
        <v>-7.0000000000000001E-3</v>
      </c>
      <c r="EZ88">
        <v>-4.0000000000000001E-3</v>
      </c>
      <c r="FA88">
        <v>1.03</v>
      </c>
      <c r="FB88">
        <v>0.32500000000000001</v>
      </c>
      <c r="FC88">
        <v>411</v>
      </c>
      <c r="FD88">
        <v>25</v>
      </c>
      <c r="FE88">
        <v>0.34</v>
      </c>
      <c r="FF88">
        <v>0.11</v>
      </c>
      <c r="FG88">
        <v>10.37895017118529</v>
      </c>
      <c r="FH88">
        <v>4.1554361963003918E-2</v>
      </c>
      <c r="FI88">
        <v>4.3582241298798743E-2</v>
      </c>
      <c r="FJ88">
        <v>1</v>
      </c>
      <c r="FK88">
        <v>-11.19401219512195</v>
      </c>
      <c r="FL88">
        <v>-0.21103275261324311</v>
      </c>
      <c r="FM88">
        <v>4.6693479960174172E-2</v>
      </c>
      <c r="FN88">
        <v>1</v>
      </c>
      <c r="FO88">
        <v>409.61919354838722</v>
      </c>
      <c r="FP88">
        <v>0.6554999999982114</v>
      </c>
      <c r="FQ88">
        <v>5.2759600474678307E-2</v>
      </c>
      <c r="FR88">
        <v>1</v>
      </c>
      <c r="FS88">
        <v>1.947256097560975</v>
      </c>
      <c r="FT88">
        <v>0.48518529616724948</v>
      </c>
      <c r="FU88">
        <v>4.9573028902086119E-2</v>
      </c>
      <c r="FV88">
        <v>1</v>
      </c>
      <c r="FW88">
        <v>26.89062580645162</v>
      </c>
      <c r="FX88">
        <v>0.45838548387094852</v>
      </c>
      <c r="FY88">
        <v>3.4233429876712983E-2</v>
      </c>
      <c r="FZ88">
        <v>1</v>
      </c>
      <c r="GA88">
        <v>5</v>
      </c>
      <c r="GB88">
        <v>5</v>
      </c>
      <c r="GC88" t="s">
        <v>420</v>
      </c>
      <c r="GD88">
        <v>3.17292</v>
      </c>
      <c r="GE88">
        <v>2.7971499999999998</v>
      </c>
      <c r="GF88">
        <v>0.10211099999999999</v>
      </c>
      <c r="GG88">
        <v>0.104958</v>
      </c>
      <c r="GH88">
        <v>0.12934200000000001</v>
      </c>
      <c r="GI88">
        <v>0.12349</v>
      </c>
      <c r="GJ88">
        <v>27830.1</v>
      </c>
      <c r="GK88">
        <v>22136.6</v>
      </c>
      <c r="GL88">
        <v>28991.8</v>
      </c>
      <c r="GM88">
        <v>24247.1</v>
      </c>
      <c r="GN88">
        <v>32099.5</v>
      </c>
      <c r="GO88">
        <v>31009.1</v>
      </c>
      <c r="GP88">
        <v>39989.4</v>
      </c>
      <c r="GQ88">
        <v>39554.5</v>
      </c>
      <c r="GR88">
        <v>2.109</v>
      </c>
      <c r="GS88">
        <v>1.82202</v>
      </c>
      <c r="GT88">
        <v>6.3940899999999995E-2</v>
      </c>
      <c r="GU88">
        <v>0</v>
      </c>
      <c r="GV88">
        <v>31.3703</v>
      </c>
      <c r="GW88">
        <v>999.9</v>
      </c>
      <c r="GX88">
        <v>63.1</v>
      </c>
      <c r="GY88">
        <v>33.1</v>
      </c>
      <c r="GZ88">
        <v>31.596900000000002</v>
      </c>
      <c r="HA88">
        <v>61.641800000000003</v>
      </c>
      <c r="HB88">
        <v>29.7636</v>
      </c>
      <c r="HC88">
        <v>1</v>
      </c>
      <c r="HD88">
        <v>0.34998200000000002</v>
      </c>
      <c r="HE88">
        <v>0</v>
      </c>
      <c r="HF88">
        <v>20.277699999999999</v>
      </c>
      <c r="HG88">
        <v>5.2244799999999998</v>
      </c>
      <c r="HH88">
        <v>11.908099999999999</v>
      </c>
      <c r="HI88">
        <v>4.9634999999999998</v>
      </c>
      <c r="HJ88">
        <v>3.2919999999999998</v>
      </c>
      <c r="HK88">
        <v>9999</v>
      </c>
      <c r="HL88">
        <v>9999</v>
      </c>
      <c r="HM88">
        <v>9999</v>
      </c>
      <c r="HN88">
        <v>999.9</v>
      </c>
      <c r="HO88">
        <v>4.9702200000000003</v>
      </c>
      <c r="HP88">
        <v>1.87517</v>
      </c>
      <c r="HQ88">
        <v>1.8739600000000001</v>
      </c>
      <c r="HR88">
        <v>1.8731599999999999</v>
      </c>
      <c r="HS88">
        <v>1.8746499999999999</v>
      </c>
      <c r="HT88">
        <v>1.86961</v>
      </c>
      <c r="HU88">
        <v>1.87378</v>
      </c>
      <c r="HV88">
        <v>1.8788100000000001</v>
      </c>
      <c r="HW88">
        <v>0</v>
      </c>
      <c r="HX88">
        <v>0</v>
      </c>
      <c r="HY88">
        <v>0</v>
      </c>
      <c r="HZ88">
        <v>0</v>
      </c>
      <c r="IA88" t="s">
        <v>421</v>
      </c>
      <c r="IB88" t="s">
        <v>422</v>
      </c>
      <c r="IC88" t="s">
        <v>423</v>
      </c>
      <c r="ID88" t="s">
        <v>423</v>
      </c>
      <c r="IE88" t="s">
        <v>423</v>
      </c>
      <c r="IF88" t="s">
        <v>423</v>
      </c>
      <c r="IG88">
        <v>0</v>
      </c>
      <c r="IH88">
        <v>100</v>
      </c>
      <c r="II88">
        <v>100</v>
      </c>
      <c r="IJ88">
        <v>1.03</v>
      </c>
      <c r="IK88">
        <v>0.32500000000000001</v>
      </c>
      <c r="IL88">
        <v>1.0090660669014491</v>
      </c>
      <c r="IM88">
        <v>7.5022699049890511E-4</v>
      </c>
      <c r="IN88">
        <v>-1.9075414379404558E-6</v>
      </c>
      <c r="IO88">
        <v>4.87577687351772E-10</v>
      </c>
      <c r="IP88">
        <v>0.32501000000000252</v>
      </c>
      <c r="IQ88">
        <v>0</v>
      </c>
      <c r="IR88">
        <v>0</v>
      </c>
      <c r="IS88">
        <v>0</v>
      </c>
      <c r="IT88">
        <v>1</v>
      </c>
      <c r="IU88">
        <v>1943</v>
      </c>
      <c r="IV88">
        <v>1</v>
      </c>
      <c r="IW88">
        <v>21</v>
      </c>
      <c r="IX88">
        <v>2.1</v>
      </c>
      <c r="IY88">
        <v>2.1</v>
      </c>
      <c r="IZ88">
        <v>1.09619</v>
      </c>
      <c r="JA88">
        <v>2.4035600000000001</v>
      </c>
      <c r="JB88">
        <v>1.42578</v>
      </c>
      <c r="JC88">
        <v>2.2717299999999998</v>
      </c>
      <c r="JD88">
        <v>1.5478499999999999</v>
      </c>
      <c r="JE88">
        <v>2.4877899999999999</v>
      </c>
      <c r="JF88">
        <v>37.027000000000001</v>
      </c>
      <c r="JG88">
        <v>14.4648</v>
      </c>
      <c r="JH88">
        <v>18</v>
      </c>
      <c r="JI88">
        <v>629.47699999999998</v>
      </c>
      <c r="JJ88">
        <v>425.68400000000003</v>
      </c>
      <c r="JK88">
        <v>30.9876</v>
      </c>
      <c r="JL88">
        <v>31.784099999999999</v>
      </c>
      <c r="JM88">
        <v>30.000800000000002</v>
      </c>
      <c r="JN88">
        <v>31.6097</v>
      </c>
      <c r="JO88">
        <v>31.542899999999999</v>
      </c>
      <c r="JP88">
        <v>21.975300000000001</v>
      </c>
      <c r="JQ88">
        <v>22.868200000000002</v>
      </c>
      <c r="JR88">
        <v>76.742000000000004</v>
      </c>
      <c r="JS88">
        <v>-999.9</v>
      </c>
      <c r="JT88">
        <v>421.15899999999999</v>
      </c>
      <c r="JU88">
        <v>25</v>
      </c>
      <c r="JV88">
        <v>94.460300000000004</v>
      </c>
      <c r="JW88">
        <v>100.639</v>
      </c>
    </row>
    <row r="89" spans="1:283" x14ac:dyDescent="0.2">
      <c r="A89">
        <v>73</v>
      </c>
      <c r="B89">
        <v>1690392268.0999999</v>
      </c>
      <c r="C89">
        <v>13898</v>
      </c>
      <c r="D89" t="s">
        <v>754</v>
      </c>
      <c r="E89" t="s">
        <v>755</v>
      </c>
      <c r="F89">
        <v>15</v>
      </c>
      <c r="P89">
        <v>1690392260.099999</v>
      </c>
      <c r="Q89">
        <f t="shared" si="37"/>
        <v>2.0427155462425482E-3</v>
      </c>
      <c r="R89">
        <f t="shared" si="38"/>
        <v>2.0427155462425484</v>
      </c>
      <c r="S89">
        <f t="shared" si="39"/>
        <v>11.221873951796166</v>
      </c>
      <c r="T89">
        <f t="shared" si="40"/>
        <v>409.94641935483872</v>
      </c>
      <c r="U89">
        <f t="shared" si="41"/>
        <v>204.93409085651686</v>
      </c>
      <c r="V89">
        <f t="shared" si="42"/>
        <v>20.810198509797836</v>
      </c>
      <c r="W89">
        <f t="shared" si="43"/>
        <v>41.628341724403427</v>
      </c>
      <c r="X89">
        <f t="shared" si="44"/>
        <v>9.387763819060102E-2</v>
      </c>
      <c r="Y89">
        <f>IF(LEFT(CS89,1)&lt;&gt;"0",IF(LEFT(CS89,1)="1",3,CT89),$D$5+$E$5*(DJ89*DC89/($K$5*1000))+$F$5*(DJ89*DC89/($K$5*1000))*MAX(MIN(CQ89,$J$5),$I$5)*MAX(MIN(CQ89,$J$5),$I$5)+$G$5*MAX(MIN(CQ89,$J$5),$I$5)*(DJ89*DC89/($K$5*1000))+$H$5*(DJ89*DC89/($K$5*1000))*(DJ89*DC89/($K$5*1000)))</f>
        <v>2.9542925371902387</v>
      </c>
      <c r="Z89">
        <f t="shared" si="45"/>
        <v>9.2251327399895874E-2</v>
      </c>
      <c r="AA89">
        <f t="shared" si="46"/>
        <v>5.7800850452456115E-2</v>
      </c>
      <c r="AB89">
        <f t="shared" si="47"/>
        <v>241.73703295420506</v>
      </c>
      <c r="AC89">
        <f>(DE89+(AB89+2*0.95*0.0000000567*(((DE89+$B$7)+273)^4-(DE89+273)^4)-44100*Q89)/(1.84*29.3*Y89+8*0.95*0.0000000567*(DE89+273)^3))</f>
        <v>33.207023498315941</v>
      </c>
      <c r="AD89">
        <f>($C$7*DF89+$D$7*DG89+$E$7*AC89)</f>
        <v>32.489419354838716</v>
      </c>
      <c r="AE89">
        <f t="shared" si="48"/>
        <v>4.9089655673416051</v>
      </c>
      <c r="AF89">
        <f t="shared" si="49"/>
        <v>56.449731089254421</v>
      </c>
      <c r="AG89">
        <f t="shared" si="50"/>
        <v>2.745185530657714</v>
      </c>
      <c r="AH89">
        <f t="shared" si="51"/>
        <v>4.8630621930106557</v>
      </c>
      <c r="AI89">
        <f t="shared" si="52"/>
        <v>2.1637800366838911</v>
      </c>
      <c r="AJ89">
        <f t="shared" si="53"/>
        <v>-90.083755589296374</v>
      </c>
      <c r="AK89">
        <f t="shared" si="54"/>
        <v>-26.515675227250117</v>
      </c>
      <c r="AL89">
        <f>2*0.95*0.0000000567*(((DE89+$B$7)+273)^4-(AD89+273)^4)</f>
        <v>-2.0435905806569572</v>
      </c>
      <c r="AM89">
        <f t="shared" si="55"/>
        <v>123.09401155700161</v>
      </c>
      <c r="AN89">
        <v>0</v>
      </c>
      <c r="AO89">
        <v>0</v>
      </c>
      <c r="AP89">
        <f>IF(AN89*$H$13&gt;=AR89,1,(AR89/(AR89-AN89*$H$13)))</f>
        <v>1</v>
      </c>
      <c r="AQ89">
        <f t="shared" si="56"/>
        <v>0</v>
      </c>
      <c r="AR89">
        <f>MAX(0,($B$13+$C$13*DJ89)/(1+$D$13*DJ89)*DC89/(DE89+273)*$E$13)</f>
        <v>52692.289353024877</v>
      </c>
      <c r="AS89" t="s">
        <v>414</v>
      </c>
      <c r="AT89">
        <v>12558.6</v>
      </c>
      <c r="AU89">
        <v>607.06799999999998</v>
      </c>
      <c r="AV89">
        <v>2188.17</v>
      </c>
      <c r="AW89">
        <f t="shared" si="57"/>
        <v>0.72256817340517421</v>
      </c>
      <c r="AX89">
        <v>-1.734461745173538</v>
      </c>
      <c r="AY89" t="s">
        <v>756</v>
      </c>
      <c r="AZ89">
        <v>12555.2</v>
      </c>
      <c r="BA89">
        <v>591.95100000000002</v>
      </c>
      <c r="BB89">
        <v>822.21900000000005</v>
      </c>
      <c r="BC89">
        <f t="shared" si="58"/>
        <v>0.28005677319546252</v>
      </c>
      <c r="BD89">
        <v>0.5</v>
      </c>
      <c r="BE89">
        <f t="shared" si="59"/>
        <v>1261.2067449369938</v>
      </c>
      <c r="BF89">
        <f t="shared" si="60"/>
        <v>11.221873951796166</v>
      </c>
      <c r="BG89">
        <f t="shared" si="61"/>
        <v>176.60474565970361</v>
      </c>
      <c r="BH89">
        <f t="shared" si="62"/>
        <v>1.0272967337814996E-2</v>
      </c>
      <c r="BI89">
        <f t="shared" si="63"/>
        <v>1.6612982672499661</v>
      </c>
      <c r="BJ89">
        <f t="shared" si="64"/>
        <v>415.54469252808809</v>
      </c>
      <c r="BK89" t="s">
        <v>757</v>
      </c>
      <c r="BL89">
        <v>-2136.6</v>
      </c>
      <c r="BM89">
        <f t="shared" si="65"/>
        <v>-2136.6</v>
      </c>
      <c r="BN89">
        <f t="shared" si="66"/>
        <v>3.5985777511830785</v>
      </c>
      <c r="BO89">
        <f t="shared" si="67"/>
        <v>7.7824294084903475E-2</v>
      </c>
      <c r="BP89">
        <f t="shared" si="68"/>
        <v>0.31584361711721082</v>
      </c>
      <c r="BQ89">
        <f t="shared" si="69"/>
        <v>1.0702622809096864</v>
      </c>
      <c r="BR89">
        <f t="shared" si="70"/>
        <v>0.86392339014181241</v>
      </c>
      <c r="BS89">
        <f t="shared" si="71"/>
        <v>-0.2809005926872406</v>
      </c>
      <c r="BT89">
        <f t="shared" si="72"/>
        <v>1.2809005926872405</v>
      </c>
      <c r="BU89">
        <v>3264</v>
      </c>
      <c r="BV89">
        <v>300</v>
      </c>
      <c r="BW89">
        <v>300</v>
      </c>
      <c r="BX89">
        <v>300</v>
      </c>
      <c r="BY89">
        <v>12555.2</v>
      </c>
      <c r="BZ89">
        <v>765.9</v>
      </c>
      <c r="CA89">
        <v>-9.0953900000000001E-3</v>
      </c>
      <c r="CB89">
        <v>-9.5500000000000007</v>
      </c>
      <c r="CC89" t="s">
        <v>417</v>
      </c>
      <c r="CD89" t="s">
        <v>417</v>
      </c>
      <c r="CE89" t="s">
        <v>417</v>
      </c>
      <c r="CF89" t="s">
        <v>417</v>
      </c>
      <c r="CG89" t="s">
        <v>417</v>
      </c>
      <c r="CH89" t="s">
        <v>417</v>
      </c>
      <c r="CI89" t="s">
        <v>417</v>
      </c>
      <c r="CJ89" t="s">
        <v>417</v>
      </c>
      <c r="CK89" t="s">
        <v>417</v>
      </c>
      <c r="CL89" t="s">
        <v>417</v>
      </c>
      <c r="CM89">
        <f>$B$11*DK89+$C$11*DL89+$F$11*DW89*(1-DZ89)</f>
        <v>1499.994516129032</v>
      </c>
      <c r="CN89">
        <f t="shared" si="73"/>
        <v>1261.2067449369938</v>
      </c>
      <c r="CO89">
        <f>($B$11*$D$9+$C$11*$D$9+$F$11*((EJ89+EB89)/MAX(EJ89+EB89+EK89, 0.1)*$I$9+EK89/MAX(EJ89+EB89+EK89, 0.1)*$J$9))/($B$11+$C$11+$F$11)</f>
        <v>0.84080757054481303</v>
      </c>
      <c r="CP89">
        <f>($B$11*$K$9+$C$11*$K$9+$F$11*((EJ89+EB89)/MAX(EJ89+EB89+EK89, 0.1)*$P$9+EK89/MAX(EJ89+EB89+EK89, 0.1)*$Q$9))/($B$11+$C$11+$F$11)</f>
        <v>0.16115861115148933</v>
      </c>
      <c r="CQ89">
        <v>6</v>
      </c>
      <c r="CR89">
        <v>0.5</v>
      </c>
      <c r="CS89" t="s">
        <v>418</v>
      </c>
      <c r="CT89">
        <v>2</v>
      </c>
      <c r="CU89">
        <v>1690392260.099999</v>
      </c>
      <c r="CV89">
        <v>409.94641935483872</v>
      </c>
      <c r="CW89">
        <v>422.00180645161288</v>
      </c>
      <c r="CX89">
        <v>27.03396129032258</v>
      </c>
      <c r="CY89">
        <v>25.04710967741936</v>
      </c>
      <c r="CZ89">
        <v>408.91609677419359</v>
      </c>
      <c r="DA89">
        <v>26.708951612903231</v>
      </c>
      <c r="DB89">
        <v>600.19364516129031</v>
      </c>
      <c r="DC89">
        <v>101.4457096774194</v>
      </c>
      <c r="DD89">
        <v>0.1001015774193548</v>
      </c>
      <c r="DE89">
        <v>32.322938709677423</v>
      </c>
      <c r="DF89">
        <v>32.489419354838716</v>
      </c>
      <c r="DG89">
        <v>999.90000000000032</v>
      </c>
      <c r="DH89">
        <v>0</v>
      </c>
      <c r="DI89">
        <v>0</v>
      </c>
      <c r="DJ89">
        <v>9997.2000000000007</v>
      </c>
      <c r="DK89">
        <v>0</v>
      </c>
      <c r="DL89">
        <v>1364.0312903225799</v>
      </c>
      <c r="DM89">
        <v>-12.055300000000001</v>
      </c>
      <c r="DN89">
        <v>421.33680645161297</v>
      </c>
      <c r="DO89">
        <v>432.84319354838721</v>
      </c>
      <c r="DP89">
        <v>1.986854193548387</v>
      </c>
      <c r="DQ89">
        <v>422.00180645161288</v>
      </c>
      <c r="DR89">
        <v>25.04710967741936</v>
      </c>
      <c r="DS89">
        <v>2.7424777419354829</v>
      </c>
      <c r="DT89">
        <v>2.5409193548387101</v>
      </c>
      <c r="DU89">
        <v>22.541861290322579</v>
      </c>
      <c r="DV89">
        <v>21.291</v>
      </c>
      <c r="DW89">
        <v>1499.994516129032</v>
      </c>
      <c r="DX89">
        <v>0.97299212903225807</v>
      </c>
      <c r="DY89">
        <v>2.700764838709676E-2</v>
      </c>
      <c r="DZ89">
        <v>0</v>
      </c>
      <c r="EA89">
        <v>592.1200967741936</v>
      </c>
      <c r="EB89">
        <v>4.9993100000000013</v>
      </c>
      <c r="EC89">
        <v>12401.719354838709</v>
      </c>
      <c r="ED89">
        <v>13259.141935483871</v>
      </c>
      <c r="EE89">
        <v>40.436999999999983</v>
      </c>
      <c r="EF89">
        <v>41.965451612903209</v>
      </c>
      <c r="EG89">
        <v>40.811999999999983</v>
      </c>
      <c r="EH89">
        <v>41.356709677419353</v>
      </c>
      <c r="EI89">
        <v>41.840451612903202</v>
      </c>
      <c r="EJ89">
        <v>1454.6170967741939</v>
      </c>
      <c r="EK89">
        <v>40.378387096774212</v>
      </c>
      <c r="EL89">
        <v>0</v>
      </c>
      <c r="EM89">
        <v>115.3999998569489</v>
      </c>
      <c r="EN89">
        <v>0</v>
      </c>
      <c r="EO89">
        <v>591.95100000000002</v>
      </c>
      <c r="EP89">
        <v>-15.43892309845636</v>
      </c>
      <c r="EQ89">
        <v>80.39999289268961</v>
      </c>
      <c r="ER89">
        <v>12416.832</v>
      </c>
      <c r="ES89">
        <v>15</v>
      </c>
      <c r="ET89">
        <v>1690392028.0999999</v>
      </c>
      <c r="EU89" t="s">
        <v>749</v>
      </c>
      <c r="EV89">
        <v>1690392028.0999999</v>
      </c>
      <c r="EW89">
        <v>1690392026.0999999</v>
      </c>
      <c r="EX89">
        <v>46</v>
      </c>
      <c r="EY89">
        <v>-7.0000000000000001E-3</v>
      </c>
      <c r="EZ89">
        <v>-4.0000000000000001E-3</v>
      </c>
      <c r="FA89">
        <v>1.03</v>
      </c>
      <c r="FB89">
        <v>0.32500000000000001</v>
      </c>
      <c r="FC89">
        <v>411</v>
      </c>
      <c r="FD89">
        <v>25</v>
      </c>
      <c r="FE89">
        <v>0.34</v>
      </c>
      <c r="FF89">
        <v>0.11</v>
      </c>
      <c r="FG89">
        <v>11.22262396492072</v>
      </c>
      <c r="FH89">
        <v>-0.4109139958287879</v>
      </c>
      <c r="FI89">
        <v>4.5913755949600878E-2</v>
      </c>
      <c r="FJ89">
        <v>1</v>
      </c>
      <c r="FK89">
        <v>-12.074797560975609</v>
      </c>
      <c r="FL89">
        <v>0.38665505226477709</v>
      </c>
      <c r="FM89">
        <v>5.3162064632615483E-2</v>
      </c>
      <c r="FN89">
        <v>1</v>
      </c>
      <c r="FO89">
        <v>409.94641935483872</v>
      </c>
      <c r="FP89">
        <v>2.7338709677494182E-2</v>
      </c>
      <c r="FQ89">
        <v>2.4982283004158289E-2</v>
      </c>
      <c r="FR89">
        <v>1</v>
      </c>
      <c r="FS89">
        <v>1.9678785365853659</v>
      </c>
      <c r="FT89">
        <v>0.42759595818815421</v>
      </c>
      <c r="FU89">
        <v>4.309371588849039E-2</v>
      </c>
      <c r="FV89">
        <v>1</v>
      </c>
      <c r="FW89">
        <v>27.03396129032258</v>
      </c>
      <c r="FX89">
        <v>0.47135322580639483</v>
      </c>
      <c r="FY89">
        <v>3.5297296592262453E-2</v>
      </c>
      <c r="FZ89">
        <v>1</v>
      </c>
      <c r="GA89">
        <v>5</v>
      </c>
      <c r="GB89">
        <v>5</v>
      </c>
      <c r="GC89" t="s">
        <v>420</v>
      </c>
      <c r="GD89">
        <v>3.17245</v>
      </c>
      <c r="GE89">
        <v>2.7968000000000002</v>
      </c>
      <c r="GF89">
        <v>0.102102</v>
      </c>
      <c r="GG89">
        <v>0.105106</v>
      </c>
      <c r="GH89">
        <v>0.12973199999999999</v>
      </c>
      <c r="GI89">
        <v>0.123916</v>
      </c>
      <c r="GJ89">
        <v>27819.8</v>
      </c>
      <c r="GK89">
        <v>22127.4</v>
      </c>
      <c r="GL89">
        <v>28981.7</v>
      </c>
      <c r="GM89">
        <v>24241.9</v>
      </c>
      <c r="GN89">
        <v>32075.3</v>
      </c>
      <c r="GO89">
        <v>30987.200000000001</v>
      </c>
      <c r="GP89">
        <v>39976.400000000001</v>
      </c>
      <c r="GQ89">
        <v>39545.300000000003</v>
      </c>
      <c r="GR89">
        <v>2.1049699999999998</v>
      </c>
      <c r="GS89">
        <v>1.8073699999999999</v>
      </c>
      <c r="GT89">
        <v>5.9723900000000003E-2</v>
      </c>
      <c r="GU89">
        <v>0</v>
      </c>
      <c r="GV89">
        <v>31.514500000000002</v>
      </c>
      <c r="GW89">
        <v>999.9</v>
      </c>
      <c r="GX89">
        <v>63</v>
      </c>
      <c r="GY89">
        <v>33.299999999999997</v>
      </c>
      <c r="GZ89">
        <v>31.907499999999999</v>
      </c>
      <c r="HA89">
        <v>62.431800000000003</v>
      </c>
      <c r="HB89">
        <v>30.985600000000002</v>
      </c>
      <c r="HC89">
        <v>1</v>
      </c>
      <c r="HD89">
        <v>0.36518800000000001</v>
      </c>
      <c r="HE89">
        <v>0</v>
      </c>
      <c r="HF89">
        <v>20.278099999999998</v>
      </c>
      <c r="HG89">
        <v>5.2262700000000004</v>
      </c>
      <c r="HH89">
        <v>11.908099999999999</v>
      </c>
      <c r="HI89">
        <v>4.9636500000000003</v>
      </c>
      <c r="HJ89">
        <v>3.2919999999999998</v>
      </c>
      <c r="HK89">
        <v>9999</v>
      </c>
      <c r="HL89">
        <v>9999</v>
      </c>
      <c r="HM89">
        <v>9999</v>
      </c>
      <c r="HN89">
        <v>999.9</v>
      </c>
      <c r="HO89">
        <v>4.9702200000000003</v>
      </c>
      <c r="HP89">
        <v>1.87517</v>
      </c>
      <c r="HQ89">
        <v>1.87398</v>
      </c>
      <c r="HR89">
        <v>1.87317</v>
      </c>
      <c r="HS89">
        <v>1.87466</v>
      </c>
      <c r="HT89">
        <v>1.86958</v>
      </c>
      <c r="HU89">
        <v>1.87378</v>
      </c>
      <c r="HV89">
        <v>1.8788100000000001</v>
      </c>
      <c r="HW89">
        <v>0</v>
      </c>
      <c r="HX89">
        <v>0</v>
      </c>
      <c r="HY89">
        <v>0</v>
      </c>
      <c r="HZ89">
        <v>0</v>
      </c>
      <c r="IA89" t="s">
        <v>421</v>
      </c>
      <c r="IB89" t="s">
        <v>422</v>
      </c>
      <c r="IC89" t="s">
        <v>423</v>
      </c>
      <c r="ID89" t="s">
        <v>423</v>
      </c>
      <c r="IE89" t="s">
        <v>423</v>
      </c>
      <c r="IF89" t="s">
        <v>423</v>
      </c>
      <c r="IG89">
        <v>0</v>
      </c>
      <c r="IH89">
        <v>100</v>
      </c>
      <c r="II89">
        <v>100</v>
      </c>
      <c r="IJ89">
        <v>1.0309999999999999</v>
      </c>
      <c r="IK89">
        <v>0.32500000000000001</v>
      </c>
      <c r="IL89">
        <v>1.0090660669014491</v>
      </c>
      <c r="IM89">
        <v>7.5022699049890511E-4</v>
      </c>
      <c r="IN89">
        <v>-1.9075414379404558E-6</v>
      </c>
      <c r="IO89">
        <v>4.87577687351772E-10</v>
      </c>
      <c r="IP89">
        <v>0.32501000000000252</v>
      </c>
      <c r="IQ89">
        <v>0</v>
      </c>
      <c r="IR89">
        <v>0</v>
      </c>
      <c r="IS89">
        <v>0</v>
      </c>
      <c r="IT89">
        <v>1</v>
      </c>
      <c r="IU89">
        <v>1943</v>
      </c>
      <c r="IV89">
        <v>1</v>
      </c>
      <c r="IW89">
        <v>21</v>
      </c>
      <c r="IX89">
        <v>4</v>
      </c>
      <c r="IY89">
        <v>4</v>
      </c>
      <c r="IZ89">
        <v>1.09985</v>
      </c>
      <c r="JA89">
        <v>2.4060100000000002</v>
      </c>
      <c r="JB89">
        <v>1.42578</v>
      </c>
      <c r="JC89">
        <v>2.2705099999999998</v>
      </c>
      <c r="JD89">
        <v>1.5478499999999999</v>
      </c>
      <c r="JE89">
        <v>2.4902299999999999</v>
      </c>
      <c r="JF89">
        <v>37.265900000000002</v>
      </c>
      <c r="JG89">
        <v>14.4472</v>
      </c>
      <c r="JH89">
        <v>18</v>
      </c>
      <c r="JI89">
        <v>628.22799999999995</v>
      </c>
      <c r="JJ89">
        <v>418.42500000000001</v>
      </c>
      <c r="JK89">
        <v>31.335899999999999</v>
      </c>
      <c r="JL89">
        <v>31.982299999999999</v>
      </c>
      <c r="JM89">
        <v>30.000699999999998</v>
      </c>
      <c r="JN89">
        <v>31.791</v>
      </c>
      <c r="JO89">
        <v>31.722200000000001</v>
      </c>
      <c r="JP89">
        <v>22.028500000000001</v>
      </c>
      <c r="JQ89">
        <v>23.740300000000001</v>
      </c>
      <c r="JR89">
        <v>75.215100000000007</v>
      </c>
      <c r="JS89">
        <v>-999.9</v>
      </c>
      <c r="JT89">
        <v>422.06099999999998</v>
      </c>
      <c r="JU89">
        <v>25</v>
      </c>
      <c r="JV89">
        <v>94.428700000000006</v>
      </c>
      <c r="JW89">
        <v>100.617</v>
      </c>
    </row>
    <row r="90" spans="1:283" x14ac:dyDescent="0.2">
      <c r="A90">
        <v>74</v>
      </c>
      <c r="B90">
        <v>1690392473.5999999</v>
      </c>
      <c r="C90">
        <v>14103.5</v>
      </c>
      <c r="D90" t="s">
        <v>758</v>
      </c>
      <c r="E90" t="s">
        <v>759</v>
      </c>
      <c r="F90">
        <v>15</v>
      </c>
      <c r="P90">
        <v>1690392465.849999</v>
      </c>
      <c r="Q90">
        <f t="shared" si="37"/>
        <v>6.8532750717733789E-4</v>
      </c>
      <c r="R90">
        <f t="shared" si="38"/>
        <v>0.68532750717733792</v>
      </c>
      <c r="S90">
        <f t="shared" si="39"/>
        <v>2.3099023068254829</v>
      </c>
      <c r="T90">
        <f t="shared" si="40"/>
        <v>414.79856666666672</v>
      </c>
      <c r="U90">
        <f t="shared" si="41"/>
        <v>272.70611065053674</v>
      </c>
      <c r="V90">
        <f t="shared" si="42"/>
        <v>27.692452562753012</v>
      </c>
      <c r="W90">
        <f t="shared" si="43"/>
        <v>42.121497032512501</v>
      </c>
      <c r="X90">
        <f t="shared" si="44"/>
        <v>2.8795727195988271E-2</v>
      </c>
      <c r="Y90">
        <f>IF(LEFT(CS90,1)&lt;&gt;"0",IF(LEFT(CS90,1)="1",3,CT90),$D$5+$E$5*(DJ90*DC90/($K$5*1000))+$F$5*(DJ90*DC90/($K$5*1000))*MAX(MIN(CQ90,$J$5),$I$5)*MAX(MIN(CQ90,$J$5),$I$5)+$G$5*MAX(MIN(CQ90,$J$5),$I$5)*(DJ90*DC90/($K$5*1000))+$H$5*(DJ90*DC90/($K$5*1000))*(DJ90*DC90/($K$5*1000)))</f>
        <v>2.9539435999739823</v>
      </c>
      <c r="Z90">
        <f t="shared" si="45"/>
        <v>2.864068519625251E-2</v>
      </c>
      <c r="AA90">
        <f t="shared" si="46"/>
        <v>1.791428842552913E-2</v>
      </c>
      <c r="AB90">
        <f t="shared" si="47"/>
        <v>241.73131227497367</v>
      </c>
      <c r="AC90">
        <f>(DE90+(AB90+2*0.95*0.0000000567*(((DE90+$B$7)+273)^4-(DE90+273)^4)-44100*Q90)/(1.84*29.3*Y90+8*0.95*0.0000000567*(DE90+273)^3))</f>
        <v>33.714493214116231</v>
      </c>
      <c r="AD90">
        <f>($C$7*DF90+$D$7*DG90+$E$7*AC90)</f>
        <v>32.591276666666673</v>
      </c>
      <c r="AE90">
        <f t="shared" si="48"/>
        <v>4.9372360284845316</v>
      </c>
      <c r="AF90">
        <f t="shared" si="49"/>
        <v>52.937571499803902</v>
      </c>
      <c r="AG90">
        <f t="shared" si="50"/>
        <v>2.5975232944424476</v>
      </c>
      <c r="AH90">
        <f t="shared" si="51"/>
        <v>4.9067670103681831</v>
      </c>
      <c r="AI90">
        <f t="shared" si="52"/>
        <v>2.339712734042084</v>
      </c>
      <c r="AJ90">
        <f t="shared" si="53"/>
        <v>-30.2229430665206</v>
      </c>
      <c r="AK90">
        <f t="shared" si="54"/>
        <v>-17.48598020832533</v>
      </c>
      <c r="AL90">
        <f>2*0.95*0.0000000567*(((DE90+$B$7)+273)^4-(AD90+273)^4)</f>
        <v>-1.3495462646603267</v>
      </c>
      <c r="AM90">
        <f t="shared" si="55"/>
        <v>192.67284273546744</v>
      </c>
      <c r="AN90">
        <v>0</v>
      </c>
      <c r="AO90">
        <v>0</v>
      </c>
      <c r="AP90">
        <f>IF(AN90*$H$13&gt;=AR90,1,(AR90/(AR90-AN90*$H$13)))</f>
        <v>1</v>
      </c>
      <c r="AQ90">
        <f t="shared" si="56"/>
        <v>0</v>
      </c>
      <c r="AR90">
        <f>MAX(0,($B$13+$C$13*DJ90)/(1+$D$13*DJ90)*DC90/(DE90+273)*$E$13)</f>
        <v>52654.974353831283</v>
      </c>
      <c r="AS90" t="s">
        <v>414</v>
      </c>
      <c r="AT90">
        <v>12558.6</v>
      </c>
      <c r="AU90">
        <v>607.06799999999998</v>
      </c>
      <c r="AV90">
        <v>2188.17</v>
      </c>
      <c r="AW90">
        <f t="shared" si="57"/>
        <v>0.72256817340517421</v>
      </c>
      <c r="AX90">
        <v>-1.734461745173538</v>
      </c>
      <c r="AY90" t="s">
        <v>760</v>
      </c>
      <c r="AZ90">
        <v>12512.2</v>
      </c>
      <c r="BA90">
        <v>810.07984615384601</v>
      </c>
      <c r="BB90">
        <v>1008.37</v>
      </c>
      <c r="BC90">
        <f t="shared" si="58"/>
        <v>0.19664424154442717</v>
      </c>
      <c r="BD90">
        <v>0.5</v>
      </c>
      <c r="BE90">
        <f t="shared" si="59"/>
        <v>1261.1816805569817</v>
      </c>
      <c r="BF90">
        <f t="shared" si="60"/>
        <v>2.3099023068254829</v>
      </c>
      <c r="BG90">
        <f t="shared" si="61"/>
        <v>124.00205751142686</v>
      </c>
      <c r="BH90">
        <f t="shared" si="62"/>
        <v>3.2068052639433273E-3</v>
      </c>
      <c r="BI90">
        <f t="shared" si="63"/>
        <v>1.1700070410662755</v>
      </c>
      <c r="BJ90">
        <f t="shared" si="64"/>
        <v>458.30385594903981</v>
      </c>
      <c r="BK90" t="s">
        <v>761</v>
      </c>
      <c r="BL90">
        <v>-1637.75</v>
      </c>
      <c r="BM90">
        <f t="shared" si="65"/>
        <v>-1637.75</v>
      </c>
      <c r="BN90">
        <f t="shared" si="66"/>
        <v>2.6241558158215734</v>
      </c>
      <c r="BO90">
        <f t="shared" si="67"/>
        <v>7.4936191044304115E-2</v>
      </c>
      <c r="BP90">
        <f t="shared" si="68"/>
        <v>0.30837027433924391</v>
      </c>
      <c r="BQ90">
        <f t="shared" si="69"/>
        <v>0.49411703367078658</v>
      </c>
      <c r="BR90">
        <f t="shared" si="70"/>
        <v>0.74618841795153013</v>
      </c>
      <c r="BS90">
        <f t="shared" si="71"/>
        <v>-0.15149956817898844</v>
      </c>
      <c r="BT90">
        <f t="shared" si="72"/>
        <v>1.1514995681789884</v>
      </c>
      <c r="BU90">
        <v>3266</v>
      </c>
      <c r="BV90">
        <v>300</v>
      </c>
      <c r="BW90">
        <v>300</v>
      </c>
      <c r="BX90">
        <v>300</v>
      </c>
      <c r="BY90">
        <v>12512.2</v>
      </c>
      <c r="BZ90">
        <v>975.11</v>
      </c>
      <c r="CA90">
        <v>-9.0641300000000001E-3</v>
      </c>
      <c r="CB90">
        <v>0.59</v>
      </c>
      <c r="CC90" t="s">
        <v>417</v>
      </c>
      <c r="CD90" t="s">
        <v>417</v>
      </c>
      <c r="CE90" t="s">
        <v>417</v>
      </c>
      <c r="CF90" t="s">
        <v>417</v>
      </c>
      <c r="CG90" t="s">
        <v>417</v>
      </c>
      <c r="CH90" t="s">
        <v>417</v>
      </c>
      <c r="CI90" t="s">
        <v>417</v>
      </c>
      <c r="CJ90" t="s">
        <v>417</v>
      </c>
      <c r="CK90" t="s">
        <v>417</v>
      </c>
      <c r="CL90" t="s">
        <v>417</v>
      </c>
      <c r="CM90">
        <f>$B$11*DK90+$C$11*DL90+$F$11*DW90*(1-DZ90)</f>
        <v>1499.965333333334</v>
      </c>
      <c r="CN90">
        <f t="shared" si="73"/>
        <v>1261.1816805569817</v>
      </c>
      <c r="CO90">
        <f>($B$11*$D$9+$C$11*$D$9+$F$11*((EJ90+EB90)/MAX(EJ90+EB90+EK90, 0.1)*$I$9+EK90/MAX(EJ90+EB90+EK90, 0.1)*$J$9))/($B$11+$C$11+$F$11)</f>
        <v>0.84080721902704936</v>
      </c>
      <c r="CP90">
        <f>($B$11*$K$9+$C$11*$K$9+$F$11*((EJ90+EB90)/MAX(EJ90+EB90+EK90, 0.1)*$P$9+EK90/MAX(EJ90+EB90+EK90, 0.1)*$Q$9))/($B$11+$C$11+$F$11)</f>
        <v>0.1611579327222053</v>
      </c>
      <c r="CQ90">
        <v>6</v>
      </c>
      <c r="CR90">
        <v>0.5</v>
      </c>
      <c r="CS90" t="s">
        <v>418</v>
      </c>
      <c r="CT90">
        <v>2</v>
      </c>
      <c r="CU90">
        <v>1690392465.849999</v>
      </c>
      <c r="CV90">
        <v>414.79856666666672</v>
      </c>
      <c r="CW90">
        <v>417.39206666666661</v>
      </c>
      <c r="CX90">
        <v>25.579550000000001</v>
      </c>
      <c r="CY90">
        <v>24.911926666666659</v>
      </c>
      <c r="CZ90">
        <v>409.13156666666669</v>
      </c>
      <c r="DA90">
        <v>25.04655</v>
      </c>
      <c r="DB90">
        <v>600.1561999999999</v>
      </c>
      <c r="DC90">
        <v>101.4473666666666</v>
      </c>
      <c r="DD90">
        <v>9.9505519999999972E-2</v>
      </c>
      <c r="DE90">
        <v>32.481476666666673</v>
      </c>
      <c r="DF90">
        <v>32.591276666666673</v>
      </c>
      <c r="DG90">
        <v>999.9000000000002</v>
      </c>
      <c r="DH90">
        <v>0</v>
      </c>
      <c r="DI90">
        <v>0</v>
      </c>
      <c r="DJ90">
        <v>9995.0570000000025</v>
      </c>
      <c r="DK90">
        <v>0</v>
      </c>
      <c r="DL90">
        <v>141.84826666666669</v>
      </c>
      <c r="DM90">
        <v>-7.2304430000000002</v>
      </c>
      <c r="DN90">
        <v>420.83896666666658</v>
      </c>
      <c r="DO90">
        <v>428.05583333333328</v>
      </c>
      <c r="DP90">
        <v>0.45964050000000001</v>
      </c>
      <c r="DQ90">
        <v>417.39206666666661</v>
      </c>
      <c r="DR90">
        <v>24.911926666666659</v>
      </c>
      <c r="DS90">
        <v>2.5738773333333329</v>
      </c>
      <c r="DT90">
        <v>2.5272480000000002</v>
      </c>
      <c r="DU90">
        <v>21.501349999999999</v>
      </c>
      <c r="DV90">
        <v>21.203046666666669</v>
      </c>
      <c r="DW90">
        <v>1499.965333333334</v>
      </c>
      <c r="DX90">
        <v>0.97300183333333334</v>
      </c>
      <c r="DY90">
        <v>2.6997866666666669E-2</v>
      </c>
      <c r="DZ90">
        <v>0</v>
      </c>
      <c r="EA90">
        <v>810.09596666666664</v>
      </c>
      <c r="EB90">
        <v>4.9993100000000004</v>
      </c>
      <c r="EC90">
        <v>14183.54</v>
      </c>
      <c r="ED90">
        <v>13258.956666666671</v>
      </c>
      <c r="EE90">
        <v>40.625</v>
      </c>
      <c r="EF90">
        <v>41.860299999999981</v>
      </c>
      <c r="EG90">
        <v>40.936999999999983</v>
      </c>
      <c r="EH90">
        <v>41.25</v>
      </c>
      <c r="EI90">
        <v>41.987399999999987</v>
      </c>
      <c r="EJ90">
        <v>1454.605333333333</v>
      </c>
      <c r="EK90">
        <v>40.359999999999992</v>
      </c>
      <c r="EL90">
        <v>0</v>
      </c>
      <c r="EM90">
        <v>204.79999995231631</v>
      </c>
      <c r="EN90">
        <v>0</v>
      </c>
      <c r="EO90">
        <v>810.07984615384601</v>
      </c>
      <c r="EP90">
        <v>-139.06133314289519</v>
      </c>
      <c r="EQ90">
        <v>388.74872424263492</v>
      </c>
      <c r="ER90">
        <v>14172.757692307699</v>
      </c>
      <c r="ES90">
        <v>15</v>
      </c>
      <c r="ET90">
        <v>1690392493.5999999</v>
      </c>
      <c r="EU90" t="s">
        <v>762</v>
      </c>
      <c r="EV90">
        <v>1690392493.5999999</v>
      </c>
      <c r="EW90">
        <v>1690392492.0999999</v>
      </c>
      <c r="EX90">
        <v>47</v>
      </c>
      <c r="EY90">
        <v>4.6399999999999997</v>
      </c>
      <c r="EZ90">
        <v>0.20799999999999999</v>
      </c>
      <c r="FA90">
        <v>5.6669999999999998</v>
      </c>
      <c r="FB90">
        <v>0.53300000000000003</v>
      </c>
      <c r="FC90">
        <v>421</v>
      </c>
      <c r="FD90">
        <v>25</v>
      </c>
      <c r="FE90">
        <v>0.31</v>
      </c>
      <c r="FF90">
        <v>0.28000000000000003</v>
      </c>
      <c r="FG90">
        <v>7.0497690288316726</v>
      </c>
      <c r="FH90">
        <v>-0.49616369765093038</v>
      </c>
      <c r="FI90">
        <v>4.7280267644379682E-2</v>
      </c>
      <c r="FJ90">
        <v>1</v>
      </c>
      <c r="FK90">
        <v>-7.2446214634146333</v>
      </c>
      <c r="FL90">
        <v>0.27082536585366901</v>
      </c>
      <c r="FM90">
        <v>4.5020173719798683E-2</v>
      </c>
      <c r="FN90">
        <v>1</v>
      </c>
      <c r="FO90">
        <v>410.16632258064499</v>
      </c>
      <c r="FP90">
        <v>-0.2658387096789277</v>
      </c>
      <c r="FQ90">
        <v>2.330358839428202E-2</v>
      </c>
      <c r="FR90">
        <v>1</v>
      </c>
      <c r="FS90">
        <v>0.43799517073170741</v>
      </c>
      <c r="FT90">
        <v>0.3310104250871086</v>
      </c>
      <c r="FU90">
        <v>3.8367803061308298E-2</v>
      </c>
      <c r="FV90">
        <v>1</v>
      </c>
      <c r="FW90">
        <v>25.368380645161299</v>
      </c>
      <c r="FX90">
        <v>0.25947580645152918</v>
      </c>
      <c r="FY90">
        <v>1.9351942794105941E-2</v>
      </c>
      <c r="FZ90">
        <v>1</v>
      </c>
      <c r="GA90">
        <v>5</v>
      </c>
      <c r="GB90">
        <v>5</v>
      </c>
      <c r="GC90" t="s">
        <v>420</v>
      </c>
      <c r="GD90">
        <v>3.17184</v>
      </c>
      <c r="GE90">
        <v>2.7959299999999998</v>
      </c>
      <c r="GF90">
        <v>0.102053</v>
      </c>
      <c r="GG90">
        <v>0.10413699999999999</v>
      </c>
      <c r="GH90">
        <v>0.12393800000000001</v>
      </c>
      <c r="GI90">
        <v>0.123378</v>
      </c>
      <c r="GJ90">
        <v>27803.8</v>
      </c>
      <c r="GK90">
        <v>19863.8</v>
      </c>
      <c r="GL90">
        <v>28964.7</v>
      </c>
      <c r="GM90">
        <v>21739.3</v>
      </c>
      <c r="GN90">
        <v>32274.799999999999</v>
      </c>
      <c r="GO90">
        <v>28135.9</v>
      </c>
      <c r="GP90">
        <v>39954.9</v>
      </c>
      <c r="GQ90">
        <v>35883.599999999999</v>
      </c>
      <c r="GR90">
        <v>2.1006800000000001</v>
      </c>
      <c r="GS90">
        <v>1.8138300000000001</v>
      </c>
      <c r="GT90">
        <v>7.7899499999999997E-2</v>
      </c>
      <c r="GU90">
        <v>0</v>
      </c>
      <c r="GV90">
        <v>31.311</v>
      </c>
      <c r="GW90">
        <v>999.9</v>
      </c>
      <c r="GX90">
        <v>61.4</v>
      </c>
      <c r="GY90">
        <v>33.6</v>
      </c>
      <c r="GZ90">
        <v>31.6235</v>
      </c>
      <c r="HA90">
        <v>62.4818</v>
      </c>
      <c r="HB90">
        <v>30.180299999999999</v>
      </c>
      <c r="HC90">
        <v>1</v>
      </c>
      <c r="HD90">
        <v>0.38746999999999998</v>
      </c>
      <c r="HE90">
        <v>0</v>
      </c>
      <c r="HF90">
        <v>20.277899999999999</v>
      </c>
      <c r="HG90">
        <v>5.2262700000000004</v>
      </c>
      <c r="HH90">
        <v>11.908099999999999</v>
      </c>
      <c r="HI90">
        <v>4.9638</v>
      </c>
      <c r="HJ90">
        <v>3.2919999999999998</v>
      </c>
      <c r="HK90">
        <v>9999</v>
      </c>
      <c r="HL90">
        <v>9999</v>
      </c>
      <c r="HM90">
        <v>9999</v>
      </c>
      <c r="HN90">
        <v>999.9</v>
      </c>
      <c r="HO90">
        <v>4.9702200000000003</v>
      </c>
      <c r="HP90">
        <v>1.8751800000000001</v>
      </c>
      <c r="HQ90">
        <v>1.8740000000000001</v>
      </c>
      <c r="HR90">
        <v>1.87317</v>
      </c>
      <c r="HS90">
        <v>1.87463</v>
      </c>
      <c r="HT90">
        <v>1.8695600000000001</v>
      </c>
      <c r="HU90">
        <v>1.87378</v>
      </c>
      <c r="HV90">
        <v>1.8788100000000001</v>
      </c>
      <c r="HW90">
        <v>0</v>
      </c>
      <c r="HX90">
        <v>0</v>
      </c>
      <c r="HY90">
        <v>0</v>
      </c>
      <c r="HZ90">
        <v>0</v>
      </c>
      <c r="IA90" t="s">
        <v>421</v>
      </c>
      <c r="IB90" t="s">
        <v>422</v>
      </c>
      <c r="IC90" t="s">
        <v>423</v>
      </c>
      <c r="ID90" t="s">
        <v>423</v>
      </c>
      <c r="IE90" t="s">
        <v>423</v>
      </c>
      <c r="IF90" t="s">
        <v>423</v>
      </c>
      <c r="IG90">
        <v>0</v>
      </c>
      <c r="IH90">
        <v>100</v>
      </c>
      <c r="II90">
        <v>100</v>
      </c>
      <c r="IJ90">
        <v>5.6669999999999998</v>
      </c>
      <c r="IK90">
        <v>0.53300000000000003</v>
      </c>
      <c r="IL90">
        <v>1.0090660669014491</v>
      </c>
      <c r="IM90">
        <v>7.5022699049890511E-4</v>
      </c>
      <c r="IN90">
        <v>-1.9075414379404558E-6</v>
      </c>
      <c r="IO90">
        <v>4.87577687351772E-10</v>
      </c>
      <c r="IP90">
        <v>0.32501000000000252</v>
      </c>
      <c r="IQ90">
        <v>0</v>
      </c>
      <c r="IR90">
        <v>0</v>
      </c>
      <c r="IS90">
        <v>0</v>
      </c>
      <c r="IT90">
        <v>1</v>
      </c>
      <c r="IU90">
        <v>1943</v>
      </c>
      <c r="IV90">
        <v>1</v>
      </c>
      <c r="IW90">
        <v>21</v>
      </c>
      <c r="IX90">
        <v>7.4</v>
      </c>
      <c r="IY90">
        <v>7.5</v>
      </c>
      <c r="IZ90">
        <v>1.08765</v>
      </c>
      <c r="JA90">
        <v>2.4121100000000002</v>
      </c>
      <c r="JB90">
        <v>1.42578</v>
      </c>
      <c r="JC90">
        <v>2.2644000000000002</v>
      </c>
      <c r="JD90">
        <v>1.5478499999999999</v>
      </c>
      <c r="JE90">
        <v>2.49878</v>
      </c>
      <c r="JF90">
        <v>37.53</v>
      </c>
      <c r="JG90">
        <v>14.4122</v>
      </c>
      <c r="JH90">
        <v>18</v>
      </c>
      <c r="JI90">
        <v>627.51599999999996</v>
      </c>
      <c r="JJ90">
        <v>423.86</v>
      </c>
      <c r="JK90">
        <v>31.5593</v>
      </c>
      <c r="JL90">
        <v>32.218800000000002</v>
      </c>
      <c r="JM90">
        <v>30.0002</v>
      </c>
      <c r="JN90">
        <v>32.048900000000003</v>
      </c>
      <c r="JO90">
        <v>31.975999999999999</v>
      </c>
      <c r="JP90">
        <v>21.787400000000002</v>
      </c>
      <c r="JQ90">
        <v>23.1358</v>
      </c>
      <c r="JR90">
        <v>72.595799999999997</v>
      </c>
      <c r="JS90">
        <v>-999.9</v>
      </c>
      <c r="JT90">
        <v>417.34500000000003</v>
      </c>
      <c r="JU90">
        <v>25</v>
      </c>
      <c r="JV90">
        <v>94.376099999999994</v>
      </c>
      <c r="JW90">
        <v>90.893100000000004</v>
      </c>
    </row>
    <row r="91" spans="1:283" x14ac:dyDescent="0.2">
      <c r="A91">
        <v>75</v>
      </c>
      <c r="B91">
        <v>1690392577.0999999</v>
      </c>
      <c r="C91">
        <v>14207</v>
      </c>
      <c r="D91" t="s">
        <v>763</v>
      </c>
      <c r="E91" t="s">
        <v>764</v>
      </c>
      <c r="F91">
        <v>15</v>
      </c>
      <c r="P91">
        <v>1690392569.349999</v>
      </c>
      <c r="Q91">
        <f t="shared" si="37"/>
        <v>1.3263759866773467E-3</v>
      </c>
      <c r="R91">
        <f t="shared" si="38"/>
        <v>1.3263759866773466</v>
      </c>
      <c r="S91">
        <f t="shared" si="39"/>
        <v>8.2207530802694109</v>
      </c>
      <c r="T91">
        <f t="shared" si="40"/>
        <v>408.45416666666671</v>
      </c>
      <c r="U91">
        <f t="shared" si="41"/>
        <v>172.67782867336277</v>
      </c>
      <c r="V91">
        <f t="shared" si="42"/>
        <v>17.534514084437145</v>
      </c>
      <c r="W91">
        <f t="shared" si="43"/>
        <v>41.476345824404731</v>
      </c>
      <c r="X91">
        <f t="shared" si="44"/>
        <v>5.8956050561380979E-2</v>
      </c>
      <c r="Y91">
        <f>IF(LEFT(CS91,1)&lt;&gt;"0",IF(LEFT(CS91,1)="1",3,CT91),$D$5+$E$5*(DJ91*DC91/($K$5*1000))+$F$5*(DJ91*DC91/($K$5*1000))*MAX(MIN(CQ91,$J$5),$I$5)*MAX(MIN(CQ91,$J$5),$I$5)+$G$5*MAX(MIN(CQ91,$J$5),$I$5)*(DJ91*DC91/($K$5*1000))+$H$5*(DJ91*DC91/($K$5*1000))*(DJ91*DC91/($K$5*1000)))</f>
        <v>2.9547747124347157</v>
      </c>
      <c r="Z91">
        <f t="shared" si="45"/>
        <v>5.8310255768240282E-2</v>
      </c>
      <c r="AA91">
        <f t="shared" si="46"/>
        <v>3.6501342396658476E-2</v>
      </c>
      <c r="AB91">
        <f t="shared" si="47"/>
        <v>241.73811247488928</v>
      </c>
      <c r="AC91">
        <f>(DE91+(AB91+2*0.95*0.0000000567*(((DE91+$B$7)+273)^4-(DE91+273)^4)-44100*Q91)/(1.84*29.3*Y91+8*0.95*0.0000000567*(DE91+273)^3))</f>
        <v>33.400460645810966</v>
      </c>
      <c r="AD91">
        <f>($C$7*DF91+$D$7*DG91+$E$7*AC91)</f>
        <v>32.416759999999996</v>
      </c>
      <c r="AE91">
        <f t="shared" si="48"/>
        <v>4.8888851818927836</v>
      </c>
      <c r="AF91">
        <f t="shared" si="49"/>
        <v>54.771145290642643</v>
      </c>
      <c r="AG91">
        <f t="shared" si="50"/>
        <v>2.6649746822977405</v>
      </c>
      <c r="AH91">
        <f t="shared" si="51"/>
        <v>4.8656544758304285</v>
      </c>
      <c r="AI91">
        <f t="shared" si="52"/>
        <v>2.2239104995950432</v>
      </c>
      <c r="AJ91">
        <f t="shared" si="53"/>
        <v>-58.493181012470991</v>
      </c>
      <c r="AK91">
        <f t="shared" si="54"/>
        <v>-13.442080563075791</v>
      </c>
      <c r="AL91">
        <f>2*0.95*0.0000000567*(((DE91+$B$7)+273)^4-(AD91+273)^4)</f>
        <v>-1.0355043668412407</v>
      </c>
      <c r="AM91">
        <f t="shared" si="55"/>
        <v>168.76734653250125</v>
      </c>
      <c r="AN91">
        <v>0</v>
      </c>
      <c r="AO91">
        <v>0</v>
      </c>
      <c r="AP91">
        <f>IF(AN91*$H$13&gt;=AR91,1,(AR91/(AR91-AN91*$H$13)))</f>
        <v>1</v>
      </c>
      <c r="AQ91">
        <f t="shared" si="56"/>
        <v>0</v>
      </c>
      <c r="AR91">
        <f>MAX(0,($B$13+$C$13*DJ91)/(1+$D$13*DJ91)*DC91/(DE91+273)*$E$13)</f>
        <v>52704.471095611807</v>
      </c>
      <c r="AS91" t="s">
        <v>414</v>
      </c>
      <c r="AT91">
        <v>12558.6</v>
      </c>
      <c r="AU91">
        <v>607.06799999999998</v>
      </c>
      <c r="AV91">
        <v>2188.17</v>
      </c>
      <c r="AW91">
        <f t="shared" si="57"/>
        <v>0.72256817340517421</v>
      </c>
      <c r="AX91">
        <v>-1.734461745173538</v>
      </c>
      <c r="AY91" t="s">
        <v>765</v>
      </c>
      <c r="AZ91">
        <v>12515.9</v>
      </c>
      <c r="BA91">
        <v>755.1930799999999</v>
      </c>
      <c r="BB91">
        <v>947.69500000000005</v>
      </c>
      <c r="BC91">
        <f t="shared" si="58"/>
        <v>0.20312644891025078</v>
      </c>
      <c r="BD91">
        <v>0.5</v>
      </c>
      <c r="BE91">
        <f t="shared" si="59"/>
        <v>1261.2180205569377</v>
      </c>
      <c r="BF91">
        <f t="shared" si="60"/>
        <v>8.2207530802694109</v>
      </c>
      <c r="BG91">
        <f t="shared" si="61"/>
        <v>128.09336890867323</v>
      </c>
      <c r="BH91">
        <f t="shared" si="62"/>
        <v>7.8933337957277638E-3</v>
      </c>
      <c r="BI91">
        <f t="shared" si="63"/>
        <v>1.3089390573971582</v>
      </c>
      <c r="BJ91">
        <f t="shared" si="64"/>
        <v>445.34486346480782</v>
      </c>
      <c r="BK91" t="s">
        <v>766</v>
      </c>
      <c r="BL91">
        <v>-2791.53</v>
      </c>
      <c r="BM91">
        <f t="shared" si="65"/>
        <v>-2791.53</v>
      </c>
      <c r="BN91">
        <f t="shared" si="66"/>
        <v>3.9455995863648115</v>
      </c>
      <c r="BO91">
        <f t="shared" si="67"/>
        <v>5.1481769618035862E-2</v>
      </c>
      <c r="BP91">
        <f t="shared" si="68"/>
        <v>0.24910637186979129</v>
      </c>
      <c r="BQ91">
        <f t="shared" si="69"/>
        <v>0.56513993312332877</v>
      </c>
      <c r="BR91">
        <f t="shared" si="70"/>
        <v>0.78456355124463817</v>
      </c>
      <c r="BS91">
        <f t="shared" si="71"/>
        <v>-0.19029955139662519</v>
      </c>
      <c r="BT91">
        <f t="shared" si="72"/>
        <v>1.1902995513966252</v>
      </c>
      <c r="BU91">
        <v>3268</v>
      </c>
      <c r="BV91">
        <v>300</v>
      </c>
      <c r="BW91">
        <v>300</v>
      </c>
      <c r="BX91">
        <v>300</v>
      </c>
      <c r="BY91">
        <v>12515.9</v>
      </c>
      <c r="BZ91">
        <v>916.72</v>
      </c>
      <c r="CA91">
        <v>-9.0644000000000002E-3</v>
      </c>
      <c r="CB91">
        <v>1.98</v>
      </c>
      <c r="CC91" t="s">
        <v>417</v>
      </c>
      <c r="CD91" t="s">
        <v>417</v>
      </c>
      <c r="CE91" t="s">
        <v>417</v>
      </c>
      <c r="CF91" t="s">
        <v>417</v>
      </c>
      <c r="CG91" t="s">
        <v>417</v>
      </c>
      <c r="CH91" t="s">
        <v>417</v>
      </c>
      <c r="CI91" t="s">
        <v>417</v>
      </c>
      <c r="CJ91" t="s">
        <v>417</v>
      </c>
      <c r="CK91" t="s">
        <v>417</v>
      </c>
      <c r="CL91" t="s">
        <v>417</v>
      </c>
      <c r="CM91">
        <f>$B$11*DK91+$C$11*DL91+$F$11*DW91*(1-DZ91)</f>
        <v>1500.0086666666671</v>
      </c>
      <c r="CN91">
        <f t="shared" si="73"/>
        <v>1261.2180205569377</v>
      </c>
      <c r="CO91">
        <f>($B$11*$D$9+$C$11*$D$9+$F$11*((EJ91+EB91)/MAX(EJ91+EB91+EK91, 0.1)*$I$9+EK91/MAX(EJ91+EB91+EK91, 0.1)*$J$9))/($B$11+$C$11+$F$11)</f>
        <v>0.84080715570772524</v>
      </c>
      <c r="CP91">
        <f>($B$11*$K$9+$C$11*$K$9+$F$11*((EJ91+EB91)/MAX(EJ91+EB91+EK91, 0.1)*$P$9+EK91/MAX(EJ91+EB91+EK91, 0.1)*$Q$9))/($B$11+$C$11+$F$11)</f>
        <v>0.16115781051590983</v>
      </c>
      <c r="CQ91">
        <v>6</v>
      </c>
      <c r="CR91">
        <v>0.5</v>
      </c>
      <c r="CS91" t="s">
        <v>418</v>
      </c>
      <c r="CT91">
        <v>2</v>
      </c>
      <c r="CU91">
        <v>1690392569.349999</v>
      </c>
      <c r="CV91">
        <v>408.45416666666671</v>
      </c>
      <c r="CW91">
        <v>417.2129333333333</v>
      </c>
      <c r="CX91">
        <v>26.244356666666668</v>
      </c>
      <c r="CY91">
        <v>24.95334333333334</v>
      </c>
      <c r="CZ91">
        <v>404.59816666666671</v>
      </c>
      <c r="DA91">
        <v>25.711126666666662</v>
      </c>
      <c r="DB91">
        <v>600.25689999999997</v>
      </c>
      <c r="DC91">
        <v>101.4447</v>
      </c>
      <c r="DD91">
        <v>9.9975533333333366E-2</v>
      </c>
      <c r="DE91">
        <v>32.332376666666669</v>
      </c>
      <c r="DF91">
        <v>32.416759999999996</v>
      </c>
      <c r="DG91">
        <v>999.9000000000002</v>
      </c>
      <c r="DH91">
        <v>0</v>
      </c>
      <c r="DI91">
        <v>0</v>
      </c>
      <c r="DJ91">
        <v>10000.03566666667</v>
      </c>
      <c r="DK91">
        <v>0</v>
      </c>
      <c r="DL91">
        <v>541.58579999999995</v>
      </c>
      <c r="DM91">
        <v>-6.9421689999999989</v>
      </c>
      <c r="DN91">
        <v>421.32830000000001</v>
      </c>
      <c r="DO91">
        <v>427.89023333333341</v>
      </c>
      <c r="DP91">
        <v>1.291014333333333</v>
      </c>
      <c r="DQ91">
        <v>417.2129333333333</v>
      </c>
      <c r="DR91">
        <v>24.95334333333334</v>
      </c>
      <c r="DS91">
        <v>2.6623510000000001</v>
      </c>
      <c r="DT91">
        <v>2.531384000000001</v>
      </c>
      <c r="DU91">
        <v>22.054559999999999</v>
      </c>
      <c r="DV91">
        <v>21.229683333333341</v>
      </c>
      <c r="DW91">
        <v>1500.0086666666671</v>
      </c>
      <c r="DX91">
        <v>0.97300366666666671</v>
      </c>
      <c r="DY91">
        <v>2.6996006666666669E-2</v>
      </c>
      <c r="DZ91">
        <v>0</v>
      </c>
      <c r="EA91">
        <v>757.44226666666646</v>
      </c>
      <c r="EB91">
        <v>4.9993100000000004</v>
      </c>
      <c r="EC91">
        <v>16173.706666666671</v>
      </c>
      <c r="ED91">
        <v>13259.33666666667</v>
      </c>
      <c r="EE91">
        <v>40.561999999999983</v>
      </c>
      <c r="EF91">
        <v>41.686999999999983</v>
      </c>
      <c r="EG91">
        <v>40.875</v>
      </c>
      <c r="EH91">
        <v>41.125</v>
      </c>
      <c r="EI91">
        <v>41.875</v>
      </c>
      <c r="EJ91">
        <v>1454.6506666666669</v>
      </c>
      <c r="EK91">
        <v>40.35799999999999</v>
      </c>
      <c r="EL91">
        <v>0</v>
      </c>
      <c r="EM91">
        <v>103</v>
      </c>
      <c r="EN91">
        <v>0</v>
      </c>
      <c r="EO91">
        <v>755.1930799999999</v>
      </c>
      <c r="EP91">
        <v>-220.1200768983341</v>
      </c>
      <c r="EQ91">
        <v>-11390.26152785008</v>
      </c>
      <c r="ER91">
        <v>15948.44</v>
      </c>
      <c r="ES91">
        <v>15</v>
      </c>
      <c r="ET91">
        <v>1690392595.0999999</v>
      </c>
      <c r="EU91" t="s">
        <v>767</v>
      </c>
      <c r="EV91">
        <v>1690392595.0999999</v>
      </c>
      <c r="EW91">
        <v>1690392492.0999999</v>
      </c>
      <c r="EX91">
        <v>48</v>
      </c>
      <c r="EY91">
        <v>-1.8109999999999999</v>
      </c>
      <c r="EZ91">
        <v>0.20799999999999999</v>
      </c>
      <c r="FA91">
        <v>3.8559999999999999</v>
      </c>
      <c r="FB91">
        <v>0.53300000000000003</v>
      </c>
      <c r="FC91">
        <v>417</v>
      </c>
      <c r="FD91">
        <v>25</v>
      </c>
      <c r="FE91">
        <v>0.26</v>
      </c>
      <c r="FF91">
        <v>0.28000000000000003</v>
      </c>
      <c r="FG91">
        <v>6.4202502370506984</v>
      </c>
      <c r="FH91">
        <v>-0.86551795172619717</v>
      </c>
      <c r="FI91">
        <v>0.11479224099146521</v>
      </c>
      <c r="FJ91">
        <v>1</v>
      </c>
      <c r="FK91">
        <v>-7.0223772499999999</v>
      </c>
      <c r="FL91">
        <v>1.242311031894936</v>
      </c>
      <c r="FM91">
        <v>0.1534388701240253</v>
      </c>
      <c r="FN91">
        <v>1</v>
      </c>
      <c r="FO91">
        <v>410.2784666666667</v>
      </c>
      <c r="FP91">
        <v>-1.3309721913248651</v>
      </c>
      <c r="FQ91">
        <v>0.1037476853824838</v>
      </c>
      <c r="FR91">
        <v>1</v>
      </c>
      <c r="FS91">
        <v>1.2791809999999999</v>
      </c>
      <c r="FT91">
        <v>0.14754236397748099</v>
      </c>
      <c r="FU91">
        <v>2.6775944409114679E-2</v>
      </c>
      <c r="FV91">
        <v>1</v>
      </c>
      <c r="FW91">
        <v>26.241656666666671</v>
      </c>
      <c r="FX91">
        <v>0.25786251390432058</v>
      </c>
      <c r="FY91">
        <v>1.9122267706059778E-2</v>
      </c>
      <c r="FZ91">
        <v>1</v>
      </c>
      <c r="GA91">
        <v>5</v>
      </c>
      <c r="GB91">
        <v>5</v>
      </c>
      <c r="GC91" t="s">
        <v>420</v>
      </c>
      <c r="GD91">
        <v>3.17191</v>
      </c>
      <c r="GE91">
        <v>2.7965200000000001</v>
      </c>
      <c r="GF91">
        <v>0.101147</v>
      </c>
      <c r="GG91">
        <v>0.10409499999999999</v>
      </c>
      <c r="GH91">
        <v>0.126245</v>
      </c>
      <c r="GI91">
        <v>0.123668</v>
      </c>
      <c r="GJ91">
        <v>27832</v>
      </c>
      <c r="GK91">
        <v>20270.599999999999</v>
      </c>
      <c r="GL91">
        <v>28965</v>
      </c>
      <c r="GM91">
        <v>22183.7</v>
      </c>
      <c r="GN91">
        <v>32189.4</v>
      </c>
      <c r="GO91">
        <v>28271.9</v>
      </c>
      <c r="GP91">
        <v>39955.4</v>
      </c>
      <c r="GQ91">
        <v>36069</v>
      </c>
      <c r="GR91">
        <v>2.1019199999999998</v>
      </c>
      <c r="GS91">
        <v>1.8109999999999999</v>
      </c>
      <c r="GT91">
        <v>9.7081100000000004E-2</v>
      </c>
      <c r="GU91">
        <v>0</v>
      </c>
      <c r="GV91">
        <v>30.802499999999998</v>
      </c>
      <c r="GW91">
        <v>999.9</v>
      </c>
      <c r="GX91">
        <v>60.7</v>
      </c>
      <c r="GY91">
        <v>33.700000000000003</v>
      </c>
      <c r="GZ91">
        <v>31.437000000000001</v>
      </c>
      <c r="HA91">
        <v>61.741799999999998</v>
      </c>
      <c r="HB91">
        <v>30.597000000000001</v>
      </c>
      <c r="HC91">
        <v>1</v>
      </c>
      <c r="HD91">
        <v>0.39017000000000002</v>
      </c>
      <c r="HE91">
        <v>0</v>
      </c>
      <c r="HF91">
        <v>20.278199999999998</v>
      </c>
      <c r="HG91">
        <v>5.22553</v>
      </c>
      <c r="HH91">
        <v>11.908099999999999</v>
      </c>
      <c r="HI91">
        <v>4.9637000000000002</v>
      </c>
      <c r="HJ91">
        <v>3.2919999999999998</v>
      </c>
      <c r="HK91">
        <v>9999</v>
      </c>
      <c r="HL91">
        <v>9999</v>
      </c>
      <c r="HM91">
        <v>9999</v>
      </c>
      <c r="HN91">
        <v>999.9</v>
      </c>
      <c r="HO91">
        <v>4.9701899999999997</v>
      </c>
      <c r="HP91">
        <v>1.8752</v>
      </c>
      <c r="HQ91">
        <v>1.8740000000000001</v>
      </c>
      <c r="HR91">
        <v>1.87317</v>
      </c>
      <c r="HS91">
        <v>1.8745799999999999</v>
      </c>
      <c r="HT91">
        <v>1.8695900000000001</v>
      </c>
      <c r="HU91">
        <v>1.8737600000000001</v>
      </c>
      <c r="HV91">
        <v>1.8788100000000001</v>
      </c>
      <c r="HW91">
        <v>0</v>
      </c>
      <c r="HX91">
        <v>0</v>
      </c>
      <c r="HY91">
        <v>0</v>
      </c>
      <c r="HZ91">
        <v>0</v>
      </c>
      <c r="IA91" t="s">
        <v>421</v>
      </c>
      <c r="IB91" t="s">
        <v>422</v>
      </c>
      <c r="IC91" t="s">
        <v>423</v>
      </c>
      <c r="ID91" t="s">
        <v>423</v>
      </c>
      <c r="IE91" t="s">
        <v>423</v>
      </c>
      <c r="IF91" t="s">
        <v>423</v>
      </c>
      <c r="IG91">
        <v>0</v>
      </c>
      <c r="IH91">
        <v>100</v>
      </c>
      <c r="II91">
        <v>100</v>
      </c>
      <c r="IJ91">
        <v>3.8559999999999999</v>
      </c>
      <c r="IK91">
        <v>0.53320000000000001</v>
      </c>
      <c r="IL91">
        <v>5.6490533555307714</v>
      </c>
      <c r="IM91">
        <v>7.5022699049890511E-4</v>
      </c>
      <c r="IN91">
        <v>-1.9075414379404558E-6</v>
      </c>
      <c r="IO91">
        <v>4.87577687351772E-10</v>
      </c>
      <c r="IP91">
        <v>0.53322380952380755</v>
      </c>
      <c r="IQ91">
        <v>0</v>
      </c>
      <c r="IR91">
        <v>0</v>
      </c>
      <c r="IS91">
        <v>0</v>
      </c>
      <c r="IT91">
        <v>1</v>
      </c>
      <c r="IU91">
        <v>1943</v>
      </c>
      <c r="IV91">
        <v>1</v>
      </c>
      <c r="IW91">
        <v>21</v>
      </c>
      <c r="IX91">
        <v>1.4</v>
      </c>
      <c r="IY91">
        <v>1.4</v>
      </c>
      <c r="IZ91">
        <v>1.08521</v>
      </c>
      <c r="JA91">
        <v>2.4206500000000002</v>
      </c>
      <c r="JB91">
        <v>1.42578</v>
      </c>
      <c r="JC91">
        <v>2.2644000000000002</v>
      </c>
      <c r="JD91">
        <v>1.5478499999999999</v>
      </c>
      <c r="JE91">
        <v>2.4609399999999999</v>
      </c>
      <c r="JF91">
        <v>37.578099999999999</v>
      </c>
      <c r="JG91">
        <v>14.3947</v>
      </c>
      <c r="JH91">
        <v>18</v>
      </c>
      <c r="JI91">
        <v>629.13800000000003</v>
      </c>
      <c r="JJ91">
        <v>422.68900000000002</v>
      </c>
      <c r="JK91">
        <v>31.550599999999999</v>
      </c>
      <c r="JL91">
        <v>32.270400000000002</v>
      </c>
      <c r="JM91">
        <v>30.000299999999999</v>
      </c>
      <c r="JN91">
        <v>32.118299999999998</v>
      </c>
      <c r="JO91">
        <v>32.0458</v>
      </c>
      <c r="JP91">
        <v>21.732299999999999</v>
      </c>
      <c r="JQ91">
        <v>21.391400000000001</v>
      </c>
      <c r="JR91">
        <v>71.853099999999998</v>
      </c>
      <c r="JS91">
        <v>-999.9</v>
      </c>
      <c r="JT91">
        <v>417.16300000000001</v>
      </c>
      <c r="JU91">
        <v>25</v>
      </c>
      <c r="JV91">
        <v>94.377099999999999</v>
      </c>
      <c r="JW91">
        <v>91.886399999999995</v>
      </c>
    </row>
    <row r="92" spans="1:283" x14ac:dyDescent="0.2">
      <c r="A92">
        <v>76</v>
      </c>
      <c r="B92">
        <v>1690392705.5999999</v>
      </c>
      <c r="C92">
        <v>14335.5</v>
      </c>
      <c r="D92" t="s">
        <v>768</v>
      </c>
      <c r="E92" t="s">
        <v>769</v>
      </c>
      <c r="F92">
        <v>15</v>
      </c>
      <c r="P92">
        <v>1690392697.849999</v>
      </c>
      <c r="Q92">
        <f t="shared" si="37"/>
        <v>2.8241525364236454E-3</v>
      </c>
      <c r="R92">
        <f t="shared" si="38"/>
        <v>2.8241525364236453</v>
      </c>
      <c r="S92">
        <f t="shared" si="39"/>
        <v>14.523417402623631</v>
      </c>
      <c r="T92">
        <f t="shared" si="40"/>
        <v>409.82516666666669</v>
      </c>
      <c r="U92">
        <f t="shared" si="41"/>
        <v>226.49556601258391</v>
      </c>
      <c r="V92">
        <f t="shared" si="42"/>
        <v>22.995976132071089</v>
      </c>
      <c r="W92">
        <f t="shared" si="43"/>
        <v>41.609334420547178</v>
      </c>
      <c r="X92">
        <f t="shared" si="44"/>
        <v>0.13757003446905158</v>
      </c>
      <c r="Y92">
        <f>IF(LEFT(CS92,1)&lt;&gt;"0",IF(LEFT(CS92,1)="1",3,CT92),$D$5+$E$5*(DJ92*DC92/($K$5*1000))+$F$5*(DJ92*DC92/($K$5*1000))*MAX(MIN(CQ92,$J$5),$I$5)*MAX(MIN(CQ92,$J$5),$I$5)+$G$5*MAX(MIN(CQ92,$J$5),$I$5)*(DJ92*DC92/($K$5*1000))+$H$5*(DJ92*DC92/($K$5*1000))*(DJ92*DC92/($K$5*1000)))</f>
        <v>2.9548083854405771</v>
      </c>
      <c r="Z92">
        <f t="shared" si="45"/>
        <v>0.13410827990573296</v>
      </c>
      <c r="AA92">
        <f t="shared" si="46"/>
        <v>8.4121444399533812E-2</v>
      </c>
      <c r="AB92">
        <f t="shared" si="47"/>
        <v>241.73705167521663</v>
      </c>
      <c r="AC92">
        <f>(DE92+(AB92+2*0.95*0.0000000567*(((DE92+$B$7)+273)^4-(DE92+273)^4)-44100*Q92)/(1.84*29.3*Y92+8*0.95*0.0000000567*(DE92+273)^3))</f>
        <v>33.104755843427291</v>
      </c>
      <c r="AD92">
        <f>($C$7*DF92+$D$7*DG92+$E$7*AC92)</f>
        <v>32.376146666666664</v>
      </c>
      <c r="AE92">
        <f t="shared" si="48"/>
        <v>4.8776923218409278</v>
      </c>
      <c r="AF92">
        <f t="shared" si="49"/>
        <v>57.679348882829451</v>
      </c>
      <c r="AG92">
        <f t="shared" si="50"/>
        <v>2.8206675349725487</v>
      </c>
      <c r="AH92">
        <f t="shared" si="51"/>
        <v>4.8902555067022133</v>
      </c>
      <c r="AI92">
        <f t="shared" si="52"/>
        <v>2.0570247868683791</v>
      </c>
      <c r="AJ92">
        <f t="shared" si="53"/>
        <v>-124.54512685628276</v>
      </c>
      <c r="AK92">
        <f t="shared" si="54"/>
        <v>7.2608771206253007</v>
      </c>
      <c r="AL92">
        <f>2*0.95*0.0000000567*(((DE92+$B$7)+273)^4-(AD92+273)^4)</f>
        <v>0.55946579082745529</v>
      </c>
      <c r="AM92">
        <f t="shared" si="55"/>
        <v>125.01226773038663</v>
      </c>
      <c r="AN92">
        <v>0</v>
      </c>
      <c r="AO92">
        <v>0</v>
      </c>
      <c r="AP92">
        <f>IF(AN92*$H$13&gt;=AR92,1,(AR92/(AR92-AN92*$H$13)))</f>
        <v>1</v>
      </c>
      <c r="AQ92">
        <f t="shared" si="56"/>
        <v>0</v>
      </c>
      <c r="AR92">
        <f>MAX(0,($B$13+$C$13*DJ92)/(1+$D$13*DJ92)*DC92/(DE92+273)*$E$13)</f>
        <v>52689.694729663279</v>
      </c>
      <c r="AS92" t="s">
        <v>414</v>
      </c>
      <c r="AT92">
        <v>12558.6</v>
      </c>
      <c r="AU92">
        <v>607.06799999999998</v>
      </c>
      <c r="AV92">
        <v>2188.17</v>
      </c>
      <c r="AW92">
        <f t="shared" si="57"/>
        <v>0.72256817340517421</v>
      </c>
      <c r="AX92">
        <v>-1.734461745173538</v>
      </c>
      <c r="AY92" t="s">
        <v>770</v>
      </c>
      <c r="AZ92">
        <v>12505.4</v>
      </c>
      <c r="BA92">
        <v>625.24169230769235</v>
      </c>
      <c r="BB92">
        <v>917.80499999999995</v>
      </c>
      <c r="BC92">
        <f t="shared" si="58"/>
        <v>0.31876412494190776</v>
      </c>
      <c r="BD92">
        <v>0.5</v>
      </c>
      <c r="BE92">
        <f t="shared" si="59"/>
        <v>1261.2091405571066</v>
      </c>
      <c r="BF92">
        <f t="shared" si="60"/>
        <v>14.523417402623631</v>
      </c>
      <c r="BG92">
        <f t="shared" si="61"/>
        <v>201.01411402921082</v>
      </c>
      <c r="BH92">
        <f t="shared" si="62"/>
        <v>1.28907083091831E-2</v>
      </c>
      <c r="BI92">
        <f t="shared" si="63"/>
        <v>1.3841338846487001</v>
      </c>
      <c r="BJ92">
        <f t="shared" si="64"/>
        <v>438.63206314765472</v>
      </c>
      <c r="BK92" t="s">
        <v>771</v>
      </c>
      <c r="BL92">
        <v>-747.59</v>
      </c>
      <c r="BM92">
        <f t="shared" si="65"/>
        <v>-747.59</v>
      </c>
      <c r="BN92">
        <f t="shared" si="66"/>
        <v>1.8145412151818743</v>
      </c>
      <c r="BO92">
        <f t="shared" si="67"/>
        <v>0.1756720223684517</v>
      </c>
      <c r="BP92">
        <f t="shared" si="68"/>
        <v>0.43272099899174327</v>
      </c>
      <c r="BQ92">
        <f t="shared" si="69"/>
        <v>0.94151423130270173</v>
      </c>
      <c r="BR92">
        <f t="shared" si="70"/>
        <v>0.8034680874478688</v>
      </c>
      <c r="BS92">
        <f t="shared" si="71"/>
        <v>-0.21004780842062065</v>
      </c>
      <c r="BT92">
        <f t="shared" si="72"/>
        <v>1.2100478084206205</v>
      </c>
      <c r="BU92">
        <v>3270</v>
      </c>
      <c r="BV92">
        <v>300</v>
      </c>
      <c r="BW92">
        <v>300</v>
      </c>
      <c r="BX92">
        <v>300</v>
      </c>
      <c r="BY92">
        <v>12505.4</v>
      </c>
      <c r="BZ92">
        <v>843.81</v>
      </c>
      <c r="CA92">
        <v>-9.0605700000000004E-3</v>
      </c>
      <c r="CB92">
        <v>-9.68</v>
      </c>
      <c r="CC92" t="s">
        <v>417</v>
      </c>
      <c r="CD92" t="s">
        <v>417</v>
      </c>
      <c r="CE92" t="s">
        <v>417</v>
      </c>
      <c r="CF92" t="s">
        <v>417</v>
      </c>
      <c r="CG92" t="s">
        <v>417</v>
      </c>
      <c r="CH92" t="s">
        <v>417</v>
      </c>
      <c r="CI92" t="s">
        <v>417</v>
      </c>
      <c r="CJ92" t="s">
        <v>417</v>
      </c>
      <c r="CK92" t="s">
        <v>417</v>
      </c>
      <c r="CL92" t="s">
        <v>417</v>
      </c>
      <c r="CM92">
        <f>$B$11*DK92+$C$11*DL92+$F$11*DW92*(1-DZ92)</f>
        <v>1499.997666666666</v>
      </c>
      <c r="CN92">
        <f t="shared" si="73"/>
        <v>1261.2091405571066</v>
      </c>
      <c r="CO92">
        <f>($B$11*$D$9+$C$11*$D$9+$F$11*((EJ92+EB92)/MAX(EJ92+EB92+EK92, 0.1)*$I$9+EK92/MAX(EJ92+EB92+EK92, 0.1)*$J$9))/($B$11+$C$11+$F$11)</f>
        <v>0.84080740162736289</v>
      </c>
      <c r="CP92">
        <f>($B$11*$K$9+$C$11*$K$9+$F$11*((EJ92+EB92)/MAX(EJ92+EB92+EK92, 0.1)*$P$9+EK92/MAX(EJ92+EB92+EK92, 0.1)*$Q$9))/($B$11+$C$11+$F$11)</f>
        <v>0.16115828514081026</v>
      </c>
      <c r="CQ92">
        <v>6</v>
      </c>
      <c r="CR92">
        <v>0.5</v>
      </c>
      <c r="CS92" t="s">
        <v>418</v>
      </c>
      <c r="CT92">
        <v>2</v>
      </c>
      <c r="CU92">
        <v>1690392697.849999</v>
      </c>
      <c r="CV92">
        <v>409.82516666666669</v>
      </c>
      <c r="CW92">
        <v>425.50066666666669</v>
      </c>
      <c r="CX92">
        <v>27.781759999999998</v>
      </c>
      <c r="CY92">
        <v>25.036999999999999</v>
      </c>
      <c r="CZ92">
        <v>405.96449999999999</v>
      </c>
      <c r="DA92">
        <v>27.24854333333333</v>
      </c>
      <c r="DB92">
        <v>600.20386666666661</v>
      </c>
      <c r="DC92">
        <v>101.4294666666667</v>
      </c>
      <c r="DD92">
        <v>0.10000932666666661</v>
      </c>
      <c r="DE92">
        <v>32.421726666666657</v>
      </c>
      <c r="DF92">
        <v>32.376146666666664</v>
      </c>
      <c r="DG92">
        <v>999.9000000000002</v>
      </c>
      <c r="DH92">
        <v>0</v>
      </c>
      <c r="DI92">
        <v>0</v>
      </c>
      <c r="DJ92">
        <v>10001.72866666667</v>
      </c>
      <c r="DK92">
        <v>0</v>
      </c>
      <c r="DL92">
        <v>151.8141</v>
      </c>
      <c r="DM92">
        <v>-15.67545333333333</v>
      </c>
      <c r="DN92">
        <v>421.5361666666667</v>
      </c>
      <c r="DO92">
        <v>436.42746666666659</v>
      </c>
      <c r="DP92">
        <v>2.7447520000000001</v>
      </c>
      <c r="DQ92">
        <v>425.50066666666669</v>
      </c>
      <c r="DR92">
        <v>25.036999999999999</v>
      </c>
      <c r="DS92">
        <v>2.817889666666666</v>
      </c>
      <c r="DT92">
        <v>2.5394906666666661</v>
      </c>
      <c r="DU92">
        <v>22.98924666666667</v>
      </c>
      <c r="DV92">
        <v>21.28182666666666</v>
      </c>
      <c r="DW92">
        <v>1499.997666666666</v>
      </c>
      <c r="DX92">
        <v>0.97299616666666633</v>
      </c>
      <c r="DY92">
        <v>2.7003633333333339E-2</v>
      </c>
      <c r="DZ92">
        <v>0</v>
      </c>
      <c r="EA92">
        <v>625.29650000000015</v>
      </c>
      <c r="EB92">
        <v>4.9993100000000004</v>
      </c>
      <c r="EC92">
        <v>12299.656666666669</v>
      </c>
      <c r="ED92">
        <v>13259.20333333334</v>
      </c>
      <c r="EE92">
        <v>40.574599999999997</v>
      </c>
      <c r="EF92">
        <v>41.754133333333328</v>
      </c>
      <c r="EG92">
        <v>40.908066666666649</v>
      </c>
      <c r="EH92">
        <v>41.191199999999988</v>
      </c>
      <c r="EI92">
        <v>41.879133333333328</v>
      </c>
      <c r="EJ92">
        <v>1454.627666666667</v>
      </c>
      <c r="EK92">
        <v>40.369999999999983</v>
      </c>
      <c r="EL92">
        <v>0</v>
      </c>
      <c r="EM92">
        <v>128</v>
      </c>
      <c r="EN92">
        <v>0</v>
      </c>
      <c r="EO92">
        <v>625.24169230769235</v>
      </c>
      <c r="EP92">
        <v>-19.133401725780189</v>
      </c>
      <c r="EQ92">
        <v>-142.58119588423239</v>
      </c>
      <c r="ER92">
        <v>12293.29615384615</v>
      </c>
      <c r="ES92">
        <v>15</v>
      </c>
      <c r="ET92">
        <v>1690392595.0999999</v>
      </c>
      <c r="EU92" t="s">
        <v>767</v>
      </c>
      <c r="EV92">
        <v>1690392595.0999999</v>
      </c>
      <c r="EW92">
        <v>1690392492.0999999</v>
      </c>
      <c r="EX92">
        <v>48</v>
      </c>
      <c r="EY92">
        <v>-1.8109999999999999</v>
      </c>
      <c r="EZ92">
        <v>0.20799999999999999</v>
      </c>
      <c r="FA92">
        <v>3.8559999999999999</v>
      </c>
      <c r="FB92">
        <v>0.53300000000000003</v>
      </c>
      <c r="FC92">
        <v>417</v>
      </c>
      <c r="FD92">
        <v>25</v>
      </c>
      <c r="FE92">
        <v>0.26</v>
      </c>
      <c r="FF92">
        <v>0.28000000000000003</v>
      </c>
      <c r="FG92">
        <v>14.54240881697231</v>
      </c>
      <c r="FH92">
        <v>-0.76969119553951471</v>
      </c>
      <c r="FI92">
        <v>7.631856043415719E-2</v>
      </c>
      <c r="FJ92">
        <v>1</v>
      </c>
      <c r="FK92">
        <v>-15.750605</v>
      </c>
      <c r="FL92">
        <v>1.1859512195122199</v>
      </c>
      <c r="FM92">
        <v>0.13863195329721059</v>
      </c>
      <c r="FN92">
        <v>1</v>
      </c>
      <c r="FO92">
        <v>409.82336666666669</v>
      </c>
      <c r="FP92">
        <v>-7.1813125688379217E-3</v>
      </c>
      <c r="FQ92">
        <v>2.810751184688071E-2</v>
      </c>
      <c r="FR92">
        <v>1</v>
      </c>
      <c r="FS92">
        <v>2.7191795000000001</v>
      </c>
      <c r="FT92">
        <v>0.43210626641650363</v>
      </c>
      <c r="FU92">
        <v>4.1994093688874863E-2</v>
      </c>
      <c r="FV92">
        <v>1</v>
      </c>
      <c r="FW92">
        <v>27.77370333333333</v>
      </c>
      <c r="FX92">
        <v>0.49795328142384099</v>
      </c>
      <c r="FY92">
        <v>3.5984806824856053E-2</v>
      </c>
      <c r="FZ92">
        <v>1</v>
      </c>
      <c r="GA92">
        <v>5</v>
      </c>
      <c r="GB92">
        <v>5</v>
      </c>
      <c r="GC92" t="s">
        <v>420</v>
      </c>
      <c r="GD92">
        <v>3.17239</v>
      </c>
      <c r="GE92">
        <v>2.79725</v>
      </c>
      <c r="GF92">
        <v>0.101419</v>
      </c>
      <c r="GG92">
        <v>0.105655</v>
      </c>
      <c r="GH92">
        <v>0.13136900000000001</v>
      </c>
      <c r="GI92">
        <v>0.12373099999999999</v>
      </c>
      <c r="GJ92">
        <v>27819.9</v>
      </c>
      <c r="GK92">
        <v>20328.3</v>
      </c>
      <c r="GL92">
        <v>28961.7</v>
      </c>
      <c r="GM92">
        <v>22285.9</v>
      </c>
      <c r="GN92">
        <v>31995.3</v>
      </c>
      <c r="GO92">
        <v>28377.9</v>
      </c>
      <c r="GP92">
        <v>39950.699999999997</v>
      </c>
      <c r="GQ92">
        <v>36206.6</v>
      </c>
      <c r="GR92">
        <v>2.1020799999999999</v>
      </c>
      <c r="GS92">
        <v>1.8111699999999999</v>
      </c>
      <c r="GT92">
        <v>9.3027899999999997E-2</v>
      </c>
      <c r="GU92">
        <v>0</v>
      </c>
      <c r="GV92">
        <v>30.8809</v>
      </c>
      <c r="GW92">
        <v>999.9</v>
      </c>
      <c r="GX92">
        <v>60.3</v>
      </c>
      <c r="GY92">
        <v>33.799999999999997</v>
      </c>
      <c r="GZ92">
        <v>31.412199999999999</v>
      </c>
      <c r="HA92">
        <v>62.111800000000002</v>
      </c>
      <c r="HB92">
        <v>30.036100000000001</v>
      </c>
      <c r="HC92">
        <v>1</v>
      </c>
      <c r="HD92">
        <v>0.39578799999999997</v>
      </c>
      <c r="HE92">
        <v>0</v>
      </c>
      <c r="HF92">
        <v>20.2774</v>
      </c>
      <c r="HG92">
        <v>5.2258300000000002</v>
      </c>
      <c r="HH92">
        <v>11.9084</v>
      </c>
      <c r="HI92">
        <v>4.9638</v>
      </c>
      <c r="HJ92">
        <v>3.2919999999999998</v>
      </c>
      <c r="HK92">
        <v>9999</v>
      </c>
      <c r="HL92">
        <v>9999</v>
      </c>
      <c r="HM92">
        <v>9999</v>
      </c>
      <c r="HN92">
        <v>999.9</v>
      </c>
      <c r="HO92">
        <v>4.9701899999999997</v>
      </c>
      <c r="HP92">
        <v>1.87517</v>
      </c>
      <c r="HQ92">
        <v>1.87401</v>
      </c>
      <c r="HR92">
        <v>1.87317</v>
      </c>
      <c r="HS92">
        <v>1.87463</v>
      </c>
      <c r="HT92">
        <v>1.8695999999999999</v>
      </c>
      <c r="HU92">
        <v>1.87378</v>
      </c>
      <c r="HV92">
        <v>1.8788100000000001</v>
      </c>
      <c r="HW92">
        <v>0</v>
      </c>
      <c r="HX92">
        <v>0</v>
      </c>
      <c r="HY92">
        <v>0</v>
      </c>
      <c r="HZ92">
        <v>0</v>
      </c>
      <c r="IA92" t="s">
        <v>421</v>
      </c>
      <c r="IB92" t="s">
        <v>422</v>
      </c>
      <c r="IC92" t="s">
        <v>423</v>
      </c>
      <c r="ID92" t="s">
        <v>423</v>
      </c>
      <c r="IE92" t="s">
        <v>423</v>
      </c>
      <c r="IF92" t="s">
        <v>423</v>
      </c>
      <c r="IG92">
        <v>0</v>
      </c>
      <c r="IH92">
        <v>100</v>
      </c>
      <c r="II92">
        <v>100</v>
      </c>
      <c r="IJ92">
        <v>3.8610000000000002</v>
      </c>
      <c r="IK92">
        <v>0.53320000000000001</v>
      </c>
      <c r="IL92">
        <v>3.837883688020622</v>
      </c>
      <c r="IM92">
        <v>7.5022699049890511E-4</v>
      </c>
      <c r="IN92">
        <v>-1.9075414379404558E-6</v>
      </c>
      <c r="IO92">
        <v>4.87577687351772E-10</v>
      </c>
      <c r="IP92">
        <v>0.53322380952380755</v>
      </c>
      <c r="IQ92">
        <v>0</v>
      </c>
      <c r="IR92">
        <v>0</v>
      </c>
      <c r="IS92">
        <v>0</v>
      </c>
      <c r="IT92">
        <v>1</v>
      </c>
      <c r="IU92">
        <v>1943</v>
      </c>
      <c r="IV92">
        <v>1</v>
      </c>
      <c r="IW92">
        <v>21</v>
      </c>
      <c r="IX92">
        <v>1.8</v>
      </c>
      <c r="IY92">
        <v>3.6</v>
      </c>
      <c r="IZ92">
        <v>1.1035200000000001</v>
      </c>
      <c r="JA92">
        <v>2.4145500000000002</v>
      </c>
      <c r="JB92">
        <v>1.42578</v>
      </c>
      <c r="JC92">
        <v>2.2631800000000002</v>
      </c>
      <c r="JD92">
        <v>1.5478499999999999</v>
      </c>
      <c r="JE92">
        <v>2.4389599999999998</v>
      </c>
      <c r="JF92">
        <v>37.722799999999999</v>
      </c>
      <c r="JG92">
        <v>14.3772</v>
      </c>
      <c r="JH92">
        <v>18</v>
      </c>
      <c r="JI92">
        <v>630.12699999999995</v>
      </c>
      <c r="JJ92">
        <v>423.44099999999997</v>
      </c>
      <c r="JK92">
        <v>31.5991</v>
      </c>
      <c r="JL92">
        <v>32.3416</v>
      </c>
      <c r="JM92">
        <v>30.000800000000002</v>
      </c>
      <c r="JN92">
        <v>32.207700000000003</v>
      </c>
      <c r="JO92">
        <v>32.142800000000001</v>
      </c>
      <c r="JP92">
        <v>22.118500000000001</v>
      </c>
      <c r="JQ92">
        <v>21.6706</v>
      </c>
      <c r="JR92">
        <v>70.7376</v>
      </c>
      <c r="JS92">
        <v>-999.9</v>
      </c>
      <c r="JT92">
        <v>425.625</v>
      </c>
      <c r="JU92">
        <v>25</v>
      </c>
      <c r="JV92">
        <v>94.366100000000003</v>
      </c>
      <c r="JW92">
        <v>92.264700000000005</v>
      </c>
    </row>
    <row r="93" spans="1:283" x14ac:dyDescent="0.2">
      <c r="A93">
        <v>77</v>
      </c>
      <c r="B93">
        <v>1690392988.5999999</v>
      </c>
      <c r="C93">
        <v>14618.5</v>
      </c>
      <c r="D93" t="s">
        <v>772</v>
      </c>
      <c r="E93" t="s">
        <v>773</v>
      </c>
      <c r="F93">
        <v>15</v>
      </c>
      <c r="P93">
        <v>1690392980.599999</v>
      </c>
      <c r="Q93">
        <f t="shared" si="37"/>
        <v>1.8511649545341664E-4</v>
      </c>
      <c r="R93">
        <f t="shared" si="38"/>
        <v>0.18511649545341663</v>
      </c>
      <c r="S93">
        <f t="shared" si="39"/>
        <v>-1.011709052477519</v>
      </c>
      <c r="T93">
        <f t="shared" si="40"/>
        <v>412.52109677419361</v>
      </c>
      <c r="U93">
        <f t="shared" si="41"/>
        <v>620.75888576362672</v>
      </c>
      <c r="V93">
        <f t="shared" si="42"/>
        <v>63.023092403287464</v>
      </c>
      <c r="W93">
        <f t="shared" si="43"/>
        <v>41.881567540227167</v>
      </c>
      <c r="X93">
        <f t="shared" si="44"/>
        <v>7.0466330472972946E-3</v>
      </c>
      <c r="Y93">
        <f>IF(LEFT(CS93,1)&lt;&gt;"0",IF(LEFT(CS93,1)="1",3,CT93),$D$5+$E$5*(DJ93*DC93/($K$5*1000))+$F$5*(DJ93*DC93/($K$5*1000))*MAX(MIN(CQ93,$J$5),$I$5)*MAX(MIN(CQ93,$J$5),$I$5)+$G$5*MAX(MIN(CQ93,$J$5),$I$5)*(DJ93*DC93/($K$5*1000))+$H$5*(DJ93*DC93/($K$5*1000))*(DJ93*DC93/($K$5*1000)))</f>
        <v>2.9549348423529809</v>
      </c>
      <c r="Z93">
        <f t="shared" si="45"/>
        <v>7.0373107706011157E-3</v>
      </c>
      <c r="AA93">
        <f t="shared" si="46"/>
        <v>4.3991557551987812E-3</v>
      </c>
      <c r="AB93">
        <f t="shared" si="47"/>
        <v>241.73064330084375</v>
      </c>
      <c r="AC93">
        <f>(DE93+(AB93+2*0.95*0.0000000567*(((DE93+$B$7)+273)^4-(DE93+273)^4)-44100*Q93)/(1.84*29.3*Y93+8*0.95*0.0000000567*(DE93+273)^3))</f>
        <v>34.388630302214793</v>
      </c>
      <c r="AD93">
        <f>($C$7*DF93+$D$7*DG93+$E$7*AC93)</f>
        <v>33.237858064516132</v>
      </c>
      <c r="AE93">
        <f t="shared" si="48"/>
        <v>5.1200212523834789</v>
      </c>
      <c r="AF93">
        <f t="shared" si="49"/>
        <v>50.399998632585067</v>
      </c>
      <c r="AG93">
        <f t="shared" si="50"/>
        <v>2.5502659254965101</v>
      </c>
      <c r="AH93">
        <f t="shared" si="51"/>
        <v>5.0600515767627208</v>
      </c>
      <c r="AI93">
        <f t="shared" si="52"/>
        <v>2.5697553268869688</v>
      </c>
      <c r="AJ93">
        <f t="shared" si="53"/>
        <v>-8.163637449495674</v>
      </c>
      <c r="AK93">
        <f t="shared" si="54"/>
        <v>-33.436881596379948</v>
      </c>
      <c r="AL93">
        <f>2*0.95*0.0000000567*(((DE93+$B$7)+273)^4-(AD93+273)^4)</f>
        <v>-2.594891413141307</v>
      </c>
      <c r="AM93">
        <f t="shared" si="55"/>
        <v>197.53523284182683</v>
      </c>
      <c r="AN93">
        <v>0</v>
      </c>
      <c r="AO93">
        <v>0</v>
      </c>
      <c r="AP93">
        <f>IF(AN93*$H$13&gt;=AR93,1,(AR93/(AR93-AN93*$H$13)))</f>
        <v>1</v>
      </c>
      <c r="AQ93">
        <f t="shared" si="56"/>
        <v>0</v>
      </c>
      <c r="AR93">
        <f>MAX(0,($B$13+$C$13*DJ93)/(1+$D$13*DJ93)*DC93/(DE93+273)*$E$13)</f>
        <v>52588.863081489981</v>
      </c>
      <c r="AS93" t="s">
        <v>414</v>
      </c>
      <c r="AT93">
        <v>12558.6</v>
      </c>
      <c r="AU93">
        <v>607.06799999999998</v>
      </c>
      <c r="AV93">
        <v>2188.17</v>
      </c>
      <c r="AW93">
        <f t="shared" si="57"/>
        <v>0.72256817340517421</v>
      </c>
      <c r="AX93">
        <v>-1.734461745173538</v>
      </c>
      <c r="AY93" t="s">
        <v>774</v>
      </c>
      <c r="AZ93">
        <v>12567.1</v>
      </c>
      <c r="BA93">
        <v>559.28692000000001</v>
      </c>
      <c r="BB93">
        <v>655.43499999999995</v>
      </c>
      <c r="BC93">
        <f t="shared" si="58"/>
        <v>0.14669353940512786</v>
      </c>
      <c r="BD93">
        <v>0.5</v>
      </c>
      <c r="BE93">
        <f t="shared" si="59"/>
        <v>1261.1775392666914</v>
      </c>
      <c r="BF93">
        <f t="shared" si="60"/>
        <v>-1.011709052477519</v>
      </c>
      <c r="BG93">
        <f t="shared" si="61"/>
        <v>92.503298526640293</v>
      </c>
      <c r="BH93">
        <f t="shared" si="62"/>
        <v>5.7307767557949205E-4</v>
      </c>
      <c r="BI93">
        <f t="shared" si="63"/>
        <v>2.3385003852403368</v>
      </c>
      <c r="BJ93">
        <f t="shared" si="64"/>
        <v>368.19348220921495</v>
      </c>
      <c r="BK93" t="s">
        <v>775</v>
      </c>
      <c r="BL93">
        <v>-16.82</v>
      </c>
      <c r="BM93">
        <f t="shared" si="65"/>
        <v>-16.82</v>
      </c>
      <c r="BN93">
        <f t="shared" si="66"/>
        <v>1.025662346380648</v>
      </c>
      <c r="BO93">
        <f t="shared" si="67"/>
        <v>0.14302322779302487</v>
      </c>
      <c r="BP93">
        <f t="shared" si="68"/>
        <v>0.69512106630869075</v>
      </c>
      <c r="BQ93">
        <f t="shared" si="69"/>
        <v>1.9878859553001016</v>
      </c>
      <c r="BR93">
        <f t="shared" si="70"/>
        <v>0.96940931072125647</v>
      </c>
      <c r="BS93">
        <f t="shared" si="71"/>
        <v>-4.3012818742098925E-3</v>
      </c>
      <c r="BT93">
        <f t="shared" si="72"/>
        <v>1.0043012818742099</v>
      </c>
      <c r="BU93">
        <v>3272</v>
      </c>
      <c r="BV93">
        <v>300</v>
      </c>
      <c r="BW93">
        <v>300</v>
      </c>
      <c r="BX93">
        <v>300</v>
      </c>
      <c r="BY93">
        <v>12567.1</v>
      </c>
      <c r="BZ93">
        <v>643.1</v>
      </c>
      <c r="CA93">
        <v>-9.1025700000000008E-3</v>
      </c>
      <c r="CB93">
        <v>1.69</v>
      </c>
      <c r="CC93" t="s">
        <v>417</v>
      </c>
      <c r="CD93" t="s">
        <v>417</v>
      </c>
      <c r="CE93" t="s">
        <v>417</v>
      </c>
      <c r="CF93" t="s">
        <v>417</v>
      </c>
      <c r="CG93" t="s">
        <v>417</v>
      </c>
      <c r="CH93" t="s">
        <v>417</v>
      </c>
      <c r="CI93" t="s">
        <v>417</v>
      </c>
      <c r="CJ93" t="s">
        <v>417</v>
      </c>
      <c r="CK93" t="s">
        <v>417</v>
      </c>
      <c r="CL93" t="s">
        <v>417</v>
      </c>
      <c r="CM93">
        <f>$B$11*DK93+$C$11*DL93+$F$11*DW93*(1-DZ93)</f>
        <v>1499.960322580645</v>
      </c>
      <c r="CN93">
        <f t="shared" si="73"/>
        <v>1261.1775392666914</v>
      </c>
      <c r="CO93">
        <f>($B$11*$D$9+$C$11*$D$9+$F$11*((EJ93+EB93)/MAX(EJ93+EB93+EK93, 0.1)*$I$9+EK93/MAX(EJ93+EB93+EK93, 0.1)*$J$9))/($B$11+$C$11+$F$11)</f>
        <v>0.84080726688614427</v>
      </c>
      <c r="CP93">
        <f>($B$11*$K$9+$C$11*$K$9+$F$11*((EJ93+EB93)/MAX(EJ93+EB93+EK93, 0.1)*$P$9+EK93/MAX(EJ93+EB93+EK93, 0.1)*$Q$9))/($B$11+$C$11+$F$11)</f>
        <v>0.16115802509025845</v>
      </c>
      <c r="CQ93">
        <v>6</v>
      </c>
      <c r="CR93">
        <v>0.5</v>
      </c>
      <c r="CS93" t="s">
        <v>418</v>
      </c>
      <c r="CT93">
        <v>2</v>
      </c>
      <c r="CU93">
        <v>1690392980.599999</v>
      </c>
      <c r="CV93">
        <v>412.52109677419361</v>
      </c>
      <c r="CW93">
        <v>411.58609677419349</v>
      </c>
      <c r="CX93">
        <v>25.119367741935481</v>
      </c>
      <c r="CY93">
        <v>24.938967741935489</v>
      </c>
      <c r="CZ93">
        <v>405.87109677419357</v>
      </c>
      <c r="DA93">
        <v>24.64236774193548</v>
      </c>
      <c r="DB93">
        <v>600.22112903225809</v>
      </c>
      <c r="DC93">
        <v>101.4260322580645</v>
      </c>
      <c r="DD93">
        <v>9.9848158064516121E-2</v>
      </c>
      <c r="DE93">
        <v>33.027967741935477</v>
      </c>
      <c r="DF93">
        <v>33.237858064516132</v>
      </c>
      <c r="DG93">
        <v>999.90000000000032</v>
      </c>
      <c r="DH93">
        <v>0</v>
      </c>
      <c r="DI93">
        <v>0</v>
      </c>
      <c r="DJ93">
        <v>10002.78516129032</v>
      </c>
      <c r="DK93">
        <v>0</v>
      </c>
      <c r="DL93">
        <v>856.89503225806448</v>
      </c>
      <c r="DM93">
        <v>-1.8542077419354841</v>
      </c>
      <c r="DN93">
        <v>420.31345161290329</v>
      </c>
      <c r="DO93">
        <v>422.11306451612899</v>
      </c>
      <c r="DP93">
        <v>0.23662858064516129</v>
      </c>
      <c r="DQ93">
        <v>411.58609677419349</v>
      </c>
      <c r="DR93">
        <v>24.938967741935489</v>
      </c>
      <c r="DS93">
        <v>2.5534609677419362</v>
      </c>
      <c r="DT93">
        <v>2.5294593548387101</v>
      </c>
      <c r="DU93">
        <v>21.37132903225806</v>
      </c>
      <c r="DV93">
        <v>21.217306451612899</v>
      </c>
      <c r="DW93">
        <v>1499.960322580645</v>
      </c>
      <c r="DX93">
        <v>0.97300025806451618</v>
      </c>
      <c r="DY93">
        <v>2.6999345161290329E-2</v>
      </c>
      <c r="DZ93">
        <v>0</v>
      </c>
      <c r="EA93">
        <v>559.94361290322581</v>
      </c>
      <c r="EB93">
        <v>4.9993100000000013</v>
      </c>
      <c r="EC93">
        <v>14126.561290322579</v>
      </c>
      <c r="ED93">
        <v>13258.880645161291</v>
      </c>
      <c r="EE93">
        <v>40.811999999999983</v>
      </c>
      <c r="EF93">
        <v>42.311999999999983</v>
      </c>
      <c r="EG93">
        <v>41.125</v>
      </c>
      <c r="EH93">
        <v>41.811999999999983</v>
      </c>
      <c r="EI93">
        <v>42.245935483870973</v>
      </c>
      <c r="EJ93">
        <v>1454.5980645161289</v>
      </c>
      <c r="EK93">
        <v>40.362258064516112</v>
      </c>
      <c r="EL93">
        <v>0</v>
      </c>
      <c r="EM93">
        <v>282.20000004768372</v>
      </c>
      <c r="EN93">
        <v>0</v>
      </c>
      <c r="EO93">
        <v>559.28692000000001</v>
      </c>
      <c r="EP93">
        <v>-68.47261527229918</v>
      </c>
      <c r="EQ93">
        <v>-3319.3846299837951</v>
      </c>
      <c r="ER93">
        <v>14117.348</v>
      </c>
      <c r="ES93">
        <v>15</v>
      </c>
      <c r="ET93">
        <v>1690393011.0999999</v>
      </c>
      <c r="EU93" t="s">
        <v>776</v>
      </c>
      <c r="EV93">
        <v>1690393008.5999999</v>
      </c>
      <c r="EW93">
        <v>1690393011.0999999</v>
      </c>
      <c r="EX93">
        <v>49</v>
      </c>
      <c r="EY93">
        <v>2.79</v>
      </c>
      <c r="EZ93">
        <v>-5.6000000000000001E-2</v>
      </c>
      <c r="FA93">
        <v>6.65</v>
      </c>
      <c r="FB93">
        <v>0.47699999999999998</v>
      </c>
      <c r="FC93">
        <v>415</v>
      </c>
      <c r="FD93">
        <v>25</v>
      </c>
      <c r="FE93">
        <v>0.33</v>
      </c>
      <c r="FF93">
        <v>0.23</v>
      </c>
      <c r="FG93">
        <v>1.7608593417416221</v>
      </c>
      <c r="FH93">
        <v>-0.56491437879307183</v>
      </c>
      <c r="FI93">
        <v>7.9612984526759509E-2</v>
      </c>
      <c r="FJ93">
        <v>1</v>
      </c>
      <c r="FK93">
        <v>-1.8767175</v>
      </c>
      <c r="FL93">
        <v>0.52529718574109419</v>
      </c>
      <c r="FM93">
        <v>7.7437509281678238E-2</v>
      </c>
      <c r="FN93">
        <v>1</v>
      </c>
      <c r="FO93">
        <v>409.73673333333329</v>
      </c>
      <c r="FP93">
        <v>0.78604671857696262</v>
      </c>
      <c r="FQ93">
        <v>5.8168681913513272E-2</v>
      </c>
      <c r="FR93">
        <v>1</v>
      </c>
      <c r="FS93">
        <v>0.22251407500000001</v>
      </c>
      <c r="FT93">
        <v>0.24426599999999951</v>
      </c>
      <c r="FU93">
        <v>3.0447775761447259E-2</v>
      </c>
      <c r="FV93">
        <v>1</v>
      </c>
      <c r="FW93">
        <v>25.17694333333333</v>
      </c>
      <c r="FX93">
        <v>0.27086362625140048</v>
      </c>
      <c r="FY93">
        <v>1.9754065966838909E-2</v>
      </c>
      <c r="FZ93">
        <v>1</v>
      </c>
      <c r="GA93">
        <v>5</v>
      </c>
      <c r="GB93">
        <v>5</v>
      </c>
      <c r="GC93" t="s">
        <v>420</v>
      </c>
      <c r="GD93">
        <v>3.1717599999999999</v>
      </c>
      <c r="GE93">
        <v>2.7968600000000001</v>
      </c>
      <c r="GF93">
        <v>0.10134</v>
      </c>
      <c r="GG93">
        <v>0.102954</v>
      </c>
      <c r="GH93">
        <v>0.12245</v>
      </c>
      <c r="GI93">
        <v>0.12336900000000001</v>
      </c>
      <c r="GJ93">
        <v>27813.599999999999</v>
      </c>
      <c r="GK93">
        <v>20515.5</v>
      </c>
      <c r="GL93">
        <v>28953.599999999999</v>
      </c>
      <c r="GM93">
        <v>22424.2</v>
      </c>
      <c r="GN93">
        <v>32319.9</v>
      </c>
      <c r="GO93">
        <v>28465.1</v>
      </c>
      <c r="GP93">
        <v>39940.9</v>
      </c>
      <c r="GQ93">
        <v>36302.300000000003</v>
      </c>
      <c r="GR93">
        <v>2.0966</v>
      </c>
      <c r="GS93">
        <v>1.8065199999999999</v>
      </c>
      <c r="GT93">
        <v>0.10643900000000001</v>
      </c>
      <c r="GU93">
        <v>0</v>
      </c>
      <c r="GV93">
        <v>31.505800000000001</v>
      </c>
      <c r="GW93">
        <v>999.9</v>
      </c>
      <c r="GX93">
        <v>58.4</v>
      </c>
      <c r="GY93">
        <v>34.200000000000003</v>
      </c>
      <c r="GZ93">
        <v>31.110399999999998</v>
      </c>
      <c r="HA93">
        <v>61.8018</v>
      </c>
      <c r="HB93">
        <v>30.725200000000001</v>
      </c>
      <c r="HC93">
        <v>1</v>
      </c>
      <c r="HD93">
        <v>0.408605</v>
      </c>
      <c r="HE93">
        <v>0</v>
      </c>
      <c r="HF93">
        <v>20.277899999999999</v>
      </c>
      <c r="HG93">
        <v>5.2235800000000001</v>
      </c>
      <c r="HH93">
        <v>11.909599999999999</v>
      </c>
      <c r="HI93">
        <v>4.9637500000000001</v>
      </c>
      <c r="HJ93">
        <v>3.2919999999999998</v>
      </c>
      <c r="HK93">
        <v>9999</v>
      </c>
      <c r="HL93">
        <v>9999</v>
      </c>
      <c r="HM93">
        <v>9999</v>
      </c>
      <c r="HN93">
        <v>999.9</v>
      </c>
      <c r="HO93">
        <v>4.9702099999999998</v>
      </c>
      <c r="HP93">
        <v>1.8752800000000001</v>
      </c>
      <c r="HQ93">
        <v>1.8740600000000001</v>
      </c>
      <c r="HR93">
        <v>1.8732200000000001</v>
      </c>
      <c r="HS93">
        <v>1.87469</v>
      </c>
      <c r="HT93">
        <v>1.8696600000000001</v>
      </c>
      <c r="HU93">
        <v>1.87378</v>
      </c>
      <c r="HV93">
        <v>1.8788100000000001</v>
      </c>
      <c r="HW93">
        <v>0</v>
      </c>
      <c r="HX93">
        <v>0</v>
      </c>
      <c r="HY93">
        <v>0</v>
      </c>
      <c r="HZ93">
        <v>0</v>
      </c>
      <c r="IA93" t="s">
        <v>421</v>
      </c>
      <c r="IB93" t="s">
        <v>422</v>
      </c>
      <c r="IC93" t="s">
        <v>423</v>
      </c>
      <c r="ID93" t="s">
        <v>423</v>
      </c>
      <c r="IE93" t="s">
        <v>423</v>
      </c>
      <c r="IF93" t="s">
        <v>423</v>
      </c>
      <c r="IG93">
        <v>0</v>
      </c>
      <c r="IH93">
        <v>100</v>
      </c>
      <c r="II93">
        <v>100</v>
      </c>
      <c r="IJ93">
        <v>6.65</v>
      </c>
      <c r="IK93">
        <v>0.47699999999999998</v>
      </c>
      <c r="IL93">
        <v>3.837883688020622</v>
      </c>
      <c r="IM93">
        <v>7.5022699049890511E-4</v>
      </c>
      <c r="IN93">
        <v>-1.9075414379404558E-6</v>
      </c>
      <c r="IO93">
        <v>4.87577687351772E-10</v>
      </c>
      <c r="IP93">
        <v>0.53322380952380755</v>
      </c>
      <c r="IQ93">
        <v>0</v>
      </c>
      <c r="IR93">
        <v>0</v>
      </c>
      <c r="IS93">
        <v>0</v>
      </c>
      <c r="IT93">
        <v>1</v>
      </c>
      <c r="IU93">
        <v>1943</v>
      </c>
      <c r="IV93">
        <v>1</v>
      </c>
      <c r="IW93">
        <v>21</v>
      </c>
      <c r="IX93">
        <v>6.6</v>
      </c>
      <c r="IY93">
        <v>8.3000000000000007</v>
      </c>
      <c r="IZ93">
        <v>1.07666</v>
      </c>
      <c r="JA93">
        <v>2.4267599999999998</v>
      </c>
      <c r="JB93">
        <v>1.42578</v>
      </c>
      <c r="JC93">
        <v>2.2644000000000002</v>
      </c>
      <c r="JD93">
        <v>1.5478499999999999</v>
      </c>
      <c r="JE93">
        <v>2.4023400000000001</v>
      </c>
      <c r="JF93">
        <v>38.061999999999998</v>
      </c>
      <c r="JG93">
        <v>14.3247</v>
      </c>
      <c r="JH93">
        <v>18</v>
      </c>
      <c r="JI93">
        <v>627.81899999999996</v>
      </c>
      <c r="JJ93">
        <v>421.98099999999999</v>
      </c>
      <c r="JK93">
        <v>32.101999999999997</v>
      </c>
      <c r="JL93">
        <v>32.557899999999997</v>
      </c>
      <c r="JM93">
        <v>30.000499999999999</v>
      </c>
      <c r="JN93">
        <v>32.395600000000002</v>
      </c>
      <c r="JO93">
        <v>32.327800000000003</v>
      </c>
      <c r="JP93">
        <v>21.5654</v>
      </c>
      <c r="JQ93">
        <v>19.9847</v>
      </c>
      <c r="JR93">
        <v>68.135300000000001</v>
      </c>
      <c r="JS93">
        <v>-999.9</v>
      </c>
      <c r="JT93">
        <v>411.64499999999998</v>
      </c>
      <c r="JU93">
        <v>25</v>
      </c>
      <c r="JV93">
        <v>94.3416</v>
      </c>
      <c r="JW93">
        <v>92.633799999999994</v>
      </c>
    </row>
    <row r="94" spans="1:283" x14ac:dyDescent="0.2">
      <c r="A94">
        <v>78</v>
      </c>
      <c r="B94">
        <v>1690393423.0999999</v>
      </c>
      <c r="C94">
        <v>15053</v>
      </c>
      <c r="D94" t="s">
        <v>777</v>
      </c>
      <c r="E94" t="s">
        <v>778</v>
      </c>
      <c r="F94">
        <v>15</v>
      </c>
      <c r="P94">
        <v>1690393415.099999</v>
      </c>
      <c r="Q94">
        <f t="shared" si="37"/>
        <v>-1.9832527240255874E-4</v>
      </c>
      <c r="R94">
        <f t="shared" si="38"/>
        <v>-0.19832527240255873</v>
      </c>
      <c r="S94">
        <f t="shared" si="39"/>
        <v>0.83118190027329608</v>
      </c>
      <c r="T94">
        <f t="shared" si="40"/>
        <v>405.31125806451621</v>
      </c>
      <c r="U94">
        <f t="shared" si="41"/>
        <v>498.44902982696391</v>
      </c>
      <c r="V94">
        <f t="shared" si="42"/>
        <v>50.606158163695987</v>
      </c>
      <c r="W94">
        <f t="shared" si="43"/>
        <v>41.150136531031002</v>
      </c>
      <c r="X94">
        <f t="shared" si="44"/>
        <v>-1.271310700410869E-2</v>
      </c>
      <c r="Y94">
        <f>IF(LEFT(CS94,1)&lt;&gt;"0",IF(LEFT(CS94,1)="1",3,CT94),$D$5+$E$5*(DJ94*DC94/($K$5*1000))+$F$5*(DJ94*DC94/($K$5*1000))*MAX(MIN(CQ94,$J$5),$I$5)*MAX(MIN(CQ94,$J$5),$I$5)+$G$5*MAX(MIN(CQ94,$J$5),$I$5)*(DJ94*DC94/($K$5*1000))+$H$5*(DJ94*DC94/($K$5*1000))*(DJ94*DC94/($K$5*1000)))</f>
        <v>2.9536043775647021</v>
      </c>
      <c r="Z94">
        <f t="shared" si="45"/>
        <v>-1.2743586077747596E-2</v>
      </c>
      <c r="AA94">
        <f t="shared" si="46"/>
        <v>-7.9619968740860716E-3</v>
      </c>
      <c r="AB94">
        <f t="shared" si="47"/>
        <v>241.74001836016271</v>
      </c>
      <c r="AC94">
        <f>(DE94+(AB94+2*0.95*0.0000000567*(((DE94+$B$7)+273)^4-(DE94+273)^4)-44100*Q94)/(1.84*29.3*Y94+8*0.95*0.0000000567*(DE94+273)^3))</f>
        <v>33.934132315134022</v>
      </c>
      <c r="AD94">
        <f>($C$7*DF94+$D$7*DG94+$E$7*AC94)</f>
        <v>32.522361290322578</v>
      </c>
      <c r="AE94">
        <f t="shared" si="48"/>
        <v>4.9180931360557434</v>
      </c>
      <c r="AF94">
        <f t="shared" si="49"/>
        <v>69.379402835825857</v>
      </c>
      <c r="AG94">
        <f t="shared" si="50"/>
        <v>3.4027977172805999</v>
      </c>
      <c r="AH94">
        <f t="shared" si="51"/>
        <v>4.9046223781036593</v>
      </c>
      <c r="AI94">
        <f t="shared" si="52"/>
        <v>1.5152954187751435</v>
      </c>
      <c r="AJ94">
        <f t="shared" si="53"/>
        <v>8.7461445129528403</v>
      </c>
      <c r="AK94">
        <f t="shared" si="54"/>
        <v>-7.744457617508556</v>
      </c>
      <c r="AL94">
        <f>2*0.95*0.0000000567*(((DE94+$B$7)+273)^4-(AD94+273)^4)</f>
        <v>-0.59755129900673776</v>
      </c>
      <c r="AM94">
        <f t="shared" si="55"/>
        <v>242.14415395660026</v>
      </c>
      <c r="AN94">
        <v>0</v>
      </c>
      <c r="AO94">
        <v>0</v>
      </c>
      <c r="AP94">
        <f>IF(AN94*$H$13&gt;=AR94,1,(AR94/(AR94-AN94*$H$13)))</f>
        <v>1</v>
      </c>
      <c r="AQ94">
        <f t="shared" si="56"/>
        <v>0</v>
      </c>
      <c r="AR94">
        <f>MAX(0,($B$13+$C$13*DJ94)/(1+$D$13*DJ94)*DC94/(DE94+273)*$E$13)</f>
        <v>52646.160342929186</v>
      </c>
      <c r="AS94" t="s">
        <v>414</v>
      </c>
      <c r="AT94">
        <v>12558.6</v>
      </c>
      <c r="AU94">
        <v>607.06799999999998</v>
      </c>
      <c r="AV94">
        <v>2188.17</v>
      </c>
      <c r="AW94">
        <f t="shared" si="57"/>
        <v>0.72256817340517421</v>
      </c>
      <c r="AX94">
        <v>-1.734461745173538</v>
      </c>
      <c r="AY94" t="s">
        <v>779</v>
      </c>
      <c r="AZ94">
        <v>12634.9</v>
      </c>
      <c r="BA94">
        <v>385.50027999999998</v>
      </c>
      <c r="BB94">
        <v>419.767</v>
      </c>
      <c r="BC94">
        <f t="shared" si="58"/>
        <v>8.1632715292054958E-2</v>
      </c>
      <c r="BD94">
        <v>0.5</v>
      </c>
      <c r="BE94">
        <f t="shared" si="59"/>
        <v>1261.2295451974767</v>
      </c>
      <c r="BF94">
        <f t="shared" si="60"/>
        <v>0.83118190027329608</v>
      </c>
      <c r="BG94">
        <f t="shared" si="61"/>
        <v>51.478796190516789</v>
      </c>
      <c r="BH94">
        <f t="shared" si="62"/>
        <v>2.0342400439446726E-3</v>
      </c>
      <c r="BI94">
        <f t="shared" si="63"/>
        <v>4.2128204456281697</v>
      </c>
      <c r="BJ94">
        <f t="shared" si="64"/>
        <v>279.91343852217528</v>
      </c>
      <c r="BK94" t="s">
        <v>780</v>
      </c>
      <c r="BL94">
        <v>-0.97</v>
      </c>
      <c r="BM94">
        <f t="shared" si="65"/>
        <v>-0.97</v>
      </c>
      <c r="BN94">
        <f t="shared" si="66"/>
        <v>1.0023108057565269</v>
      </c>
      <c r="BO94">
        <f t="shared" si="67"/>
        <v>8.1444512842939937E-2</v>
      </c>
      <c r="BP94">
        <f t="shared" si="68"/>
        <v>0.80780717542048486</v>
      </c>
      <c r="BQ94">
        <f t="shared" si="69"/>
        <v>-0.1829500109449497</v>
      </c>
      <c r="BR94">
        <f t="shared" si="70"/>
        <v>1.1184623129943545</v>
      </c>
      <c r="BS94">
        <f t="shared" si="71"/>
        <v>-2.0493156958965568E-4</v>
      </c>
      <c r="BT94">
        <f t="shared" si="72"/>
        <v>1.0002049315695896</v>
      </c>
      <c r="BU94">
        <v>3274</v>
      </c>
      <c r="BV94">
        <v>300</v>
      </c>
      <c r="BW94">
        <v>300</v>
      </c>
      <c r="BX94">
        <v>300</v>
      </c>
      <c r="BY94">
        <v>12634.9</v>
      </c>
      <c r="BZ94">
        <v>416.44</v>
      </c>
      <c r="CA94">
        <v>-9.1507499999999992E-3</v>
      </c>
      <c r="CB94">
        <v>0.26</v>
      </c>
      <c r="CC94" t="s">
        <v>417</v>
      </c>
      <c r="CD94" t="s">
        <v>417</v>
      </c>
      <c r="CE94" t="s">
        <v>417</v>
      </c>
      <c r="CF94" t="s">
        <v>417</v>
      </c>
      <c r="CG94" t="s">
        <v>417</v>
      </c>
      <c r="CH94" t="s">
        <v>417</v>
      </c>
      <c r="CI94" t="s">
        <v>417</v>
      </c>
      <c r="CJ94" t="s">
        <v>417</v>
      </c>
      <c r="CK94" t="s">
        <v>417</v>
      </c>
      <c r="CL94" t="s">
        <v>417</v>
      </c>
      <c r="CM94">
        <f>$B$11*DK94+$C$11*DL94+$F$11*DW94*(1-DZ94)</f>
        <v>1500.022580645161</v>
      </c>
      <c r="CN94">
        <f t="shared" si="73"/>
        <v>1261.2295451974767</v>
      </c>
      <c r="CO94">
        <f>($B$11*$D$9+$C$11*$D$9+$F$11*((EJ94+EB94)/MAX(EJ94+EB94+EK94, 0.1)*$I$9+EK94/MAX(EJ94+EB94+EK94, 0.1)*$J$9))/($B$11+$C$11+$F$11)</f>
        <v>0.84080703948804614</v>
      </c>
      <c r="CP94">
        <f>($B$11*$K$9+$C$11*$K$9+$F$11*((EJ94+EB94)/MAX(EJ94+EB94+EK94, 0.1)*$P$9+EK94/MAX(EJ94+EB94+EK94, 0.1)*$Q$9))/($B$11+$C$11+$F$11)</f>
        <v>0.16115758621192897</v>
      </c>
      <c r="CQ94">
        <v>6</v>
      </c>
      <c r="CR94">
        <v>0.5</v>
      </c>
      <c r="CS94" t="s">
        <v>418</v>
      </c>
      <c r="CT94">
        <v>2</v>
      </c>
      <c r="CU94">
        <v>1690393415.099999</v>
      </c>
      <c r="CV94">
        <v>405.31125806451621</v>
      </c>
      <c r="CW94">
        <v>406.06183870967749</v>
      </c>
      <c r="CX94">
        <v>33.516103225806447</v>
      </c>
      <c r="CY94">
        <v>33.70772580645162</v>
      </c>
      <c r="CZ94">
        <v>403.31625806451621</v>
      </c>
      <c r="DA94">
        <v>32.704103225806449</v>
      </c>
      <c r="DB94">
        <v>600.17409677419357</v>
      </c>
      <c r="DC94">
        <v>101.4272580645162</v>
      </c>
      <c r="DD94">
        <v>9.9989729032258071E-2</v>
      </c>
      <c r="DE94">
        <v>32.473725806451611</v>
      </c>
      <c r="DF94">
        <v>32.522361290322578</v>
      </c>
      <c r="DG94">
        <v>999.90000000000032</v>
      </c>
      <c r="DH94">
        <v>0</v>
      </c>
      <c r="DI94">
        <v>0</v>
      </c>
      <c r="DJ94">
        <v>9995.1138709677434</v>
      </c>
      <c r="DK94">
        <v>0</v>
      </c>
      <c r="DL94">
        <v>754.15935483870976</v>
      </c>
      <c r="DM94">
        <v>3.9067829032258068</v>
      </c>
      <c r="DN94">
        <v>424.03864516129028</v>
      </c>
      <c r="DO94">
        <v>420.22670967741942</v>
      </c>
      <c r="DP94">
        <v>-0.52661277419354835</v>
      </c>
      <c r="DQ94">
        <v>406.06183870967749</v>
      </c>
      <c r="DR94">
        <v>33.70772580645162</v>
      </c>
      <c r="DS94">
        <v>3.3654677419354839</v>
      </c>
      <c r="DT94">
        <v>3.4188800000000001</v>
      </c>
      <c r="DU94">
        <v>25.955919354838709</v>
      </c>
      <c r="DV94">
        <v>26.222196774193549</v>
      </c>
      <c r="DW94">
        <v>1500.022580645161</v>
      </c>
      <c r="DX94">
        <v>0.97300758064516102</v>
      </c>
      <c r="DY94">
        <v>2.6992558064516139E-2</v>
      </c>
      <c r="DZ94">
        <v>0</v>
      </c>
      <c r="EA94">
        <v>385.6796451612903</v>
      </c>
      <c r="EB94">
        <v>4.9993100000000013</v>
      </c>
      <c r="EC94">
        <v>9521.5548387096733</v>
      </c>
      <c r="ED94">
        <v>13259.47741935484</v>
      </c>
      <c r="EE94">
        <v>40.920999999999999</v>
      </c>
      <c r="EF94">
        <v>42.560032258064503</v>
      </c>
      <c r="EG94">
        <v>41.264000000000003</v>
      </c>
      <c r="EH94">
        <v>42.006000000000007</v>
      </c>
      <c r="EI94">
        <v>42.342483870967719</v>
      </c>
      <c r="EJ94">
        <v>1454.6706451612899</v>
      </c>
      <c r="EK94">
        <v>40.352580645161282</v>
      </c>
      <c r="EL94">
        <v>0</v>
      </c>
      <c r="EM94">
        <v>434.20000004768372</v>
      </c>
      <c r="EN94">
        <v>0</v>
      </c>
      <c r="EO94">
        <v>385.50027999999998</v>
      </c>
      <c r="EP94">
        <v>-9.2861538252462523</v>
      </c>
      <c r="EQ94">
        <v>2845.0030540187558</v>
      </c>
      <c r="ER94">
        <v>9551.5755999999983</v>
      </c>
      <c r="ES94">
        <v>15</v>
      </c>
      <c r="ET94">
        <v>1690393448.5999999</v>
      </c>
      <c r="EU94" t="s">
        <v>781</v>
      </c>
      <c r="EV94">
        <v>1690393441.0999999</v>
      </c>
      <c r="EW94">
        <v>1690393448.5999999</v>
      </c>
      <c r="EX94">
        <v>50</v>
      </c>
      <c r="EY94">
        <v>-4.657</v>
      </c>
      <c r="EZ94">
        <v>0.33500000000000002</v>
      </c>
      <c r="FA94">
        <v>1.9950000000000001</v>
      </c>
      <c r="FB94">
        <v>0.81200000000000006</v>
      </c>
      <c r="FC94">
        <v>406</v>
      </c>
      <c r="FD94">
        <v>34</v>
      </c>
      <c r="FE94">
        <v>0.31</v>
      </c>
      <c r="FF94">
        <v>0.18</v>
      </c>
      <c r="FG94">
        <v>-3.6803127432170251</v>
      </c>
      <c r="FH94">
        <v>-0.52696989072579536</v>
      </c>
      <c r="FI94">
        <v>5.3070418704552633E-2</v>
      </c>
      <c r="FJ94">
        <v>1</v>
      </c>
      <c r="FK94">
        <v>3.9109362499999998</v>
      </c>
      <c r="FL94">
        <v>0.1216503939962508</v>
      </c>
      <c r="FM94">
        <v>4.932303532263093E-2</v>
      </c>
      <c r="FN94">
        <v>1</v>
      </c>
      <c r="FO94">
        <v>409.96843333333339</v>
      </c>
      <c r="FP94">
        <v>0.28829365962185882</v>
      </c>
      <c r="FQ94">
        <v>2.9267369012072979E-2</v>
      </c>
      <c r="FR94">
        <v>1</v>
      </c>
      <c r="FS94">
        <v>-0.54521102499999996</v>
      </c>
      <c r="FT94">
        <v>0.30020486679174702</v>
      </c>
      <c r="FU94">
        <v>3.469363371029871E-2</v>
      </c>
      <c r="FV94">
        <v>1</v>
      </c>
      <c r="FW94">
        <v>33.181800000000003</v>
      </c>
      <c r="FX94">
        <v>-0.16169432703004991</v>
      </c>
      <c r="FY94">
        <v>1.7212727848891971E-2</v>
      </c>
      <c r="FZ94">
        <v>1</v>
      </c>
      <c r="GA94">
        <v>5</v>
      </c>
      <c r="GB94">
        <v>5</v>
      </c>
      <c r="GC94" t="s">
        <v>420</v>
      </c>
      <c r="GD94">
        <v>3.17123</v>
      </c>
      <c r="GE94">
        <v>2.79698</v>
      </c>
      <c r="GF94">
        <v>0.1008</v>
      </c>
      <c r="GG94">
        <v>0.101851</v>
      </c>
      <c r="GH94">
        <v>0.148372</v>
      </c>
      <c r="GI94">
        <v>0.15095</v>
      </c>
      <c r="GJ94">
        <v>27800.9</v>
      </c>
      <c r="GK94">
        <v>20511.8</v>
      </c>
      <c r="GL94">
        <v>28925.1</v>
      </c>
      <c r="GM94">
        <v>22394.1</v>
      </c>
      <c r="GN94">
        <v>31325.3</v>
      </c>
      <c r="GO94">
        <v>27553.1</v>
      </c>
      <c r="GP94">
        <v>39899.300000000003</v>
      </c>
      <c r="GQ94">
        <v>36287.300000000003</v>
      </c>
      <c r="GR94">
        <v>2.0942500000000002</v>
      </c>
      <c r="GS94">
        <v>1.81975</v>
      </c>
      <c r="GT94">
        <v>0.11125599999999999</v>
      </c>
      <c r="GU94">
        <v>0</v>
      </c>
      <c r="GV94">
        <v>30.6783</v>
      </c>
      <c r="GW94">
        <v>999.9</v>
      </c>
      <c r="GX94">
        <v>64.599999999999994</v>
      </c>
      <c r="GY94">
        <v>34.5</v>
      </c>
      <c r="GZ94">
        <v>34.991399999999999</v>
      </c>
      <c r="HA94">
        <v>62.101799999999997</v>
      </c>
      <c r="HB94">
        <v>30.3005</v>
      </c>
      <c r="HC94">
        <v>1</v>
      </c>
      <c r="HD94">
        <v>0.44329299999999999</v>
      </c>
      <c r="HE94">
        <v>0</v>
      </c>
      <c r="HF94">
        <v>20.2776</v>
      </c>
      <c r="HG94">
        <v>5.2235800000000001</v>
      </c>
      <c r="HH94">
        <v>11.9086</v>
      </c>
      <c r="HI94">
        <v>4.9635999999999996</v>
      </c>
      <c r="HJ94">
        <v>3.2919999999999998</v>
      </c>
      <c r="HK94">
        <v>9999</v>
      </c>
      <c r="HL94">
        <v>9999</v>
      </c>
      <c r="HM94">
        <v>9999</v>
      </c>
      <c r="HN94">
        <v>999.9</v>
      </c>
      <c r="HO94">
        <v>4.9702299999999999</v>
      </c>
      <c r="HP94">
        <v>1.87531</v>
      </c>
      <c r="HQ94">
        <v>1.87408</v>
      </c>
      <c r="HR94">
        <v>1.8732500000000001</v>
      </c>
      <c r="HS94">
        <v>1.87469</v>
      </c>
      <c r="HT94">
        <v>1.8696600000000001</v>
      </c>
      <c r="HU94">
        <v>1.87378</v>
      </c>
      <c r="HV94">
        <v>1.8788800000000001</v>
      </c>
      <c r="HW94">
        <v>0</v>
      </c>
      <c r="HX94">
        <v>0</v>
      </c>
      <c r="HY94">
        <v>0</v>
      </c>
      <c r="HZ94">
        <v>0</v>
      </c>
      <c r="IA94" t="s">
        <v>421</v>
      </c>
      <c r="IB94" t="s">
        <v>422</v>
      </c>
      <c r="IC94" t="s">
        <v>423</v>
      </c>
      <c r="ID94" t="s">
        <v>423</v>
      </c>
      <c r="IE94" t="s">
        <v>423</v>
      </c>
      <c r="IF94" t="s">
        <v>423</v>
      </c>
      <c r="IG94">
        <v>0</v>
      </c>
      <c r="IH94">
        <v>100</v>
      </c>
      <c r="II94">
        <v>100</v>
      </c>
      <c r="IJ94">
        <v>1.9950000000000001</v>
      </c>
      <c r="IK94">
        <v>0.81200000000000006</v>
      </c>
      <c r="IL94">
        <v>6.627970838421291</v>
      </c>
      <c r="IM94">
        <v>7.5022699049890511E-4</v>
      </c>
      <c r="IN94">
        <v>-1.9075414379404558E-6</v>
      </c>
      <c r="IO94">
        <v>4.87577687351772E-10</v>
      </c>
      <c r="IP94">
        <v>0.47700952380951728</v>
      </c>
      <c r="IQ94">
        <v>0</v>
      </c>
      <c r="IR94">
        <v>0</v>
      </c>
      <c r="IS94">
        <v>0</v>
      </c>
      <c r="IT94">
        <v>1</v>
      </c>
      <c r="IU94">
        <v>1943</v>
      </c>
      <c r="IV94">
        <v>1</v>
      </c>
      <c r="IW94">
        <v>21</v>
      </c>
      <c r="IX94">
        <v>6.9</v>
      </c>
      <c r="IY94">
        <v>6.9</v>
      </c>
      <c r="IZ94">
        <v>1.0778799999999999</v>
      </c>
      <c r="JA94">
        <v>2.4267599999999998</v>
      </c>
      <c r="JB94">
        <v>1.42578</v>
      </c>
      <c r="JC94">
        <v>2.2668499999999998</v>
      </c>
      <c r="JD94">
        <v>1.5478499999999999</v>
      </c>
      <c r="JE94">
        <v>2.4133300000000002</v>
      </c>
      <c r="JF94">
        <v>38.256799999999998</v>
      </c>
      <c r="JG94">
        <v>14.263400000000001</v>
      </c>
      <c r="JH94">
        <v>18</v>
      </c>
      <c r="JI94">
        <v>630.06500000000005</v>
      </c>
      <c r="JJ94">
        <v>432.52699999999999</v>
      </c>
      <c r="JK94">
        <v>32.046599999999998</v>
      </c>
      <c r="JL94">
        <v>32.918500000000002</v>
      </c>
      <c r="JM94">
        <v>30</v>
      </c>
      <c r="JN94">
        <v>32.809800000000003</v>
      </c>
      <c r="JO94">
        <v>32.741</v>
      </c>
      <c r="JP94">
        <v>21.603999999999999</v>
      </c>
      <c r="JQ94">
        <v>0</v>
      </c>
      <c r="JR94">
        <v>100</v>
      </c>
      <c r="JS94">
        <v>-999.9</v>
      </c>
      <c r="JT94">
        <v>406.108</v>
      </c>
      <c r="JU94">
        <v>35</v>
      </c>
      <c r="JV94">
        <v>94.245699999999999</v>
      </c>
      <c r="JW94">
        <v>92.562600000000003</v>
      </c>
    </row>
    <row r="95" spans="1:283" x14ac:dyDescent="0.2">
      <c r="A95">
        <v>79</v>
      </c>
      <c r="B95">
        <v>1690393563.5999999</v>
      </c>
      <c r="C95">
        <v>15193.5</v>
      </c>
      <c r="D95" t="s">
        <v>782</v>
      </c>
      <c r="E95" t="s">
        <v>783</v>
      </c>
      <c r="F95">
        <v>15</v>
      </c>
      <c r="P95">
        <v>1690393555.599999</v>
      </c>
      <c r="Q95">
        <f t="shared" si="37"/>
        <v>3.5637380443299087E-4</v>
      </c>
      <c r="R95">
        <f t="shared" si="38"/>
        <v>0.35637380443299088</v>
      </c>
      <c r="S95">
        <f t="shared" si="39"/>
        <v>5.8472970957991626</v>
      </c>
      <c r="T95">
        <f t="shared" si="40"/>
        <v>409.92596774193561</v>
      </c>
      <c r="U95">
        <f t="shared" si="41"/>
        <v>1.1670996790168637</v>
      </c>
      <c r="V95">
        <f t="shared" si="42"/>
        <v>0.11849329138846704</v>
      </c>
      <c r="W95">
        <f t="shared" si="43"/>
        <v>41.618961958983341</v>
      </c>
      <c r="X95">
        <f t="shared" si="44"/>
        <v>2.3261533656526955E-2</v>
      </c>
      <c r="Y95">
        <f>IF(LEFT(CS95,1)&lt;&gt;"0",IF(LEFT(CS95,1)="1",3,CT95),$D$5+$E$5*(DJ95*DC95/($K$5*1000))+$F$5*(DJ95*DC95/($K$5*1000))*MAX(MIN(CQ95,$J$5),$I$5)*MAX(MIN(CQ95,$J$5),$I$5)+$G$5*MAX(MIN(CQ95,$J$5),$I$5)*(DJ95*DC95/($K$5*1000))+$H$5*(DJ95*DC95/($K$5*1000))*(DJ95*DC95/($K$5*1000)))</f>
        <v>2.9534384248736361</v>
      </c>
      <c r="Z95">
        <f t="shared" si="45"/>
        <v>2.3160229037270358E-2</v>
      </c>
      <c r="AA95">
        <f t="shared" si="46"/>
        <v>1.4484208071283363E-2</v>
      </c>
      <c r="AB95">
        <f t="shared" si="47"/>
        <v>241.7381120429626</v>
      </c>
      <c r="AC95">
        <f>(DE95+(AB95+2*0.95*0.0000000567*(((DE95+$B$7)+273)^4-(DE95+273)^4)-44100*Q95)/(1.84*29.3*Y95+8*0.95*0.0000000567*(DE95+273)^3))</f>
        <v>33.770229828817179</v>
      </c>
      <c r="AD95">
        <f>($C$7*DF95+$D$7*DG95+$E$7*AC95)</f>
        <v>32.574267741935493</v>
      </c>
      <c r="AE95">
        <f t="shared" si="48"/>
        <v>4.9325053762669704</v>
      </c>
      <c r="AF95">
        <f t="shared" si="49"/>
        <v>70.112966999426931</v>
      </c>
      <c r="AG95">
        <f t="shared" si="50"/>
        <v>3.4346357685434854</v>
      </c>
      <c r="AH95">
        <f t="shared" si="51"/>
        <v>4.8987169072042818</v>
      </c>
      <c r="AI95">
        <f t="shared" si="52"/>
        <v>1.497869607723485</v>
      </c>
      <c r="AJ95">
        <f t="shared" si="53"/>
        <v>-15.716084775494897</v>
      </c>
      <c r="AK95">
        <f t="shared" si="54"/>
        <v>-19.40962165090361</v>
      </c>
      <c r="AL95">
        <f>2*0.95*0.0000000567*(((DE95+$B$7)+273)^4-(AD95+273)^4)</f>
        <v>-1.4979275675562935</v>
      </c>
      <c r="AM95">
        <f t="shared" si="55"/>
        <v>205.1144780490078</v>
      </c>
      <c r="AN95">
        <v>0</v>
      </c>
      <c r="AO95">
        <v>0</v>
      </c>
      <c r="AP95">
        <f>IF(AN95*$H$13&gt;=AR95,1,(AR95/(AR95-AN95*$H$13)))</f>
        <v>1</v>
      </c>
      <c r="AQ95">
        <f t="shared" si="56"/>
        <v>0</v>
      </c>
      <c r="AR95">
        <f>MAX(0,($B$13+$C$13*DJ95)/(1+$D$13*DJ95)*DC95/(DE95+273)*$E$13)</f>
        <v>52645.101183283361</v>
      </c>
      <c r="AS95" t="s">
        <v>414</v>
      </c>
      <c r="AT95">
        <v>12558.6</v>
      </c>
      <c r="AU95">
        <v>607.06799999999998</v>
      </c>
      <c r="AV95">
        <v>2188.17</v>
      </c>
      <c r="AW95">
        <f t="shared" si="57"/>
        <v>0.72256817340517421</v>
      </c>
      <c r="AX95">
        <v>-1.734461745173538</v>
      </c>
      <c r="AY95" t="s">
        <v>784</v>
      </c>
      <c r="AZ95">
        <v>12523.7</v>
      </c>
      <c r="BA95">
        <v>597.33692000000008</v>
      </c>
      <c r="BB95">
        <v>769.83900000000006</v>
      </c>
      <c r="BC95">
        <f t="shared" si="58"/>
        <v>0.22407552748042114</v>
      </c>
      <c r="BD95">
        <v>0.5</v>
      </c>
      <c r="BE95">
        <f t="shared" si="59"/>
        <v>1261.2146328151737</v>
      </c>
      <c r="BF95">
        <f t="shared" si="60"/>
        <v>5.8472970957991626</v>
      </c>
      <c r="BG95">
        <f t="shared" si="61"/>
        <v>141.30366705704284</v>
      </c>
      <c r="BH95">
        <f t="shared" si="62"/>
        <v>6.0114738948511539E-3</v>
      </c>
      <c r="BI95">
        <f t="shared" si="63"/>
        <v>1.8423735352456814</v>
      </c>
      <c r="BJ95">
        <f t="shared" si="64"/>
        <v>401.73034262589442</v>
      </c>
      <c r="BK95" t="s">
        <v>785</v>
      </c>
      <c r="BL95">
        <v>-955.5</v>
      </c>
      <c r="BM95">
        <f t="shared" si="65"/>
        <v>-955.5</v>
      </c>
      <c r="BN95">
        <f t="shared" si="66"/>
        <v>2.2411686079816686</v>
      </c>
      <c r="BO95">
        <f t="shared" si="67"/>
        <v>9.9981557247590169E-2</v>
      </c>
      <c r="BP95">
        <f t="shared" si="68"/>
        <v>0.45117044727977174</v>
      </c>
      <c r="BQ95">
        <f t="shared" si="69"/>
        <v>1.0597838681337579</v>
      </c>
      <c r="BR95">
        <f t="shared" si="70"/>
        <v>0.89705218259163544</v>
      </c>
      <c r="BS95">
        <f t="shared" si="71"/>
        <v>-0.15993047600351304</v>
      </c>
      <c r="BT95">
        <f t="shared" si="72"/>
        <v>1.159930476003513</v>
      </c>
      <c r="BU95">
        <v>3276</v>
      </c>
      <c r="BV95">
        <v>300</v>
      </c>
      <c r="BW95">
        <v>300</v>
      </c>
      <c r="BX95">
        <v>300</v>
      </c>
      <c r="BY95">
        <v>12523.7</v>
      </c>
      <c r="BZ95">
        <v>731.54</v>
      </c>
      <c r="CA95">
        <v>-9.0722100000000007E-3</v>
      </c>
      <c r="CB95">
        <v>-4.8899999999999997</v>
      </c>
      <c r="CC95" t="s">
        <v>417</v>
      </c>
      <c r="CD95" t="s">
        <v>417</v>
      </c>
      <c r="CE95" t="s">
        <v>417</v>
      </c>
      <c r="CF95" t="s">
        <v>417</v>
      </c>
      <c r="CG95" t="s">
        <v>417</v>
      </c>
      <c r="CH95" t="s">
        <v>417</v>
      </c>
      <c r="CI95" t="s">
        <v>417</v>
      </c>
      <c r="CJ95" t="s">
        <v>417</v>
      </c>
      <c r="CK95" t="s">
        <v>417</v>
      </c>
      <c r="CL95" t="s">
        <v>417</v>
      </c>
      <c r="CM95">
        <f>$B$11*DK95+$C$11*DL95+$F$11*DW95*(1-DZ95)</f>
        <v>1500.0041935483871</v>
      </c>
      <c r="CN95">
        <f t="shared" si="73"/>
        <v>1261.2146328151737</v>
      </c>
      <c r="CO95">
        <f>($B$11*$D$9+$C$11*$D$9+$F$11*((EJ95+EB95)/MAX(EJ95+EB95+EK95, 0.1)*$I$9+EK95/MAX(EJ95+EB95+EK95, 0.1)*$J$9))/($B$11+$C$11+$F$11)</f>
        <v>0.84080740456575898</v>
      </c>
      <c r="CP95">
        <f>($B$11*$K$9+$C$11*$K$9+$F$11*((EJ95+EB95)/MAX(EJ95+EB95+EK95, 0.1)*$P$9+EK95/MAX(EJ95+EB95+EK95, 0.1)*$Q$9))/($B$11+$C$11+$F$11)</f>
        <v>0.16115829081191474</v>
      </c>
      <c r="CQ95">
        <v>6</v>
      </c>
      <c r="CR95">
        <v>0.5</v>
      </c>
      <c r="CS95" t="s">
        <v>418</v>
      </c>
      <c r="CT95">
        <v>2</v>
      </c>
      <c r="CU95">
        <v>1690393555.599999</v>
      </c>
      <c r="CV95">
        <v>409.92596774193561</v>
      </c>
      <c r="CW95">
        <v>415.91758064516142</v>
      </c>
      <c r="CX95">
        <v>33.829445161290323</v>
      </c>
      <c r="CY95">
        <v>33.485229032258061</v>
      </c>
      <c r="CZ95">
        <v>407.77996774193559</v>
      </c>
      <c r="DA95">
        <v>33.022445161290321</v>
      </c>
      <c r="DB95">
        <v>600.17735483870968</v>
      </c>
      <c r="DC95">
        <v>101.428064516129</v>
      </c>
      <c r="DD95">
        <v>9.9931351612903216E-2</v>
      </c>
      <c r="DE95">
        <v>32.452367741935483</v>
      </c>
      <c r="DF95">
        <v>32.574267741935493</v>
      </c>
      <c r="DG95">
        <v>999.90000000000032</v>
      </c>
      <c r="DH95">
        <v>0</v>
      </c>
      <c r="DI95">
        <v>0</v>
      </c>
      <c r="DJ95">
        <v>9994.0929032258064</v>
      </c>
      <c r="DK95">
        <v>0</v>
      </c>
      <c r="DL95">
        <v>1624.4409677419351</v>
      </c>
      <c r="DM95">
        <v>-6.1450777419354852</v>
      </c>
      <c r="DN95">
        <v>424.12229032258068</v>
      </c>
      <c r="DO95">
        <v>430.32706451612898</v>
      </c>
      <c r="DP95">
        <v>0.34887312903225809</v>
      </c>
      <c r="DQ95">
        <v>415.91758064516142</v>
      </c>
      <c r="DR95">
        <v>33.485229032258061</v>
      </c>
      <c r="DS95">
        <v>3.4317287096774201</v>
      </c>
      <c r="DT95">
        <v>3.3963438709677409</v>
      </c>
      <c r="DU95">
        <v>26.28572258064516</v>
      </c>
      <c r="DV95">
        <v>26.110293548387091</v>
      </c>
      <c r="DW95">
        <v>1500.0041935483871</v>
      </c>
      <c r="DX95">
        <v>0.9729976129032254</v>
      </c>
      <c r="DY95">
        <v>2.7002154838709689E-2</v>
      </c>
      <c r="DZ95">
        <v>0</v>
      </c>
      <c r="EA95">
        <v>597.56870967741941</v>
      </c>
      <c r="EB95">
        <v>4.9993100000000013</v>
      </c>
      <c r="EC95">
        <v>11254.99032258065</v>
      </c>
      <c r="ED95">
        <v>13259.27096774193</v>
      </c>
      <c r="EE95">
        <v>40.811999999999983</v>
      </c>
      <c r="EF95">
        <v>42.375</v>
      </c>
      <c r="EG95">
        <v>41.125</v>
      </c>
      <c r="EH95">
        <v>41.686999999999983</v>
      </c>
      <c r="EI95">
        <v>42.164999999999992</v>
      </c>
      <c r="EJ95">
        <v>1454.633870967742</v>
      </c>
      <c r="EK95">
        <v>40.370322580645137</v>
      </c>
      <c r="EL95">
        <v>0</v>
      </c>
      <c r="EM95">
        <v>140.20000004768369</v>
      </c>
      <c r="EN95">
        <v>0</v>
      </c>
      <c r="EO95">
        <v>597.33692000000008</v>
      </c>
      <c r="EP95">
        <v>-12.63530766874811</v>
      </c>
      <c r="EQ95">
        <v>281.2999992679409</v>
      </c>
      <c r="ER95">
        <v>11262.168</v>
      </c>
      <c r="ES95">
        <v>15</v>
      </c>
      <c r="ET95">
        <v>1690393590.5999999</v>
      </c>
      <c r="EU95" t="s">
        <v>786</v>
      </c>
      <c r="EV95">
        <v>1690393580.5999999</v>
      </c>
      <c r="EW95">
        <v>1690393590.5999999</v>
      </c>
      <c r="EX95">
        <v>51</v>
      </c>
      <c r="EY95">
        <v>0.157</v>
      </c>
      <c r="EZ95">
        <v>-4.0000000000000001E-3</v>
      </c>
      <c r="FA95">
        <v>2.1459999999999999</v>
      </c>
      <c r="FB95">
        <v>0.80700000000000005</v>
      </c>
      <c r="FC95">
        <v>416</v>
      </c>
      <c r="FD95">
        <v>34</v>
      </c>
      <c r="FE95">
        <v>0.36</v>
      </c>
      <c r="FF95">
        <v>0.23</v>
      </c>
      <c r="FG95">
        <v>6.0031907003926994</v>
      </c>
      <c r="FH95">
        <v>-0.31179968584989481</v>
      </c>
      <c r="FI95">
        <v>4.1365314364431513E-2</v>
      </c>
      <c r="FJ95">
        <v>1</v>
      </c>
      <c r="FK95">
        <v>-6.1295122499999994</v>
      </c>
      <c r="FL95">
        <v>-9.7780300187611982E-2</v>
      </c>
      <c r="FM95">
        <v>4.7617750234943849E-2</v>
      </c>
      <c r="FN95">
        <v>1</v>
      </c>
      <c r="FO95">
        <v>409.7605333333334</v>
      </c>
      <c r="FP95">
        <v>1.1457530589534499</v>
      </c>
      <c r="FQ95">
        <v>8.4355096006245051E-2</v>
      </c>
      <c r="FR95">
        <v>1</v>
      </c>
      <c r="FS95">
        <v>0.3234551</v>
      </c>
      <c r="FT95">
        <v>0.42223542213883603</v>
      </c>
      <c r="FU95">
        <v>4.3557300352409352E-2</v>
      </c>
      <c r="FV95">
        <v>1</v>
      </c>
      <c r="FW95">
        <v>33.831916666666658</v>
      </c>
      <c r="FX95">
        <v>8.0129032258085847E-2</v>
      </c>
      <c r="FY95">
        <v>6.8312069862422444E-3</v>
      </c>
      <c r="FZ95">
        <v>1</v>
      </c>
      <c r="GA95">
        <v>5</v>
      </c>
      <c r="GB95">
        <v>5</v>
      </c>
      <c r="GC95" t="s">
        <v>420</v>
      </c>
      <c r="GD95">
        <v>3.1715800000000001</v>
      </c>
      <c r="GE95">
        <v>2.7967900000000001</v>
      </c>
      <c r="GF95">
        <v>0.101683</v>
      </c>
      <c r="GG95">
        <v>0.103752</v>
      </c>
      <c r="GH95">
        <v>0.149509</v>
      </c>
      <c r="GI95">
        <v>0.150365</v>
      </c>
      <c r="GJ95">
        <v>27774</v>
      </c>
      <c r="GK95">
        <v>20458</v>
      </c>
      <c r="GL95">
        <v>28925.5</v>
      </c>
      <c r="GM95">
        <v>22382.799999999999</v>
      </c>
      <c r="GN95">
        <v>31283.599999999999</v>
      </c>
      <c r="GO95">
        <v>27557.4</v>
      </c>
      <c r="GP95">
        <v>39899.9</v>
      </c>
      <c r="GQ95">
        <v>36267.599999999999</v>
      </c>
      <c r="GR95">
        <v>2.0941000000000001</v>
      </c>
      <c r="GS95">
        <v>1.821</v>
      </c>
      <c r="GT95">
        <v>0.109635</v>
      </c>
      <c r="GU95">
        <v>0</v>
      </c>
      <c r="GV95">
        <v>30.770900000000001</v>
      </c>
      <c r="GW95">
        <v>999.9</v>
      </c>
      <c r="GX95">
        <v>64.400000000000006</v>
      </c>
      <c r="GY95">
        <v>34.5</v>
      </c>
      <c r="GZ95">
        <v>34.881799999999998</v>
      </c>
      <c r="HA95">
        <v>62.111800000000002</v>
      </c>
      <c r="HB95">
        <v>30.0441</v>
      </c>
      <c r="HC95">
        <v>1</v>
      </c>
      <c r="HD95">
        <v>0.44223299999999999</v>
      </c>
      <c r="HE95">
        <v>0</v>
      </c>
      <c r="HF95">
        <v>20.2776</v>
      </c>
      <c r="HG95">
        <v>5.2232799999999999</v>
      </c>
      <c r="HH95">
        <v>11.9084</v>
      </c>
      <c r="HI95">
        <v>4.9638999999999998</v>
      </c>
      <c r="HJ95">
        <v>3.2919999999999998</v>
      </c>
      <c r="HK95">
        <v>9999</v>
      </c>
      <c r="HL95">
        <v>9999</v>
      </c>
      <c r="HM95">
        <v>9999</v>
      </c>
      <c r="HN95">
        <v>999.9</v>
      </c>
      <c r="HO95">
        <v>4.9701899999999997</v>
      </c>
      <c r="HP95">
        <v>1.8753</v>
      </c>
      <c r="HQ95">
        <v>1.8740699999999999</v>
      </c>
      <c r="HR95">
        <v>1.8731800000000001</v>
      </c>
      <c r="HS95">
        <v>1.87469</v>
      </c>
      <c r="HT95">
        <v>1.8696600000000001</v>
      </c>
      <c r="HU95">
        <v>1.87378</v>
      </c>
      <c r="HV95">
        <v>1.87883</v>
      </c>
      <c r="HW95">
        <v>0</v>
      </c>
      <c r="HX95">
        <v>0</v>
      </c>
      <c r="HY95">
        <v>0</v>
      </c>
      <c r="HZ95">
        <v>0</v>
      </c>
      <c r="IA95" t="s">
        <v>421</v>
      </c>
      <c r="IB95" t="s">
        <v>422</v>
      </c>
      <c r="IC95" t="s">
        <v>423</v>
      </c>
      <c r="ID95" t="s">
        <v>423</v>
      </c>
      <c r="IE95" t="s">
        <v>423</v>
      </c>
      <c r="IF95" t="s">
        <v>423</v>
      </c>
      <c r="IG95">
        <v>0</v>
      </c>
      <c r="IH95">
        <v>100</v>
      </c>
      <c r="II95">
        <v>100</v>
      </c>
      <c r="IJ95">
        <v>2.1459999999999999</v>
      </c>
      <c r="IK95">
        <v>0.80700000000000005</v>
      </c>
      <c r="IL95">
        <v>1.970682689880525</v>
      </c>
      <c r="IM95">
        <v>7.5022699049890511E-4</v>
      </c>
      <c r="IN95">
        <v>-1.9075414379404558E-6</v>
      </c>
      <c r="IO95">
        <v>4.87577687351772E-10</v>
      </c>
      <c r="IP95">
        <v>0.81166666666666032</v>
      </c>
      <c r="IQ95">
        <v>0</v>
      </c>
      <c r="IR95">
        <v>0</v>
      </c>
      <c r="IS95">
        <v>0</v>
      </c>
      <c r="IT95">
        <v>1</v>
      </c>
      <c r="IU95">
        <v>1943</v>
      </c>
      <c r="IV95">
        <v>1</v>
      </c>
      <c r="IW95">
        <v>21</v>
      </c>
      <c r="IX95">
        <v>2</v>
      </c>
      <c r="IY95">
        <v>1.9</v>
      </c>
      <c r="IZ95">
        <v>1.09985</v>
      </c>
      <c r="JA95">
        <v>2.4230999999999998</v>
      </c>
      <c r="JB95">
        <v>1.42578</v>
      </c>
      <c r="JC95">
        <v>2.2668499999999998</v>
      </c>
      <c r="JD95">
        <v>1.5478499999999999</v>
      </c>
      <c r="JE95">
        <v>2.4939</v>
      </c>
      <c r="JF95">
        <v>38.207999999999998</v>
      </c>
      <c r="JG95">
        <v>14.2546</v>
      </c>
      <c r="JH95">
        <v>18</v>
      </c>
      <c r="JI95">
        <v>630.09799999999996</v>
      </c>
      <c r="JJ95">
        <v>433.38600000000002</v>
      </c>
      <c r="JK95">
        <v>31.881699999999999</v>
      </c>
      <c r="JL95">
        <v>32.924300000000002</v>
      </c>
      <c r="JM95">
        <v>30</v>
      </c>
      <c r="JN95">
        <v>32.825699999999998</v>
      </c>
      <c r="JO95">
        <v>32.758299999999998</v>
      </c>
      <c r="JP95">
        <v>22.029</v>
      </c>
      <c r="JQ95">
        <v>0</v>
      </c>
      <c r="JR95">
        <v>100</v>
      </c>
      <c r="JS95">
        <v>-999.9</v>
      </c>
      <c r="JT95">
        <v>415.97199999999998</v>
      </c>
      <c r="JU95">
        <v>35</v>
      </c>
      <c r="JV95">
        <v>94.247</v>
      </c>
      <c r="JW95">
        <v>92.513800000000003</v>
      </c>
    </row>
    <row r="96" spans="1:283" x14ac:dyDescent="0.2">
      <c r="A96">
        <v>80</v>
      </c>
      <c r="B96">
        <v>1690393701.0999999</v>
      </c>
      <c r="C96">
        <v>15331</v>
      </c>
      <c r="D96" t="s">
        <v>787</v>
      </c>
      <c r="E96" t="s">
        <v>788</v>
      </c>
      <c r="F96">
        <v>15</v>
      </c>
      <c r="P96">
        <v>1690393693.349999</v>
      </c>
      <c r="Q96">
        <f t="shared" si="37"/>
        <v>2.5539528738114167E-4</v>
      </c>
      <c r="R96">
        <f t="shared" si="38"/>
        <v>0.2553952873811417</v>
      </c>
      <c r="S96">
        <f t="shared" si="39"/>
        <v>3.8888064660330972</v>
      </c>
      <c r="T96">
        <f t="shared" si="40"/>
        <v>409.94673333333333</v>
      </c>
      <c r="U96">
        <f t="shared" si="41"/>
        <v>43.513759272815349</v>
      </c>
      <c r="V96">
        <f t="shared" si="42"/>
        <v>4.4178287612018563</v>
      </c>
      <c r="W96">
        <f t="shared" si="43"/>
        <v>41.620730990535058</v>
      </c>
      <c r="X96">
        <f t="shared" si="44"/>
        <v>1.7280939087801837E-2</v>
      </c>
      <c r="Y96">
        <f>IF(LEFT(CS96,1)&lt;&gt;"0",IF(LEFT(CS96,1)="1",3,CT96),$D$5+$E$5*(DJ96*DC96/($K$5*1000))+$F$5*(DJ96*DC96/($K$5*1000))*MAX(MIN(CQ96,$J$5),$I$5)*MAX(MIN(CQ96,$J$5),$I$5)+$G$5*MAX(MIN(CQ96,$J$5),$I$5)*(DJ96*DC96/($K$5*1000))+$H$5*(DJ96*DC96/($K$5*1000))*(DJ96*DC96/($K$5*1000)))</f>
        <v>2.9544461072150812</v>
      </c>
      <c r="Z96">
        <f t="shared" si="45"/>
        <v>1.7224980739734833E-2</v>
      </c>
      <c r="AA96">
        <f t="shared" si="46"/>
        <v>1.0770625412640544E-2</v>
      </c>
      <c r="AB96">
        <f t="shared" si="47"/>
        <v>241.74095457520815</v>
      </c>
      <c r="AC96">
        <f>(DE96+(AB96+2*0.95*0.0000000567*(((DE96+$B$7)+273)^4-(DE96+273)^4)-44100*Q96)/(1.84*29.3*Y96+8*0.95*0.0000000567*(DE96+273)^3))</f>
        <v>33.633234970833321</v>
      </c>
      <c r="AD96">
        <f>($C$7*DF96+$D$7*DG96+$E$7*AC96)</f>
        <v>32.280396666666668</v>
      </c>
      <c r="AE96">
        <f t="shared" si="48"/>
        <v>4.8513922697540552</v>
      </c>
      <c r="AF96">
        <f t="shared" si="49"/>
        <v>70.196113393419012</v>
      </c>
      <c r="AG96">
        <f t="shared" si="50"/>
        <v>3.4072717352696347</v>
      </c>
      <c r="AH96">
        <f t="shared" si="51"/>
        <v>4.8539321773747535</v>
      </c>
      <c r="AI96">
        <f t="shared" si="52"/>
        <v>1.4441205344844206</v>
      </c>
      <c r="AJ96">
        <f t="shared" si="53"/>
        <v>-11.262932173508348</v>
      </c>
      <c r="AK96">
        <f t="shared" si="54"/>
        <v>1.4759955797307305</v>
      </c>
      <c r="AL96">
        <f>2*0.95*0.0000000567*(((DE96+$B$7)+273)^4-(AD96+273)^4)</f>
        <v>0.11361527357615815</v>
      </c>
      <c r="AM96">
        <f t="shared" si="55"/>
        <v>232.06763325500668</v>
      </c>
      <c r="AN96">
        <v>0</v>
      </c>
      <c r="AO96">
        <v>0</v>
      </c>
      <c r="AP96">
        <f>IF(AN96*$H$13&gt;=AR96,1,(AR96/(AR96-AN96*$H$13)))</f>
        <v>1</v>
      </c>
      <c r="AQ96">
        <f t="shared" si="56"/>
        <v>0</v>
      </c>
      <c r="AR96">
        <f>MAX(0,($B$13+$C$13*DJ96)/(1+$D$13*DJ96)*DC96/(DE96+273)*$E$13)</f>
        <v>52702.051274143232</v>
      </c>
      <c r="AS96" t="s">
        <v>414</v>
      </c>
      <c r="AT96">
        <v>12558.6</v>
      </c>
      <c r="AU96">
        <v>607.06799999999998</v>
      </c>
      <c r="AV96">
        <v>2188.17</v>
      </c>
      <c r="AW96">
        <f t="shared" si="57"/>
        <v>0.72256817340517421</v>
      </c>
      <c r="AX96">
        <v>-1.734461745173538</v>
      </c>
      <c r="AY96" t="s">
        <v>789</v>
      </c>
      <c r="AZ96">
        <v>12603.2</v>
      </c>
      <c r="BA96">
        <v>448.15811538461543</v>
      </c>
      <c r="BB96">
        <v>521.63199999999995</v>
      </c>
      <c r="BC96">
        <f t="shared" si="58"/>
        <v>0.14085386750694839</v>
      </c>
      <c r="BD96">
        <v>0.5</v>
      </c>
      <c r="BE96">
        <f t="shared" si="59"/>
        <v>1261.2295905571027</v>
      </c>
      <c r="BF96">
        <f t="shared" si="60"/>
        <v>3.8888064660330972</v>
      </c>
      <c r="BG96">
        <f t="shared" si="61"/>
        <v>88.824532822086454</v>
      </c>
      <c r="BH96">
        <f t="shared" si="62"/>
        <v>4.4585603234402072E-3</v>
      </c>
      <c r="BI96">
        <f t="shared" si="63"/>
        <v>3.194853843322496</v>
      </c>
      <c r="BJ96">
        <f t="shared" si="64"/>
        <v>321.82080127253533</v>
      </c>
      <c r="BK96" t="s">
        <v>790</v>
      </c>
      <c r="BL96">
        <v>-12.55</v>
      </c>
      <c r="BM96">
        <f t="shared" si="65"/>
        <v>-12.55</v>
      </c>
      <c r="BN96">
        <f t="shared" si="66"/>
        <v>1.0240591068032636</v>
      </c>
      <c r="BO96">
        <f t="shared" si="67"/>
        <v>0.13754466570454366</v>
      </c>
      <c r="BP96">
        <f t="shared" si="68"/>
        <v>0.75726943909266053</v>
      </c>
      <c r="BQ96">
        <f t="shared" si="69"/>
        <v>-0.85998741298029502</v>
      </c>
      <c r="BR96">
        <f t="shared" si="70"/>
        <v>1.054035729510177</v>
      </c>
      <c r="BS96">
        <f t="shared" si="71"/>
        <v>-3.8517333399409426E-3</v>
      </c>
      <c r="BT96">
        <f t="shared" si="72"/>
        <v>1.003851733339941</v>
      </c>
      <c r="BU96">
        <v>3278</v>
      </c>
      <c r="BV96">
        <v>300</v>
      </c>
      <c r="BW96">
        <v>300</v>
      </c>
      <c r="BX96">
        <v>300</v>
      </c>
      <c r="BY96">
        <v>12603.2</v>
      </c>
      <c r="BZ96">
        <v>505.05</v>
      </c>
      <c r="CA96">
        <v>-9.1291199999999992E-3</v>
      </c>
      <c r="CB96">
        <v>-1.34</v>
      </c>
      <c r="CC96" t="s">
        <v>417</v>
      </c>
      <c r="CD96" t="s">
        <v>417</v>
      </c>
      <c r="CE96" t="s">
        <v>417</v>
      </c>
      <c r="CF96" t="s">
        <v>417</v>
      </c>
      <c r="CG96" t="s">
        <v>417</v>
      </c>
      <c r="CH96" t="s">
        <v>417</v>
      </c>
      <c r="CI96" t="s">
        <v>417</v>
      </c>
      <c r="CJ96" t="s">
        <v>417</v>
      </c>
      <c r="CK96" t="s">
        <v>417</v>
      </c>
      <c r="CL96" t="s">
        <v>417</v>
      </c>
      <c r="CM96">
        <f>$B$11*DK96+$C$11*DL96+$F$11*DW96*(1-DZ96)</f>
        <v>1500.0219999999999</v>
      </c>
      <c r="CN96">
        <f t="shared" si="73"/>
        <v>1261.2295905571027</v>
      </c>
      <c r="CO96">
        <f>($B$11*$D$9+$C$11*$D$9+$F$11*((EJ96+EB96)/MAX(EJ96+EB96+EK96, 0.1)*$I$9+EK96/MAX(EJ96+EB96+EK96, 0.1)*$J$9))/($B$11+$C$11+$F$11)</f>
        <v>0.84080739519627223</v>
      </c>
      <c r="CP96">
        <f>($B$11*$K$9+$C$11*$K$9+$F$11*((EJ96+EB96)/MAX(EJ96+EB96+EK96, 0.1)*$P$9+EK96/MAX(EJ96+EB96+EK96, 0.1)*$Q$9))/($B$11+$C$11+$F$11)</f>
        <v>0.16115827272880542</v>
      </c>
      <c r="CQ96">
        <v>6</v>
      </c>
      <c r="CR96">
        <v>0.5</v>
      </c>
      <c r="CS96" t="s">
        <v>418</v>
      </c>
      <c r="CT96">
        <v>2</v>
      </c>
      <c r="CU96">
        <v>1690393693.349999</v>
      </c>
      <c r="CV96">
        <v>409.94673333333333</v>
      </c>
      <c r="CW96">
        <v>413.93920000000003</v>
      </c>
      <c r="CX96">
        <v>33.56019666666667</v>
      </c>
      <c r="CY96">
        <v>33.313436666666668</v>
      </c>
      <c r="CZ96">
        <v>407.87173333333328</v>
      </c>
      <c r="DA96">
        <v>32.76119666666667</v>
      </c>
      <c r="DB96">
        <v>600.15603333333331</v>
      </c>
      <c r="DC96">
        <v>101.4274666666667</v>
      </c>
      <c r="DD96">
        <v>9.9701636666666676E-2</v>
      </c>
      <c r="DE96">
        <v>32.28966333333333</v>
      </c>
      <c r="DF96">
        <v>32.280396666666668</v>
      </c>
      <c r="DG96">
        <v>999.9000000000002</v>
      </c>
      <c r="DH96">
        <v>0</v>
      </c>
      <c r="DI96">
        <v>0</v>
      </c>
      <c r="DJ96">
        <v>9999.8696666666656</v>
      </c>
      <c r="DK96">
        <v>0</v>
      </c>
      <c r="DL96">
        <v>142.58943333333329</v>
      </c>
      <c r="DM96">
        <v>-3.9184913333333342</v>
      </c>
      <c r="DN96">
        <v>424.26253333333329</v>
      </c>
      <c r="DO96">
        <v>428.20423333333332</v>
      </c>
      <c r="DP96">
        <v>0.2549318333333333</v>
      </c>
      <c r="DQ96">
        <v>413.93920000000003</v>
      </c>
      <c r="DR96">
        <v>33.313436666666668</v>
      </c>
      <c r="DS96">
        <v>3.4047540000000001</v>
      </c>
      <c r="DT96">
        <v>3.378896000000001</v>
      </c>
      <c r="DU96">
        <v>26.152126666666661</v>
      </c>
      <c r="DV96">
        <v>26.023203333333331</v>
      </c>
      <c r="DW96">
        <v>1500.0219999999999</v>
      </c>
      <c r="DX96">
        <v>0.97299486666666657</v>
      </c>
      <c r="DY96">
        <v>2.7004786666666669E-2</v>
      </c>
      <c r="DZ96">
        <v>0</v>
      </c>
      <c r="EA96">
        <v>448.22480000000007</v>
      </c>
      <c r="EB96">
        <v>4.9993100000000004</v>
      </c>
      <c r="EC96">
        <v>8795.8799999999992</v>
      </c>
      <c r="ED96">
        <v>13259.406666666669</v>
      </c>
      <c r="EE96">
        <v>40.535133333333327</v>
      </c>
      <c r="EF96">
        <v>41.737299999999983</v>
      </c>
      <c r="EG96">
        <v>40.793399999999998</v>
      </c>
      <c r="EH96">
        <v>41.40186666666667</v>
      </c>
      <c r="EI96">
        <v>41.972699999999982</v>
      </c>
      <c r="EJ96">
        <v>1454.651666666666</v>
      </c>
      <c r="EK96">
        <v>40.370333333333313</v>
      </c>
      <c r="EL96">
        <v>0</v>
      </c>
      <c r="EM96">
        <v>137.20000004768369</v>
      </c>
      <c r="EN96">
        <v>0</v>
      </c>
      <c r="EO96">
        <v>448.15811538461543</v>
      </c>
      <c r="EP96">
        <v>-10.45398290780223</v>
      </c>
      <c r="EQ96">
        <v>-821.30324841342326</v>
      </c>
      <c r="ER96">
        <v>8789.3607692307687</v>
      </c>
      <c r="ES96">
        <v>15</v>
      </c>
      <c r="ET96">
        <v>1690393721.5</v>
      </c>
      <c r="EU96" t="s">
        <v>791</v>
      </c>
      <c r="EV96">
        <v>1690393721.5</v>
      </c>
      <c r="EW96">
        <v>1690393720</v>
      </c>
      <c r="EX96">
        <v>52</v>
      </c>
      <c r="EY96">
        <v>-7.1999999999999995E-2</v>
      </c>
      <c r="EZ96">
        <v>-8.9999999999999993E-3</v>
      </c>
      <c r="FA96">
        <v>2.0750000000000002</v>
      </c>
      <c r="FB96">
        <v>0.79900000000000004</v>
      </c>
      <c r="FC96">
        <v>414</v>
      </c>
      <c r="FD96">
        <v>33</v>
      </c>
      <c r="FE96">
        <v>0.36</v>
      </c>
      <c r="FF96">
        <v>0.14000000000000001</v>
      </c>
      <c r="FG96">
        <v>3.8143529781166681</v>
      </c>
      <c r="FH96">
        <v>-0.39511944400583532</v>
      </c>
      <c r="FI96">
        <v>3.6157823427047257E-2</v>
      </c>
      <c r="FJ96">
        <v>1</v>
      </c>
      <c r="FK96">
        <v>-3.916706585365854</v>
      </c>
      <c r="FL96">
        <v>7.0452543554004293E-2</v>
      </c>
      <c r="FM96">
        <v>2.44978296310705E-2</v>
      </c>
      <c r="FN96">
        <v>1</v>
      </c>
      <c r="FO96">
        <v>410.01670967741933</v>
      </c>
      <c r="FP96">
        <v>0.14985483870736649</v>
      </c>
      <c r="FQ96">
        <v>2.0671304012405921E-2</v>
      </c>
      <c r="FR96">
        <v>1</v>
      </c>
      <c r="FS96">
        <v>0.2245936829268293</v>
      </c>
      <c r="FT96">
        <v>0.48236554703832768</v>
      </c>
      <c r="FU96">
        <v>4.9000355234869127E-2</v>
      </c>
      <c r="FV96">
        <v>1</v>
      </c>
      <c r="FW96">
        <v>33.562748387096782</v>
      </c>
      <c r="FX96">
        <v>0.29706774193537561</v>
      </c>
      <c r="FY96">
        <v>2.257150460158043E-2</v>
      </c>
      <c r="FZ96">
        <v>1</v>
      </c>
      <c r="GA96">
        <v>5</v>
      </c>
      <c r="GB96">
        <v>5</v>
      </c>
      <c r="GC96" t="s">
        <v>420</v>
      </c>
      <c r="GD96">
        <v>3.1716600000000001</v>
      </c>
      <c r="GE96">
        <v>2.7965800000000001</v>
      </c>
      <c r="GF96">
        <v>0.101687</v>
      </c>
      <c r="GG96">
        <v>0.103376</v>
      </c>
      <c r="GH96">
        <v>0.14873700000000001</v>
      </c>
      <c r="GI96">
        <v>0.14988399999999999</v>
      </c>
      <c r="GJ96">
        <v>27782.400000000001</v>
      </c>
      <c r="GK96">
        <v>20488.099999999999</v>
      </c>
      <c r="GL96">
        <v>28933.8</v>
      </c>
      <c r="GM96">
        <v>22406</v>
      </c>
      <c r="GN96">
        <v>31319.7</v>
      </c>
      <c r="GO96">
        <v>27603.4</v>
      </c>
      <c r="GP96">
        <v>39910.199999999997</v>
      </c>
      <c r="GQ96">
        <v>36308.1</v>
      </c>
      <c r="GR96">
        <v>2.0968499999999999</v>
      </c>
      <c r="GS96">
        <v>1.8212200000000001</v>
      </c>
      <c r="GT96">
        <v>0.1074</v>
      </c>
      <c r="GU96">
        <v>0</v>
      </c>
      <c r="GV96">
        <v>30.565100000000001</v>
      </c>
      <c r="GW96">
        <v>999.9</v>
      </c>
      <c r="GX96">
        <v>64.2</v>
      </c>
      <c r="GY96">
        <v>34.5</v>
      </c>
      <c r="GZ96">
        <v>34.774500000000003</v>
      </c>
      <c r="HA96">
        <v>62.201799999999999</v>
      </c>
      <c r="HB96">
        <v>30.901399999999999</v>
      </c>
      <c r="HC96">
        <v>1</v>
      </c>
      <c r="HD96">
        <v>0.43017</v>
      </c>
      <c r="HE96">
        <v>0</v>
      </c>
      <c r="HF96">
        <v>20.278099999999998</v>
      </c>
      <c r="HG96">
        <v>5.2232799999999999</v>
      </c>
      <c r="HH96">
        <v>11.9086</v>
      </c>
      <c r="HI96">
        <v>4.9637000000000002</v>
      </c>
      <c r="HJ96">
        <v>3.2919999999999998</v>
      </c>
      <c r="HK96">
        <v>9999</v>
      </c>
      <c r="HL96">
        <v>9999</v>
      </c>
      <c r="HM96">
        <v>9999</v>
      </c>
      <c r="HN96">
        <v>999.9</v>
      </c>
      <c r="HO96">
        <v>4.9702599999999997</v>
      </c>
      <c r="HP96">
        <v>1.87531</v>
      </c>
      <c r="HQ96">
        <v>1.8740300000000001</v>
      </c>
      <c r="HR96">
        <v>1.87323</v>
      </c>
      <c r="HS96">
        <v>1.87469</v>
      </c>
      <c r="HT96">
        <v>1.8696600000000001</v>
      </c>
      <c r="HU96">
        <v>1.87378</v>
      </c>
      <c r="HV96">
        <v>1.87887</v>
      </c>
      <c r="HW96">
        <v>0</v>
      </c>
      <c r="HX96">
        <v>0</v>
      </c>
      <c r="HY96">
        <v>0</v>
      </c>
      <c r="HZ96">
        <v>0</v>
      </c>
      <c r="IA96" t="s">
        <v>421</v>
      </c>
      <c r="IB96" t="s">
        <v>422</v>
      </c>
      <c r="IC96" t="s">
        <v>423</v>
      </c>
      <c r="ID96" t="s">
        <v>423</v>
      </c>
      <c r="IE96" t="s">
        <v>423</v>
      </c>
      <c r="IF96" t="s">
        <v>423</v>
      </c>
      <c r="IG96">
        <v>0</v>
      </c>
      <c r="IH96">
        <v>100</v>
      </c>
      <c r="II96">
        <v>100</v>
      </c>
      <c r="IJ96">
        <v>2.0750000000000002</v>
      </c>
      <c r="IK96">
        <v>0.79900000000000004</v>
      </c>
      <c r="IL96">
        <v>2.1273179779934979</v>
      </c>
      <c r="IM96">
        <v>7.5022699049890511E-4</v>
      </c>
      <c r="IN96">
        <v>-1.9075414379404558E-6</v>
      </c>
      <c r="IO96">
        <v>4.87577687351772E-10</v>
      </c>
      <c r="IP96">
        <v>0.80716999999999217</v>
      </c>
      <c r="IQ96">
        <v>0</v>
      </c>
      <c r="IR96">
        <v>0</v>
      </c>
      <c r="IS96">
        <v>0</v>
      </c>
      <c r="IT96">
        <v>1</v>
      </c>
      <c r="IU96">
        <v>1943</v>
      </c>
      <c r="IV96">
        <v>1</v>
      </c>
      <c r="IW96">
        <v>21</v>
      </c>
      <c r="IX96">
        <v>2</v>
      </c>
      <c r="IY96">
        <v>1.8</v>
      </c>
      <c r="IZ96">
        <v>1.09619</v>
      </c>
      <c r="JA96">
        <v>2.4304199999999998</v>
      </c>
      <c r="JB96">
        <v>1.42578</v>
      </c>
      <c r="JC96">
        <v>2.2668499999999998</v>
      </c>
      <c r="JD96">
        <v>1.5478499999999999</v>
      </c>
      <c r="JE96">
        <v>2.4902299999999999</v>
      </c>
      <c r="JF96">
        <v>38.159300000000002</v>
      </c>
      <c r="JG96">
        <v>14.245900000000001</v>
      </c>
      <c r="JH96">
        <v>18</v>
      </c>
      <c r="JI96">
        <v>631.495</v>
      </c>
      <c r="JJ96">
        <v>432.98700000000002</v>
      </c>
      <c r="JK96">
        <v>31.790500000000002</v>
      </c>
      <c r="JL96">
        <v>32.823</v>
      </c>
      <c r="JM96">
        <v>29.999199999999998</v>
      </c>
      <c r="JN96">
        <v>32.754199999999997</v>
      </c>
      <c r="JO96">
        <v>32.680199999999999</v>
      </c>
      <c r="JP96">
        <v>21.959900000000001</v>
      </c>
      <c r="JQ96">
        <v>0</v>
      </c>
      <c r="JR96">
        <v>100</v>
      </c>
      <c r="JS96">
        <v>-999.9</v>
      </c>
      <c r="JT96">
        <v>414.09199999999998</v>
      </c>
      <c r="JU96">
        <v>35</v>
      </c>
      <c r="JV96">
        <v>94.272499999999994</v>
      </c>
      <c r="JW96">
        <v>92.614099999999993</v>
      </c>
    </row>
    <row r="97" spans="1:283" x14ac:dyDescent="0.2">
      <c r="A97">
        <v>81</v>
      </c>
      <c r="B97">
        <v>1690393878</v>
      </c>
      <c r="C97">
        <v>15507.900000095369</v>
      </c>
      <c r="D97" t="s">
        <v>792</v>
      </c>
      <c r="E97" t="s">
        <v>793</v>
      </c>
      <c r="F97">
        <v>15</v>
      </c>
      <c r="P97">
        <v>1690393870.25</v>
      </c>
      <c r="Q97">
        <f t="shared" si="37"/>
        <v>6.078264890545383E-4</v>
      </c>
      <c r="R97">
        <f t="shared" si="38"/>
        <v>0.60782648905453829</v>
      </c>
      <c r="S97">
        <f t="shared" si="39"/>
        <v>4.6116339509751336</v>
      </c>
      <c r="T97">
        <f t="shared" si="40"/>
        <v>409.48056666666662</v>
      </c>
      <c r="U97">
        <f t="shared" si="41"/>
        <v>188.60047514206505</v>
      </c>
      <c r="V97">
        <f t="shared" si="42"/>
        <v>19.145365700894615</v>
      </c>
      <c r="W97">
        <f t="shared" si="43"/>
        <v>41.567526223555895</v>
      </c>
      <c r="X97">
        <f t="shared" si="44"/>
        <v>3.4917326662765473E-2</v>
      </c>
      <c r="Y97">
        <f>IF(LEFT(CS97,1)&lt;&gt;"0",IF(LEFT(CS97,1)="1",3,CT97),$D$5+$E$5*(DJ97*DC97/($K$5*1000))+$F$5*(DJ97*DC97/($K$5*1000))*MAX(MIN(CQ97,$J$5),$I$5)*MAX(MIN(CQ97,$J$5),$I$5)+$G$5*MAX(MIN(CQ97,$J$5),$I$5)*(DJ97*DC97/($K$5*1000))+$H$5*(DJ97*DC97/($K$5*1000))*(DJ97*DC97/($K$5*1000)))</f>
        <v>2.9540415337647419</v>
      </c>
      <c r="Z97">
        <f t="shared" si="45"/>
        <v>3.4689646737173362E-2</v>
      </c>
      <c r="AA97">
        <f t="shared" si="46"/>
        <v>2.170136143912086E-2</v>
      </c>
      <c r="AB97">
        <f t="shared" si="47"/>
        <v>241.73964957505268</v>
      </c>
      <c r="AC97">
        <f>(DE97+(AB97+2*0.95*0.0000000567*(((DE97+$B$7)+273)^4-(DE97+273)^4)-44100*Q97)/(1.84*29.3*Y97+8*0.95*0.0000000567*(DE97+273)^3))</f>
        <v>34.434272757698871</v>
      </c>
      <c r="AD97">
        <f>($C$7*DF97+$D$7*DG97+$E$7*AC97)</f>
        <v>33.326493333333332</v>
      </c>
      <c r="AE97">
        <f t="shared" si="48"/>
        <v>5.1455311376660866</v>
      </c>
      <c r="AF97">
        <f t="shared" si="49"/>
        <v>67.438980694034356</v>
      </c>
      <c r="AG97">
        <f t="shared" si="50"/>
        <v>3.442074975432873</v>
      </c>
      <c r="AH97">
        <f t="shared" si="51"/>
        <v>5.103984283287601</v>
      </c>
      <c r="AI97">
        <f t="shared" si="52"/>
        <v>1.7034561622332136</v>
      </c>
      <c r="AJ97">
        <f t="shared" si="53"/>
        <v>-26.805148167305138</v>
      </c>
      <c r="AK97">
        <f t="shared" si="54"/>
        <v>-23.021316271138748</v>
      </c>
      <c r="AL97">
        <f>2*0.95*0.0000000567*(((DE97+$B$7)+273)^4-(AD97+273)^4)</f>
        <v>-1.7892499639303054</v>
      </c>
      <c r="AM97">
        <f t="shared" si="55"/>
        <v>190.1239351726785</v>
      </c>
      <c r="AN97">
        <v>0</v>
      </c>
      <c r="AO97">
        <v>0</v>
      </c>
      <c r="AP97">
        <f>IF(AN97*$H$13&gt;=AR97,1,(AR97/(AR97-AN97*$H$13)))</f>
        <v>1</v>
      </c>
      <c r="AQ97">
        <f t="shared" si="56"/>
        <v>0</v>
      </c>
      <c r="AR97">
        <f>MAX(0,($B$13+$C$13*DJ97)/(1+$D$13*DJ97)*DC97/(DE97+273)*$E$13)</f>
        <v>52536.58500899397</v>
      </c>
      <c r="AS97" t="s">
        <v>414</v>
      </c>
      <c r="AT97">
        <v>12558.6</v>
      </c>
      <c r="AU97">
        <v>607.06799999999998</v>
      </c>
      <c r="AV97">
        <v>2188.17</v>
      </c>
      <c r="AW97">
        <f t="shared" si="57"/>
        <v>0.72256817340517421</v>
      </c>
      <c r="AX97">
        <v>-1.734461745173538</v>
      </c>
      <c r="AY97" t="s">
        <v>794</v>
      </c>
      <c r="AZ97">
        <v>12503.6</v>
      </c>
      <c r="BA97">
        <v>693.02743999999996</v>
      </c>
      <c r="BB97">
        <v>832.26700000000005</v>
      </c>
      <c r="BC97">
        <f t="shared" si="58"/>
        <v>0.16730155106474254</v>
      </c>
      <c r="BD97">
        <v>0.5</v>
      </c>
      <c r="BE97">
        <f t="shared" si="59"/>
        <v>1261.224370557022</v>
      </c>
      <c r="BF97">
        <f t="shared" si="60"/>
        <v>4.6116339509751336</v>
      </c>
      <c r="BG97">
        <f t="shared" si="61"/>
        <v>105.50239671742169</v>
      </c>
      <c r="BH97">
        <f t="shared" si="62"/>
        <v>5.0316944742717796E-3</v>
      </c>
      <c r="BI97">
        <f t="shared" si="63"/>
        <v>1.6291682837358683</v>
      </c>
      <c r="BJ97">
        <f t="shared" si="64"/>
        <v>418.09576591615343</v>
      </c>
      <c r="BK97" t="s">
        <v>795</v>
      </c>
      <c r="BL97">
        <v>-2176.0500000000002</v>
      </c>
      <c r="BM97">
        <f t="shared" si="65"/>
        <v>-2176.0500000000002</v>
      </c>
      <c r="BN97">
        <f t="shared" si="66"/>
        <v>3.6146056493889582</v>
      </c>
      <c r="BO97">
        <f t="shared" si="67"/>
        <v>4.6284869579901355E-2</v>
      </c>
      <c r="BP97">
        <f t="shared" si="68"/>
        <v>0.31068621655186951</v>
      </c>
      <c r="BQ97">
        <f t="shared" si="69"/>
        <v>0.61829564074440857</v>
      </c>
      <c r="BR97">
        <f t="shared" si="70"/>
        <v>0.85756832892501555</v>
      </c>
      <c r="BS97">
        <f t="shared" si="71"/>
        <v>-0.14533073964480303</v>
      </c>
      <c r="BT97">
        <f t="shared" si="72"/>
        <v>1.1453307396448031</v>
      </c>
      <c r="BU97">
        <v>3280</v>
      </c>
      <c r="BV97">
        <v>300</v>
      </c>
      <c r="BW97">
        <v>300</v>
      </c>
      <c r="BX97">
        <v>300</v>
      </c>
      <c r="BY97">
        <v>12503.6</v>
      </c>
      <c r="BZ97">
        <v>811.16</v>
      </c>
      <c r="CA97">
        <v>-9.0574899999999996E-3</v>
      </c>
      <c r="CB97">
        <v>-1.1000000000000001</v>
      </c>
      <c r="CC97" t="s">
        <v>417</v>
      </c>
      <c r="CD97" t="s">
        <v>417</v>
      </c>
      <c r="CE97" t="s">
        <v>417</v>
      </c>
      <c r="CF97" t="s">
        <v>417</v>
      </c>
      <c r="CG97" t="s">
        <v>417</v>
      </c>
      <c r="CH97" t="s">
        <v>417</v>
      </c>
      <c r="CI97" t="s">
        <v>417</v>
      </c>
      <c r="CJ97" t="s">
        <v>417</v>
      </c>
      <c r="CK97" t="s">
        <v>417</v>
      </c>
      <c r="CL97" t="s">
        <v>417</v>
      </c>
      <c r="CM97">
        <f>$B$11*DK97+$C$11*DL97+$F$11*DW97*(1-DZ97)</f>
        <v>1500.0160000000001</v>
      </c>
      <c r="CN97">
        <f t="shared" si="73"/>
        <v>1261.224370557022</v>
      </c>
      <c r="CO97">
        <f>($B$11*$D$9+$C$11*$D$9+$F$11*((EJ97+EB97)/MAX(EJ97+EB97+EK97, 0.1)*$I$9+EK97/MAX(EJ97+EB97+EK97, 0.1)*$J$9))/($B$11+$C$11+$F$11)</f>
        <v>0.84080727842704472</v>
      </c>
      <c r="CP97">
        <f>($B$11*$K$9+$C$11*$K$9+$F$11*((EJ97+EB97)/MAX(EJ97+EB97+EK97, 0.1)*$P$9+EK97/MAX(EJ97+EB97+EK97, 0.1)*$Q$9))/($B$11+$C$11+$F$11)</f>
        <v>0.16115804736419656</v>
      </c>
      <c r="CQ97">
        <v>6</v>
      </c>
      <c r="CR97">
        <v>0.5</v>
      </c>
      <c r="CS97" t="s">
        <v>418</v>
      </c>
      <c r="CT97">
        <v>2</v>
      </c>
      <c r="CU97">
        <v>1690393870.25</v>
      </c>
      <c r="CV97">
        <v>409.48056666666662</v>
      </c>
      <c r="CW97">
        <v>414.33963333333332</v>
      </c>
      <c r="CX97">
        <v>33.907786666666667</v>
      </c>
      <c r="CY97">
        <v>33.320746666666672</v>
      </c>
      <c r="CZ97">
        <v>407.84356666666662</v>
      </c>
      <c r="DA97">
        <v>33.118786666666672</v>
      </c>
      <c r="DB97">
        <v>600.18033333333324</v>
      </c>
      <c r="DC97">
        <v>101.4128333333333</v>
      </c>
      <c r="DD97">
        <v>9.9984629999999991E-2</v>
      </c>
      <c r="DE97">
        <v>33.181939999999997</v>
      </c>
      <c r="DF97">
        <v>33.326493333333332</v>
      </c>
      <c r="DG97">
        <v>999.9000000000002</v>
      </c>
      <c r="DH97">
        <v>0</v>
      </c>
      <c r="DI97">
        <v>0</v>
      </c>
      <c r="DJ97">
        <v>9999.0163333333348</v>
      </c>
      <c r="DK97">
        <v>0</v>
      </c>
      <c r="DL97">
        <v>240.1636666666667</v>
      </c>
      <c r="DM97">
        <v>-4.4185336666666659</v>
      </c>
      <c r="DN97">
        <v>424.31270000000012</v>
      </c>
      <c r="DO97">
        <v>428.62166666666673</v>
      </c>
      <c r="DP97">
        <v>0.59661089999999994</v>
      </c>
      <c r="DQ97">
        <v>414.33963333333332</v>
      </c>
      <c r="DR97">
        <v>33.320746666666672</v>
      </c>
      <c r="DS97">
        <v>3.4396516666666672</v>
      </c>
      <c r="DT97">
        <v>3.379146</v>
      </c>
      <c r="DU97">
        <v>26.32476333333334</v>
      </c>
      <c r="DV97">
        <v>26.024460000000001</v>
      </c>
      <c r="DW97">
        <v>1500.0160000000001</v>
      </c>
      <c r="DX97">
        <v>0.97299966666666682</v>
      </c>
      <c r="DY97">
        <v>2.7000096666666671E-2</v>
      </c>
      <c r="DZ97">
        <v>0</v>
      </c>
      <c r="EA97">
        <v>693.06680000000006</v>
      </c>
      <c r="EB97">
        <v>4.9993100000000004</v>
      </c>
      <c r="EC97">
        <v>17875.33666666667</v>
      </c>
      <c r="ED97">
        <v>13259.37</v>
      </c>
      <c r="EE97">
        <v>40.504133333333328</v>
      </c>
      <c r="EF97">
        <v>41.649799999999978</v>
      </c>
      <c r="EG97">
        <v>40.803733333333319</v>
      </c>
      <c r="EH97">
        <v>41.311999999999983</v>
      </c>
      <c r="EI97">
        <v>41.928733333333312</v>
      </c>
      <c r="EJ97">
        <v>1454.6516666666671</v>
      </c>
      <c r="EK97">
        <v>40.364333333333327</v>
      </c>
      <c r="EL97">
        <v>0</v>
      </c>
      <c r="EM97">
        <v>176.20000004768369</v>
      </c>
      <c r="EN97">
        <v>0</v>
      </c>
      <c r="EO97">
        <v>693.02743999999996</v>
      </c>
      <c r="EP97">
        <v>-21.56215380538919</v>
      </c>
      <c r="EQ97">
        <v>2494.8846140076439</v>
      </c>
      <c r="ER97">
        <v>17873.448</v>
      </c>
      <c r="ES97">
        <v>15</v>
      </c>
      <c r="ET97">
        <v>1690393903</v>
      </c>
      <c r="EU97" t="s">
        <v>796</v>
      </c>
      <c r="EV97">
        <v>1690393897.5</v>
      </c>
      <c r="EW97">
        <v>1690393903</v>
      </c>
      <c r="EX97">
        <v>53</v>
      </c>
      <c r="EY97">
        <v>-0.437</v>
      </c>
      <c r="EZ97">
        <v>-0.01</v>
      </c>
      <c r="FA97">
        <v>1.637</v>
      </c>
      <c r="FB97">
        <v>0.78900000000000003</v>
      </c>
      <c r="FC97">
        <v>414</v>
      </c>
      <c r="FD97">
        <v>33</v>
      </c>
      <c r="FE97">
        <v>0.54</v>
      </c>
      <c r="FF97">
        <v>0.23</v>
      </c>
      <c r="FG97">
        <v>4.1695351511959888</v>
      </c>
      <c r="FH97">
        <v>-0.32283981918266458</v>
      </c>
      <c r="FI97">
        <v>5.5664136432351782E-2</v>
      </c>
      <c r="FJ97">
        <v>1</v>
      </c>
      <c r="FK97">
        <v>-4.4177819999999999</v>
      </c>
      <c r="FL97">
        <v>-2.1844727954962732E-2</v>
      </c>
      <c r="FM97">
        <v>5.2311672511973863E-2</v>
      </c>
      <c r="FN97">
        <v>1</v>
      </c>
      <c r="FO97">
        <v>409.91856666666672</v>
      </c>
      <c r="FP97">
        <v>6.7568409344134536E-2</v>
      </c>
      <c r="FQ97">
        <v>1.6107313728724391E-2</v>
      </c>
      <c r="FR97">
        <v>1</v>
      </c>
      <c r="FS97">
        <v>0.56657552499999997</v>
      </c>
      <c r="FT97">
        <v>0.49964434896810478</v>
      </c>
      <c r="FU97">
        <v>4.9290311120943182E-2</v>
      </c>
      <c r="FV97">
        <v>1</v>
      </c>
      <c r="FW97">
        <v>33.910676666666667</v>
      </c>
      <c r="FX97">
        <v>0.39848275862073562</v>
      </c>
      <c r="FY97">
        <v>2.9383653997115951E-2</v>
      </c>
      <c r="FZ97">
        <v>1</v>
      </c>
      <c r="GA97">
        <v>5</v>
      </c>
      <c r="GB97">
        <v>5</v>
      </c>
      <c r="GC97" t="s">
        <v>420</v>
      </c>
      <c r="GD97">
        <v>3.1714799999999999</v>
      </c>
      <c r="GE97">
        <v>2.79704</v>
      </c>
      <c r="GF97">
        <v>0.101717</v>
      </c>
      <c r="GG97">
        <v>0.103489</v>
      </c>
      <c r="GH97">
        <v>0.14987400000000001</v>
      </c>
      <c r="GI97">
        <v>0.149899</v>
      </c>
      <c r="GJ97">
        <v>27785.3</v>
      </c>
      <c r="GK97">
        <v>20498.599999999999</v>
      </c>
      <c r="GL97">
        <v>28937.200000000001</v>
      </c>
      <c r="GM97">
        <v>22419.8</v>
      </c>
      <c r="GN97">
        <v>31279.9</v>
      </c>
      <c r="GO97">
        <v>27605.200000000001</v>
      </c>
      <c r="GP97">
        <v>39914.5</v>
      </c>
      <c r="GQ97">
        <v>36311.699999999997</v>
      </c>
      <c r="GR97">
        <v>2.09755</v>
      </c>
      <c r="GS97">
        <v>1.82148</v>
      </c>
      <c r="GT97">
        <v>9.5833100000000004E-2</v>
      </c>
      <c r="GU97">
        <v>0</v>
      </c>
      <c r="GV97">
        <v>31.8643</v>
      </c>
      <c r="GW97">
        <v>999.9</v>
      </c>
      <c r="GX97">
        <v>64.099999999999994</v>
      </c>
      <c r="GY97">
        <v>34.5</v>
      </c>
      <c r="GZ97">
        <v>34.723300000000002</v>
      </c>
      <c r="HA97">
        <v>62.201799999999999</v>
      </c>
      <c r="HB97">
        <v>29.947900000000001</v>
      </c>
      <c r="HC97">
        <v>1</v>
      </c>
      <c r="HD97">
        <v>0.420381</v>
      </c>
      <c r="HE97">
        <v>0</v>
      </c>
      <c r="HF97">
        <v>20.278199999999998</v>
      </c>
      <c r="HG97">
        <v>5.22403</v>
      </c>
      <c r="HH97">
        <v>11.9084</v>
      </c>
      <c r="HI97">
        <v>4.9637500000000001</v>
      </c>
      <c r="HJ97">
        <v>3.2919999999999998</v>
      </c>
      <c r="HK97">
        <v>9999</v>
      </c>
      <c r="HL97">
        <v>9999</v>
      </c>
      <c r="HM97">
        <v>9999</v>
      </c>
      <c r="HN97">
        <v>999.9</v>
      </c>
      <c r="HO97">
        <v>4.9702400000000004</v>
      </c>
      <c r="HP97">
        <v>1.8752599999999999</v>
      </c>
      <c r="HQ97">
        <v>1.8740699999999999</v>
      </c>
      <c r="HR97">
        <v>1.8732</v>
      </c>
      <c r="HS97">
        <v>1.87469</v>
      </c>
      <c r="HT97">
        <v>1.8696600000000001</v>
      </c>
      <c r="HU97">
        <v>1.87378</v>
      </c>
      <c r="HV97">
        <v>1.87883</v>
      </c>
      <c r="HW97">
        <v>0</v>
      </c>
      <c r="HX97">
        <v>0</v>
      </c>
      <c r="HY97">
        <v>0</v>
      </c>
      <c r="HZ97">
        <v>0</v>
      </c>
      <c r="IA97" t="s">
        <v>421</v>
      </c>
      <c r="IB97" t="s">
        <v>422</v>
      </c>
      <c r="IC97" t="s">
        <v>423</v>
      </c>
      <c r="ID97" t="s">
        <v>423</v>
      </c>
      <c r="IE97" t="s">
        <v>423</v>
      </c>
      <c r="IF97" t="s">
        <v>423</v>
      </c>
      <c r="IG97">
        <v>0</v>
      </c>
      <c r="IH97">
        <v>100</v>
      </c>
      <c r="II97">
        <v>100</v>
      </c>
      <c r="IJ97">
        <v>1.637</v>
      </c>
      <c r="IK97">
        <v>0.78900000000000003</v>
      </c>
      <c r="IL97">
        <v>2.0558244993471382</v>
      </c>
      <c r="IM97">
        <v>7.5022699049890511E-4</v>
      </c>
      <c r="IN97">
        <v>-1.9075414379404558E-6</v>
      </c>
      <c r="IO97">
        <v>4.87577687351772E-10</v>
      </c>
      <c r="IP97">
        <v>0.79856190476189681</v>
      </c>
      <c r="IQ97">
        <v>0</v>
      </c>
      <c r="IR97">
        <v>0</v>
      </c>
      <c r="IS97">
        <v>0</v>
      </c>
      <c r="IT97">
        <v>1</v>
      </c>
      <c r="IU97">
        <v>1943</v>
      </c>
      <c r="IV97">
        <v>1</v>
      </c>
      <c r="IW97">
        <v>21</v>
      </c>
      <c r="IX97">
        <v>2.6</v>
      </c>
      <c r="IY97">
        <v>2.6</v>
      </c>
      <c r="IZ97">
        <v>1.09863</v>
      </c>
      <c r="JA97">
        <v>2.4389599999999998</v>
      </c>
      <c r="JB97">
        <v>1.42578</v>
      </c>
      <c r="JC97">
        <v>2.2668499999999998</v>
      </c>
      <c r="JD97">
        <v>1.5478499999999999</v>
      </c>
      <c r="JE97">
        <v>2.3889200000000002</v>
      </c>
      <c r="JF97">
        <v>38.183700000000002</v>
      </c>
      <c r="JG97">
        <v>14.210800000000001</v>
      </c>
      <c r="JH97">
        <v>18</v>
      </c>
      <c r="JI97">
        <v>630.75800000000004</v>
      </c>
      <c r="JJ97">
        <v>432.33</v>
      </c>
      <c r="JK97">
        <v>32.010800000000003</v>
      </c>
      <c r="JL97">
        <v>32.695</v>
      </c>
      <c r="JM97">
        <v>30.0002</v>
      </c>
      <c r="JN97">
        <v>32.623899999999999</v>
      </c>
      <c r="JO97">
        <v>32.562399999999997</v>
      </c>
      <c r="JP97">
        <v>21.998200000000001</v>
      </c>
      <c r="JQ97">
        <v>0</v>
      </c>
      <c r="JR97">
        <v>100</v>
      </c>
      <c r="JS97">
        <v>-999.9</v>
      </c>
      <c r="JT97">
        <v>414.26299999999998</v>
      </c>
      <c r="JU97">
        <v>35</v>
      </c>
      <c r="JV97">
        <v>94.283100000000005</v>
      </c>
      <c r="JW97">
        <v>92.6417</v>
      </c>
    </row>
    <row r="98" spans="1:283" x14ac:dyDescent="0.2">
      <c r="A98">
        <v>82</v>
      </c>
      <c r="B98">
        <v>1690394008</v>
      </c>
      <c r="C98">
        <v>15637.900000095369</v>
      </c>
      <c r="D98" t="s">
        <v>797</v>
      </c>
      <c r="E98" t="s">
        <v>798</v>
      </c>
      <c r="F98">
        <v>15</v>
      </c>
      <c r="P98">
        <v>1690394000</v>
      </c>
      <c r="Q98">
        <f t="shared" si="37"/>
        <v>3.8436587780547101E-4</v>
      </c>
      <c r="R98">
        <f t="shared" si="38"/>
        <v>0.38436587780547099</v>
      </c>
      <c r="S98">
        <f t="shared" si="39"/>
        <v>3.4535847627164085</v>
      </c>
      <c r="T98">
        <f t="shared" si="40"/>
        <v>410.90119354838703</v>
      </c>
      <c r="U98">
        <f t="shared" si="41"/>
        <v>125.94394269553162</v>
      </c>
      <c r="V98">
        <f t="shared" si="42"/>
        <v>12.784502445743195</v>
      </c>
      <c r="W98">
        <f t="shared" si="43"/>
        <v>41.710360986376593</v>
      </c>
      <c r="X98">
        <f t="shared" si="44"/>
        <v>2.003517136481562E-2</v>
      </c>
      <c r="Y98">
        <f>IF(LEFT(CS98,1)&lt;&gt;"0",IF(LEFT(CS98,1)="1",3,CT98),$D$5+$E$5*(DJ98*DC98/($K$5*1000))+$F$5*(DJ98*DC98/($K$5*1000))*MAX(MIN(CQ98,$J$5),$I$5)*MAX(MIN(CQ98,$J$5),$I$5)+$G$5*MAX(MIN(CQ98,$J$5),$I$5)*(DJ98*DC98/($K$5*1000))+$H$5*(DJ98*DC98/($K$5*1000))*(DJ98*DC98/($K$5*1000)))</f>
        <v>2.954002835457167</v>
      </c>
      <c r="Z98">
        <f t="shared" si="45"/>
        <v>1.9959984960010974E-2</v>
      </c>
      <c r="AA98">
        <f t="shared" si="46"/>
        <v>1.2481722181451077E-2</v>
      </c>
      <c r="AB98">
        <f t="shared" si="47"/>
        <v>241.73856026342122</v>
      </c>
      <c r="AC98">
        <f>(DE98+(AB98+2*0.95*0.0000000567*(((DE98+$B$7)+273)^4-(DE98+273)^4)-44100*Q98)/(1.84*29.3*Y98+8*0.95*0.0000000567*(DE98+273)^3))</f>
        <v>34.81793938877653</v>
      </c>
      <c r="AD98">
        <f>($C$7*DF98+$D$7*DG98+$E$7*AC98)</f>
        <v>33.798499999999997</v>
      </c>
      <c r="AE98">
        <f t="shared" si="48"/>
        <v>5.2832488674664129</v>
      </c>
      <c r="AF98">
        <f t="shared" si="49"/>
        <v>65.641692618804413</v>
      </c>
      <c r="AG98">
        <f t="shared" si="50"/>
        <v>3.4122227103402309</v>
      </c>
      <c r="AH98">
        <f t="shared" si="51"/>
        <v>5.1982552158667668</v>
      </c>
      <c r="AI98">
        <f t="shared" si="52"/>
        <v>1.8710261571261819</v>
      </c>
      <c r="AJ98">
        <f t="shared" si="53"/>
        <v>-16.950535211221272</v>
      </c>
      <c r="AK98">
        <f t="shared" si="54"/>
        <v>-46.187380628977778</v>
      </c>
      <c r="AL98">
        <f>2*0.95*0.0000000567*(((DE98+$B$7)+273)^4-(AD98+273)^4)</f>
        <v>-3.603856310947974</v>
      </c>
      <c r="AM98">
        <f t="shared" si="55"/>
        <v>174.9967881122742</v>
      </c>
      <c r="AN98">
        <v>0</v>
      </c>
      <c r="AO98">
        <v>0</v>
      </c>
      <c r="AP98">
        <f>IF(AN98*$H$13&gt;=AR98,1,(AR98/(AR98-AN98*$H$13)))</f>
        <v>1</v>
      </c>
      <c r="AQ98">
        <f t="shared" si="56"/>
        <v>0</v>
      </c>
      <c r="AR98">
        <f>MAX(0,($B$13+$C$13*DJ98)/(1+$D$13*DJ98)*DC98/(DE98+273)*$E$13)</f>
        <v>52479.44046232976</v>
      </c>
      <c r="AS98" t="s">
        <v>414</v>
      </c>
      <c r="AT98">
        <v>12558.6</v>
      </c>
      <c r="AU98">
        <v>607.06799999999998</v>
      </c>
      <c r="AV98">
        <v>2188.17</v>
      </c>
      <c r="AW98">
        <f t="shared" si="57"/>
        <v>0.72256817340517421</v>
      </c>
      <c r="AX98">
        <v>-1.734461745173538</v>
      </c>
      <c r="AY98" t="s">
        <v>799</v>
      </c>
      <c r="AZ98">
        <v>12533.2</v>
      </c>
      <c r="BA98">
        <v>711.6303999999999</v>
      </c>
      <c r="BB98">
        <v>817.40300000000002</v>
      </c>
      <c r="BC98">
        <f t="shared" si="58"/>
        <v>0.12940079740348409</v>
      </c>
      <c r="BD98">
        <v>0.5</v>
      </c>
      <c r="BE98">
        <f t="shared" si="59"/>
        <v>1261.2168193910429</v>
      </c>
      <c r="BF98">
        <f t="shared" si="60"/>
        <v>3.4535847627164085</v>
      </c>
      <c r="BG98">
        <f t="shared" si="61"/>
        <v>81.601231063943459</v>
      </c>
      <c r="BH98">
        <f t="shared" si="62"/>
        <v>4.1135246756342078E-3</v>
      </c>
      <c r="BI98">
        <f t="shared" si="63"/>
        <v>1.6769781857908523</v>
      </c>
      <c r="BJ98">
        <f t="shared" si="64"/>
        <v>414.31099996616888</v>
      </c>
      <c r="BK98" t="s">
        <v>800</v>
      </c>
      <c r="BL98">
        <v>-2900.25</v>
      </c>
      <c r="BM98">
        <f t="shared" si="65"/>
        <v>-2900.25</v>
      </c>
      <c r="BN98">
        <f t="shared" si="66"/>
        <v>4.5481274230703832</v>
      </c>
      <c r="BO98">
        <f t="shared" si="67"/>
        <v>2.8451445038038817E-2</v>
      </c>
      <c r="BP98">
        <f t="shared" si="68"/>
        <v>0.26938951580254777</v>
      </c>
      <c r="BQ98">
        <f t="shared" si="69"/>
        <v>0.50287683932773963</v>
      </c>
      <c r="BR98">
        <f t="shared" si="70"/>
        <v>0.86696936693521354</v>
      </c>
      <c r="BS98">
        <f t="shared" si="71"/>
        <v>-0.11595387643862895</v>
      </c>
      <c r="BT98">
        <f t="shared" si="72"/>
        <v>1.115953876438629</v>
      </c>
      <c r="BU98">
        <v>3282</v>
      </c>
      <c r="BV98">
        <v>300</v>
      </c>
      <c r="BW98">
        <v>300</v>
      </c>
      <c r="BX98">
        <v>300</v>
      </c>
      <c r="BY98">
        <v>12533.2</v>
      </c>
      <c r="BZ98">
        <v>804.08</v>
      </c>
      <c r="CA98">
        <v>-9.0794299999999994E-3</v>
      </c>
      <c r="CB98">
        <v>2.4900000000000002</v>
      </c>
      <c r="CC98" t="s">
        <v>417</v>
      </c>
      <c r="CD98" t="s">
        <v>417</v>
      </c>
      <c r="CE98" t="s">
        <v>417</v>
      </c>
      <c r="CF98" t="s">
        <v>417</v>
      </c>
      <c r="CG98" t="s">
        <v>417</v>
      </c>
      <c r="CH98" t="s">
        <v>417</v>
      </c>
      <c r="CI98" t="s">
        <v>417</v>
      </c>
      <c r="CJ98" t="s">
        <v>417</v>
      </c>
      <c r="CK98" t="s">
        <v>417</v>
      </c>
      <c r="CL98" t="s">
        <v>417</v>
      </c>
      <c r="CM98">
        <f>$B$11*DK98+$C$11*DL98+$F$11*DW98*(1-DZ98)</f>
        <v>1500.0067741935491</v>
      </c>
      <c r="CN98">
        <f t="shared" si="73"/>
        <v>1261.2168193910429</v>
      </c>
      <c r="CO98">
        <f>($B$11*$D$9+$C$11*$D$9+$F$11*((EJ98+EB98)/MAX(EJ98+EB98+EK98, 0.1)*$I$9+EK98/MAX(EJ98+EB98+EK98, 0.1)*$J$9))/($B$11+$C$11+$F$11)</f>
        <v>0.84080741573258078</v>
      </c>
      <c r="CP98">
        <f>($B$11*$K$9+$C$11*$K$9+$F$11*((EJ98+EB98)/MAX(EJ98+EB98+EK98, 0.1)*$P$9+EK98/MAX(EJ98+EB98+EK98, 0.1)*$Q$9))/($B$11+$C$11+$F$11)</f>
        <v>0.16115831236388081</v>
      </c>
      <c r="CQ98">
        <v>6</v>
      </c>
      <c r="CR98">
        <v>0.5</v>
      </c>
      <c r="CS98" t="s">
        <v>418</v>
      </c>
      <c r="CT98">
        <v>2</v>
      </c>
      <c r="CU98">
        <v>1690394000</v>
      </c>
      <c r="CV98">
        <v>410.90119354838703</v>
      </c>
      <c r="CW98">
        <v>414.51164516129029</v>
      </c>
      <c r="CX98">
        <v>33.614822580645161</v>
      </c>
      <c r="CY98">
        <v>33.243487096774203</v>
      </c>
      <c r="CZ98">
        <v>408.38919354838703</v>
      </c>
      <c r="DA98">
        <v>32.811822580645163</v>
      </c>
      <c r="DB98">
        <v>600.17774193548382</v>
      </c>
      <c r="DC98">
        <v>101.4095806451613</v>
      </c>
      <c r="DD98">
        <v>9.9885964516129036E-2</v>
      </c>
      <c r="DE98">
        <v>33.508480645161299</v>
      </c>
      <c r="DF98">
        <v>33.798499999999997</v>
      </c>
      <c r="DG98">
        <v>999.90000000000032</v>
      </c>
      <c r="DH98">
        <v>0</v>
      </c>
      <c r="DI98">
        <v>0</v>
      </c>
      <c r="DJ98">
        <v>9999.1174193548395</v>
      </c>
      <c r="DK98">
        <v>0</v>
      </c>
      <c r="DL98">
        <v>431.45593548387097</v>
      </c>
      <c r="DM98">
        <v>-4.482683870967743</v>
      </c>
      <c r="DN98">
        <v>424.2850645161289</v>
      </c>
      <c r="DO98">
        <v>428.76529032258071</v>
      </c>
      <c r="DP98">
        <v>0.35690112903225812</v>
      </c>
      <c r="DQ98">
        <v>414.51164516129029</v>
      </c>
      <c r="DR98">
        <v>33.243487096774203</v>
      </c>
      <c r="DS98">
        <v>3.407400645161291</v>
      </c>
      <c r="DT98">
        <v>3.3712077419354838</v>
      </c>
      <c r="DU98">
        <v>26.165283870967752</v>
      </c>
      <c r="DV98">
        <v>25.98472580645161</v>
      </c>
      <c r="DW98">
        <v>1500.0067741935491</v>
      </c>
      <c r="DX98">
        <v>0.97299648387096727</v>
      </c>
      <c r="DY98">
        <v>2.7003306451612911E-2</v>
      </c>
      <c r="DZ98">
        <v>0</v>
      </c>
      <c r="EA98">
        <v>711.89264516129037</v>
      </c>
      <c r="EB98">
        <v>4.9993100000000013</v>
      </c>
      <c r="EC98">
        <v>14547.23225806451</v>
      </c>
      <c r="ED98">
        <v>13259.28387096774</v>
      </c>
      <c r="EE98">
        <v>40.840451612903223</v>
      </c>
      <c r="EF98">
        <v>41.920999999999999</v>
      </c>
      <c r="EG98">
        <v>41.039999999999978</v>
      </c>
      <c r="EH98">
        <v>41.729677419354843</v>
      </c>
      <c r="EI98">
        <v>42.311999999999983</v>
      </c>
      <c r="EJ98">
        <v>1454.6364516129031</v>
      </c>
      <c r="EK98">
        <v>40.37096774193548</v>
      </c>
      <c r="EL98">
        <v>0</v>
      </c>
      <c r="EM98">
        <v>129.39999985694891</v>
      </c>
      <c r="EN98">
        <v>0</v>
      </c>
      <c r="EO98">
        <v>711.6303999999999</v>
      </c>
      <c r="EP98">
        <v>-20.201923098479071</v>
      </c>
      <c r="EQ98">
        <v>496.40768519856488</v>
      </c>
      <c r="ER98">
        <v>14562.12</v>
      </c>
      <c r="ES98">
        <v>15</v>
      </c>
      <c r="ET98">
        <v>1690394029.5</v>
      </c>
      <c r="EU98" t="s">
        <v>801</v>
      </c>
      <c r="EV98">
        <v>1690394029.5</v>
      </c>
      <c r="EW98">
        <v>1690394028</v>
      </c>
      <c r="EX98">
        <v>54</v>
      </c>
      <c r="EY98">
        <v>0.875</v>
      </c>
      <c r="EZ98">
        <v>1.4999999999999999E-2</v>
      </c>
      <c r="FA98">
        <v>2.512</v>
      </c>
      <c r="FB98">
        <v>0.80300000000000005</v>
      </c>
      <c r="FC98">
        <v>415</v>
      </c>
      <c r="FD98">
        <v>33</v>
      </c>
      <c r="FE98">
        <v>0.56999999999999995</v>
      </c>
      <c r="FF98">
        <v>0.18</v>
      </c>
      <c r="FG98">
        <v>4.3394180612848468</v>
      </c>
      <c r="FH98">
        <v>-0.98467697514606367</v>
      </c>
      <c r="FI98">
        <v>7.5575648666208917E-2</v>
      </c>
      <c r="FJ98">
        <v>1</v>
      </c>
      <c r="FK98">
        <v>-4.5008485</v>
      </c>
      <c r="FL98">
        <v>0.62956930581613624</v>
      </c>
      <c r="FM98">
        <v>6.9776275858990947E-2</v>
      </c>
      <c r="FN98">
        <v>1</v>
      </c>
      <c r="FO98">
        <v>410.03193333333343</v>
      </c>
      <c r="FP98">
        <v>0.15697441601691769</v>
      </c>
      <c r="FQ98">
        <v>3.0306141658449161E-2</v>
      </c>
      <c r="FR98">
        <v>1</v>
      </c>
      <c r="FS98">
        <v>0.33925514999999989</v>
      </c>
      <c r="FT98">
        <v>0.36247627767354518</v>
      </c>
      <c r="FU98">
        <v>3.720530037948222E-2</v>
      </c>
      <c r="FV98">
        <v>1</v>
      </c>
      <c r="FW98">
        <v>33.60122333333333</v>
      </c>
      <c r="FX98">
        <v>0.21341312569522131</v>
      </c>
      <c r="FY98">
        <v>1.5806827287248301E-2</v>
      </c>
      <c r="FZ98">
        <v>1</v>
      </c>
      <c r="GA98">
        <v>5</v>
      </c>
      <c r="GB98">
        <v>5</v>
      </c>
      <c r="GC98" t="s">
        <v>420</v>
      </c>
      <c r="GD98">
        <v>3.17225</v>
      </c>
      <c r="GE98">
        <v>2.7966299999999999</v>
      </c>
      <c r="GF98">
        <v>0.10179299999999999</v>
      </c>
      <c r="GG98">
        <v>0.103476</v>
      </c>
      <c r="GH98">
        <v>0.14887800000000001</v>
      </c>
      <c r="GI98">
        <v>0.14966399999999999</v>
      </c>
      <c r="GJ98">
        <v>27770.799999999999</v>
      </c>
      <c r="GK98">
        <v>20420</v>
      </c>
      <c r="GL98">
        <v>28925.200000000001</v>
      </c>
      <c r="GM98">
        <v>22334</v>
      </c>
      <c r="GN98">
        <v>31305.200000000001</v>
      </c>
      <c r="GO98">
        <v>27516</v>
      </c>
      <c r="GP98">
        <v>39898.300000000003</v>
      </c>
      <c r="GQ98">
        <v>36183.5</v>
      </c>
      <c r="GR98">
        <v>2.0945499999999999</v>
      </c>
      <c r="GS98">
        <v>1.8197700000000001</v>
      </c>
      <c r="GT98">
        <v>8.1658400000000006E-2</v>
      </c>
      <c r="GU98">
        <v>0</v>
      </c>
      <c r="GV98">
        <v>32.481499999999997</v>
      </c>
      <c r="GW98">
        <v>999.9</v>
      </c>
      <c r="GX98">
        <v>63.9</v>
      </c>
      <c r="GY98">
        <v>34.6</v>
      </c>
      <c r="GZ98">
        <v>34.809699999999999</v>
      </c>
      <c r="HA98">
        <v>62.221800000000002</v>
      </c>
      <c r="HB98">
        <v>29.4712</v>
      </c>
      <c r="HC98">
        <v>1</v>
      </c>
      <c r="HD98">
        <v>0.43224299999999999</v>
      </c>
      <c r="HE98">
        <v>0</v>
      </c>
      <c r="HF98">
        <v>20.278300000000002</v>
      </c>
      <c r="HG98">
        <v>5.2238800000000003</v>
      </c>
      <c r="HH98">
        <v>11.9084</v>
      </c>
      <c r="HI98">
        <v>4.9637500000000001</v>
      </c>
      <c r="HJ98">
        <v>3.2919999999999998</v>
      </c>
      <c r="HK98">
        <v>9999</v>
      </c>
      <c r="HL98">
        <v>9999</v>
      </c>
      <c r="HM98">
        <v>9999</v>
      </c>
      <c r="HN98">
        <v>999.9</v>
      </c>
      <c r="HO98">
        <v>4.9702200000000003</v>
      </c>
      <c r="HP98">
        <v>1.87527</v>
      </c>
      <c r="HQ98">
        <v>1.8740699999999999</v>
      </c>
      <c r="HR98">
        <v>1.8732</v>
      </c>
      <c r="HS98">
        <v>1.87469</v>
      </c>
      <c r="HT98">
        <v>1.8696600000000001</v>
      </c>
      <c r="HU98">
        <v>1.87378</v>
      </c>
      <c r="HV98">
        <v>1.8788400000000001</v>
      </c>
      <c r="HW98">
        <v>0</v>
      </c>
      <c r="HX98">
        <v>0</v>
      </c>
      <c r="HY98">
        <v>0</v>
      </c>
      <c r="HZ98">
        <v>0</v>
      </c>
      <c r="IA98" t="s">
        <v>421</v>
      </c>
      <c r="IB98" t="s">
        <v>422</v>
      </c>
      <c r="IC98" t="s">
        <v>423</v>
      </c>
      <c r="ID98" t="s">
        <v>423</v>
      </c>
      <c r="IE98" t="s">
        <v>423</v>
      </c>
      <c r="IF98" t="s">
        <v>423</v>
      </c>
      <c r="IG98">
        <v>0</v>
      </c>
      <c r="IH98">
        <v>100</v>
      </c>
      <c r="II98">
        <v>100</v>
      </c>
      <c r="IJ98">
        <v>2.512</v>
      </c>
      <c r="IK98">
        <v>0.80300000000000005</v>
      </c>
      <c r="IL98">
        <v>1.6183641315328989</v>
      </c>
      <c r="IM98">
        <v>7.5022699049890511E-4</v>
      </c>
      <c r="IN98">
        <v>-1.9075414379404558E-6</v>
      </c>
      <c r="IO98">
        <v>4.87577687351772E-10</v>
      </c>
      <c r="IP98">
        <v>0.78855999999999682</v>
      </c>
      <c r="IQ98">
        <v>0</v>
      </c>
      <c r="IR98">
        <v>0</v>
      </c>
      <c r="IS98">
        <v>0</v>
      </c>
      <c r="IT98">
        <v>1</v>
      </c>
      <c r="IU98">
        <v>1943</v>
      </c>
      <c r="IV98">
        <v>1</v>
      </c>
      <c r="IW98">
        <v>21</v>
      </c>
      <c r="IX98">
        <v>1.8</v>
      </c>
      <c r="IY98">
        <v>1.8</v>
      </c>
      <c r="IZ98">
        <v>1.09619</v>
      </c>
      <c r="JA98">
        <v>2.4230999999999998</v>
      </c>
      <c r="JB98">
        <v>1.42578</v>
      </c>
      <c r="JC98">
        <v>2.2668499999999998</v>
      </c>
      <c r="JD98">
        <v>1.5478499999999999</v>
      </c>
      <c r="JE98">
        <v>2.4853499999999999</v>
      </c>
      <c r="JF98">
        <v>38.256799999999998</v>
      </c>
      <c r="JG98">
        <v>14.210800000000001</v>
      </c>
      <c r="JH98">
        <v>18</v>
      </c>
      <c r="JI98">
        <v>629.20799999999997</v>
      </c>
      <c r="JJ98">
        <v>431.84399999999999</v>
      </c>
      <c r="JK98">
        <v>32.391599999999997</v>
      </c>
      <c r="JL98">
        <v>32.836500000000001</v>
      </c>
      <c r="JM98">
        <v>30.000699999999998</v>
      </c>
      <c r="JN98">
        <v>32.698500000000003</v>
      </c>
      <c r="JO98">
        <v>32.638599999999997</v>
      </c>
      <c r="JP98">
        <v>21.9833</v>
      </c>
      <c r="JQ98">
        <v>0</v>
      </c>
      <c r="JR98">
        <v>100</v>
      </c>
      <c r="JS98">
        <v>-999.9</v>
      </c>
      <c r="JT98">
        <v>414.44400000000002</v>
      </c>
      <c r="JU98">
        <v>35</v>
      </c>
      <c r="JV98">
        <v>94.244399999999999</v>
      </c>
      <c r="JW98">
        <v>92.304199999999994</v>
      </c>
    </row>
    <row r="99" spans="1:283" x14ac:dyDescent="0.2">
      <c r="A99">
        <v>83</v>
      </c>
      <c r="B99">
        <v>1690394137.5</v>
      </c>
      <c r="C99">
        <v>15767.400000095369</v>
      </c>
      <c r="D99" t="s">
        <v>802</v>
      </c>
      <c r="E99" t="s">
        <v>803</v>
      </c>
      <c r="F99">
        <v>15</v>
      </c>
      <c r="P99">
        <v>1690394129.5</v>
      </c>
      <c r="Q99">
        <f t="shared" si="37"/>
        <v>-1.3130853911882696E-4</v>
      </c>
      <c r="R99">
        <f t="shared" si="38"/>
        <v>-0.13130853911882695</v>
      </c>
      <c r="S99">
        <f t="shared" si="39"/>
        <v>1.7027386625150971</v>
      </c>
      <c r="T99">
        <f t="shared" si="40"/>
        <v>409.75945161290332</v>
      </c>
      <c r="U99">
        <f t="shared" si="41"/>
        <v>789.63731093238812</v>
      </c>
      <c r="V99">
        <f t="shared" si="42"/>
        <v>80.159756153051873</v>
      </c>
      <c r="W99">
        <f t="shared" si="43"/>
        <v>41.596587785238299</v>
      </c>
      <c r="X99">
        <f t="shared" si="44"/>
        <v>-6.8325369122230837E-3</v>
      </c>
      <c r="Y99">
        <f>IF(LEFT(CS99,1)&lt;&gt;"0",IF(LEFT(CS99,1)="1",3,CT99),$D$5+$E$5*(DJ99*DC99/($K$5*1000))+$F$5*(DJ99*DC99/($K$5*1000))*MAX(MIN(CQ99,$J$5),$I$5)*MAX(MIN(CQ99,$J$5),$I$5)+$G$5*MAX(MIN(CQ99,$J$5),$I$5)*(DJ99*DC99/($K$5*1000))+$H$5*(DJ99*DC99/($K$5*1000))*(DJ99*DC99/($K$5*1000)))</f>
        <v>2.9536370741252025</v>
      </c>
      <c r="Z99">
        <f t="shared" si="45"/>
        <v>-6.8413299224804594E-3</v>
      </c>
      <c r="AA99">
        <f t="shared" si="46"/>
        <v>-4.2750402644352323E-3</v>
      </c>
      <c r="AB99">
        <f t="shared" si="47"/>
        <v>241.74153678513426</v>
      </c>
      <c r="AC99">
        <f>(DE99+(AB99+2*0.95*0.0000000567*(((DE99+$B$7)+273)^4-(DE99+273)^4)-44100*Q99)/(1.84*29.3*Y99+8*0.95*0.0000000567*(DE99+273)^3))</f>
        <v>34.895092441710084</v>
      </c>
      <c r="AD99">
        <f>($C$7*DF99+$D$7*DG99+$E$7*AC99)</f>
        <v>33.608732258064506</v>
      </c>
      <c r="AE99">
        <f t="shared" si="48"/>
        <v>5.2274996487468943</v>
      </c>
      <c r="AF99">
        <f t="shared" si="49"/>
        <v>64.867651703781561</v>
      </c>
      <c r="AG99">
        <f t="shared" si="50"/>
        <v>3.3615122776010669</v>
      </c>
      <c r="AH99">
        <f t="shared" si="51"/>
        <v>5.1821087850558065</v>
      </c>
      <c r="AI99">
        <f t="shared" si="52"/>
        <v>1.8659873711458275</v>
      </c>
      <c r="AJ99">
        <f t="shared" si="53"/>
        <v>5.7907065751402689</v>
      </c>
      <c r="AK99">
        <f t="shared" si="54"/>
        <v>-24.811098550570151</v>
      </c>
      <c r="AL99">
        <f>2*0.95*0.0000000567*(((DE99+$B$7)+273)^4-(AD99+273)^4)</f>
        <v>-1.9338490196175377</v>
      </c>
      <c r="AM99">
        <f t="shared" si="55"/>
        <v>220.78729579008683</v>
      </c>
      <c r="AN99">
        <v>0</v>
      </c>
      <c r="AO99">
        <v>0</v>
      </c>
      <c r="AP99">
        <f>IF(AN99*$H$13&gt;=AR99,1,(AR99/(AR99-AN99*$H$13)))</f>
        <v>1</v>
      </c>
      <c r="AQ99">
        <f t="shared" si="56"/>
        <v>0</v>
      </c>
      <c r="AR99">
        <f>MAX(0,($B$13+$C$13*DJ99)/(1+$D$13*DJ99)*DC99/(DE99+273)*$E$13)</f>
        <v>52478.612251152554</v>
      </c>
      <c r="AS99" t="s">
        <v>414</v>
      </c>
      <c r="AT99">
        <v>12558.6</v>
      </c>
      <c r="AU99">
        <v>607.06799999999998</v>
      </c>
      <c r="AV99">
        <v>2188.17</v>
      </c>
      <c r="AW99">
        <f t="shared" si="57"/>
        <v>0.72256817340517421</v>
      </c>
      <c r="AX99">
        <v>-1.734461745173538</v>
      </c>
      <c r="AY99" t="s">
        <v>804</v>
      </c>
      <c r="AZ99">
        <v>12613.4</v>
      </c>
      <c r="BA99">
        <v>456.41496153846151</v>
      </c>
      <c r="BB99">
        <v>505.21800000000002</v>
      </c>
      <c r="BC99">
        <f t="shared" si="58"/>
        <v>9.6597980399626526E-2</v>
      </c>
      <c r="BD99">
        <v>0.5</v>
      </c>
      <c r="BE99">
        <f t="shared" si="59"/>
        <v>1261.2300876540055</v>
      </c>
      <c r="BF99">
        <f t="shared" si="60"/>
        <v>1.7027386625150971</v>
      </c>
      <c r="BG99">
        <f t="shared" si="61"/>
        <v>60.916139643310437</v>
      </c>
      <c r="BH99">
        <f t="shared" si="62"/>
        <v>2.7252762531871709E-3</v>
      </c>
      <c r="BI99">
        <f t="shared" si="63"/>
        <v>3.3311402206572209</v>
      </c>
      <c r="BJ99">
        <f t="shared" si="64"/>
        <v>315.49696402380243</v>
      </c>
      <c r="BK99" t="s">
        <v>805</v>
      </c>
      <c r="BL99">
        <v>-2106.38</v>
      </c>
      <c r="BM99">
        <f t="shared" si="65"/>
        <v>-2106.38</v>
      </c>
      <c r="BN99">
        <f t="shared" si="66"/>
        <v>5.1692497100261674</v>
      </c>
      <c r="BO99">
        <f t="shared" si="67"/>
        <v>1.8687040831528629E-2</v>
      </c>
      <c r="BP99">
        <f t="shared" si="68"/>
        <v>0.39188087226834006</v>
      </c>
      <c r="BQ99">
        <f t="shared" si="69"/>
        <v>-0.47916581700086913</v>
      </c>
      <c r="BR99">
        <f t="shared" si="70"/>
        <v>1.0644170964302113</v>
      </c>
      <c r="BS99">
        <f t="shared" si="71"/>
        <v>-8.624171507006631E-2</v>
      </c>
      <c r="BT99">
        <f t="shared" si="72"/>
        <v>1.0862417150700663</v>
      </c>
      <c r="BU99">
        <v>3284</v>
      </c>
      <c r="BV99">
        <v>300</v>
      </c>
      <c r="BW99">
        <v>300</v>
      </c>
      <c r="BX99">
        <v>300</v>
      </c>
      <c r="BY99">
        <v>12613.4</v>
      </c>
      <c r="BZ99">
        <v>502.37</v>
      </c>
      <c r="CA99">
        <v>-9.1348100000000002E-3</v>
      </c>
      <c r="CB99">
        <v>2.82</v>
      </c>
      <c r="CC99" t="s">
        <v>417</v>
      </c>
      <c r="CD99" t="s">
        <v>417</v>
      </c>
      <c r="CE99" t="s">
        <v>417</v>
      </c>
      <c r="CF99" t="s">
        <v>417</v>
      </c>
      <c r="CG99" t="s">
        <v>417</v>
      </c>
      <c r="CH99" t="s">
        <v>417</v>
      </c>
      <c r="CI99" t="s">
        <v>417</v>
      </c>
      <c r="CJ99" t="s">
        <v>417</v>
      </c>
      <c r="CK99" t="s">
        <v>417</v>
      </c>
      <c r="CL99" t="s">
        <v>417</v>
      </c>
      <c r="CM99">
        <f>$B$11*DK99+$C$11*DL99+$F$11*DW99*(1-DZ99)</f>
        <v>1500.0222580645161</v>
      </c>
      <c r="CN99">
        <f t="shared" si="73"/>
        <v>1261.2300876540055</v>
      </c>
      <c r="CO99">
        <f>($B$11*$D$9+$C$11*$D$9+$F$11*((EJ99+EB99)/MAX(EJ99+EB99+EK99, 0.1)*$I$9+EK99/MAX(EJ99+EB99+EK99, 0.1)*$J$9))/($B$11+$C$11+$F$11)</f>
        <v>0.84080758193640082</v>
      </c>
      <c r="CP99">
        <f>($B$11*$K$9+$C$11*$K$9+$F$11*((EJ99+EB99)/MAX(EJ99+EB99+EK99, 0.1)*$P$9+EK99/MAX(EJ99+EB99+EK99, 0.1)*$Q$9))/($B$11+$C$11+$F$11)</f>
        <v>0.1611586331372537</v>
      </c>
      <c r="CQ99">
        <v>6</v>
      </c>
      <c r="CR99">
        <v>0.5</v>
      </c>
      <c r="CS99" t="s">
        <v>418</v>
      </c>
      <c r="CT99">
        <v>2</v>
      </c>
      <c r="CU99">
        <v>1690394129.5</v>
      </c>
      <c r="CV99">
        <v>409.75945161290332</v>
      </c>
      <c r="CW99">
        <v>411.40793548387092</v>
      </c>
      <c r="CX99">
        <v>33.113567741935491</v>
      </c>
      <c r="CY99">
        <v>33.240493548387093</v>
      </c>
      <c r="CZ99">
        <v>407.57145161290327</v>
      </c>
      <c r="DA99">
        <v>32.317567741935491</v>
      </c>
      <c r="DB99">
        <v>600.16374193548404</v>
      </c>
      <c r="DC99">
        <v>101.4147096774194</v>
      </c>
      <c r="DD99">
        <v>9.9941470967741905E-2</v>
      </c>
      <c r="DE99">
        <v>33.452919354838713</v>
      </c>
      <c r="DF99">
        <v>33.608732258064506</v>
      </c>
      <c r="DG99">
        <v>999.90000000000032</v>
      </c>
      <c r="DH99">
        <v>0</v>
      </c>
      <c r="DI99">
        <v>0</v>
      </c>
      <c r="DJ99">
        <v>9996.536129032258</v>
      </c>
      <c r="DK99">
        <v>0</v>
      </c>
      <c r="DL99">
        <v>1909.065161290323</v>
      </c>
      <c r="DM99">
        <v>-1.321458387096774</v>
      </c>
      <c r="DN99">
        <v>424.13425806451608</v>
      </c>
      <c r="DO99">
        <v>425.55364516129032</v>
      </c>
      <c r="DP99">
        <v>-0.1196070322580645</v>
      </c>
      <c r="DQ99">
        <v>411.40793548387092</v>
      </c>
      <c r="DR99">
        <v>33.240493548387093</v>
      </c>
      <c r="DS99">
        <v>3.3589516129032271</v>
      </c>
      <c r="DT99">
        <v>3.3710816129032262</v>
      </c>
      <c r="DU99">
        <v>25.923170967741939</v>
      </c>
      <c r="DV99">
        <v>25.984070967741928</v>
      </c>
      <c r="DW99">
        <v>1500.0222580645161</v>
      </c>
      <c r="DX99">
        <v>0.97299132258064536</v>
      </c>
      <c r="DY99">
        <v>2.7008364516129028E-2</v>
      </c>
      <c r="DZ99">
        <v>0</v>
      </c>
      <c r="EA99">
        <v>456.5426451612903</v>
      </c>
      <c r="EB99">
        <v>4.9993100000000013</v>
      </c>
      <c r="EC99">
        <v>9001.8741935483868</v>
      </c>
      <c r="ED99">
        <v>13259.4064516129</v>
      </c>
      <c r="EE99">
        <v>41</v>
      </c>
      <c r="EF99">
        <v>42.422999999999981</v>
      </c>
      <c r="EG99">
        <v>41.324193548387093</v>
      </c>
      <c r="EH99">
        <v>41.686999999999983</v>
      </c>
      <c r="EI99">
        <v>42.436999999999983</v>
      </c>
      <c r="EJ99">
        <v>1454.6425806451609</v>
      </c>
      <c r="EK99">
        <v>40.379677419354863</v>
      </c>
      <c r="EL99">
        <v>0</v>
      </c>
      <c r="EM99">
        <v>129.20000004768369</v>
      </c>
      <c r="EN99">
        <v>0</v>
      </c>
      <c r="EO99">
        <v>456.41496153846151</v>
      </c>
      <c r="EP99">
        <v>-10.74977777658793</v>
      </c>
      <c r="EQ99">
        <v>996.72307678828042</v>
      </c>
      <c r="ER99">
        <v>9014.2619230769214</v>
      </c>
      <c r="ES99">
        <v>15</v>
      </c>
      <c r="ET99">
        <v>1690394158.5</v>
      </c>
      <c r="EU99" t="s">
        <v>806</v>
      </c>
      <c r="EV99">
        <v>1690394154.5</v>
      </c>
      <c r="EW99">
        <v>1690394158.5</v>
      </c>
      <c r="EX99">
        <v>55</v>
      </c>
      <c r="EY99">
        <v>-0.32600000000000001</v>
      </c>
      <c r="EZ99">
        <v>-8.0000000000000002E-3</v>
      </c>
      <c r="FA99">
        <v>2.1880000000000002</v>
      </c>
      <c r="FB99">
        <v>0.79600000000000004</v>
      </c>
      <c r="FC99">
        <v>411</v>
      </c>
      <c r="FD99">
        <v>33</v>
      </c>
      <c r="FE99">
        <v>0.51</v>
      </c>
      <c r="FF99">
        <v>0.24</v>
      </c>
      <c r="FG99">
        <v>1.374711348341725</v>
      </c>
      <c r="FH99">
        <v>0.32616929575932008</v>
      </c>
      <c r="FI99">
        <v>6.7509634140144492E-2</v>
      </c>
      <c r="FJ99">
        <v>1</v>
      </c>
      <c r="FK99">
        <v>-1.310576</v>
      </c>
      <c r="FL99">
        <v>-0.33978844277673143</v>
      </c>
      <c r="FM99">
        <v>6.4151877907041827E-2</v>
      </c>
      <c r="FN99">
        <v>1</v>
      </c>
      <c r="FO99">
        <v>410.08679999999998</v>
      </c>
      <c r="FP99">
        <v>-0.28634482758531538</v>
      </c>
      <c r="FQ99">
        <v>3.616757295331928E-2</v>
      </c>
      <c r="FR99">
        <v>1</v>
      </c>
      <c r="FS99">
        <v>-0.14100052499999999</v>
      </c>
      <c r="FT99">
        <v>0.37265339212007542</v>
      </c>
      <c r="FU99">
        <v>4.0093681812716761E-2</v>
      </c>
      <c r="FV99">
        <v>1</v>
      </c>
      <c r="FW99">
        <v>33.120656666666669</v>
      </c>
      <c r="FX99">
        <v>4.6958843159501159E-3</v>
      </c>
      <c r="FY99">
        <v>8.2097780454504204E-3</v>
      </c>
      <c r="FZ99">
        <v>1</v>
      </c>
      <c r="GA99">
        <v>5</v>
      </c>
      <c r="GB99">
        <v>5</v>
      </c>
      <c r="GC99" t="s">
        <v>420</v>
      </c>
      <c r="GD99">
        <v>3.1713399999999998</v>
      </c>
      <c r="GE99">
        <v>2.7962899999999999</v>
      </c>
      <c r="GF99">
        <v>0.101589</v>
      </c>
      <c r="GG99">
        <v>0.10284500000000001</v>
      </c>
      <c r="GH99">
        <v>0.14723700000000001</v>
      </c>
      <c r="GI99">
        <v>0.14957000000000001</v>
      </c>
      <c r="GJ99">
        <v>27771.4</v>
      </c>
      <c r="GK99">
        <v>20413.400000000001</v>
      </c>
      <c r="GL99">
        <v>28920.3</v>
      </c>
      <c r="GM99">
        <v>22311.9</v>
      </c>
      <c r="GN99">
        <v>31363.3</v>
      </c>
      <c r="GO99">
        <v>27503.8</v>
      </c>
      <c r="GP99">
        <v>39893</v>
      </c>
      <c r="GQ99">
        <v>36162.300000000003</v>
      </c>
      <c r="GR99">
        <v>2.0931700000000002</v>
      </c>
      <c r="GS99">
        <v>1.8162799999999999</v>
      </c>
      <c r="GT99">
        <v>8.8162699999999997E-2</v>
      </c>
      <c r="GU99">
        <v>0</v>
      </c>
      <c r="GV99">
        <v>32.107799999999997</v>
      </c>
      <c r="GW99">
        <v>999.9</v>
      </c>
      <c r="GX99">
        <v>63.6</v>
      </c>
      <c r="GY99">
        <v>34.700000000000003</v>
      </c>
      <c r="GZ99">
        <v>34.837699999999998</v>
      </c>
      <c r="HA99">
        <v>62.071800000000003</v>
      </c>
      <c r="HB99">
        <v>30.532900000000001</v>
      </c>
      <c r="HC99">
        <v>1</v>
      </c>
      <c r="HD99">
        <v>0.44988800000000001</v>
      </c>
      <c r="HE99">
        <v>0</v>
      </c>
      <c r="HF99">
        <v>20.277799999999999</v>
      </c>
      <c r="HG99">
        <v>5.2237299999999998</v>
      </c>
      <c r="HH99">
        <v>11.9108</v>
      </c>
      <c r="HI99">
        <v>4.9637500000000001</v>
      </c>
      <c r="HJ99">
        <v>3.2919999999999998</v>
      </c>
      <c r="HK99">
        <v>9999</v>
      </c>
      <c r="HL99">
        <v>9999</v>
      </c>
      <c r="HM99">
        <v>9999</v>
      </c>
      <c r="HN99">
        <v>999.9</v>
      </c>
      <c r="HO99">
        <v>4.9702500000000001</v>
      </c>
      <c r="HP99">
        <v>1.87531</v>
      </c>
      <c r="HQ99">
        <v>1.87408</v>
      </c>
      <c r="HR99">
        <v>1.8732500000000001</v>
      </c>
      <c r="HS99">
        <v>1.87469</v>
      </c>
      <c r="HT99">
        <v>1.8696600000000001</v>
      </c>
      <c r="HU99">
        <v>1.8737900000000001</v>
      </c>
      <c r="HV99">
        <v>1.87887</v>
      </c>
      <c r="HW99">
        <v>0</v>
      </c>
      <c r="HX99">
        <v>0</v>
      </c>
      <c r="HY99">
        <v>0</v>
      </c>
      <c r="HZ99">
        <v>0</v>
      </c>
      <c r="IA99" t="s">
        <v>421</v>
      </c>
      <c r="IB99" t="s">
        <v>422</v>
      </c>
      <c r="IC99" t="s">
        <v>423</v>
      </c>
      <c r="ID99" t="s">
        <v>423</v>
      </c>
      <c r="IE99" t="s">
        <v>423</v>
      </c>
      <c r="IF99" t="s">
        <v>423</v>
      </c>
      <c r="IG99">
        <v>0</v>
      </c>
      <c r="IH99">
        <v>100</v>
      </c>
      <c r="II99">
        <v>100</v>
      </c>
      <c r="IJ99">
        <v>2.1880000000000002</v>
      </c>
      <c r="IK99">
        <v>0.79600000000000004</v>
      </c>
      <c r="IL99">
        <v>2.4931214196030989</v>
      </c>
      <c r="IM99">
        <v>7.5022699049890511E-4</v>
      </c>
      <c r="IN99">
        <v>-1.9075414379404558E-6</v>
      </c>
      <c r="IO99">
        <v>4.87577687351772E-10</v>
      </c>
      <c r="IP99">
        <v>0.80333000000000965</v>
      </c>
      <c r="IQ99">
        <v>0</v>
      </c>
      <c r="IR99">
        <v>0</v>
      </c>
      <c r="IS99">
        <v>0</v>
      </c>
      <c r="IT99">
        <v>1</v>
      </c>
      <c r="IU99">
        <v>1943</v>
      </c>
      <c r="IV99">
        <v>1</v>
      </c>
      <c r="IW99">
        <v>21</v>
      </c>
      <c r="IX99">
        <v>1.8</v>
      </c>
      <c r="IY99">
        <v>1.8</v>
      </c>
      <c r="IZ99">
        <v>1.09009</v>
      </c>
      <c r="JA99">
        <v>2.4328599999999998</v>
      </c>
      <c r="JB99">
        <v>1.42578</v>
      </c>
      <c r="JC99">
        <v>2.2668499999999998</v>
      </c>
      <c r="JD99">
        <v>1.5478499999999999</v>
      </c>
      <c r="JE99">
        <v>2.4047900000000002</v>
      </c>
      <c r="JF99">
        <v>38.403399999999998</v>
      </c>
      <c r="JG99">
        <v>14.1846</v>
      </c>
      <c r="JH99">
        <v>18</v>
      </c>
      <c r="JI99">
        <v>629.87599999999998</v>
      </c>
      <c r="JJ99">
        <v>430.93799999999999</v>
      </c>
      <c r="JK99">
        <v>32.609400000000001</v>
      </c>
      <c r="JL99">
        <v>33.047199999999997</v>
      </c>
      <c r="JM99">
        <v>30.000599999999999</v>
      </c>
      <c r="JN99">
        <v>32.875300000000003</v>
      </c>
      <c r="JO99">
        <v>32.810099999999998</v>
      </c>
      <c r="JP99">
        <v>21.854199999999999</v>
      </c>
      <c r="JQ99">
        <v>0</v>
      </c>
      <c r="JR99">
        <v>100</v>
      </c>
      <c r="JS99">
        <v>-999.9</v>
      </c>
      <c r="JT99">
        <v>411.37200000000001</v>
      </c>
      <c r="JU99">
        <v>35</v>
      </c>
      <c r="JV99">
        <v>94.230500000000006</v>
      </c>
      <c r="JW99">
        <v>92.235900000000001</v>
      </c>
    </row>
    <row r="100" spans="1:283" x14ac:dyDescent="0.2">
      <c r="A100">
        <v>84</v>
      </c>
      <c r="B100">
        <v>1690394238.5</v>
      </c>
      <c r="C100">
        <v>15868.400000095369</v>
      </c>
      <c r="D100" t="s">
        <v>807</v>
      </c>
      <c r="E100" t="s">
        <v>808</v>
      </c>
      <c r="F100">
        <v>15</v>
      </c>
      <c r="P100">
        <v>1690394230.5</v>
      </c>
      <c r="Q100">
        <f t="shared" si="37"/>
        <v>7.4053409528658173E-4</v>
      </c>
      <c r="R100">
        <f t="shared" si="38"/>
        <v>0.74053409528658176</v>
      </c>
      <c r="S100">
        <f t="shared" si="39"/>
        <v>7.0005776574303749</v>
      </c>
      <c r="T100">
        <f t="shared" si="40"/>
        <v>411.21803225806451</v>
      </c>
      <c r="U100">
        <f t="shared" si="41"/>
        <v>141.79651434988034</v>
      </c>
      <c r="V100">
        <f t="shared" si="42"/>
        <v>14.394352403060941</v>
      </c>
      <c r="W100">
        <f t="shared" si="43"/>
        <v>41.744448359360234</v>
      </c>
      <c r="X100">
        <f t="shared" si="44"/>
        <v>4.3086753367069006E-2</v>
      </c>
      <c r="Y100">
        <f>IF(LEFT(CS100,1)&lt;&gt;"0",IF(LEFT(CS100,1)="1",3,CT100),$D$5+$E$5*(DJ100*DC100/($K$5*1000))+$F$5*(DJ100*DC100/($K$5*1000))*MAX(MIN(CQ100,$J$5),$I$5)*MAX(MIN(CQ100,$J$5),$I$5)+$G$5*MAX(MIN(CQ100,$J$5),$I$5)*(DJ100*DC100/($K$5*1000))+$H$5*(DJ100*DC100/($K$5*1000))*(DJ100*DC100/($K$5*1000)))</f>
        <v>2.9537240436840313</v>
      </c>
      <c r="Z100">
        <f t="shared" si="45"/>
        <v>4.2740605090037888E-2</v>
      </c>
      <c r="AA100">
        <f t="shared" si="46"/>
        <v>2.6743746293353569E-2</v>
      </c>
      <c r="AB100">
        <f t="shared" si="47"/>
        <v>241.7446853735772</v>
      </c>
      <c r="AC100">
        <f>(DE100+(AB100+2*0.95*0.0000000567*(((DE100+$B$7)+273)^4-(DE100+273)^4)-44100*Q100)/(1.84*29.3*Y100+8*0.95*0.0000000567*(DE100+273)^3))</f>
        <v>34.632919168611728</v>
      </c>
      <c r="AD100">
        <f>($C$7*DF100+$D$7*DG100+$E$7*AC100)</f>
        <v>33.300225806451607</v>
      </c>
      <c r="AE100">
        <f t="shared" si="48"/>
        <v>5.1379596466390911</v>
      </c>
      <c r="AF100">
        <f t="shared" si="49"/>
        <v>66.786015382269369</v>
      </c>
      <c r="AG100">
        <f t="shared" si="50"/>
        <v>3.4535299947311633</v>
      </c>
      <c r="AH100">
        <f t="shared" si="51"/>
        <v>5.1710376415839008</v>
      </c>
      <c r="AI100">
        <f t="shared" si="52"/>
        <v>1.6844296519079278</v>
      </c>
      <c r="AJ100">
        <f t="shared" si="53"/>
        <v>-32.657553602138258</v>
      </c>
      <c r="AK100">
        <f t="shared" si="54"/>
        <v>18.234655082221284</v>
      </c>
      <c r="AL100">
        <f>2*0.95*0.0000000567*(((DE100+$B$7)+273)^4-(AD100+273)^4)</f>
        <v>1.4188102777763649</v>
      </c>
      <c r="AM100">
        <f t="shared" si="55"/>
        <v>228.7405971314366</v>
      </c>
      <c r="AN100">
        <v>0</v>
      </c>
      <c r="AO100">
        <v>0</v>
      </c>
      <c r="AP100">
        <f>IF(AN100*$H$13&gt;=AR100,1,(AR100/(AR100-AN100*$H$13)))</f>
        <v>1</v>
      </c>
      <c r="AQ100">
        <f t="shared" si="56"/>
        <v>0</v>
      </c>
      <c r="AR100">
        <f>MAX(0,($B$13+$C$13*DJ100)/(1+$D$13*DJ100)*DC100/(DE100+273)*$E$13)</f>
        <v>52487.623579857507</v>
      </c>
      <c r="AS100" t="s">
        <v>414</v>
      </c>
      <c r="AT100">
        <v>12558.6</v>
      </c>
      <c r="AU100">
        <v>607.06799999999998</v>
      </c>
      <c r="AV100">
        <v>2188.17</v>
      </c>
      <c r="AW100">
        <f t="shared" si="57"/>
        <v>0.72256817340517421</v>
      </c>
      <c r="AX100">
        <v>-1.734461745173538</v>
      </c>
      <c r="AY100" t="s">
        <v>809</v>
      </c>
      <c r="AZ100">
        <v>12517.9</v>
      </c>
      <c r="BA100">
        <v>661.66236000000004</v>
      </c>
      <c r="BB100">
        <v>858.81399999999996</v>
      </c>
      <c r="BC100">
        <f t="shared" si="58"/>
        <v>0.22956267596941826</v>
      </c>
      <c r="BD100">
        <v>0.5</v>
      </c>
      <c r="BE100">
        <f t="shared" si="59"/>
        <v>1261.2471094531318</v>
      </c>
      <c r="BF100">
        <f t="shared" si="60"/>
        <v>7.0005776574303749</v>
      </c>
      <c r="BG100">
        <f t="shared" si="61"/>
        <v>144.76763075237736</v>
      </c>
      <c r="BH100">
        <f t="shared" si="62"/>
        <v>6.9257160925358767E-3</v>
      </c>
      <c r="BI100">
        <f t="shared" si="63"/>
        <v>1.5478974492730675</v>
      </c>
      <c r="BJ100">
        <f t="shared" si="64"/>
        <v>424.69057229111746</v>
      </c>
      <c r="BK100" t="s">
        <v>810</v>
      </c>
      <c r="BL100">
        <v>-1945.22</v>
      </c>
      <c r="BM100">
        <f t="shared" si="65"/>
        <v>-1945.22</v>
      </c>
      <c r="BN100">
        <f t="shared" si="66"/>
        <v>3.2650073240538697</v>
      </c>
      <c r="BO100">
        <f t="shared" si="67"/>
        <v>7.031000337371085E-2</v>
      </c>
      <c r="BP100">
        <f t="shared" si="68"/>
        <v>0.32161397787288404</v>
      </c>
      <c r="BQ100">
        <f t="shared" si="69"/>
        <v>0.78313713028210952</v>
      </c>
      <c r="BR100">
        <f t="shared" si="70"/>
        <v>0.84077814081570967</v>
      </c>
      <c r="BS100">
        <f t="shared" si="71"/>
        <v>-0.20670425436110618</v>
      </c>
      <c r="BT100">
        <f t="shared" si="72"/>
        <v>1.2067042543611062</v>
      </c>
      <c r="BU100">
        <v>3286</v>
      </c>
      <c r="BV100">
        <v>300</v>
      </c>
      <c r="BW100">
        <v>300</v>
      </c>
      <c r="BX100">
        <v>300</v>
      </c>
      <c r="BY100">
        <v>12517.9</v>
      </c>
      <c r="BZ100">
        <v>817.3</v>
      </c>
      <c r="CA100">
        <v>-9.0691499999999998E-3</v>
      </c>
      <c r="CB100">
        <v>-4.12</v>
      </c>
      <c r="CC100" t="s">
        <v>417</v>
      </c>
      <c r="CD100" t="s">
        <v>417</v>
      </c>
      <c r="CE100" t="s">
        <v>417</v>
      </c>
      <c r="CF100" t="s">
        <v>417</v>
      </c>
      <c r="CG100" t="s">
        <v>417</v>
      </c>
      <c r="CH100" t="s">
        <v>417</v>
      </c>
      <c r="CI100" t="s">
        <v>417</v>
      </c>
      <c r="CJ100" t="s">
        <v>417</v>
      </c>
      <c r="CK100" t="s">
        <v>417</v>
      </c>
      <c r="CL100" t="s">
        <v>417</v>
      </c>
      <c r="CM100">
        <f>$B$11*DK100+$C$11*DL100+$F$11*DW100*(1-DZ100)</f>
        <v>1500.042580645161</v>
      </c>
      <c r="CN100">
        <f t="shared" si="73"/>
        <v>1261.2471094531318</v>
      </c>
      <c r="CO100">
        <f>($B$11*$D$9+$C$11*$D$9+$F$11*((EJ100+EB100)/MAX(EJ100+EB100+EK100, 0.1)*$I$9+EK100/MAX(EJ100+EB100+EK100, 0.1)*$J$9))/($B$11+$C$11+$F$11)</f>
        <v>0.84080753821713217</v>
      </c>
      <c r="CP100">
        <f>($B$11*$K$9+$C$11*$K$9+$F$11*((EJ100+EB100)/MAX(EJ100+EB100+EK100, 0.1)*$P$9+EK100/MAX(EJ100+EB100+EK100, 0.1)*$Q$9))/($B$11+$C$11+$F$11)</f>
        <v>0.16115854875906521</v>
      </c>
      <c r="CQ100">
        <v>6</v>
      </c>
      <c r="CR100">
        <v>0.5</v>
      </c>
      <c r="CS100" t="s">
        <v>418</v>
      </c>
      <c r="CT100">
        <v>2</v>
      </c>
      <c r="CU100">
        <v>1690394230.5</v>
      </c>
      <c r="CV100">
        <v>411.21803225806451</v>
      </c>
      <c r="CW100">
        <v>418.52103225806462</v>
      </c>
      <c r="CX100">
        <v>34.020183870967742</v>
      </c>
      <c r="CY100">
        <v>33.305048387096782</v>
      </c>
      <c r="CZ100">
        <v>407.53703225806453</v>
      </c>
      <c r="DA100">
        <v>33.194183870967741</v>
      </c>
      <c r="DB100">
        <v>600.17241935483878</v>
      </c>
      <c r="DC100">
        <v>101.4140645161291</v>
      </c>
      <c r="DD100">
        <v>0.1000839032258064</v>
      </c>
      <c r="DE100">
        <v>33.414735483870963</v>
      </c>
      <c r="DF100">
        <v>33.300225806451607</v>
      </c>
      <c r="DG100">
        <v>999.90000000000032</v>
      </c>
      <c r="DH100">
        <v>0</v>
      </c>
      <c r="DI100">
        <v>0</v>
      </c>
      <c r="DJ100">
        <v>9997.0932258064495</v>
      </c>
      <c r="DK100">
        <v>0</v>
      </c>
      <c r="DL100">
        <v>1286.447419354839</v>
      </c>
      <c r="DM100">
        <v>-8.7950980645161305</v>
      </c>
      <c r="DN100">
        <v>424.14229032258049</v>
      </c>
      <c r="DO100">
        <v>432.93996774193539</v>
      </c>
      <c r="DP100">
        <v>0.68463538709677418</v>
      </c>
      <c r="DQ100">
        <v>418.52103225806462</v>
      </c>
      <c r="DR100">
        <v>33.305048387096782</v>
      </c>
      <c r="DS100">
        <v>3.4470299999999998</v>
      </c>
      <c r="DT100">
        <v>3.3775990322580638</v>
      </c>
      <c r="DU100">
        <v>26.361067741935489</v>
      </c>
      <c r="DV100">
        <v>26.016712903225809</v>
      </c>
      <c r="DW100">
        <v>1500.042580645161</v>
      </c>
      <c r="DX100">
        <v>0.97299196774193564</v>
      </c>
      <c r="DY100">
        <v>2.700790322580645E-2</v>
      </c>
      <c r="DZ100">
        <v>0</v>
      </c>
      <c r="EA100">
        <v>663.39719354838724</v>
      </c>
      <c r="EB100">
        <v>4.9993100000000013</v>
      </c>
      <c r="EC100">
        <v>12072.251612903219</v>
      </c>
      <c r="ED100">
        <v>13259.587096774199</v>
      </c>
      <c r="EE100">
        <v>41.116870967741939</v>
      </c>
      <c r="EF100">
        <v>42.666999999999973</v>
      </c>
      <c r="EG100">
        <v>41.445129032258052</v>
      </c>
      <c r="EH100">
        <v>41.96748387096774</v>
      </c>
      <c r="EI100">
        <v>42.503999999999998</v>
      </c>
      <c r="EJ100">
        <v>1454.6654838709669</v>
      </c>
      <c r="EK100">
        <v>40.378064516129051</v>
      </c>
      <c r="EL100">
        <v>0</v>
      </c>
      <c r="EM100">
        <v>100.5999999046326</v>
      </c>
      <c r="EN100">
        <v>0</v>
      </c>
      <c r="EO100">
        <v>661.66236000000004</v>
      </c>
      <c r="EP100">
        <v>-109.0830770929006</v>
      </c>
      <c r="EQ100">
        <v>2276.9461744643099</v>
      </c>
      <c r="ER100">
        <v>12052.364</v>
      </c>
      <c r="ES100">
        <v>15</v>
      </c>
      <c r="ET100">
        <v>1690394264.5</v>
      </c>
      <c r="EU100" t="s">
        <v>811</v>
      </c>
      <c r="EV100">
        <v>1690394264.5</v>
      </c>
      <c r="EW100">
        <v>1690394257.5</v>
      </c>
      <c r="EX100">
        <v>56</v>
      </c>
      <c r="EY100">
        <v>1.4970000000000001</v>
      </c>
      <c r="EZ100">
        <v>3.1E-2</v>
      </c>
      <c r="FA100">
        <v>3.681</v>
      </c>
      <c r="FB100">
        <v>0.82599999999999996</v>
      </c>
      <c r="FC100">
        <v>418</v>
      </c>
      <c r="FD100">
        <v>33</v>
      </c>
      <c r="FE100">
        <v>0.2</v>
      </c>
      <c r="FF100">
        <v>0.15</v>
      </c>
      <c r="FG100">
        <v>8.5116561507966448</v>
      </c>
      <c r="FH100">
        <v>-7.4174553864020054E-2</v>
      </c>
      <c r="FI100">
        <v>3.93437154449785E-2</v>
      </c>
      <c r="FJ100">
        <v>1</v>
      </c>
      <c r="FK100">
        <v>-8.8143558536585367</v>
      </c>
      <c r="FL100">
        <v>0.22594432055750449</v>
      </c>
      <c r="FM100">
        <v>4.7645070176001982E-2</v>
      </c>
      <c r="FN100">
        <v>1</v>
      </c>
      <c r="FO100">
        <v>409.711064516129</v>
      </c>
      <c r="FP100">
        <v>0.7105645161275701</v>
      </c>
      <c r="FQ100">
        <v>5.5836128599897679E-2</v>
      </c>
      <c r="FR100">
        <v>1</v>
      </c>
      <c r="FS100">
        <v>0.6571119024390244</v>
      </c>
      <c r="FT100">
        <v>0.44309107317073282</v>
      </c>
      <c r="FU100">
        <v>4.5720668721932818E-2</v>
      </c>
      <c r="FV100">
        <v>1</v>
      </c>
      <c r="FW100">
        <v>33.985541935483873</v>
      </c>
      <c r="FX100">
        <v>0.23743064516136189</v>
      </c>
      <c r="FY100">
        <v>1.8870539835237239E-2</v>
      </c>
      <c r="FZ100">
        <v>1</v>
      </c>
      <c r="GA100">
        <v>5</v>
      </c>
      <c r="GB100">
        <v>5</v>
      </c>
      <c r="GC100" t="s">
        <v>420</v>
      </c>
      <c r="GD100">
        <v>3.1712199999999999</v>
      </c>
      <c r="GE100">
        <v>2.79698</v>
      </c>
      <c r="GF100">
        <v>0.101578</v>
      </c>
      <c r="GG100">
        <v>0.104198</v>
      </c>
      <c r="GH100">
        <v>0.149924</v>
      </c>
      <c r="GI100">
        <v>0.149705</v>
      </c>
      <c r="GJ100">
        <v>27758.1</v>
      </c>
      <c r="GK100">
        <v>20249</v>
      </c>
      <c r="GL100">
        <v>28906.799999999999</v>
      </c>
      <c r="GM100">
        <v>22166.1</v>
      </c>
      <c r="GN100">
        <v>31249.1</v>
      </c>
      <c r="GO100">
        <v>27414</v>
      </c>
      <c r="GP100">
        <v>39873.5</v>
      </c>
      <c r="GQ100">
        <v>36049.199999999997</v>
      </c>
      <c r="GR100">
        <v>2.0908500000000001</v>
      </c>
      <c r="GS100">
        <v>1.81717</v>
      </c>
      <c r="GT100">
        <v>9.4600000000000004E-2</v>
      </c>
      <c r="GU100">
        <v>0</v>
      </c>
      <c r="GV100">
        <v>31.749199999999998</v>
      </c>
      <c r="GW100">
        <v>999.9</v>
      </c>
      <c r="GX100">
        <v>63.5</v>
      </c>
      <c r="GY100">
        <v>34.799999999999997</v>
      </c>
      <c r="GZ100">
        <v>34.975700000000003</v>
      </c>
      <c r="HA100">
        <v>62.111800000000002</v>
      </c>
      <c r="HB100">
        <v>29.663499999999999</v>
      </c>
      <c r="HC100">
        <v>1</v>
      </c>
      <c r="HD100">
        <v>0.45887499999999998</v>
      </c>
      <c r="HE100">
        <v>0</v>
      </c>
      <c r="HF100">
        <v>20.277699999999999</v>
      </c>
      <c r="HG100">
        <v>5.2229799999999997</v>
      </c>
      <c r="HH100">
        <v>11.9108</v>
      </c>
      <c r="HI100">
        <v>4.9635999999999996</v>
      </c>
      <c r="HJ100">
        <v>3.2919999999999998</v>
      </c>
      <c r="HK100">
        <v>9999</v>
      </c>
      <c r="HL100">
        <v>9999</v>
      </c>
      <c r="HM100">
        <v>9999</v>
      </c>
      <c r="HN100">
        <v>999.9</v>
      </c>
      <c r="HO100">
        <v>4.9702599999999997</v>
      </c>
      <c r="HP100">
        <v>1.87531</v>
      </c>
      <c r="HQ100">
        <v>1.87408</v>
      </c>
      <c r="HR100">
        <v>1.8732599999999999</v>
      </c>
      <c r="HS100">
        <v>1.87469</v>
      </c>
      <c r="HT100">
        <v>1.86968</v>
      </c>
      <c r="HU100">
        <v>1.87381</v>
      </c>
      <c r="HV100">
        <v>1.8789</v>
      </c>
      <c r="HW100">
        <v>0</v>
      </c>
      <c r="HX100">
        <v>0</v>
      </c>
      <c r="HY100">
        <v>0</v>
      </c>
      <c r="HZ100">
        <v>0</v>
      </c>
      <c r="IA100" t="s">
        <v>421</v>
      </c>
      <c r="IB100" t="s">
        <v>422</v>
      </c>
      <c r="IC100" t="s">
        <v>423</v>
      </c>
      <c r="ID100" t="s">
        <v>423</v>
      </c>
      <c r="IE100" t="s">
        <v>423</v>
      </c>
      <c r="IF100" t="s">
        <v>423</v>
      </c>
      <c r="IG100">
        <v>0</v>
      </c>
      <c r="IH100">
        <v>100</v>
      </c>
      <c r="II100">
        <v>100</v>
      </c>
      <c r="IJ100">
        <v>3.681</v>
      </c>
      <c r="IK100">
        <v>0.82599999999999996</v>
      </c>
      <c r="IL100">
        <v>2.1667635593129031</v>
      </c>
      <c r="IM100">
        <v>7.5022699049890511E-4</v>
      </c>
      <c r="IN100">
        <v>-1.9075414379404558E-6</v>
      </c>
      <c r="IO100">
        <v>4.87577687351772E-10</v>
      </c>
      <c r="IP100">
        <v>0.79550999999999306</v>
      </c>
      <c r="IQ100">
        <v>0</v>
      </c>
      <c r="IR100">
        <v>0</v>
      </c>
      <c r="IS100">
        <v>0</v>
      </c>
      <c r="IT100">
        <v>1</v>
      </c>
      <c r="IU100">
        <v>1943</v>
      </c>
      <c r="IV100">
        <v>1</v>
      </c>
      <c r="IW100">
        <v>21</v>
      </c>
      <c r="IX100">
        <v>1.4</v>
      </c>
      <c r="IY100">
        <v>1.3</v>
      </c>
      <c r="IZ100">
        <v>1.1035200000000001</v>
      </c>
      <c r="JA100">
        <v>2.4255399999999998</v>
      </c>
      <c r="JB100">
        <v>1.42578</v>
      </c>
      <c r="JC100">
        <v>2.2668499999999998</v>
      </c>
      <c r="JD100">
        <v>1.5478499999999999</v>
      </c>
      <c r="JE100">
        <v>2.4023400000000001</v>
      </c>
      <c r="JF100">
        <v>38.550400000000003</v>
      </c>
      <c r="JG100">
        <v>14.1846</v>
      </c>
      <c r="JH100">
        <v>18</v>
      </c>
      <c r="JI100">
        <v>629.29700000000003</v>
      </c>
      <c r="JJ100">
        <v>432.30799999999999</v>
      </c>
      <c r="JK100">
        <v>32.680599999999998</v>
      </c>
      <c r="JL100">
        <v>33.176400000000001</v>
      </c>
      <c r="JM100">
        <v>30.000699999999998</v>
      </c>
      <c r="JN100">
        <v>32.998100000000001</v>
      </c>
      <c r="JO100">
        <v>32.933599999999998</v>
      </c>
      <c r="JP100">
        <v>22.120100000000001</v>
      </c>
      <c r="JQ100">
        <v>0</v>
      </c>
      <c r="JR100">
        <v>100</v>
      </c>
      <c r="JS100">
        <v>-999.9</v>
      </c>
      <c r="JT100">
        <v>418.73899999999998</v>
      </c>
      <c r="JU100">
        <v>35</v>
      </c>
      <c r="JV100">
        <v>94.185299999999998</v>
      </c>
      <c r="JW100">
        <v>91.827600000000004</v>
      </c>
    </row>
    <row r="101" spans="1:283" x14ac:dyDescent="0.2">
      <c r="A101">
        <v>85</v>
      </c>
      <c r="B101">
        <v>1690394358</v>
      </c>
      <c r="C101">
        <v>15987.900000095369</v>
      </c>
      <c r="D101" t="s">
        <v>812</v>
      </c>
      <c r="E101" t="s">
        <v>813</v>
      </c>
      <c r="F101">
        <v>15</v>
      </c>
      <c r="P101">
        <v>1690394350.25</v>
      </c>
      <c r="Q101">
        <f t="shared" si="37"/>
        <v>4.4151839270226712E-5</v>
      </c>
      <c r="R101">
        <f t="shared" si="38"/>
        <v>4.4151839270226714E-2</v>
      </c>
      <c r="S101">
        <f t="shared" si="39"/>
        <v>1.5733135038139008</v>
      </c>
      <c r="T101">
        <f t="shared" si="40"/>
        <v>409.94153333333333</v>
      </c>
      <c r="U101">
        <f t="shared" si="41"/>
        <v>-649.48656849369399</v>
      </c>
      <c r="V101">
        <f t="shared" si="42"/>
        <v>-65.933284475472007</v>
      </c>
      <c r="W101">
        <f t="shared" si="43"/>
        <v>41.615628477527615</v>
      </c>
      <c r="X101">
        <f t="shared" si="44"/>
        <v>2.3690117908360107E-3</v>
      </c>
      <c r="Y101">
        <f>IF(LEFT(CS101,1)&lt;&gt;"0",IF(LEFT(CS101,1)="1",3,CT101),$D$5+$E$5*(DJ101*DC101/($K$5*1000))+$F$5*(DJ101*DC101/($K$5*1000))*MAX(MIN(CQ101,$J$5),$I$5)*MAX(MIN(CQ101,$J$5),$I$5)+$G$5*MAX(MIN(CQ101,$J$5),$I$5)*(DJ101*DC101/($K$5*1000))+$H$5*(DJ101*DC101/($K$5*1000))*(DJ101*DC101/($K$5*1000)))</f>
        <v>2.9537846649175874</v>
      </c>
      <c r="Z101">
        <f t="shared" si="45"/>
        <v>2.3679567380856881E-3</v>
      </c>
      <c r="AA101">
        <f t="shared" si="46"/>
        <v>1.4800677121595946E-3</v>
      </c>
      <c r="AB101">
        <f t="shared" si="47"/>
        <v>241.73747877491908</v>
      </c>
      <c r="AC101">
        <f>(DE101+(AB101+2*0.95*0.0000000567*(((DE101+$B$7)+273)^4-(DE101+273)^4)-44100*Q101)/(1.84*29.3*Y101+8*0.95*0.0000000567*(DE101+273)^3))</f>
        <v>34.767857158267496</v>
      </c>
      <c r="AD101">
        <f>($C$7*DF101+$D$7*DG101+$E$7*AC101)</f>
        <v>33.507579999999997</v>
      </c>
      <c r="AE101">
        <f t="shared" si="48"/>
        <v>5.1979931346779553</v>
      </c>
      <c r="AF101">
        <f t="shared" si="49"/>
        <v>65.625887964880263</v>
      </c>
      <c r="AG101">
        <f t="shared" si="50"/>
        <v>3.3851910811469259</v>
      </c>
      <c r="AH101">
        <f t="shared" si="51"/>
        <v>5.1583166127344642</v>
      </c>
      <c r="AI101">
        <f t="shared" si="52"/>
        <v>1.8128020535310294</v>
      </c>
      <c r="AJ101">
        <f t="shared" si="53"/>
        <v>-1.947096111816998</v>
      </c>
      <c r="AK101">
        <f t="shared" si="54"/>
        <v>-21.785700864960024</v>
      </c>
      <c r="AL101">
        <f>2*0.95*0.0000000567*(((DE101+$B$7)+273)^4-(AD101+273)^4)</f>
        <v>-1.6964333225097292</v>
      </c>
      <c r="AM101">
        <f t="shared" si="55"/>
        <v>216.30824847563233</v>
      </c>
      <c r="AN101">
        <v>0</v>
      </c>
      <c r="AO101">
        <v>0</v>
      </c>
      <c r="AP101">
        <f>IF(AN101*$H$13&gt;=AR101,1,(AR101/(AR101-AN101*$H$13)))</f>
        <v>1</v>
      </c>
      <c r="AQ101">
        <f t="shared" si="56"/>
        <v>0</v>
      </c>
      <c r="AR101">
        <f>MAX(0,($B$13+$C$13*DJ101)/(1+$D$13*DJ101)*DC101/(DE101+273)*$E$13)</f>
        <v>52496.932257010783</v>
      </c>
      <c r="AS101" t="s">
        <v>414</v>
      </c>
      <c r="AT101">
        <v>12558.6</v>
      </c>
      <c r="AU101">
        <v>607.06799999999998</v>
      </c>
      <c r="AV101">
        <v>2188.17</v>
      </c>
      <c r="AW101">
        <f t="shared" si="57"/>
        <v>0.72256817340517421</v>
      </c>
      <c r="AX101">
        <v>-1.734461745173538</v>
      </c>
      <c r="AY101" t="s">
        <v>814</v>
      </c>
      <c r="AZ101">
        <v>12537.9</v>
      </c>
      <c r="BA101">
        <v>636.46704</v>
      </c>
      <c r="BB101">
        <v>757.86199999999997</v>
      </c>
      <c r="BC101">
        <f t="shared" si="58"/>
        <v>0.16018082447727944</v>
      </c>
      <c r="BD101">
        <v>0.5</v>
      </c>
      <c r="BE101">
        <f t="shared" si="59"/>
        <v>1261.2144105569535</v>
      </c>
      <c r="BF101">
        <f t="shared" si="60"/>
        <v>1.5733135038139008</v>
      </c>
      <c r="BG101">
        <f t="shared" si="61"/>
        <v>101.0111820628194</v>
      </c>
      <c r="BH101">
        <f t="shared" si="62"/>
        <v>2.6226906553713752E-3</v>
      </c>
      <c r="BI101">
        <f t="shared" si="63"/>
        <v>1.8872934650371704</v>
      </c>
      <c r="BJ101">
        <f t="shared" si="64"/>
        <v>398.44439703129132</v>
      </c>
      <c r="BK101" t="s">
        <v>815</v>
      </c>
      <c r="BL101">
        <v>-1559.63</v>
      </c>
      <c r="BM101">
        <f t="shared" si="65"/>
        <v>-1559.63</v>
      </c>
      <c r="BN101">
        <f t="shared" si="66"/>
        <v>3.0579340302060274</v>
      </c>
      <c r="BO101">
        <f t="shared" si="67"/>
        <v>5.238204058525335E-2</v>
      </c>
      <c r="BP101">
        <f t="shared" si="68"/>
        <v>0.38163936175889851</v>
      </c>
      <c r="BQ101">
        <f t="shared" si="69"/>
        <v>0.80503839675318634</v>
      </c>
      <c r="BR101">
        <f t="shared" si="70"/>
        <v>0.90462727894848016</v>
      </c>
      <c r="BS101">
        <f t="shared" si="71"/>
        <v>-0.12835951718407709</v>
      </c>
      <c r="BT101">
        <f t="shared" si="72"/>
        <v>1.128359517184077</v>
      </c>
      <c r="BU101">
        <v>3288</v>
      </c>
      <c r="BV101">
        <v>300</v>
      </c>
      <c r="BW101">
        <v>300</v>
      </c>
      <c r="BX101">
        <v>300</v>
      </c>
      <c r="BY101">
        <v>12537.9</v>
      </c>
      <c r="BZ101">
        <v>738.48</v>
      </c>
      <c r="CA101">
        <v>-9.0818200000000009E-3</v>
      </c>
      <c r="CB101">
        <v>1.67</v>
      </c>
      <c r="CC101" t="s">
        <v>417</v>
      </c>
      <c r="CD101" t="s">
        <v>417</v>
      </c>
      <c r="CE101" t="s">
        <v>417</v>
      </c>
      <c r="CF101" t="s">
        <v>417</v>
      </c>
      <c r="CG101" t="s">
        <v>417</v>
      </c>
      <c r="CH101" t="s">
        <v>417</v>
      </c>
      <c r="CI101" t="s">
        <v>417</v>
      </c>
      <c r="CJ101" t="s">
        <v>417</v>
      </c>
      <c r="CK101" t="s">
        <v>417</v>
      </c>
      <c r="CL101" t="s">
        <v>417</v>
      </c>
      <c r="CM101">
        <f>$B$11*DK101+$C$11*DL101+$F$11*DW101*(1-DZ101)</f>
        <v>1500.004333333334</v>
      </c>
      <c r="CN101">
        <f t="shared" si="73"/>
        <v>1261.2144105569535</v>
      </c>
      <c r="CO101">
        <f>($B$11*$D$9+$C$11*$D$9+$F$11*((EJ101+EB101)/MAX(EJ101+EB101+EK101, 0.1)*$I$9+EK101/MAX(EJ101+EB101+EK101, 0.1)*$J$9))/($B$11+$C$11+$F$11)</f>
        <v>0.84080717803945426</v>
      </c>
      <c r="CP101">
        <f>($B$11*$K$9+$C$11*$K$9+$F$11*((EJ101+EB101)/MAX(EJ101+EB101+EK101, 0.1)*$P$9+EK101/MAX(EJ101+EB101+EK101, 0.1)*$Q$9))/($B$11+$C$11+$F$11)</f>
        <v>0.16115785361614665</v>
      </c>
      <c r="CQ101">
        <v>6</v>
      </c>
      <c r="CR101">
        <v>0.5</v>
      </c>
      <c r="CS101" t="s">
        <v>418</v>
      </c>
      <c r="CT101">
        <v>2</v>
      </c>
      <c r="CU101">
        <v>1690394350.25</v>
      </c>
      <c r="CV101">
        <v>409.94153333333333</v>
      </c>
      <c r="CW101">
        <v>411.53246666666672</v>
      </c>
      <c r="CX101">
        <v>33.346376666666657</v>
      </c>
      <c r="CY101">
        <v>33.303710000000002</v>
      </c>
      <c r="CZ101">
        <v>406.55453333333332</v>
      </c>
      <c r="DA101">
        <v>32.528376666666666</v>
      </c>
      <c r="DB101">
        <v>600.18096666666679</v>
      </c>
      <c r="DC101">
        <v>101.4161666666667</v>
      </c>
      <c r="DD101">
        <v>9.9842553333333334E-2</v>
      </c>
      <c r="DE101">
        <v>33.370773333333339</v>
      </c>
      <c r="DF101">
        <v>33.507579999999997</v>
      </c>
      <c r="DG101">
        <v>999.9000000000002</v>
      </c>
      <c r="DH101">
        <v>0</v>
      </c>
      <c r="DI101">
        <v>0</v>
      </c>
      <c r="DJ101">
        <v>9997.23</v>
      </c>
      <c r="DK101">
        <v>0</v>
      </c>
      <c r="DL101">
        <v>1722.663666666667</v>
      </c>
      <c r="DM101">
        <v>-1.291836666666667</v>
      </c>
      <c r="DN101">
        <v>424.39620000000002</v>
      </c>
      <c r="DO101">
        <v>425.71023333333329</v>
      </c>
      <c r="DP101">
        <v>5.0722650666666667E-2</v>
      </c>
      <c r="DQ101">
        <v>411.53246666666672</v>
      </c>
      <c r="DR101">
        <v>33.303710000000002</v>
      </c>
      <c r="DS101">
        <v>3.3826776666666669</v>
      </c>
      <c r="DT101">
        <v>3.3775333333333331</v>
      </c>
      <c r="DU101">
        <v>26.042110000000001</v>
      </c>
      <c r="DV101">
        <v>26.01639333333333</v>
      </c>
      <c r="DW101">
        <v>1500.004333333334</v>
      </c>
      <c r="DX101">
        <v>0.97300600000000037</v>
      </c>
      <c r="DY101">
        <v>2.69935E-2</v>
      </c>
      <c r="DZ101">
        <v>0</v>
      </c>
      <c r="EA101">
        <v>636.83373333333327</v>
      </c>
      <c r="EB101">
        <v>4.9993100000000004</v>
      </c>
      <c r="EC101">
        <v>12155.29</v>
      </c>
      <c r="ED101">
        <v>13259.293333333329</v>
      </c>
      <c r="EE101">
        <v>41.125</v>
      </c>
      <c r="EF101">
        <v>42.75</v>
      </c>
      <c r="EG101">
        <v>41.436999999999983</v>
      </c>
      <c r="EH101">
        <v>42.125</v>
      </c>
      <c r="EI101">
        <v>42.561999999999983</v>
      </c>
      <c r="EJ101">
        <v>1454.6453333333329</v>
      </c>
      <c r="EK101">
        <v>40.358999999999988</v>
      </c>
      <c r="EL101">
        <v>0</v>
      </c>
      <c r="EM101">
        <v>118.8999998569489</v>
      </c>
      <c r="EN101">
        <v>0</v>
      </c>
      <c r="EO101">
        <v>636.46704</v>
      </c>
      <c r="EP101">
        <v>-45.471230843731448</v>
      </c>
      <c r="EQ101">
        <v>-845.70000082374031</v>
      </c>
      <c r="ER101">
        <v>12146.188</v>
      </c>
      <c r="ES101">
        <v>15</v>
      </c>
      <c r="ET101">
        <v>1690394379</v>
      </c>
      <c r="EU101" t="s">
        <v>816</v>
      </c>
      <c r="EV101">
        <v>1690394377</v>
      </c>
      <c r="EW101">
        <v>1690394379</v>
      </c>
      <c r="EX101">
        <v>57</v>
      </c>
      <c r="EY101">
        <v>-0.29799999999999999</v>
      </c>
      <c r="EZ101">
        <v>-8.0000000000000002E-3</v>
      </c>
      <c r="FA101">
        <v>3.387</v>
      </c>
      <c r="FB101">
        <v>0.81799999999999995</v>
      </c>
      <c r="FC101">
        <v>412</v>
      </c>
      <c r="FD101">
        <v>33</v>
      </c>
      <c r="FE101">
        <v>0.38</v>
      </c>
      <c r="FF101">
        <v>0.26</v>
      </c>
      <c r="FG101">
        <v>1.270403428644526</v>
      </c>
      <c r="FH101">
        <v>0.54330603378470088</v>
      </c>
      <c r="FI101">
        <v>5.6682016904346232E-2</v>
      </c>
      <c r="FJ101">
        <v>1</v>
      </c>
      <c r="FK101">
        <v>-1.2876195121951219</v>
      </c>
      <c r="FL101">
        <v>-0.32412606271777089</v>
      </c>
      <c r="FM101">
        <v>5.805044101642183E-2</v>
      </c>
      <c r="FN101">
        <v>1</v>
      </c>
      <c r="FO101">
        <v>410.25290322580651</v>
      </c>
      <c r="FP101">
        <v>-1.088467741937067</v>
      </c>
      <c r="FQ101">
        <v>8.703145698954573E-2</v>
      </c>
      <c r="FR101">
        <v>1</v>
      </c>
      <c r="FS101">
        <v>2.7060908463414631E-2</v>
      </c>
      <c r="FT101">
        <v>0.43842986272473872</v>
      </c>
      <c r="FU101">
        <v>4.3483066197016612E-2</v>
      </c>
      <c r="FV101">
        <v>1</v>
      </c>
      <c r="FW101">
        <v>33.348564516129031</v>
      </c>
      <c r="FX101">
        <v>0.50421774193549418</v>
      </c>
      <c r="FY101">
        <v>3.7755995451157799E-2</v>
      </c>
      <c r="FZ101">
        <v>1</v>
      </c>
      <c r="GA101">
        <v>5</v>
      </c>
      <c r="GB101">
        <v>5</v>
      </c>
      <c r="GC101" t="s">
        <v>420</v>
      </c>
      <c r="GD101">
        <v>3.1711900000000002</v>
      </c>
      <c r="GE101">
        <v>2.7971499999999998</v>
      </c>
      <c r="GF101">
        <v>0.101323</v>
      </c>
      <c r="GG101">
        <v>0.10281800000000001</v>
      </c>
      <c r="GH101">
        <v>0.14799999999999999</v>
      </c>
      <c r="GI101">
        <v>0.14973700000000001</v>
      </c>
      <c r="GJ101">
        <v>27766</v>
      </c>
      <c r="GK101">
        <v>20306.900000000001</v>
      </c>
      <c r="GL101">
        <v>28907.200000000001</v>
      </c>
      <c r="GM101">
        <v>22195.599999999999</v>
      </c>
      <c r="GN101">
        <v>31322.5</v>
      </c>
      <c r="GO101">
        <v>27456.7</v>
      </c>
      <c r="GP101">
        <v>39875.599999999999</v>
      </c>
      <c r="GQ101">
        <v>36106.5</v>
      </c>
      <c r="GR101">
        <v>2.0909</v>
      </c>
      <c r="GS101">
        <v>1.81488</v>
      </c>
      <c r="GT101">
        <v>0.107229</v>
      </c>
      <c r="GU101">
        <v>0</v>
      </c>
      <c r="GV101">
        <v>31.8047</v>
      </c>
      <c r="GW101">
        <v>999.9</v>
      </c>
      <c r="GX101">
        <v>63.3</v>
      </c>
      <c r="GY101">
        <v>34.799999999999997</v>
      </c>
      <c r="GZ101">
        <v>34.865699999999997</v>
      </c>
      <c r="HA101">
        <v>61.391800000000003</v>
      </c>
      <c r="HB101">
        <v>30.597000000000001</v>
      </c>
      <c r="HC101">
        <v>1</v>
      </c>
      <c r="HD101">
        <v>0.46548299999999998</v>
      </c>
      <c r="HE101">
        <v>0</v>
      </c>
      <c r="HF101">
        <v>20.278199999999998</v>
      </c>
      <c r="HG101">
        <v>5.22403</v>
      </c>
      <c r="HH101">
        <v>11.9087</v>
      </c>
      <c r="HI101">
        <v>4.9635999999999996</v>
      </c>
      <c r="HJ101">
        <v>3.2919999999999998</v>
      </c>
      <c r="HK101">
        <v>9999</v>
      </c>
      <c r="HL101">
        <v>9999</v>
      </c>
      <c r="HM101">
        <v>9999</v>
      </c>
      <c r="HN101">
        <v>999.9</v>
      </c>
      <c r="HO101">
        <v>4.9702599999999997</v>
      </c>
      <c r="HP101">
        <v>1.87531</v>
      </c>
      <c r="HQ101">
        <v>1.87408</v>
      </c>
      <c r="HR101">
        <v>1.8733</v>
      </c>
      <c r="HS101">
        <v>1.87469</v>
      </c>
      <c r="HT101">
        <v>1.8696600000000001</v>
      </c>
      <c r="HU101">
        <v>1.8737999999999999</v>
      </c>
      <c r="HV101">
        <v>1.8788800000000001</v>
      </c>
      <c r="HW101">
        <v>0</v>
      </c>
      <c r="HX101">
        <v>0</v>
      </c>
      <c r="HY101">
        <v>0</v>
      </c>
      <c r="HZ101">
        <v>0</v>
      </c>
      <c r="IA101" t="s">
        <v>421</v>
      </c>
      <c r="IB101" t="s">
        <v>422</v>
      </c>
      <c r="IC101" t="s">
        <v>423</v>
      </c>
      <c r="ID101" t="s">
        <v>423</v>
      </c>
      <c r="IE101" t="s">
        <v>423</v>
      </c>
      <c r="IF101" t="s">
        <v>423</v>
      </c>
      <c r="IG101">
        <v>0</v>
      </c>
      <c r="IH101">
        <v>100</v>
      </c>
      <c r="II101">
        <v>100</v>
      </c>
      <c r="IJ101">
        <v>3.387</v>
      </c>
      <c r="IK101">
        <v>0.81799999999999995</v>
      </c>
      <c r="IL101">
        <v>3.6636245613893008</v>
      </c>
      <c r="IM101">
        <v>7.5022699049890511E-4</v>
      </c>
      <c r="IN101">
        <v>-1.9075414379404558E-6</v>
      </c>
      <c r="IO101">
        <v>4.87577687351772E-10</v>
      </c>
      <c r="IP101">
        <v>0.82606499999999272</v>
      </c>
      <c r="IQ101">
        <v>0</v>
      </c>
      <c r="IR101">
        <v>0</v>
      </c>
      <c r="IS101">
        <v>0</v>
      </c>
      <c r="IT101">
        <v>1</v>
      </c>
      <c r="IU101">
        <v>1943</v>
      </c>
      <c r="IV101">
        <v>1</v>
      </c>
      <c r="IW101">
        <v>21</v>
      </c>
      <c r="IX101">
        <v>1.6</v>
      </c>
      <c r="IY101">
        <v>1.7</v>
      </c>
      <c r="IZ101">
        <v>1.08887</v>
      </c>
      <c r="JA101">
        <v>2.4291999999999998</v>
      </c>
      <c r="JB101">
        <v>1.42578</v>
      </c>
      <c r="JC101">
        <v>2.2668499999999998</v>
      </c>
      <c r="JD101">
        <v>1.5478499999999999</v>
      </c>
      <c r="JE101">
        <v>2.4682599999999999</v>
      </c>
      <c r="JF101">
        <v>38.624099999999999</v>
      </c>
      <c r="JG101">
        <v>14.1671</v>
      </c>
      <c r="JH101">
        <v>18</v>
      </c>
      <c r="JI101">
        <v>630.173</v>
      </c>
      <c r="JJ101">
        <v>431.45299999999997</v>
      </c>
      <c r="JK101">
        <v>32.6843</v>
      </c>
      <c r="JL101">
        <v>33.237099999999998</v>
      </c>
      <c r="JM101">
        <v>30.0001</v>
      </c>
      <c r="JN101">
        <v>33.084899999999998</v>
      </c>
      <c r="JO101">
        <v>33.008499999999998</v>
      </c>
      <c r="JP101">
        <v>21.8261</v>
      </c>
      <c r="JQ101">
        <v>0</v>
      </c>
      <c r="JR101">
        <v>100</v>
      </c>
      <c r="JS101">
        <v>-999.9</v>
      </c>
      <c r="JT101">
        <v>411.48399999999998</v>
      </c>
      <c r="JU101">
        <v>35</v>
      </c>
      <c r="JV101">
        <v>94.188599999999994</v>
      </c>
      <c r="JW101">
        <v>91.964299999999994</v>
      </c>
    </row>
    <row r="102" spans="1:283" x14ac:dyDescent="0.2">
      <c r="A102">
        <v>86</v>
      </c>
      <c r="B102">
        <v>1690394548</v>
      </c>
      <c r="C102">
        <v>16177.900000095369</v>
      </c>
      <c r="D102" t="s">
        <v>817</v>
      </c>
      <c r="E102" t="s">
        <v>818</v>
      </c>
      <c r="F102">
        <v>15</v>
      </c>
      <c r="P102">
        <v>1690394540</v>
      </c>
      <c r="Q102">
        <f t="shared" si="37"/>
        <v>2.4677944840434023E-3</v>
      </c>
      <c r="R102">
        <f t="shared" si="38"/>
        <v>2.4677944840434023</v>
      </c>
      <c r="S102">
        <f t="shared" si="39"/>
        <v>17.089134660918287</v>
      </c>
      <c r="T102">
        <f t="shared" si="40"/>
        <v>409.79483870967738</v>
      </c>
      <c r="U102">
        <f t="shared" si="41"/>
        <v>238.85260949394652</v>
      </c>
      <c r="V102">
        <f t="shared" si="42"/>
        <v>24.248550275595399</v>
      </c>
      <c r="W102">
        <f t="shared" si="43"/>
        <v>41.602772396685758</v>
      </c>
      <c r="X102">
        <f t="shared" si="44"/>
        <v>0.17207147632408828</v>
      </c>
      <c r="Y102">
        <f>IF(LEFT(CS102,1)&lt;&gt;"0",IF(LEFT(CS102,1)="1",3,CT102),$D$5+$E$5*(DJ102*DC102/($K$5*1000))+$F$5*(DJ102*DC102/($K$5*1000))*MAX(MIN(CQ102,$J$5),$I$5)*MAX(MIN(CQ102,$J$5),$I$5)+$G$5*MAX(MIN(CQ102,$J$5),$I$5)*(DJ102*DC102/($K$5*1000))+$H$5*(DJ102*DC102/($K$5*1000))*(DJ102*DC102/($K$5*1000)))</f>
        <v>2.955223701092538</v>
      </c>
      <c r="Z102">
        <f t="shared" si="45"/>
        <v>0.16669291355289037</v>
      </c>
      <c r="AA102">
        <f t="shared" si="46"/>
        <v>0.10465230879681825</v>
      </c>
      <c r="AB102">
        <f t="shared" si="47"/>
        <v>241.74005623613797</v>
      </c>
      <c r="AC102">
        <f>(DE102+(AB102+2*0.95*0.0000000567*(((DE102+$B$7)+273)^4-(DE102+273)^4)-44100*Q102)/(1.84*29.3*Y102+8*0.95*0.0000000567*(DE102+273)^3))</f>
        <v>33.853435885207212</v>
      </c>
      <c r="AD102">
        <f>($C$7*DF102+$D$7*DG102+$E$7*AC102)</f>
        <v>33.038780645161289</v>
      </c>
      <c r="AE102">
        <f t="shared" si="48"/>
        <v>5.0631260307592036</v>
      </c>
      <c r="AF102">
        <f t="shared" si="49"/>
        <v>71.423128606259183</v>
      </c>
      <c r="AG102">
        <f t="shared" si="50"/>
        <v>3.6244727746241536</v>
      </c>
      <c r="AH102">
        <f t="shared" si="51"/>
        <v>5.0746485702203223</v>
      </c>
      <c r="AI102">
        <f t="shared" si="52"/>
        <v>1.43865325613505</v>
      </c>
      <c r="AJ102">
        <f t="shared" si="53"/>
        <v>-108.82973674631404</v>
      </c>
      <c r="AK102">
        <f t="shared" si="54"/>
        <v>6.448430281014871</v>
      </c>
      <c r="AL102">
        <f>2*0.95*0.0000000567*(((DE102+$B$7)+273)^4-(AD102+273)^4)</f>
        <v>0.50002347909630596</v>
      </c>
      <c r="AM102">
        <f t="shared" si="55"/>
        <v>139.85877324993513</v>
      </c>
      <c r="AN102">
        <v>0</v>
      </c>
      <c r="AO102">
        <v>0</v>
      </c>
      <c r="AP102">
        <f>IF(AN102*$H$13&gt;=AR102,1,(AR102/(AR102-AN102*$H$13)))</f>
        <v>1</v>
      </c>
      <c r="AQ102">
        <f t="shared" si="56"/>
        <v>0</v>
      </c>
      <c r="AR102">
        <f>MAX(0,($B$13+$C$13*DJ102)/(1+$D$13*DJ102)*DC102/(DE102+273)*$E$13)</f>
        <v>52588.209601298076</v>
      </c>
      <c r="AS102" t="s">
        <v>414</v>
      </c>
      <c r="AT102">
        <v>12558.6</v>
      </c>
      <c r="AU102">
        <v>607.06799999999998</v>
      </c>
      <c r="AV102">
        <v>2188.17</v>
      </c>
      <c r="AW102">
        <f t="shared" si="57"/>
        <v>0.72256817340517421</v>
      </c>
      <c r="AX102">
        <v>-1.734461745173538</v>
      </c>
      <c r="AY102" t="s">
        <v>819</v>
      </c>
      <c r="AZ102">
        <v>12519.8</v>
      </c>
      <c r="BA102">
        <v>756.777923076923</v>
      </c>
      <c r="BB102">
        <v>1184.58</v>
      </c>
      <c r="BC102">
        <f t="shared" si="58"/>
        <v>0.361142410747334</v>
      </c>
      <c r="BD102">
        <v>0.5</v>
      </c>
      <c r="BE102">
        <f t="shared" si="59"/>
        <v>1261.2285876536903</v>
      </c>
      <c r="BF102">
        <f t="shared" si="60"/>
        <v>17.089134660918287</v>
      </c>
      <c r="BG102">
        <f t="shared" si="61"/>
        <v>227.74156632435447</v>
      </c>
      <c r="BH102">
        <f t="shared" si="62"/>
        <v>1.4924809499529382E-2</v>
      </c>
      <c r="BI102">
        <f t="shared" si="63"/>
        <v>0.84721166995897301</v>
      </c>
      <c r="BJ102">
        <f t="shared" si="64"/>
        <v>491.53573075403222</v>
      </c>
      <c r="BK102" t="s">
        <v>820</v>
      </c>
      <c r="BL102">
        <v>-1023.54</v>
      </c>
      <c r="BM102">
        <f t="shared" si="65"/>
        <v>-1023.54</v>
      </c>
      <c r="BN102">
        <f t="shared" si="66"/>
        <v>1.8640530821050501</v>
      </c>
      <c r="BO102">
        <f t="shared" si="67"/>
        <v>0.19374041126527405</v>
      </c>
      <c r="BP102">
        <f t="shared" si="68"/>
        <v>0.31247839935735172</v>
      </c>
      <c r="BQ102">
        <f t="shared" si="69"/>
        <v>0.74076742461295519</v>
      </c>
      <c r="BR102">
        <f t="shared" si="70"/>
        <v>0.63474083265975256</v>
      </c>
      <c r="BS102">
        <f t="shared" si="71"/>
        <v>-0.26203335813524015</v>
      </c>
      <c r="BT102">
        <f t="shared" si="72"/>
        <v>1.2620333581352401</v>
      </c>
      <c r="BU102">
        <v>3290</v>
      </c>
      <c r="BV102">
        <v>300</v>
      </c>
      <c r="BW102">
        <v>300</v>
      </c>
      <c r="BX102">
        <v>300</v>
      </c>
      <c r="BY102">
        <v>12519.8</v>
      </c>
      <c r="BZ102">
        <v>1079.6400000000001</v>
      </c>
      <c r="CA102">
        <v>-9.0702000000000005E-3</v>
      </c>
      <c r="CB102">
        <v>-15.16</v>
      </c>
      <c r="CC102" t="s">
        <v>417</v>
      </c>
      <c r="CD102" t="s">
        <v>417</v>
      </c>
      <c r="CE102" t="s">
        <v>417</v>
      </c>
      <c r="CF102" t="s">
        <v>417</v>
      </c>
      <c r="CG102" t="s">
        <v>417</v>
      </c>
      <c r="CH102" t="s">
        <v>417</v>
      </c>
      <c r="CI102" t="s">
        <v>417</v>
      </c>
      <c r="CJ102" t="s">
        <v>417</v>
      </c>
      <c r="CK102" t="s">
        <v>417</v>
      </c>
      <c r="CL102" t="s">
        <v>417</v>
      </c>
      <c r="CM102">
        <f>$B$11*DK102+$C$11*DL102+$F$11*DW102*(1-DZ102)</f>
        <v>1500.0212903225811</v>
      </c>
      <c r="CN102">
        <f t="shared" si="73"/>
        <v>1261.2285876536903</v>
      </c>
      <c r="CO102">
        <f>($B$11*$D$9+$C$11*$D$9+$F$11*((EJ102+EB102)/MAX(EJ102+EB102+EK102, 0.1)*$I$9+EK102/MAX(EJ102+EB102+EK102, 0.1)*$J$9))/($B$11+$C$11+$F$11)</f>
        <v>0.84080712439918892</v>
      </c>
      <c r="CP102">
        <f>($B$11*$K$9+$C$11*$K$9+$F$11*((EJ102+EB102)/MAX(EJ102+EB102+EK102, 0.1)*$P$9+EK102/MAX(EJ102+EB102+EK102, 0.1)*$Q$9))/($B$11+$C$11+$F$11)</f>
        <v>0.16115775009043473</v>
      </c>
      <c r="CQ102">
        <v>6</v>
      </c>
      <c r="CR102">
        <v>0.5</v>
      </c>
      <c r="CS102" t="s">
        <v>418</v>
      </c>
      <c r="CT102">
        <v>2</v>
      </c>
      <c r="CU102">
        <v>1690394540</v>
      </c>
      <c r="CV102">
        <v>409.79483870967738</v>
      </c>
      <c r="CW102">
        <v>427.88954838709668</v>
      </c>
      <c r="CX102">
        <v>35.701712903225797</v>
      </c>
      <c r="CY102">
        <v>33.322774193548383</v>
      </c>
      <c r="CZ102">
        <v>406.40670967741943</v>
      </c>
      <c r="DA102">
        <v>34.884045161290317</v>
      </c>
      <c r="DB102">
        <v>600.18948387096759</v>
      </c>
      <c r="DC102">
        <v>101.42093548387091</v>
      </c>
      <c r="DD102">
        <v>0.1000415193548387</v>
      </c>
      <c r="DE102">
        <v>33.07925483870968</v>
      </c>
      <c r="DF102">
        <v>33.038780645161289</v>
      </c>
      <c r="DG102">
        <v>999.90000000000032</v>
      </c>
      <c r="DH102">
        <v>0</v>
      </c>
      <c r="DI102">
        <v>0</v>
      </c>
      <c r="DJ102">
        <v>10004.92774193548</v>
      </c>
      <c r="DK102">
        <v>0</v>
      </c>
      <c r="DL102">
        <v>1283.466451612903</v>
      </c>
      <c r="DM102">
        <v>-18.09465483870968</v>
      </c>
      <c r="DN102">
        <v>424.96696774193549</v>
      </c>
      <c r="DO102">
        <v>442.63958064516129</v>
      </c>
      <c r="DP102">
        <v>2.3789403225806449</v>
      </c>
      <c r="DQ102">
        <v>427.88954838709668</v>
      </c>
      <c r="DR102">
        <v>33.322774193548383</v>
      </c>
      <c r="DS102">
        <v>3.6209003225806451</v>
      </c>
      <c r="DT102">
        <v>3.3796270967741942</v>
      </c>
      <c r="DU102">
        <v>27.197545161290329</v>
      </c>
      <c r="DV102">
        <v>26.026861290322579</v>
      </c>
      <c r="DW102">
        <v>1500.0212903225811</v>
      </c>
      <c r="DX102">
        <v>0.97300551612903252</v>
      </c>
      <c r="DY102">
        <v>2.69940935483871E-2</v>
      </c>
      <c r="DZ102">
        <v>0</v>
      </c>
      <c r="EA102">
        <v>756.94970967741926</v>
      </c>
      <c r="EB102">
        <v>4.9993100000000013</v>
      </c>
      <c r="EC102">
        <v>15255.061290322579</v>
      </c>
      <c r="ED102">
        <v>13259.45161290322</v>
      </c>
      <c r="EE102">
        <v>41.375</v>
      </c>
      <c r="EF102">
        <v>42.947161290322569</v>
      </c>
      <c r="EG102">
        <v>41.691064516129018</v>
      </c>
      <c r="EH102">
        <v>42.182999999999979</v>
      </c>
      <c r="EI102">
        <v>42.697161290322569</v>
      </c>
      <c r="EJ102">
        <v>1454.6645161290321</v>
      </c>
      <c r="EK102">
        <v>40.356774193548368</v>
      </c>
      <c r="EL102">
        <v>0</v>
      </c>
      <c r="EM102">
        <v>189.20000004768369</v>
      </c>
      <c r="EN102">
        <v>0</v>
      </c>
      <c r="EO102">
        <v>756.777923076923</v>
      </c>
      <c r="EP102">
        <v>-64.437606815621876</v>
      </c>
      <c r="EQ102">
        <v>3191.415384435576</v>
      </c>
      <c r="ER102">
        <v>15266.396153846161</v>
      </c>
      <c r="ES102">
        <v>15</v>
      </c>
      <c r="ET102">
        <v>1690394379</v>
      </c>
      <c r="EU102" t="s">
        <v>816</v>
      </c>
      <c r="EV102">
        <v>1690394377</v>
      </c>
      <c r="EW102">
        <v>1690394379</v>
      </c>
      <c r="EX102">
        <v>57</v>
      </c>
      <c r="EY102">
        <v>-0.29799999999999999</v>
      </c>
      <c r="EZ102">
        <v>-8.0000000000000002E-3</v>
      </c>
      <c r="FA102">
        <v>3.387</v>
      </c>
      <c r="FB102">
        <v>0.81799999999999995</v>
      </c>
      <c r="FC102">
        <v>412</v>
      </c>
      <c r="FD102">
        <v>33</v>
      </c>
      <c r="FE102">
        <v>0.38</v>
      </c>
      <c r="FF102">
        <v>0.26</v>
      </c>
      <c r="FG102">
        <v>17.090779646625741</v>
      </c>
      <c r="FH102">
        <v>-0.84478311852903376</v>
      </c>
      <c r="FI102">
        <v>7.8052155750604479E-2</v>
      </c>
      <c r="FJ102">
        <v>1</v>
      </c>
      <c r="FK102">
        <v>-18.111825</v>
      </c>
      <c r="FL102">
        <v>0.55499437148218567</v>
      </c>
      <c r="FM102">
        <v>7.0612664409438308E-2</v>
      </c>
      <c r="FN102">
        <v>1</v>
      </c>
      <c r="FO102">
        <v>409.8005</v>
      </c>
      <c r="FP102">
        <v>0.40175305895362251</v>
      </c>
      <c r="FQ102">
        <v>4.3324165696910603E-2</v>
      </c>
      <c r="FR102">
        <v>1</v>
      </c>
      <c r="FS102">
        <v>2.3638409999999999</v>
      </c>
      <c r="FT102">
        <v>0.33814131332081998</v>
      </c>
      <c r="FU102">
        <v>3.3992008752058191E-2</v>
      </c>
      <c r="FV102">
        <v>1</v>
      </c>
      <c r="FW102">
        <v>35.702800000000003</v>
      </c>
      <c r="FX102">
        <v>0.14460867630699681</v>
      </c>
      <c r="FY102">
        <v>1.1181055406356361E-2</v>
      </c>
      <c r="FZ102">
        <v>1</v>
      </c>
      <c r="GA102">
        <v>5</v>
      </c>
      <c r="GB102">
        <v>5</v>
      </c>
      <c r="GC102" t="s">
        <v>420</v>
      </c>
      <c r="GD102">
        <v>3.1708699999999999</v>
      </c>
      <c r="GE102">
        <v>2.7960500000000001</v>
      </c>
      <c r="GF102">
        <v>0.10133399999999999</v>
      </c>
      <c r="GG102">
        <v>0.105937</v>
      </c>
      <c r="GH102">
        <v>0.15498600000000001</v>
      </c>
      <c r="GI102">
        <v>0.14971699999999999</v>
      </c>
      <c r="GJ102">
        <v>27755.1</v>
      </c>
      <c r="GK102">
        <v>20234</v>
      </c>
      <c r="GL102">
        <v>28896.400000000001</v>
      </c>
      <c r="GM102">
        <v>22193.200000000001</v>
      </c>
      <c r="GN102">
        <v>31050.7</v>
      </c>
      <c r="GO102">
        <v>27458.1</v>
      </c>
      <c r="GP102">
        <v>39858.9</v>
      </c>
      <c r="GQ102">
        <v>36107.1</v>
      </c>
      <c r="GR102">
        <v>2.0897800000000002</v>
      </c>
      <c r="GS102">
        <v>1.8185500000000001</v>
      </c>
      <c r="GT102">
        <v>0.106171</v>
      </c>
      <c r="GU102">
        <v>0</v>
      </c>
      <c r="GV102">
        <v>31.305599999999998</v>
      </c>
      <c r="GW102">
        <v>999.9</v>
      </c>
      <c r="GX102">
        <v>63</v>
      </c>
      <c r="GY102">
        <v>34.9</v>
      </c>
      <c r="GZ102">
        <v>34.894799999999996</v>
      </c>
      <c r="HA102">
        <v>61.9818</v>
      </c>
      <c r="HB102">
        <v>30.564900000000002</v>
      </c>
      <c r="HC102">
        <v>1</v>
      </c>
      <c r="HD102">
        <v>0.46686699999999998</v>
      </c>
      <c r="HE102">
        <v>0</v>
      </c>
      <c r="HF102">
        <v>20.278300000000002</v>
      </c>
      <c r="HG102">
        <v>5.2231300000000003</v>
      </c>
      <c r="HH102">
        <v>11.9107</v>
      </c>
      <c r="HI102">
        <v>4.9637500000000001</v>
      </c>
      <c r="HJ102">
        <v>3.2919999999999998</v>
      </c>
      <c r="HK102">
        <v>9999</v>
      </c>
      <c r="HL102">
        <v>9999</v>
      </c>
      <c r="HM102">
        <v>9999</v>
      </c>
      <c r="HN102">
        <v>999.9</v>
      </c>
      <c r="HO102">
        <v>4.9702400000000004</v>
      </c>
      <c r="HP102">
        <v>1.8753</v>
      </c>
      <c r="HQ102">
        <v>1.87408</v>
      </c>
      <c r="HR102">
        <v>1.8732800000000001</v>
      </c>
      <c r="HS102">
        <v>1.87469</v>
      </c>
      <c r="HT102">
        <v>1.8696600000000001</v>
      </c>
      <c r="HU102">
        <v>1.87378</v>
      </c>
      <c r="HV102">
        <v>1.8788499999999999</v>
      </c>
      <c r="HW102">
        <v>0</v>
      </c>
      <c r="HX102">
        <v>0</v>
      </c>
      <c r="HY102">
        <v>0</v>
      </c>
      <c r="HZ102">
        <v>0</v>
      </c>
      <c r="IA102" t="s">
        <v>421</v>
      </c>
      <c r="IB102" t="s">
        <v>422</v>
      </c>
      <c r="IC102" t="s">
        <v>423</v>
      </c>
      <c r="ID102" t="s">
        <v>423</v>
      </c>
      <c r="IE102" t="s">
        <v>423</v>
      </c>
      <c r="IF102" t="s">
        <v>423</v>
      </c>
      <c r="IG102">
        <v>0</v>
      </c>
      <c r="IH102">
        <v>100</v>
      </c>
      <c r="II102">
        <v>100</v>
      </c>
      <c r="IJ102">
        <v>3.3879999999999999</v>
      </c>
      <c r="IK102">
        <v>0.81769999999999998</v>
      </c>
      <c r="IL102">
        <v>3.3656222469222228</v>
      </c>
      <c r="IM102">
        <v>7.5022699049890511E-4</v>
      </c>
      <c r="IN102">
        <v>-1.9075414379404558E-6</v>
      </c>
      <c r="IO102">
        <v>4.87577687351772E-10</v>
      </c>
      <c r="IP102">
        <v>0.81766500000000519</v>
      </c>
      <c r="IQ102">
        <v>0</v>
      </c>
      <c r="IR102">
        <v>0</v>
      </c>
      <c r="IS102">
        <v>0</v>
      </c>
      <c r="IT102">
        <v>1</v>
      </c>
      <c r="IU102">
        <v>1943</v>
      </c>
      <c r="IV102">
        <v>1</v>
      </c>
      <c r="IW102">
        <v>21</v>
      </c>
      <c r="IX102">
        <v>2.9</v>
      </c>
      <c r="IY102">
        <v>2.8</v>
      </c>
      <c r="IZ102">
        <v>1.1254900000000001</v>
      </c>
      <c r="JA102">
        <v>2.4426299999999999</v>
      </c>
      <c r="JB102">
        <v>1.42578</v>
      </c>
      <c r="JC102">
        <v>2.2656200000000002</v>
      </c>
      <c r="JD102">
        <v>1.5478499999999999</v>
      </c>
      <c r="JE102">
        <v>2.4133300000000002</v>
      </c>
      <c r="JF102">
        <v>38.5259</v>
      </c>
      <c r="JG102">
        <v>14.1408</v>
      </c>
      <c r="JH102">
        <v>18</v>
      </c>
      <c r="JI102">
        <v>629.745</v>
      </c>
      <c r="JJ102">
        <v>433.99400000000003</v>
      </c>
      <c r="JK102">
        <v>32.588000000000001</v>
      </c>
      <c r="JL102">
        <v>33.273899999999998</v>
      </c>
      <c r="JM102">
        <v>30.000299999999999</v>
      </c>
      <c r="JN102">
        <v>33.129100000000001</v>
      </c>
      <c r="JO102">
        <v>33.061399999999999</v>
      </c>
      <c r="JP102">
        <v>22.530100000000001</v>
      </c>
      <c r="JQ102">
        <v>0</v>
      </c>
      <c r="JR102">
        <v>100</v>
      </c>
      <c r="JS102">
        <v>-999.9</v>
      </c>
      <c r="JT102">
        <v>427.92599999999999</v>
      </c>
      <c r="JU102">
        <v>35</v>
      </c>
      <c r="JV102">
        <v>94.1511</v>
      </c>
      <c r="JW102">
        <v>91.961500000000001</v>
      </c>
    </row>
    <row r="103" spans="1:283" x14ac:dyDescent="0.2">
      <c r="A103">
        <v>87</v>
      </c>
      <c r="B103">
        <v>1690394687</v>
      </c>
      <c r="C103">
        <v>16316.900000095369</v>
      </c>
      <c r="D103" t="s">
        <v>821</v>
      </c>
      <c r="E103" t="s">
        <v>822</v>
      </c>
      <c r="F103">
        <v>15</v>
      </c>
      <c r="P103">
        <v>1690394679</v>
      </c>
      <c r="Q103">
        <f t="shared" si="37"/>
        <v>1.2103071753082838E-3</v>
      </c>
      <c r="R103">
        <f t="shared" si="38"/>
        <v>1.2103071753082839</v>
      </c>
      <c r="S103">
        <f t="shared" si="39"/>
        <v>10.138540267649645</v>
      </c>
      <c r="T103">
        <f t="shared" si="40"/>
        <v>410.1199677419354</v>
      </c>
      <c r="U103">
        <f t="shared" si="41"/>
        <v>183.81219565981652</v>
      </c>
      <c r="V103">
        <f t="shared" si="42"/>
        <v>18.659317608966077</v>
      </c>
      <c r="W103">
        <f t="shared" si="43"/>
        <v>41.632486399533462</v>
      </c>
      <c r="X103">
        <f t="shared" si="44"/>
        <v>7.5117515778876404E-2</v>
      </c>
      <c r="Y103">
        <f>IF(LEFT(CS103,1)&lt;&gt;"0",IF(LEFT(CS103,1)="1",3,CT103),$D$5+$E$5*(DJ103*DC103/($K$5*1000))+$F$5*(DJ103*DC103/($K$5*1000))*MAX(MIN(CQ103,$J$5),$I$5)*MAX(MIN(CQ103,$J$5),$I$5)+$G$5*MAX(MIN(CQ103,$J$5),$I$5)*(DJ103*DC103/($K$5*1000))+$H$5*(DJ103*DC103/($K$5*1000))*(DJ103*DC103/($K$5*1000)))</f>
        <v>2.954664830207876</v>
      </c>
      <c r="Z103">
        <f t="shared" si="45"/>
        <v>7.4072478326695848E-2</v>
      </c>
      <c r="AA103">
        <f t="shared" si="46"/>
        <v>4.6387980185435586E-2</v>
      </c>
      <c r="AB103">
        <f t="shared" si="47"/>
        <v>241.73365162363649</v>
      </c>
      <c r="AC103">
        <f>(DE103+(AB103+2*0.95*0.0000000567*(((DE103+$B$7)+273)^4-(DE103+273)^4)-44100*Q103)/(1.84*29.3*Y103+8*0.95*0.0000000567*(DE103+273)^3))</f>
        <v>34.220655163625345</v>
      </c>
      <c r="AD103">
        <f>($C$7*DF103+$D$7*DG103+$E$7*AC103)</f>
        <v>33.087938709677417</v>
      </c>
      <c r="AE103">
        <f t="shared" si="48"/>
        <v>5.0771237392978987</v>
      </c>
      <c r="AF103">
        <f t="shared" si="49"/>
        <v>68.572401346040934</v>
      </c>
      <c r="AG103">
        <f t="shared" si="50"/>
        <v>3.488431503360423</v>
      </c>
      <c r="AH103">
        <f t="shared" si="51"/>
        <v>5.0872237735361585</v>
      </c>
      <c r="AI103">
        <f t="shared" si="52"/>
        <v>1.5886922359374758</v>
      </c>
      <c r="AJ103">
        <f t="shared" si="53"/>
        <v>-53.374546431095318</v>
      </c>
      <c r="AK103">
        <f t="shared" si="54"/>
        <v>5.6384190727391585</v>
      </c>
      <c r="AL103">
        <f>2*0.95*0.0000000567*(((DE103+$B$7)+273)^4-(AD103+273)^4)</f>
        <v>0.4374962353645161</v>
      </c>
      <c r="AM103">
        <f t="shared" si="55"/>
        <v>194.43502050064484</v>
      </c>
      <c r="AN103">
        <v>0</v>
      </c>
      <c r="AO103">
        <v>0</v>
      </c>
      <c r="AP103">
        <f>IF(AN103*$H$13&gt;=AR103,1,(AR103/(AR103-AN103*$H$13)))</f>
        <v>1</v>
      </c>
      <c r="AQ103">
        <f t="shared" si="56"/>
        <v>0</v>
      </c>
      <c r="AR103">
        <f>MAX(0,($B$13+$C$13*DJ103)/(1+$D$13*DJ103)*DC103/(DE103+273)*$E$13)</f>
        <v>52564.472975826953</v>
      </c>
      <c r="AS103" t="s">
        <v>414</v>
      </c>
      <c r="AT103">
        <v>12558.6</v>
      </c>
      <c r="AU103">
        <v>607.06799999999998</v>
      </c>
      <c r="AV103">
        <v>2188.17</v>
      </c>
      <c r="AW103">
        <f t="shared" si="57"/>
        <v>0.72256817340517421</v>
      </c>
      <c r="AX103">
        <v>-1.734461745173538</v>
      </c>
      <c r="AY103" t="s">
        <v>823</v>
      </c>
      <c r="AZ103">
        <v>12554.7</v>
      </c>
      <c r="BA103">
        <v>658.2361538461538</v>
      </c>
      <c r="BB103">
        <v>896.78700000000003</v>
      </c>
      <c r="BC103">
        <f t="shared" si="58"/>
        <v>0.26600613763786296</v>
      </c>
      <c r="BD103">
        <v>0.5</v>
      </c>
      <c r="BE103">
        <f t="shared" si="59"/>
        <v>1261.1910682990597</v>
      </c>
      <c r="BF103">
        <f t="shared" si="60"/>
        <v>10.138540267649645</v>
      </c>
      <c r="BG103">
        <f t="shared" si="61"/>
        <v>167.74228245080155</v>
      </c>
      <c r="BH103">
        <f t="shared" si="62"/>
        <v>9.4141183768737258E-3</v>
      </c>
      <c r="BI103">
        <f t="shared" si="63"/>
        <v>1.4400108386941382</v>
      </c>
      <c r="BJ103">
        <f t="shared" si="64"/>
        <v>433.77342030002802</v>
      </c>
      <c r="BK103" t="s">
        <v>824</v>
      </c>
      <c r="BL103">
        <v>-7.35</v>
      </c>
      <c r="BM103">
        <f t="shared" si="65"/>
        <v>-7.35</v>
      </c>
      <c r="BN103">
        <f t="shared" si="66"/>
        <v>1.0081959261229254</v>
      </c>
      <c r="BO103">
        <f t="shared" si="67"/>
        <v>0.26384369421210085</v>
      </c>
      <c r="BP103">
        <f t="shared" si="68"/>
        <v>0.58819004153913423</v>
      </c>
      <c r="BQ103">
        <f t="shared" si="69"/>
        <v>0.82338695823831431</v>
      </c>
      <c r="BR103">
        <f t="shared" si="70"/>
        <v>0.81676134746524887</v>
      </c>
      <c r="BS103">
        <f t="shared" si="71"/>
        <v>-2.9461328447665191E-3</v>
      </c>
      <c r="BT103">
        <f t="shared" si="72"/>
        <v>1.0029461328447664</v>
      </c>
      <c r="BU103">
        <v>3292</v>
      </c>
      <c r="BV103">
        <v>300</v>
      </c>
      <c r="BW103">
        <v>300</v>
      </c>
      <c r="BX103">
        <v>300</v>
      </c>
      <c r="BY103">
        <v>12554.7</v>
      </c>
      <c r="BZ103">
        <v>845.73</v>
      </c>
      <c r="CA103">
        <v>-9.0947700000000003E-3</v>
      </c>
      <c r="CB103">
        <v>-7.3</v>
      </c>
      <c r="CC103" t="s">
        <v>417</v>
      </c>
      <c r="CD103" t="s">
        <v>417</v>
      </c>
      <c r="CE103" t="s">
        <v>417</v>
      </c>
      <c r="CF103" t="s">
        <v>417</v>
      </c>
      <c r="CG103" t="s">
        <v>417</v>
      </c>
      <c r="CH103" t="s">
        <v>417</v>
      </c>
      <c r="CI103" t="s">
        <v>417</v>
      </c>
      <c r="CJ103" t="s">
        <v>417</v>
      </c>
      <c r="CK103" t="s">
        <v>417</v>
      </c>
      <c r="CL103" t="s">
        <v>417</v>
      </c>
      <c r="CM103">
        <f>$B$11*DK103+$C$11*DL103+$F$11*DW103*(1-DZ103)</f>
        <v>1499.9761290322581</v>
      </c>
      <c r="CN103">
        <f t="shared" si="73"/>
        <v>1261.1910682990597</v>
      </c>
      <c r="CO103">
        <f>($B$11*$D$9+$C$11*$D$9+$F$11*((EJ103+EB103)/MAX(EJ103+EB103+EK103, 0.1)*$I$9+EK103/MAX(EJ103+EB103+EK103, 0.1)*$J$9))/($B$11+$C$11+$F$11)</f>
        <v>0.84080742612400383</v>
      </c>
      <c r="CP103">
        <f>($B$11*$K$9+$C$11*$K$9+$F$11*((EJ103+EB103)/MAX(EJ103+EB103+EK103, 0.1)*$P$9+EK103/MAX(EJ103+EB103+EK103, 0.1)*$Q$9))/($B$11+$C$11+$F$11)</f>
        <v>0.16115833241932734</v>
      </c>
      <c r="CQ103">
        <v>6</v>
      </c>
      <c r="CR103">
        <v>0.5</v>
      </c>
      <c r="CS103" t="s">
        <v>418</v>
      </c>
      <c r="CT103">
        <v>2</v>
      </c>
      <c r="CU103">
        <v>1690394679</v>
      </c>
      <c r="CV103">
        <v>410.1199677419354</v>
      </c>
      <c r="CW103">
        <v>420.75141935483879</v>
      </c>
      <c r="CX103">
        <v>34.364400000000003</v>
      </c>
      <c r="CY103">
        <v>33.196064516129027</v>
      </c>
      <c r="CZ103">
        <v>406.73196774193559</v>
      </c>
      <c r="DA103">
        <v>33.546729032258057</v>
      </c>
      <c r="DB103">
        <v>600.19525806451622</v>
      </c>
      <c r="DC103">
        <v>101.4127741935484</v>
      </c>
      <c r="DD103">
        <v>0.1001724419354839</v>
      </c>
      <c r="DE103">
        <v>33.123335483870967</v>
      </c>
      <c r="DF103">
        <v>33.087938709677417</v>
      </c>
      <c r="DG103">
        <v>999.90000000000032</v>
      </c>
      <c r="DH103">
        <v>0</v>
      </c>
      <c r="DI103">
        <v>0</v>
      </c>
      <c r="DJ103">
        <v>10002.56</v>
      </c>
      <c r="DK103">
        <v>0</v>
      </c>
      <c r="DL103">
        <v>1733.420967741936</v>
      </c>
      <c r="DM103">
        <v>-10.631590322580649</v>
      </c>
      <c r="DN103">
        <v>424.71496774193548</v>
      </c>
      <c r="DO103">
        <v>435.19841935483868</v>
      </c>
      <c r="DP103">
        <v>1.168327419354839</v>
      </c>
      <c r="DQ103">
        <v>420.75141935483879</v>
      </c>
      <c r="DR103">
        <v>33.196064516129027</v>
      </c>
      <c r="DS103">
        <v>3.4849890322580639</v>
      </c>
      <c r="DT103">
        <v>3.366505161290323</v>
      </c>
      <c r="DU103">
        <v>26.546790322580641</v>
      </c>
      <c r="DV103">
        <v>25.96113225806452</v>
      </c>
      <c r="DW103">
        <v>1499.9761290322581</v>
      </c>
      <c r="DX103">
        <v>0.97299293548387089</v>
      </c>
      <c r="DY103">
        <v>2.7006825806451609E-2</v>
      </c>
      <c r="DZ103">
        <v>0</v>
      </c>
      <c r="EA103">
        <v>658.33635483870967</v>
      </c>
      <c r="EB103">
        <v>4.9993100000000013</v>
      </c>
      <c r="EC103">
        <v>11838.193548387089</v>
      </c>
      <c r="ED103">
        <v>13258.987096774201</v>
      </c>
      <c r="EE103">
        <v>41.436999999999983</v>
      </c>
      <c r="EF103">
        <v>42.875</v>
      </c>
      <c r="EG103">
        <v>41.753999999999991</v>
      </c>
      <c r="EH103">
        <v>42.159000000000013</v>
      </c>
      <c r="EI103">
        <v>42.758000000000003</v>
      </c>
      <c r="EJ103">
        <v>1454.6054838709681</v>
      </c>
      <c r="EK103">
        <v>40.370645161290298</v>
      </c>
      <c r="EL103">
        <v>0</v>
      </c>
      <c r="EM103">
        <v>138.39999985694891</v>
      </c>
      <c r="EN103">
        <v>0</v>
      </c>
      <c r="EO103">
        <v>658.2361538461538</v>
      </c>
      <c r="EP103">
        <v>-13.223521377901029</v>
      </c>
      <c r="EQ103">
        <v>-46.998290420196447</v>
      </c>
      <c r="ER103">
        <v>11837.48846153846</v>
      </c>
      <c r="ES103">
        <v>15</v>
      </c>
      <c r="ET103">
        <v>1690394379</v>
      </c>
      <c r="EU103" t="s">
        <v>816</v>
      </c>
      <c r="EV103">
        <v>1690394377</v>
      </c>
      <c r="EW103">
        <v>1690394379</v>
      </c>
      <c r="EX103">
        <v>57</v>
      </c>
      <c r="EY103">
        <v>-0.29799999999999999</v>
      </c>
      <c r="EZ103">
        <v>-8.0000000000000002E-3</v>
      </c>
      <c r="FA103">
        <v>3.387</v>
      </c>
      <c r="FB103">
        <v>0.81799999999999995</v>
      </c>
      <c r="FC103">
        <v>412</v>
      </c>
      <c r="FD103">
        <v>33</v>
      </c>
      <c r="FE103">
        <v>0.38</v>
      </c>
      <c r="FF103">
        <v>0.26</v>
      </c>
      <c r="FG103">
        <v>10.14712235017892</v>
      </c>
      <c r="FH103">
        <v>-0.26224190357692828</v>
      </c>
      <c r="FI103">
        <v>4.4606345395046619E-2</v>
      </c>
      <c r="FJ103">
        <v>1</v>
      </c>
      <c r="FK103">
        <v>-10.6316275</v>
      </c>
      <c r="FL103">
        <v>1.407242026268404E-2</v>
      </c>
      <c r="FM103">
        <v>4.0351722314543211E-2</v>
      </c>
      <c r="FN103">
        <v>1</v>
      </c>
      <c r="FO103">
        <v>410.12169999999992</v>
      </c>
      <c r="FP103">
        <v>-0.15497219132338649</v>
      </c>
      <c r="FQ103">
        <v>2.219932431404267E-2</v>
      </c>
      <c r="FR103">
        <v>1</v>
      </c>
      <c r="FS103">
        <v>1.1451165000000001</v>
      </c>
      <c r="FT103">
        <v>0.40316870544089772</v>
      </c>
      <c r="FU103">
        <v>4.0706460700360603E-2</v>
      </c>
      <c r="FV103">
        <v>1</v>
      </c>
      <c r="FW103">
        <v>34.36199666666667</v>
      </c>
      <c r="FX103">
        <v>0.24087296996654839</v>
      </c>
      <c r="FY103">
        <v>2.071356211653512E-2</v>
      </c>
      <c r="FZ103">
        <v>1</v>
      </c>
      <c r="GA103">
        <v>5</v>
      </c>
      <c r="GB103">
        <v>5</v>
      </c>
      <c r="GC103" t="s">
        <v>420</v>
      </c>
      <c r="GD103">
        <v>3.1708400000000001</v>
      </c>
      <c r="GE103">
        <v>2.7972700000000001</v>
      </c>
      <c r="GF103">
        <v>0.101359</v>
      </c>
      <c r="GG103">
        <v>0.104549</v>
      </c>
      <c r="GH103">
        <v>0.150892</v>
      </c>
      <c r="GI103">
        <v>0.14932400000000001</v>
      </c>
      <c r="GJ103">
        <v>27763.5</v>
      </c>
      <c r="GK103">
        <v>20272.2</v>
      </c>
      <c r="GL103">
        <v>28906</v>
      </c>
      <c r="GM103">
        <v>22200.6</v>
      </c>
      <c r="GN103">
        <v>31213.7</v>
      </c>
      <c r="GO103">
        <v>27480.2</v>
      </c>
      <c r="GP103">
        <v>39873.300000000003</v>
      </c>
      <c r="GQ103">
        <v>36119.4</v>
      </c>
      <c r="GR103">
        <v>2.09043</v>
      </c>
      <c r="GS103">
        <v>1.8121799999999999</v>
      </c>
      <c r="GT103">
        <v>0.10049</v>
      </c>
      <c r="GU103">
        <v>0</v>
      </c>
      <c r="GV103">
        <v>31.448599999999999</v>
      </c>
      <c r="GW103">
        <v>999.9</v>
      </c>
      <c r="GX103">
        <v>62.8</v>
      </c>
      <c r="GY103">
        <v>34.9</v>
      </c>
      <c r="GZ103">
        <v>34.786700000000003</v>
      </c>
      <c r="HA103">
        <v>61.761800000000001</v>
      </c>
      <c r="HB103">
        <v>31.27</v>
      </c>
      <c r="HC103">
        <v>1</v>
      </c>
      <c r="HD103">
        <v>0.47033799999999998</v>
      </c>
      <c r="HE103">
        <v>0</v>
      </c>
      <c r="HF103">
        <v>20.278400000000001</v>
      </c>
      <c r="HG103">
        <v>5.22478</v>
      </c>
      <c r="HH103">
        <v>11.9092</v>
      </c>
      <c r="HI103">
        <v>4.9637500000000001</v>
      </c>
      <c r="HJ103">
        <v>3.2919999999999998</v>
      </c>
      <c r="HK103">
        <v>9999</v>
      </c>
      <c r="HL103">
        <v>9999</v>
      </c>
      <c r="HM103">
        <v>9999</v>
      </c>
      <c r="HN103">
        <v>999.9</v>
      </c>
      <c r="HO103">
        <v>4.9702599999999997</v>
      </c>
      <c r="HP103">
        <v>1.87531</v>
      </c>
      <c r="HQ103">
        <v>1.8740699999999999</v>
      </c>
      <c r="HR103">
        <v>1.87327</v>
      </c>
      <c r="HS103">
        <v>1.8747</v>
      </c>
      <c r="HT103">
        <v>1.8696600000000001</v>
      </c>
      <c r="HU103">
        <v>1.8737999999999999</v>
      </c>
      <c r="HV103">
        <v>1.87887</v>
      </c>
      <c r="HW103">
        <v>0</v>
      </c>
      <c r="HX103">
        <v>0</v>
      </c>
      <c r="HY103">
        <v>0</v>
      </c>
      <c r="HZ103">
        <v>0</v>
      </c>
      <c r="IA103" t="s">
        <v>421</v>
      </c>
      <c r="IB103" t="s">
        <v>422</v>
      </c>
      <c r="IC103" t="s">
        <v>423</v>
      </c>
      <c r="ID103" t="s">
        <v>423</v>
      </c>
      <c r="IE103" t="s">
        <v>423</v>
      </c>
      <c r="IF103" t="s">
        <v>423</v>
      </c>
      <c r="IG103">
        <v>0</v>
      </c>
      <c r="IH103">
        <v>100</v>
      </c>
      <c r="II103">
        <v>100</v>
      </c>
      <c r="IJ103">
        <v>3.3879999999999999</v>
      </c>
      <c r="IK103">
        <v>0.81769999999999998</v>
      </c>
      <c r="IL103">
        <v>3.3656222469222228</v>
      </c>
      <c r="IM103">
        <v>7.5022699049890511E-4</v>
      </c>
      <c r="IN103">
        <v>-1.9075414379404558E-6</v>
      </c>
      <c r="IO103">
        <v>4.87577687351772E-10</v>
      </c>
      <c r="IP103">
        <v>0.81766500000000519</v>
      </c>
      <c r="IQ103">
        <v>0</v>
      </c>
      <c r="IR103">
        <v>0</v>
      </c>
      <c r="IS103">
        <v>0</v>
      </c>
      <c r="IT103">
        <v>1</v>
      </c>
      <c r="IU103">
        <v>1943</v>
      </c>
      <c r="IV103">
        <v>1</v>
      </c>
      <c r="IW103">
        <v>21</v>
      </c>
      <c r="IX103">
        <v>5.2</v>
      </c>
      <c r="IY103">
        <v>5.0999999999999996</v>
      </c>
      <c r="IZ103">
        <v>1.1096200000000001</v>
      </c>
      <c r="JA103">
        <v>2.4328599999999998</v>
      </c>
      <c r="JB103">
        <v>1.42578</v>
      </c>
      <c r="JC103">
        <v>2.2656200000000002</v>
      </c>
      <c r="JD103">
        <v>1.5478499999999999</v>
      </c>
      <c r="JE103">
        <v>2.4340799999999998</v>
      </c>
      <c r="JF103">
        <v>38.427900000000001</v>
      </c>
      <c r="JG103">
        <v>14.132</v>
      </c>
      <c r="JH103">
        <v>18</v>
      </c>
      <c r="JI103">
        <v>630.55200000000002</v>
      </c>
      <c r="JJ103">
        <v>430.38799999999998</v>
      </c>
      <c r="JK103">
        <v>32.529499999999999</v>
      </c>
      <c r="JL103">
        <v>33.278700000000001</v>
      </c>
      <c r="JM103">
        <v>30</v>
      </c>
      <c r="JN103">
        <v>33.161499999999997</v>
      </c>
      <c r="JO103">
        <v>33.087600000000002</v>
      </c>
      <c r="JP103">
        <v>22.226400000000002</v>
      </c>
      <c r="JQ103">
        <v>0</v>
      </c>
      <c r="JR103">
        <v>100</v>
      </c>
      <c r="JS103">
        <v>-999.9</v>
      </c>
      <c r="JT103">
        <v>420.66500000000002</v>
      </c>
      <c r="JU103">
        <v>35</v>
      </c>
      <c r="JV103">
        <v>94.183800000000005</v>
      </c>
      <c r="JW103">
        <v>91.992699999999999</v>
      </c>
    </row>
    <row r="104" spans="1:283" x14ac:dyDescent="0.2">
      <c r="A104">
        <v>88</v>
      </c>
      <c r="B104">
        <v>1690394814.5</v>
      </c>
      <c r="C104">
        <v>16444.400000095371</v>
      </c>
      <c r="D104" t="s">
        <v>825</v>
      </c>
      <c r="E104" t="s">
        <v>826</v>
      </c>
      <c r="F104">
        <v>15</v>
      </c>
      <c r="P104">
        <v>1690394806.75</v>
      </c>
      <c r="Q104">
        <f t="shared" si="37"/>
        <v>2.6386461873860729E-3</v>
      </c>
      <c r="R104">
        <f t="shared" si="38"/>
        <v>2.6386461873860729</v>
      </c>
      <c r="S104">
        <f t="shared" si="39"/>
        <v>18.154740935051819</v>
      </c>
      <c r="T104">
        <f t="shared" si="40"/>
        <v>409.88779999999991</v>
      </c>
      <c r="U104">
        <f t="shared" si="41"/>
        <v>246.9341610985841</v>
      </c>
      <c r="V104">
        <f t="shared" si="42"/>
        <v>25.06798147716826</v>
      </c>
      <c r="W104">
        <f t="shared" si="43"/>
        <v>41.610523762304041</v>
      </c>
      <c r="X104">
        <f t="shared" si="44"/>
        <v>0.19254246958346291</v>
      </c>
      <c r="Y104">
        <f>IF(LEFT(CS104,1)&lt;&gt;"0",IF(LEFT(CS104,1)="1",3,CT104),$D$5+$E$5*(DJ104*DC104/($K$5*1000))+$F$5*(DJ104*DC104/($K$5*1000))*MAX(MIN(CQ104,$J$5),$I$5)*MAX(MIN(CQ104,$J$5),$I$5)+$G$5*MAX(MIN(CQ104,$J$5),$I$5)*(DJ104*DC104/($K$5*1000))+$H$5*(DJ104*DC104/($K$5*1000))*(DJ104*DC104/($K$5*1000)))</f>
        <v>2.9538039744441345</v>
      </c>
      <c r="Z104">
        <f t="shared" si="45"/>
        <v>0.18583176944462304</v>
      </c>
      <c r="AA104">
        <f t="shared" si="46"/>
        <v>0.11672830042341981</v>
      </c>
      <c r="AB104">
        <f t="shared" si="47"/>
        <v>241.73605077517638</v>
      </c>
      <c r="AC104">
        <f>(DE104+(AB104+2*0.95*0.0000000567*(((DE104+$B$7)+273)^4-(DE104+273)^4)-44100*Q104)/(1.84*29.3*Y104+8*0.95*0.0000000567*(DE104+273)^3))</f>
        <v>33.902594659015406</v>
      </c>
      <c r="AD104">
        <f>($C$7*DF104+$D$7*DG104+$E$7*AC104)</f>
        <v>32.969546666666673</v>
      </c>
      <c r="AE104">
        <f t="shared" si="48"/>
        <v>5.0434686776076072</v>
      </c>
      <c r="AF104">
        <f t="shared" si="49"/>
        <v>71.823731146505622</v>
      </c>
      <c r="AG104">
        <f t="shared" si="50"/>
        <v>3.6638373305210843</v>
      </c>
      <c r="AH104">
        <f t="shared" si="51"/>
        <v>5.1011514885624791</v>
      </c>
      <c r="AI104">
        <f t="shared" si="52"/>
        <v>1.3796313470865229</v>
      </c>
      <c r="AJ104">
        <f t="shared" si="53"/>
        <v>-116.36429686372581</v>
      </c>
      <c r="AK104">
        <f t="shared" si="54"/>
        <v>32.247209673720981</v>
      </c>
      <c r="AL104">
        <f>2*0.95*0.0000000567*(((DE104+$B$7)+273)^4-(AD104+273)^4)</f>
        <v>2.5020005919139794</v>
      </c>
      <c r="AM104">
        <f t="shared" si="55"/>
        <v>160.12096417708551</v>
      </c>
      <c r="AN104">
        <v>0</v>
      </c>
      <c r="AO104">
        <v>0</v>
      </c>
      <c r="AP104">
        <f>IF(AN104*$H$13&gt;=AR104,1,(AR104/(AR104-AN104*$H$13)))</f>
        <v>1</v>
      </c>
      <c r="AQ104">
        <f t="shared" si="56"/>
        <v>0</v>
      </c>
      <c r="AR104">
        <f>MAX(0,($B$13+$C$13*DJ104)/(1+$D$13*DJ104)*DC104/(DE104+273)*$E$13)</f>
        <v>52531.564972407788</v>
      </c>
      <c r="AS104" t="s">
        <v>414</v>
      </c>
      <c r="AT104">
        <v>12558.6</v>
      </c>
      <c r="AU104">
        <v>607.06799999999998</v>
      </c>
      <c r="AV104">
        <v>2188.17</v>
      </c>
      <c r="AW104">
        <f t="shared" si="57"/>
        <v>0.72256817340517421</v>
      </c>
      <c r="AX104">
        <v>-1.734461745173538</v>
      </c>
      <c r="AY104" t="s">
        <v>827</v>
      </c>
      <c r="AZ104">
        <v>12534.8</v>
      </c>
      <c r="BA104">
        <v>713.7336153846154</v>
      </c>
      <c r="BB104">
        <v>1223.78</v>
      </c>
      <c r="BC104">
        <f t="shared" si="58"/>
        <v>0.41677947393762327</v>
      </c>
      <c r="BD104">
        <v>0.5</v>
      </c>
      <c r="BE104">
        <f t="shared" si="59"/>
        <v>1261.2043305570862</v>
      </c>
      <c r="BF104">
        <f t="shared" si="60"/>
        <v>18.154740935051819</v>
      </c>
      <c r="BG104">
        <f t="shared" si="61"/>
        <v>262.82203870871734</v>
      </c>
      <c r="BH104">
        <f t="shared" si="62"/>
        <v>1.5770008236048558E-2</v>
      </c>
      <c r="BI104">
        <f t="shared" si="63"/>
        <v>0.78804196832764073</v>
      </c>
      <c r="BJ104">
        <f t="shared" si="64"/>
        <v>498.15697530689147</v>
      </c>
      <c r="BK104" t="s">
        <v>828</v>
      </c>
      <c r="BL104">
        <v>-1126.6199999999999</v>
      </c>
      <c r="BM104">
        <f t="shared" si="65"/>
        <v>-1126.6199999999999</v>
      </c>
      <c r="BN104">
        <f t="shared" si="66"/>
        <v>1.9206066449852097</v>
      </c>
      <c r="BO104">
        <f t="shared" si="67"/>
        <v>0.21700407786563336</v>
      </c>
      <c r="BP104">
        <f t="shared" si="68"/>
        <v>0.29093547404209619</v>
      </c>
      <c r="BQ104">
        <f t="shared" si="69"/>
        <v>0.82704144659968437</v>
      </c>
      <c r="BR104">
        <f t="shared" si="70"/>
        <v>0.60994799829486024</v>
      </c>
      <c r="BS104">
        <f t="shared" si="71"/>
        <v>-0.34253834895142821</v>
      </c>
      <c r="BT104">
        <f t="shared" si="72"/>
        <v>1.3425383489514282</v>
      </c>
      <c r="BU104">
        <v>3294</v>
      </c>
      <c r="BV104">
        <v>300</v>
      </c>
      <c r="BW104">
        <v>300</v>
      </c>
      <c r="BX104">
        <v>300</v>
      </c>
      <c r="BY104">
        <v>12534.8</v>
      </c>
      <c r="BZ104">
        <v>1033.99</v>
      </c>
      <c r="CA104">
        <v>-9.0818300000000008E-3</v>
      </c>
      <c r="CB104">
        <v>-43.92</v>
      </c>
      <c r="CC104" t="s">
        <v>417</v>
      </c>
      <c r="CD104" t="s">
        <v>417</v>
      </c>
      <c r="CE104" t="s">
        <v>417</v>
      </c>
      <c r="CF104" t="s">
        <v>417</v>
      </c>
      <c r="CG104" t="s">
        <v>417</v>
      </c>
      <c r="CH104" t="s">
        <v>417</v>
      </c>
      <c r="CI104" t="s">
        <v>417</v>
      </c>
      <c r="CJ104" t="s">
        <v>417</v>
      </c>
      <c r="CK104" t="s">
        <v>417</v>
      </c>
      <c r="CL104" t="s">
        <v>417</v>
      </c>
      <c r="CM104">
        <f>$B$11*DK104+$C$11*DL104+$F$11*DW104*(1-DZ104)</f>
        <v>1499.992</v>
      </c>
      <c r="CN104">
        <f t="shared" si="73"/>
        <v>1261.2043305570862</v>
      </c>
      <c r="CO104">
        <f>($B$11*$D$9+$C$11*$D$9+$F$11*((EJ104+EB104)/MAX(EJ104+EB104+EK104, 0.1)*$I$9+EK104/MAX(EJ104+EB104+EK104, 0.1)*$J$9))/($B$11+$C$11+$F$11)</f>
        <v>0.84080737134403793</v>
      </c>
      <c r="CP104">
        <f>($B$11*$K$9+$C$11*$K$9+$F$11*((EJ104+EB104)/MAX(EJ104+EB104+EK104, 0.1)*$P$9+EK104/MAX(EJ104+EB104+EK104, 0.1)*$Q$9))/($B$11+$C$11+$F$11)</f>
        <v>0.1611582266939933</v>
      </c>
      <c r="CQ104">
        <v>6</v>
      </c>
      <c r="CR104">
        <v>0.5</v>
      </c>
      <c r="CS104" t="s">
        <v>418</v>
      </c>
      <c r="CT104">
        <v>2</v>
      </c>
      <c r="CU104">
        <v>1690394806.75</v>
      </c>
      <c r="CV104">
        <v>409.88779999999991</v>
      </c>
      <c r="CW104">
        <v>429.11883333333333</v>
      </c>
      <c r="CX104">
        <v>36.090923333333329</v>
      </c>
      <c r="CY104">
        <v>33.548203333333333</v>
      </c>
      <c r="CZ104">
        <v>406.49963333333352</v>
      </c>
      <c r="DA104">
        <v>35.273266666666672</v>
      </c>
      <c r="DB104">
        <v>600.16400000000021</v>
      </c>
      <c r="DC104">
        <v>101.41646666666669</v>
      </c>
      <c r="DD104">
        <v>0.10039663666666671</v>
      </c>
      <c r="DE104">
        <v>33.172046666666667</v>
      </c>
      <c r="DF104">
        <v>32.969546666666673</v>
      </c>
      <c r="DG104">
        <v>999.9000000000002</v>
      </c>
      <c r="DH104">
        <v>0</v>
      </c>
      <c r="DI104">
        <v>0</v>
      </c>
      <c r="DJ104">
        <v>9997.31</v>
      </c>
      <c r="DK104">
        <v>0</v>
      </c>
      <c r="DL104">
        <v>1187.3598666666669</v>
      </c>
      <c r="DM104">
        <v>-19.23097666666667</v>
      </c>
      <c r="DN104">
        <v>425.2349999999999</v>
      </c>
      <c r="DO104">
        <v>444.01469999999989</v>
      </c>
      <c r="DP104">
        <v>2.5427226666666671</v>
      </c>
      <c r="DQ104">
        <v>429.11883333333333</v>
      </c>
      <c r="DR104">
        <v>33.548203333333333</v>
      </c>
      <c r="DS104">
        <v>3.6602160000000001</v>
      </c>
      <c r="DT104">
        <v>3.4023409999999989</v>
      </c>
      <c r="DU104">
        <v>27.381826666666669</v>
      </c>
      <c r="DV104">
        <v>26.140133333333321</v>
      </c>
      <c r="DW104">
        <v>1499.992</v>
      </c>
      <c r="DX104">
        <v>0.97299716666666636</v>
      </c>
      <c r="DY104">
        <v>2.700261E-2</v>
      </c>
      <c r="DZ104">
        <v>0</v>
      </c>
      <c r="EA104">
        <v>713.74323333333336</v>
      </c>
      <c r="EB104">
        <v>4.9993100000000004</v>
      </c>
      <c r="EC104">
        <v>12677.75</v>
      </c>
      <c r="ED104">
        <v>13259.146666666669</v>
      </c>
      <c r="EE104">
        <v>41.553733333333312</v>
      </c>
      <c r="EF104">
        <v>43</v>
      </c>
      <c r="EG104">
        <v>41.928733333333312</v>
      </c>
      <c r="EH104">
        <v>42.224799999999988</v>
      </c>
      <c r="EI104">
        <v>42.875</v>
      </c>
      <c r="EJ104">
        <v>1454.6236666666671</v>
      </c>
      <c r="EK104">
        <v>40.368333333333318</v>
      </c>
      <c r="EL104">
        <v>0</v>
      </c>
      <c r="EM104">
        <v>126.7999999523163</v>
      </c>
      <c r="EN104">
        <v>0</v>
      </c>
      <c r="EO104">
        <v>713.7336153846154</v>
      </c>
      <c r="EP104">
        <v>-15.15986321935371</v>
      </c>
      <c r="EQ104">
        <v>-292.83076739285389</v>
      </c>
      <c r="ER104">
        <v>12677.434615384611</v>
      </c>
      <c r="ES104">
        <v>15</v>
      </c>
      <c r="ET104">
        <v>1690394379</v>
      </c>
      <c r="EU104" t="s">
        <v>816</v>
      </c>
      <c r="EV104">
        <v>1690394377</v>
      </c>
      <c r="EW104">
        <v>1690394379</v>
      </c>
      <c r="EX104">
        <v>57</v>
      </c>
      <c r="EY104">
        <v>-0.29799999999999999</v>
      </c>
      <c r="EZ104">
        <v>-8.0000000000000002E-3</v>
      </c>
      <c r="FA104">
        <v>3.387</v>
      </c>
      <c r="FB104">
        <v>0.81799999999999995</v>
      </c>
      <c r="FC104">
        <v>412</v>
      </c>
      <c r="FD104">
        <v>33</v>
      </c>
      <c r="FE104">
        <v>0.38</v>
      </c>
      <c r="FF104">
        <v>0.26</v>
      </c>
      <c r="FG104">
        <v>18.15931269919832</v>
      </c>
      <c r="FH104">
        <v>-6.0934164591549406E-3</v>
      </c>
      <c r="FI104">
        <v>7.666246088868435E-2</v>
      </c>
      <c r="FJ104">
        <v>1</v>
      </c>
      <c r="FK104">
        <v>-19.250460975609759</v>
      </c>
      <c r="FL104">
        <v>0.27120000000002009</v>
      </c>
      <c r="FM104">
        <v>8.4491058490835921E-2</v>
      </c>
      <c r="FN104">
        <v>1</v>
      </c>
      <c r="FO104">
        <v>409.87651612903221</v>
      </c>
      <c r="FP104">
        <v>0.57048387096926856</v>
      </c>
      <c r="FQ104">
        <v>4.6706959464676859E-2</v>
      </c>
      <c r="FR104">
        <v>1</v>
      </c>
      <c r="FS104">
        <v>2.5137126829268288</v>
      </c>
      <c r="FT104">
        <v>0.48201470383275369</v>
      </c>
      <c r="FU104">
        <v>4.8914999197183263E-2</v>
      </c>
      <c r="FV104">
        <v>1</v>
      </c>
      <c r="FW104">
        <v>36.083387096774203</v>
      </c>
      <c r="FX104">
        <v>0.38335645161292681</v>
      </c>
      <c r="FY104">
        <v>2.8699609325603111E-2</v>
      </c>
      <c r="FZ104">
        <v>1</v>
      </c>
      <c r="GA104">
        <v>5</v>
      </c>
      <c r="GB104">
        <v>5</v>
      </c>
      <c r="GC104" t="s">
        <v>420</v>
      </c>
      <c r="GD104">
        <v>3.17076</v>
      </c>
      <c r="GE104">
        <v>2.7984</v>
      </c>
      <c r="GF104">
        <v>0.101353</v>
      </c>
      <c r="GG104">
        <v>0.106142</v>
      </c>
      <c r="GH104">
        <v>0.156163</v>
      </c>
      <c r="GI104">
        <v>0.15049699999999999</v>
      </c>
      <c r="GJ104">
        <v>27757.9</v>
      </c>
      <c r="GK104">
        <v>20223.2</v>
      </c>
      <c r="GL104">
        <v>28900.1</v>
      </c>
      <c r="GM104">
        <v>22186.6</v>
      </c>
      <c r="GN104">
        <v>31010.2</v>
      </c>
      <c r="GO104">
        <v>27423.3</v>
      </c>
      <c r="GP104">
        <v>39862.6</v>
      </c>
      <c r="GQ104">
        <v>36094.5</v>
      </c>
      <c r="GR104">
        <v>2.09145</v>
      </c>
      <c r="GS104">
        <v>1.8137300000000001</v>
      </c>
      <c r="GT104">
        <v>8.5905200000000001E-2</v>
      </c>
      <c r="GU104">
        <v>0</v>
      </c>
      <c r="GV104">
        <v>31.607399999999998</v>
      </c>
      <c r="GW104">
        <v>999.9</v>
      </c>
      <c r="GX104">
        <v>63.2</v>
      </c>
      <c r="GY104">
        <v>34.9</v>
      </c>
      <c r="GZ104">
        <v>35.0047</v>
      </c>
      <c r="HA104">
        <v>61.8718</v>
      </c>
      <c r="HB104">
        <v>31.1739</v>
      </c>
      <c r="HC104">
        <v>1</v>
      </c>
      <c r="HD104">
        <v>0.47283500000000001</v>
      </c>
      <c r="HE104">
        <v>0</v>
      </c>
      <c r="HF104">
        <v>20.278099999999998</v>
      </c>
      <c r="HG104">
        <v>5.2228300000000001</v>
      </c>
      <c r="HH104">
        <v>11.909800000000001</v>
      </c>
      <c r="HI104">
        <v>4.9637000000000002</v>
      </c>
      <c r="HJ104">
        <v>3.2919999999999998</v>
      </c>
      <c r="HK104">
        <v>9999</v>
      </c>
      <c r="HL104">
        <v>9999</v>
      </c>
      <c r="HM104">
        <v>9999</v>
      </c>
      <c r="HN104">
        <v>999.9</v>
      </c>
      <c r="HO104">
        <v>4.9702599999999997</v>
      </c>
      <c r="HP104">
        <v>1.87531</v>
      </c>
      <c r="HQ104">
        <v>1.8740699999999999</v>
      </c>
      <c r="HR104">
        <v>1.87321</v>
      </c>
      <c r="HS104">
        <v>1.87469</v>
      </c>
      <c r="HT104">
        <v>1.8696600000000001</v>
      </c>
      <c r="HU104">
        <v>1.8737900000000001</v>
      </c>
      <c r="HV104">
        <v>1.8788400000000001</v>
      </c>
      <c r="HW104">
        <v>0</v>
      </c>
      <c r="HX104">
        <v>0</v>
      </c>
      <c r="HY104">
        <v>0</v>
      </c>
      <c r="HZ104">
        <v>0</v>
      </c>
      <c r="IA104" t="s">
        <v>421</v>
      </c>
      <c r="IB104" t="s">
        <v>422</v>
      </c>
      <c r="IC104" t="s">
        <v>423</v>
      </c>
      <c r="ID104" t="s">
        <v>423</v>
      </c>
      <c r="IE104" t="s">
        <v>423</v>
      </c>
      <c r="IF104" t="s">
        <v>423</v>
      </c>
      <c r="IG104">
        <v>0</v>
      </c>
      <c r="IH104">
        <v>100</v>
      </c>
      <c r="II104">
        <v>100</v>
      </c>
      <c r="IJ104">
        <v>3.3879999999999999</v>
      </c>
      <c r="IK104">
        <v>0.81759999999999999</v>
      </c>
      <c r="IL104">
        <v>3.3656222469222228</v>
      </c>
      <c r="IM104">
        <v>7.5022699049890511E-4</v>
      </c>
      <c r="IN104">
        <v>-1.9075414379404558E-6</v>
      </c>
      <c r="IO104">
        <v>4.87577687351772E-10</v>
      </c>
      <c r="IP104">
        <v>0.81766500000000519</v>
      </c>
      <c r="IQ104">
        <v>0</v>
      </c>
      <c r="IR104">
        <v>0</v>
      </c>
      <c r="IS104">
        <v>0</v>
      </c>
      <c r="IT104">
        <v>1</v>
      </c>
      <c r="IU104">
        <v>1943</v>
      </c>
      <c r="IV104">
        <v>1</v>
      </c>
      <c r="IW104">
        <v>21</v>
      </c>
      <c r="IX104">
        <v>7.3</v>
      </c>
      <c r="IY104">
        <v>7.3</v>
      </c>
      <c r="IZ104">
        <v>1.1279300000000001</v>
      </c>
      <c r="JA104">
        <v>2.4365199999999998</v>
      </c>
      <c r="JB104">
        <v>1.42578</v>
      </c>
      <c r="JC104">
        <v>2.2656200000000002</v>
      </c>
      <c r="JD104">
        <v>1.5478499999999999</v>
      </c>
      <c r="JE104">
        <v>2.3962400000000001</v>
      </c>
      <c r="JF104">
        <v>38.501399999999997</v>
      </c>
      <c r="JG104">
        <v>14.1145</v>
      </c>
      <c r="JH104">
        <v>18</v>
      </c>
      <c r="JI104">
        <v>631.48</v>
      </c>
      <c r="JJ104">
        <v>431.42500000000001</v>
      </c>
      <c r="JK104">
        <v>32.573300000000003</v>
      </c>
      <c r="JL104">
        <v>33.307699999999997</v>
      </c>
      <c r="JM104">
        <v>30.000399999999999</v>
      </c>
      <c r="JN104">
        <v>33.176900000000003</v>
      </c>
      <c r="JO104">
        <v>33.1053</v>
      </c>
      <c r="JP104">
        <v>22.595700000000001</v>
      </c>
      <c r="JQ104">
        <v>0</v>
      </c>
      <c r="JR104">
        <v>100</v>
      </c>
      <c r="JS104">
        <v>-999.9</v>
      </c>
      <c r="JT104">
        <v>428.947</v>
      </c>
      <c r="JU104">
        <v>35</v>
      </c>
      <c r="JV104">
        <v>94.161199999999994</v>
      </c>
      <c r="JW104">
        <v>91.931200000000004</v>
      </c>
    </row>
    <row r="105" spans="1:283" x14ac:dyDescent="0.2">
      <c r="A105">
        <v>89</v>
      </c>
      <c r="B105">
        <v>1690394957.5</v>
      </c>
      <c r="C105">
        <v>16587.400000095371</v>
      </c>
      <c r="D105" t="s">
        <v>829</v>
      </c>
      <c r="E105" t="s">
        <v>830</v>
      </c>
      <c r="F105">
        <v>15</v>
      </c>
      <c r="P105">
        <v>1690394949.5</v>
      </c>
      <c r="Q105">
        <f t="shared" si="37"/>
        <v>8.7994666305791093E-4</v>
      </c>
      <c r="R105">
        <f t="shared" si="38"/>
        <v>0.87994666305791092</v>
      </c>
      <c r="S105">
        <f t="shared" si="39"/>
        <v>8.6251765141271903</v>
      </c>
      <c r="T105">
        <f t="shared" si="40"/>
        <v>410.09906451612898</v>
      </c>
      <c r="U105">
        <f t="shared" si="41"/>
        <v>176.48986606315583</v>
      </c>
      <c r="V105">
        <f t="shared" si="42"/>
        <v>17.915125251350759</v>
      </c>
      <c r="W105">
        <f t="shared" si="43"/>
        <v>41.628317082178278</v>
      </c>
      <c r="X105">
        <f t="shared" si="44"/>
        <v>6.1443599138542061E-2</v>
      </c>
      <c r="Y105">
        <f>IF(LEFT(CS105,1)&lt;&gt;"0",IF(LEFT(CS105,1)="1",3,CT105),$D$5+$E$5*(DJ105*DC105/($K$5*1000))+$F$5*(DJ105*DC105/($K$5*1000))*MAX(MIN(CQ105,$J$5),$I$5)*MAX(MIN(CQ105,$J$5),$I$5)+$G$5*MAX(MIN(CQ105,$J$5),$I$5)*(DJ105*DC105/($K$5*1000))+$H$5*(DJ105*DC105/($K$5*1000))*(DJ105*DC105/($K$5*1000)))</f>
        <v>2.9529148373463996</v>
      </c>
      <c r="Z105">
        <f t="shared" si="45"/>
        <v>6.0742071660778434E-2</v>
      </c>
      <c r="AA105">
        <f t="shared" si="46"/>
        <v>3.8026156756581719E-2</v>
      </c>
      <c r="AB105">
        <f t="shared" si="47"/>
        <v>241.73814388185428</v>
      </c>
      <c r="AC105">
        <f>(DE105+(AB105+2*0.95*0.0000000567*(((DE105+$B$7)+273)^4-(DE105+273)^4)-44100*Q105)/(1.84*29.3*Y105+8*0.95*0.0000000567*(DE105+273)^3))</f>
        <v>33.821948233786664</v>
      </c>
      <c r="AD105">
        <f>($C$7*DF105+$D$7*DG105+$E$7*AC105)</f>
        <v>32.62406129032258</v>
      </c>
      <c r="AE105">
        <f t="shared" si="48"/>
        <v>4.9463654798532009</v>
      </c>
      <c r="AF105">
        <f t="shared" si="49"/>
        <v>71.454449494275437</v>
      </c>
      <c r="AG105">
        <f t="shared" si="50"/>
        <v>3.5373092416933565</v>
      </c>
      <c r="AH105">
        <f t="shared" si="51"/>
        <v>4.9504394292153178</v>
      </c>
      <c r="AI105">
        <f t="shared" si="52"/>
        <v>1.4090562381598444</v>
      </c>
      <c r="AJ105">
        <f t="shared" si="53"/>
        <v>-38.805647840853872</v>
      </c>
      <c r="AK105">
        <f t="shared" si="54"/>
        <v>2.3263383146475856</v>
      </c>
      <c r="AL105">
        <f>2*0.95*0.0000000567*(((DE105+$B$7)+273)^4-(AD105+273)^4)</f>
        <v>0.17977402187172248</v>
      </c>
      <c r="AM105">
        <f t="shared" si="55"/>
        <v>205.43860837751973</v>
      </c>
      <c r="AN105">
        <v>0</v>
      </c>
      <c r="AO105">
        <v>0</v>
      </c>
      <c r="AP105">
        <f>IF(AN105*$H$13&gt;=AR105,1,(AR105/(AR105-AN105*$H$13)))</f>
        <v>1</v>
      </c>
      <c r="AQ105">
        <f t="shared" si="56"/>
        <v>0</v>
      </c>
      <c r="AR105">
        <f>MAX(0,($B$13+$C$13*DJ105)/(1+$D$13*DJ105)*DC105/(DE105+273)*$E$13)</f>
        <v>52597.58309418273</v>
      </c>
      <c r="AS105" t="s">
        <v>414</v>
      </c>
      <c r="AT105">
        <v>12558.6</v>
      </c>
      <c r="AU105">
        <v>607.06799999999998</v>
      </c>
      <c r="AV105">
        <v>2188.17</v>
      </c>
      <c r="AW105">
        <f t="shared" si="57"/>
        <v>0.72256817340517421</v>
      </c>
      <c r="AX105">
        <v>-1.734461745173538</v>
      </c>
      <c r="AY105" t="s">
        <v>831</v>
      </c>
      <c r="AZ105">
        <v>12555.4</v>
      </c>
      <c r="BA105">
        <v>657.74563999999998</v>
      </c>
      <c r="BB105">
        <v>823.17100000000005</v>
      </c>
      <c r="BC105">
        <f t="shared" si="58"/>
        <v>0.20096111257563742</v>
      </c>
      <c r="BD105">
        <v>0.5</v>
      </c>
      <c r="BE105">
        <f t="shared" si="59"/>
        <v>1261.2129392668808</v>
      </c>
      <c r="BF105">
        <f t="shared" si="60"/>
        <v>8.6251765141271903</v>
      </c>
      <c r="BG105">
        <f t="shared" si="61"/>
        <v>126.7273777349311</v>
      </c>
      <c r="BH105">
        <f t="shared" si="62"/>
        <v>8.2140278907403136E-3</v>
      </c>
      <c r="BI105">
        <f t="shared" si="63"/>
        <v>1.6582204669503662</v>
      </c>
      <c r="BJ105">
        <f t="shared" si="64"/>
        <v>415.78771630860831</v>
      </c>
      <c r="BK105" t="s">
        <v>832</v>
      </c>
      <c r="BL105">
        <v>-964.04</v>
      </c>
      <c r="BM105">
        <f t="shared" si="65"/>
        <v>-964.04</v>
      </c>
      <c r="BN105">
        <f t="shared" si="66"/>
        <v>2.1711296923725447</v>
      </c>
      <c r="BO105">
        <f t="shared" si="67"/>
        <v>9.2560620989911135E-2</v>
      </c>
      <c r="BP105">
        <f t="shared" si="68"/>
        <v>0.43302920807941098</v>
      </c>
      <c r="BQ105">
        <f t="shared" si="69"/>
        <v>0.7654931213356595</v>
      </c>
      <c r="BR105">
        <f t="shared" si="70"/>
        <v>0.86332127845009365</v>
      </c>
      <c r="BS105">
        <f t="shared" si="71"/>
        <v>-0.13566359947154333</v>
      </c>
      <c r="BT105">
        <f t="shared" si="72"/>
        <v>1.1356635994715434</v>
      </c>
      <c r="BU105">
        <v>3296</v>
      </c>
      <c r="BV105">
        <v>300</v>
      </c>
      <c r="BW105">
        <v>300</v>
      </c>
      <c r="BX105">
        <v>300</v>
      </c>
      <c r="BY105">
        <v>12555.4</v>
      </c>
      <c r="BZ105">
        <v>798.61</v>
      </c>
      <c r="CA105">
        <v>-9.0947100000000006E-3</v>
      </c>
      <c r="CB105">
        <v>-0.47</v>
      </c>
      <c r="CC105" t="s">
        <v>417</v>
      </c>
      <c r="CD105" t="s">
        <v>417</v>
      </c>
      <c r="CE105" t="s">
        <v>417</v>
      </c>
      <c r="CF105" t="s">
        <v>417</v>
      </c>
      <c r="CG105" t="s">
        <v>417</v>
      </c>
      <c r="CH105" t="s">
        <v>417</v>
      </c>
      <c r="CI105" t="s">
        <v>417</v>
      </c>
      <c r="CJ105" t="s">
        <v>417</v>
      </c>
      <c r="CK105" t="s">
        <v>417</v>
      </c>
      <c r="CL105" t="s">
        <v>417</v>
      </c>
      <c r="CM105">
        <f>$B$11*DK105+$C$11*DL105+$F$11*DW105*(1-DZ105)</f>
        <v>1500.001935483871</v>
      </c>
      <c r="CN105">
        <f t="shared" si="73"/>
        <v>1261.2129392668808</v>
      </c>
      <c r="CO105">
        <f>($B$11*$D$9+$C$11*$D$9+$F$11*((EJ105+EB105)/MAX(EJ105+EB105+EK105, 0.1)*$I$9+EK105/MAX(EJ105+EB105+EK105, 0.1)*$J$9))/($B$11+$C$11+$F$11)</f>
        <v>0.84080754126496404</v>
      </c>
      <c r="CP105">
        <f>($B$11*$K$9+$C$11*$K$9+$F$11*((EJ105+EB105)/MAX(EJ105+EB105+EK105, 0.1)*$P$9+EK105/MAX(EJ105+EB105+EK105, 0.1)*$Q$9))/($B$11+$C$11+$F$11)</f>
        <v>0.16115855464138074</v>
      </c>
      <c r="CQ105">
        <v>6</v>
      </c>
      <c r="CR105">
        <v>0.5</v>
      </c>
      <c r="CS105" t="s">
        <v>418</v>
      </c>
      <c r="CT105">
        <v>2</v>
      </c>
      <c r="CU105">
        <v>1690394949.5</v>
      </c>
      <c r="CV105">
        <v>410.09906451612898</v>
      </c>
      <c r="CW105">
        <v>419.08235483870959</v>
      </c>
      <c r="CX105">
        <v>34.847606451612897</v>
      </c>
      <c r="CY105">
        <v>33.998583870967742</v>
      </c>
      <c r="CZ105">
        <v>406.65906451612898</v>
      </c>
      <c r="DA105">
        <v>33.997606451612903</v>
      </c>
      <c r="DB105">
        <v>600.1837741935484</v>
      </c>
      <c r="DC105">
        <v>101.40777419354841</v>
      </c>
      <c r="DD105">
        <v>0.1001800645161291</v>
      </c>
      <c r="DE105">
        <v>32.638674193548383</v>
      </c>
      <c r="DF105">
        <v>32.62406129032258</v>
      </c>
      <c r="DG105">
        <v>999.90000000000032</v>
      </c>
      <c r="DH105">
        <v>0</v>
      </c>
      <c r="DI105">
        <v>0</v>
      </c>
      <c r="DJ105">
        <v>9993.1219354838722</v>
      </c>
      <c r="DK105">
        <v>0</v>
      </c>
      <c r="DL105">
        <v>1733.361290322581</v>
      </c>
      <c r="DM105">
        <v>-9.035296774193549</v>
      </c>
      <c r="DN105">
        <v>424.83787096774188</v>
      </c>
      <c r="DO105">
        <v>433.83200000000011</v>
      </c>
      <c r="DP105">
        <v>0.81667680645161289</v>
      </c>
      <c r="DQ105">
        <v>419.08235483870959</v>
      </c>
      <c r="DR105">
        <v>33.998583870967742</v>
      </c>
      <c r="DS105">
        <v>3.530537741935484</v>
      </c>
      <c r="DT105">
        <v>3.447720645161291</v>
      </c>
      <c r="DU105">
        <v>26.767309677419359</v>
      </c>
      <c r="DV105">
        <v>26.36447096774193</v>
      </c>
      <c r="DW105">
        <v>1500.001935483871</v>
      </c>
      <c r="DX105">
        <v>0.97299309677419366</v>
      </c>
      <c r="DY105">
        <v>2.700678709677418E-2</v>
      </c>
      <c r="DZ105">
        <v>0</v>
      </c>
      <c r="EA105">
        <v>657.87367741935498</v>
      </c>
      <c r="EB105">
        <v>4.9993100000000013</v>
      </c>
      <c r="EC105">
        <v>11959.44193548387</v>
      </c>
      <c r="ED105">
        <v>13259.222580645161</v>
      </c>
      <c r="EE105">
        <v>41.436999999999983</v>
      </c>
      <c r="EF105">
        <v>43</v>
      </c>
      <c r="EG105">
        <v>41.86077419354838</v>
      </c>
      <c r="EH105">
        <v>42.125</v>
      </c>
      <c r="EI105">
        <v>42.691064516129003</v>
      </c>
      <c r="EJ105">
        <v>1454.6248387096771</v>
      </c>
      <c r="EK105">
        <v>40.377096774193568</v>
      </c>
      <c r="EL105">
        <v>0</v>
      </c>
      <c r="EM105">
        <v>142.5999999046326</v>
      </c>
      <c r="EN105">
        <v>0</v>
      </c>
      <c r="EO105">
        <v>657.74563999999998</v>
      </c>
      <c r="EP105">
        <v>-8.2273077086320239</v>
      </c>
      <c r="EQ105">
        <v>42.399999493813027</v>
      </c>
      <c r="ER105">
        <v>11959.712</v>
      </c>
      <c r="ES105">
        <v>15</v>
      </c>
      <c r="ET105">
        <v>1690394976.5</v>
      </c>
      <c r="EU105" t="s">
        <v>833</v>
      </c>
      <c r="EV105">
        <v>1690394974.5</v>
      </c>
      <c r="EW105">
        <v>1690394976.5</v>
      </c>
      <c r="EX105">
        <v>58</v>
      </c>
      <c r="EY105">
        <v>5.7000000000000002E-2</v>
      </c>
      <c r="EZ105">
        <v>3.2000000000000001E-2</v>
      </c>
      <c r="FA105">
        <v>3.44</v>
      </c>
      <c r="FB105">
        <v>0.85</v>
      </c>
      <c r="FC105">
        <v>419</v>
      </c>
      <c r="FD105">
        <v>34</v>
      </c>
      <c r="FE105">
        <v>0.19</v>
      </c>
      <c r="FF105">
        <v>0.1</v>
      </c>
      <c r="FG105">
        <v>8.6785687033715213</v>
      </c>
      <c r="FH105">
        <v>0.71660366837180844</v>
      </c>
      <c r="FI105">
        <v>7.818800554634453E-2</v>
      </c>
      <c r="FJ105">
        <v>1</v>
      </c>
      <c r="FK105">
        <v>-9.015434390243902</v>
      </c>
      <c r="FL105">
        <v>-0.50897247386761568</v>
      </c>
      <c r="FM105">
        <v>7.93057898433462E-2</v>
      </c>
      <c r="FN105">
        <v>1</v>
      </c>
      <c r="FO105">
        <v>410.05522580645157</v>
      </c>
      <c r="FP105">
        <v>-0.64887096774308073</v>
      </c>
      <c r="FQ105">
        <v>5.7782523129299532E-2</v>
      </c>
      <c r="FR105">
        <v>1</v>
      </c>
      <c r="FS105">
        <v>0.79014107317073168</v>
      </c>
      <c r="FT105">
        <v>0.45495796515679437</v>
      </c>
      <c r="FU105">
        <v>4.5264552410753667E-2</v>
      </c>
      <c r="FV105">
        <v>1</v>
      </c>
      <c r="FW105">
        <v>34.806296774193562</v>
      </c>
      <c r="FX105">
        <v>0.55725967741932181</v>
      </c>
      <c r="FY105">
        <v>4.2267950825813992E-2</v>
      </c>
      <c r="FZ105">
        <v>1</v>
      </c>
      <c r="GA105">
        <v>5</v>
      </c>
      <c r="GB105">
        <v>5</v>
      </c>
      <c r="GC105" t="s">
        <v>420</v>
      </c>
      <c r="GD105">
        <v>3.17103</v>
      </c>
      <c r="GE105">
        <v>2.79731</v>
      </c>
      <c r="GF105">
        <v>0.101331</v>
      </c>
      <c r="GG105">
        <v>0.104253</v>
      </c>
      <c r="GH105">
        <v>0.15239</v>
      </c>
      <c r="GI105">
        <v>0.15179799999999999</v>
      </c>
      <c r="GJ105">
        <v>27758.799999999999</v>
      </c>
      <c r="GK105">
        <v>20254.599999999999</v>
      </c>
      <c r="GL105">
        <v>28900.3</v>
      </c>
      <c r="GM105">
        <v>22174.2</v>
      </c>
      <c r="GN105">
        <v>31151.9</v>
      </c>
      <c r="GO105">
        <v>27371.8</v>
      </c>
      <c r="GP105">
        <v>39865</v>
      </c>
      <c r="GQ105">
        <v>36082.400000000001</v>
      </c>
      <c r="GR105">
        <v>2.09</v>
      </c>
      <c r="GS105">
        <v>1.81338</v>
      </c>
      <c r="GT105">
        <v>0.11544699999999999</v>
      </c>
      <c r="GU105">
        <v>0</v>
      </c>
      <c r="GV105">
        <v>30.750499999999999</v>
      </c>
      <c r="GW105">
        <v>999.9</v>
      </c>
      <c r="GX105">
        <v>63.8</v>
      </c>
      <c r="GY105">
        <v>35</v>
      </c>
      <c r="GZ105">
        <v>35.535600000000002</v>
      </c>
      <c r="HA105">
        <v>62.4818</v>
      </c>
      <c r="HB105">
        <v>30.200299999999999</v>
      </c>
      <c r="HC105">
        <v>1</v>
      </c>
      <c r="HD105">
        <v>0.47318900000000003</v>
      </c>
      <c r="HE105">
        <v>0</v>
      </c>
      <c r="HF105">
        <v>20.277999999999999</v>
      </c>
      <c r="HG105">
        <v>5.2232799999999999</v>
      </c>
      <c r="HH105">
        <v>11.9095</v>
      </c>
      <c r="HI105">
        <v>4.9636500000000003</v>
      </c>
      <c r="HJ105">
        <v>3.2919999999999998</v>
      </c>
      <c r="HK105">
        <v>9999</v>
      </c>
      <c r="HL105">
        <v>9999</v>
      </c>
      <c r="HM105">
        <v>9999</v>
      </c>
      <c r="HN105">
        <v>999.9</v>
      </c>
      <c r="HO105">
        <v>4.9702400000000004</v>
      </c>
      <c r="HP105">
        <v>1.87531</v>
      </c>
      <c r="HQ105">
        <v>1.87408</v>
      </c>
      <c r="HR105">
        <v>1.8733</v>
      </c>
      <c r="HS105">
        <v>1.87469</v>
      </c>
      <c r="HT105">
        <v>1.8696600000000001</v>
      </c>
      <c r="HU105">
        <v>1.8737999999999999</v>
      </c>
      <c r="HV105">
        <v>1.8788100000000001</v>
      </c>
      <c r="HW105">
        <v>0</v>
      </c>
      <c r="HX105">
        <v>0</v>
      </c>
      <c r="HY105">
        <v>0</v>
      </c>
      <c r="HZ105">
        <v>0</v>
      </c>
      <c r="IA105" t="s">
        <v>421</v>
      </c>
      <c r="IB105" t="s">
        <v>422</v>
      </c>
      <c r="IC105" t="s">
        <v>423</v>
      </c>
      <c r="ID105" t="s">
        <v>423</v>
      </c>
      <c r="IE105" t="s">
        <v>423</v>
      </c>
      <c r="IF105" t="s">
        <v>423</v>
      </c>
      <c r="IG105">
        <v>0</v>
      </c>
      <c r="IH105">
        <v>100</v>
      </c>
      <c r="II105">
        <v>100</v>
      </c>
      <c r="IJ105">
        <v>3.44</v>
      </c>
      <c r="IK105">
        <v>0.85</v>
      </c>
      <c r="IL105">
        <v>3.3656222469222228</v>
      </c>
      <c r="IM105">
        <v>7.5022699049890511E-4</v>
      </c>
      <c r="IN105">
        <v>-1.9075414379404558E-6</v>
      </c>
      <c r="IO105">
        <v>4.87577687351772E-10</v>
      </c>
      <c r="IP105">
        <v>0.81766500000000519</v>
      </c>
      <c r="IQ105">
        <v>0</v>
      </c>
      <c r="IR105">
        <v>0</v>
      </c>
      <c r="IS105">
        <v>0</v>
      </c>
      <c r="IT105">
        <v>1</v>
      </c>
      <c r="IU105">
        <v>1943</v>
      </c>
      <c r="IV105">
        <v>1</v>
      </c>
      <c r="IW105">
        <v>21</v>
      </c>
      <c r="IX105">
        <v>9.6999999999999993</v>
      </c>
      <c r="IY105">
        <v>9.6</v>
      </c>
      <c r="IZ105">
        <v>1.1071800000000001</v>
      </c>
      <c r="JA105">
        <v>2.4279799999999998</v>
      </c>
      <c r="JB105">
        <v>1.42578</v>
      </c>
      <c r="JC105">
        <v>2.2656200000000002</v>
      </c>
      <c r="JD105">
        <v>1.5478499999999999</v>
      </c>
      <c r="JE105">
        <v>2.3889200000000002</v>
      </c>
      <c r="JF105">
        <v>38.575000000000003</v>
      </c>
      <c r="JG105">
        <v>14.097</v>
      </c>
      <c r="JH105">
        <v>18</v>
      </c>
      <c r="JI105">
        <v>630.65599999999995</v>
      </c>
      <c r="JJ105">
        <v>431.416</v>
      </c>
      <c r="JK105">
        <v>32.373600000000003</v>
      </c>
      <c r="JL105">
        <v>33.314399999999999</v>
      </c>
      <c r="JM105">
        <v>29.999600000000001</v>
      </c>
      <c r="JN105">
        <v>33.205800000000004</v>
      </c>
      <c r="JO105">
        <v>33.134599999999999</v>
      </c>
      <c r="JP105">
        <v>22.1844</v>
      </c>
      <c r="JQ105">
        <v>0</v>
      </c>
      <c r="JR105">
        <v>100</v>
      </c>
      <c r="JS105">
        <v>-999.9</v>
      </c>
      <c r="JT105">
        <v>419.14100000000002</v>
      </c>
      <c r="JU105">
        <v>35</v>
      </c>
      <c r="JV105">
        <v>94.164699999999996</v>
      </c>
      <c r="JW105">
        <v>91.892600000000002</v>
      </c>
    </row>
    <row r="106" spans="1:283" x14ac:dyDescent="0.2">
      <c r="A106">
        <v>90</v>
      </c>
      <c r="B106">
        <v>1690395094.5</v>
      </c>
      <c r="C106">
        <v>16724.400000095371</v>
      </c>
      <c r="D106" t="s">
        <v>834</v>
      </c>
      <c r="E106" t="s">
        <v>835</v>
      </c>
      <c r="F106">
        <v>15</v>
      </c>
      <c r="P106">
        <v>1690395086.5</v>
      </c>
      <c r="Q106">
        <f t="shared" si="37"/>
        <v>1.3282181454540073E-3</v>
      </c>
      <c r="R106">
        <f t="shared" si="38"/>
        <v>1.3282181454540072</v>
      </c>
      <c r="S106">
        <f t="shared" si="39"/>
        <v>9.3657941485180505</v>
      </c>
      <c r="T106">
        <f t="shared" si="40"/>
        <v>409.85890322580639</v>
      </c>
      <c r="U106">
        <f t="shared" si="41"/>
        <v>221.12838293933717</v>
      </c>
      <c r="V106">
        <f t="shared" si="42"/>
        <v>22.445823708986612</v>
      </c>
      <c r="W106">
        <f t="shared" si="43"/>
        <v>41.603074942617454</v>
      </c>
      <c r="X106">
        <f t="shared" si="44"/>
        <v>8.4075186569261426E-2</v>
      </c>
      <c r="Y106">
        <f>IF(LEFT(CS106,1)&lt;&gt;"0",IF(LEFT(CS106,1)="1",3,CT106),$D$5+$E$5*(DJ106*DC106/($K$5*1000))+$F$5*(DJ106*DC106/($K$5*1000))*MAX(MIN(CQ106,$J$5),$I$5)*MAX(MIN(CQ106,$J$5),$I$5)+$G$5*MAX(MIN(CQ106,$J$5),$I$5)*(DJ106*DC106/($K$5*1000))+$H$5*(DJ106*DC106/($K$5*1000))*(DJ106*DC106/($K$5*1000)))</f>
        <v>2.95292978608565</v>
      </c>
      <c r="Z106">
        <f t="shared" si="45"/>
        <v>8.2767632332899757E-2</v>
      </c>
      <c r="AA106">
        <f t="shared" si="46"/>
        <v>5.1845554789885354E-2</v>
      </c>
      <c r="AB106">
        <f t="shared" si="47"/>
        <v>241.73618894609294</v>
      </c>
      <c r="AC106">
        <f>(DE106+(AB106+2*0.95*0.0000000567*(((DE106+$B$7)+273)^4-(DE106+273)^4)-44100*Q106)/(1.84*29.3*Y106+8*0.95*0.0000000567*(DE106+273)^3))</f>
        <v>34.199391279929159</v>
      </c>
      <c r="AD106">
        <f>($C$7*DF106+$D$7*DG106+$E$7*AC106)</f>
        <v>33.252677419354839</v>
      </c>
      <c r="AE106">
        <f t="shared" si="48"/>
        <v>5.1242786965018317</v>
      </c>
      <c r="AF106">
        <f t="shared" si="49"/>
        <v>70.045888130242645</v>
      </c>
      <c r="AG106">
        <f t="shared" si="50"/>
        <v>3.5650795020938428</v>
      </c>
      <c r="AH106">
        <f t="shared" si="51"/>
        <v>5.0896342344392416</v>
      </c>
      <c r="AI106">
        <f t="shared" si="52"/>
        <v>1.5591991944079888</v>
      </c>
      <c r="AJ106">
        <f t="shared" si="53"/>
        <v>-58.574420214521723</v>
      </c>
      <c r="AK106">
        <f t="shared" si="54"/>
        <v>-19.247594133925109</v>
      </c>
      <c r="AL106">
        <f>2*0.95*0.0000000567*(((DE106+$B$7)+273)^4-(AD106+273)^4)</f>
        <v>-1.4956054391053664</v>
      </c>
      <c r="AM106">
        <f t="shared" si="55"/>
        <v>162.41856915854075</v>
      </c>
      <c r="AN106">
        <v>0</v>
      </c>
      <c r="AO106">
        <v>0</v>
      </c>
      <c r="AP106">
        <f>IF(AN106*$H$13&gt;=AR106,1,(AR106/(AR106-AN106*$H$13)))</f>
        <v>1</v>
      </c>
      <c r="AQ106">
        <f t="shared" si="56"/>
        <v>0</v>
      </c>
      <c r="AR106">
        <f>MAX(0,($B$13+$C$13*DJ106)/(1+$D$13*DJ106)*DC106/(DE106+273)*$E$13)</f>
        <v>52513.238334628164</v>
      </c>
      <c r="AS106" t="s">
        <v>414</v>
      </c>
      <c r="AT106">
        <v>12558.6</v>
      </c>
      <c r="AU106">
        <v>607.06799999999998</v>
      </c>
      <c r="AV106">
        <v>2188.17</v>
      </c>
      <c r="AW106">
        <f t="shared" si="57"/>
        <v>0.72256817340517421</v>
      </c>
      <c r="AX106">
        <v>-1.734461745173538</v>
      </c>
      <c r="AY106" t="s">
        <v>836</v>
      </c>
      <c r="AZ106">
        <v>12570.2</v>
      </c>
      <c r="BA106">
        <v>860.91492307692295</v>
      </c>
      <c r="BB106">
        <v>1055.6199999999999</v>
      </c>
      <c r="BC106">
        <f t="shared" si="58"/>
        <v>0.18444618037085025</v>
      </c>
      <c r="BD106">
        <v>0.5</v>
      </c>
      <c r="BE106">
        <f t="shared" si="59"/>
        <v>1261.2055747506081</v>
      </c>
      <c r="BF106">
        <f t="shared" si="60"/>
        <v>9.3657941485180505</v>
      </c>
      <c r="BG106">
        <f t="shared" si="61"/>
        <v>116.31227546258626</v>
      </c>
      <c r="BH106">
        <f t="shared" si="62"/>
        <v>8.8013057632468552E-3</v>
      </c>
      <c r="BI106">
        <f t="shared" si="63"/>
        <v>1.0728766033231658</v>
      </c>
      <c r="BJ106">
        <f t="shared" si="64"/>
        <v>467.82101941200409</v>
      </c>
      <c r="BK106" t="s">
        <v>837</v>
      </c>
      <c r="BL106">
        <v>-1050.58</v>
      </c>
      <c r="BM106">
        <f t="shared" si="65"/>
        <v>-1050.58</v>
      </c>
      <c r="BN106">
        <f t="shared" si="66"/>
        <v>1.9952255546503477</v>
      </c>
      <c r="BO106">
        <f t="shared" si="67"/>
        <v>9.2443774059005293E-2</v>
      </c>
      <c r="BP106">
        <f t="shared" si="68"/>
        <v>0.3496873793901969</v>
      </c>
      <c r="BQ106">
        <f t="shared" si="69"/>
        <v>0.43407470465648795</v>
      </c>
      <c r="BR106">
        <f t="shared" si="70"/>
        <v>0.71630419795813305</v>
      </c>
      <c r="BS106">
        <f t="shared" si="71"/>
        <v>-0.11280973014592768</v>
      </c>
      <c r="BT106">
        <f t="shared" si="72"/>
        <v>1.1128097301459277</v>
      </c>
      <c r="BU106">
        <v>3298</v>
      </c>
      <c r="BV106">
        <v>300</v>
      </c>
      <c r="BW106">
        <v>300</v>
      </c>
      <c r="BX106">
        <v>300</v>
      </c>
      <c r="BY106">
        <v>12570.2</v>
      </c>
      <c r="BZ106">
        <v>1035.31</v>
      </c>
      <c r="CA106">
        <v>-9.1053699999999998E-3</v>
      </c>
      <c r="CB106">
        <v>8.11</v>
      </c>
      <c r="CC106" t="s">
        <v>417</v>
      </c>
      <c r="CD106" t="s">
        <v>417</v>
      </c>
      <c r="CE106" t="s">
        <v>417</v>
      </c>
      <c r="CF106" t="s">
        <v>417</v>
      </c>
      <c r="CG106" t="s">
        <v>417</v>
      </c>
      <c r="CH106" t="s">
        <v>417</v>
      </c>
      <c r="CI106" t="s">
        <v>417</v>
      </c>
      <c r="CJ106" t="s">
        <v>417</v>
      </c>
      <c r="CK106" t="s">
        <v>417</v>
      </c>
      <c r="CL106" t="s">
        <v>417</v>
      </c>
      <c r="CM106">
        <f>$B$11*DK106+$C$11*DL106+$F$11*DW106*(1-DZ106)</f>
        <v>1499.993548387097</v>
      </c>
      <c r="CN106">
        <f t="shared" si="73"/>
        <v>1261.2055747506081</v>
      </c>
      <c r="CO106">
        <f>($B$11*$D$9+$C$11*$D$9+$F$11*((EJ106+EB106)/MAX(EJ106+EB106+EK106, 0.1)*$I$9+EK106/MAX(EJ106+EB106+EK106, 0.1)*$J$9))/($B$11+$C$11+$F$11)</f>
        <v>0.84080733287603049</v>
      </c>
      <c r="CP106">
        <f>($B$11*$K$9+$C$11*$K$9+$F$11*((EJ106+EB106)/MAX(EJ106+EB106+EK106, 0.1)*$P$9+EK106/MAX(EJ106+EB106+EK106, 0.1)*$Q$9))/($B$11+$C$11+$F$11)</f>
        <v>0.16115815245073914</v>
      </c>
      <c r="CQ106">
        <v>6</v>
      </c>
      <c r="CR106">
        <v>0.5</v>
      </c>
      <c r="CS106" t="s">
        <v>418</v>
      </c>
      <c r="CT106">
        <v>2</v>
      </c>
      <c r="CU106">
        <v>1690395086.5</v>
      </c>
      <c r="CV106">
        <v>409.85890322580639</v>
      </c>
      <c r="CW106">
        <v>419.76558064516121</v>
      </c>
      <c r="CX106">
        <v>35.121912903225812</v>
      </c>
      <c r="CY106">
        <v>33.840796774193549</v>
      </c>
      <c r="CZ106">
        <v>406.58490322580639</v>
      </c>
      <c r="DA106">
        <v>34.272074193548377</v>
      </c>
      <c r="DB106">
        <v>600.2119032258064</v>
      </c>
      <c r="DC106">
        <v>101.4053548387097</v>
      </c>
      <c r="DD106">
        <v>0.1004917225806452</v>
      </c>
      <c r="DE106">
        <v>33.131774193548388</v>
      </c>
      <c r="DF106">
        <v>33.252677419354839</v>
      </c>
      <c r="DG106">
        <v>999.90000000000032</v>
      </c>
      <c r="DH106">
        <v>0</v>
      </c>
      <c r="DI106">
        <v>0</v>
      </c>
      <c r="DJ106">
        <v>9993.4451612903194</v>
      </c>
      <c r="DK106">
        <v>0</v>
      </c>
      <c r="DL106">
        <v>1011.7063870967741</v>
      </c>
      <c r="DM106">
        <v>-9.7361461290322566</v>
      </c>
      <c r="DN106">
        <v>424.95477419354842</v>
      </c>
      <c r="DO106">
        <v>434.46845161290332</v>
      </c>
      <c r="DP106">
        <v>1.2811170967741929</v>
      </c>
      <c r="DQ106">
        <v>419.76558064516121</v>
      </c>
      <c r="DR106">
        <v>33.840796774193549</v>
      </c>
      <c r="DS106">
        <v>3.561551612903227</v>
      </c>
      <c r="DT106">
        <v>3.4316390322580639</v>
      </c>
      <c r="DU106">
        <v>26.916051612903232</v>
      </c>
      <c r="DV106">
        <v>26.285274193548378</v>
      </c>
      <c r="DW106">
        <v>1499.993548387097</v>
      </c>
      <c r="DX106">
        <v>0.97300041935483883</v>
      </c>
      <c r="DY106">
        <v>2.699956774193547E-2</v>
      </c>
      <c r="DZ106">
        <v>0</v>
      </c>
      <c r="EA106">
        <v>861.96787096774187</v>
      </c>
      <c r="EB106">
        <v>4.9993100000000013</v>
      </c>
      <c r="EC106">
        <v>19326.558064516132</v>
      </c>
      <c r="ED106">
        <v>13259.170967741929</v>
      </c>
      <c r="EE106">
        <v>41.334354838709658</v>
      </c>
      <c r="EF106">
        <v>42.941064516129003</v>
      </c>
      <c r="EG106">
        <v>41.75</v>
      </c>
      <c r="EH106">
        <v>42.18099999999999</v>
      </c>
      <c r="EI106">
        <v>42.686999999999969</v>
      </c>
      <c r="EJ106">
        <v>1454.6270967741939</v>
      </c>
      <c r="EK106">
        <v>40.366451612903248</v>
      </c>
      <c r="EL106">
        <v>0</v>
      </c>
      <c r="EM106">
        <v>136.39999985694891</v>
      </c>
      <c r="EN106">
        <v>0</v>
      </c>
      <c r="EO106">
        <v>860.91492307692295</v>
      </c>
      <c r="EP106">
        <v>-176.23801710246281</v>
      </c>
      <c r="EQ106">
        <v>-2468.266668341284</v>
      </c>
      <c r="ER106">
        <v>19313.56923076923</v>
      </c>
      <c r="ES106">
        <v>15</v>
      </c>
      <c r="ET106">
        <v>1690395123.5</v>
      </c>
      <c r="EU106" t="s">
        <v>838</v>
      </c>
      <c r="EV106">
        <v>1690395123.5</v>
      </c>
      <c r="EW106">
        <v>1690394976.5</v>
      </c>
      <c r="EX106">
        <v>59</v>
      </c>
      <c r="EY106">
        <v>-0.16500000000000001</v>
      </c>
      <c r="EZ106">
        <v>3.2000000000000001E-2</v>
      </c>
      <c r="FA106">
        <v>3.274</v>
      </c>
      <c r="FB106">
        <v>0.85</v>
      </c>
      <c r="FC106">
        <v>420</v>
      </c>
      <c r="FD106">
        <v>34</v>
      </c>
      <c r="FE106">
        <v>0.14000000000000001</v>
      </c>
      <c r="FF106">
        <v>0.1</v>
      </c>
      <c r="FG106">
        <v>9.1971386615690029</v>
      </c>
      <c r="FH106">
        <v>-0.20475620776178369</v>
      </c>
      <c r="FI106">
        <v>4.2367795687729248E-2</v>
      </c>
      <c r="FJ106">
        <v>1</v>
      </c>
      <c r="FK106">
        <v>-9.7388151219512196</v>
      </c>
      <c r="FL106">
        <v>9.9689268292674743E-2</v>
      </c>
      <c r="FM106">
        <v>3.6182570937113932E-2</v>
      </c>
      <c r="FN106">
        <v>1</v>
      </c>
      <c r="FO106">
        <v>410.02941935483881</v>
      </c>
      <c r="FP106">
        <v>0.16030645161115881</v>
      </c>
      <c r="FQ106">
        <v>2.5668826573267411E-2</v>
      </c>
      <c r="FR106">
        <v>1</v>
      </c>
      <c r="FS106">
        <v>1.264615365853659</v>
      </c>
      <c r="FT106">
        <v>0.33896299651567718</v>
      </c>
      <c r="FU106">
        <v>3.513063919475426E-2</v>
      </c>
      <c r="FV106">
        <v>1</v>
      </c>
      <c r="FW106">
        <v>35.121912903225812</v>
      </c>
      <c r="FX106">
        <v>0.25748225806447561</v>
      </c>
      <c r="FY106">
        <v>1.992440134585333E-2</v>
      </c>
      <c r="FZ106">
        <v>1</v>
      </c>
      <c r="GA106">
        <v>5</v>
      </c>
      <c r="GB106">
        <v>5</v>
      </c>
      <c r="GC106" t="s">
        <v>420</v>
      </c>
      <c r="GD106">
        <v>3.1713800000000001</v>
      </c>
      <c r="GE106">
        <v>2.7977099999999999</v>
      </c>
      <c r="GF106">
        <v>0.101344</v>
      </c>
      <c r="GG106">
        <v>0.10437200000000001</v>
      </c>
      <c r="GH106">
        <v>0.153172</v>
      </c>
      <c r="GI106">
        <v>0.151279</v>
      </c>
      <c r="GJ106">
        <v>27757.599999999999</v>
      </c>
      <c r="GK106">
        <v>20343.2</v>
      </c>
      <c r="GL106">
        <v>28899</v>
      </c>
      <c r="GM106">
        <v>22273.7</v>
      </c>
      <c r="GN106">
        <v>31119.4</v>
      </c>
      <c r="GO106">
        <v>27515</v>
      </c>
      <c r="GP106">
        <v>39861.4</v>
      </c>
      <c r="GQ106">
        <v>36249.4</v>
      </c>
      <c r="GR106">
        <v>2.0898699999999999</v>
      </c>
      <c r="GS106">
        <v>1.8164499999999999</v>
      </c>
      <c r="GT106">
        <v>0.108629</v>
      </c>
      <c r="GU106">
        <v>0</v>
      </c>
      <c r="GV106">
        <v>31.5182</v>
      </c>
      <c r="GW106">
        <v>999.9</v>
      </c>
      <c r="GX106">
        <v>63.6</v>
      </c>
      <c r="GY106">
        <v>35</v>
      </c>
      <c r="GZ106">
        <v>35.4285</v>
      </c>
      <c r="HA106">
        <v>61.2318</v>
      </c>
      <c r="HB106">
        <v>30.472799999999999</v>
      </c>
      <c r="HC106">
        <v>1</v>
      </c>
      <c r="HD106">
        <v>0.46509899999999998</v>
      </c>
      <c r="HE106">
        <v>0</v>
      </c>
      <c r="HF106">
        <v>20.277999999999999</v>
      </c>
      <c r="HG106">
        <v>5.22403</v>
      </c>
      <c r="HH106">
        <v>11.9093</v>
      </c>
      <c r="HI106">
        <v>4.9635999999999996</v>
      </c>
      <c r="HJ106">
        <v>3.2919999999999998</v>
      </c>
      <c r="HK106">
        <v>9999</v>
      </c>
      <c r="HL106">
        <v>9999</v>
      </c>
      <c r="HM106">
        <v>9999</v>
      </c>
      <c r="HN106">
        <v>999.9</v>
      </c>
      <c r="HO106">
        <v>4.9702200000000003</v>
      </c>
      <c r="HP106">
        <v>1.8752899999999999</v>
      </c>
      <c r="HQ106">
        <v>1.87408</v>
      </c>
      <c r="HR106">
        <v>1.8732500000000001</v>
      </c>
      <c r="HS106">
        <v>1.87469</v>
      </c>
      <c r="HT106">
        <v>1.8696600000000001</v>
      </c>
      <c r="HU106">
        <v>1.8737900000000001</v>
      </c>
      <c r="HV106">
        <v>1.87887</v>
      </c>
      <c r="HW106">
        <v>0</v>
      </c>
      <c r="HX106">
        <v>0</v>
      </c>
      <c r="HY106">
        <v>0</v>
      </c>
      <c r="HZ106">
        <v>0</v>
      </c>
      <c r="IA106" t="s">
        <v>421</v>
      </c>
      <c r="IB106" t="s">
        <v>422</v>
      </c>
      <c r="IC106" t="s">
        <v>423</v>
      </c>
      <c r="ID106" t="s">
        <v>423</v>
      </c>
      <c r="IE106" t="s">
        <v>423</v>
      </c>
      <c r="IF106" t="s">
        <v>423</v>
      </c>
      <c r="IG106">
        <v>0</v>
      </c>
      <c r="IH106">
        <v>100</v>
      </c>
      <c r="II106">
        <v>100</v>
      </c>
      <c r="IJ106">
        <v>3.274</v>
      </c>
      <c r="IK106">
        <v>0.8498</v>
      </c>
      <c r="IL106">
        <v>3.4221790858722878</v>
      </c>
      <c r="IM106">
        <v>7.5022699049890511E-4</v>
      </c>
      <c r="IN106">
        <v>-1.9075414379404558E-6</v>
      </c>
      <c r="IO106">
        <v>4.87577687351772E-10</v>
      </c>
      <c r="IP106">
        <v>0.84984500000000907</v>
      </c>
      <c r="IQ106">
        <v>0</v>
      </c>
      <c r="IR106">
        <v>0</v>
      </c>
      <c r="IS106">
        <v>0</v>
      </c>
      <c r="IT106">
        <v>1</v>
      </c>
      <c r="IU106">
        <v>1943</v>
      </c>
      <c r="IV106">
        <v>1</v>
      </c>
      <c r="IW106">
        <v>21</v>
      </c>
      <c r="IX106">
        <v>2</v>
      </c>
      <c r="IY106">
        <v>2</v>
      </c>
      <c r="IZ106">
        <v>1.1084000000000001</v>
      </c>
      <c r="JA106">
        <v>2.4340799999999998</v>
      </c>
      <c r="JB106">
        <v>1.42578</v>
      </c>
      <c r="JC106">
        <v>2.2656200000000002</v>
      </c>
      <c r="JD106">
        <v>1.5478499999999999</v>
      </c>
      <c r="JE106">
        <v>2.49512</v>
      </c>
      <c r="JF106">
        <v>38.599499999999999</v>
      </c>
      <c r="JG106">
        <v>14.0883</v>
      </c>
      <c r="JH106">
        <v>18</v>
      </c>
      <c r="JI106">
        <v>629.89400000000001</v>
      </c>
      <c r="JJ106">
        <v>432.75200000000001</v>
      </c>
      <c r="JK106">
        <v>32.352600000000002</v>
      </c>
      <c r="JL106">
        <v>33.2089</v>
      </c>
      <c r="JM106">
        <v>29.999700000000001</v>
      </c>
      <c r="JN106">
        <v>33.136600000000001</v>
      </c>
      <c r="JO106">
        <v>33.062199999999997</v>
      </c>
      <c r="JP106">
        <v>22.205500000000001</v>
      </c>
      <c r="JQ106">
        <v>0</v>
      </c>
      <c r="JR106">
        <v>100</v>
      </c>
      <c r="JS106">
        <v>-999.9</v>
      </c>
      <c r="JT106">
        <v>419.74099999999999</v>
      </c>
      <c r="JU106">
        <v>35</v>
      </c>
      <c r="JV106">
        <v>94.158000000000001</v>
      </c>
      <c r="JW106">
        <v>92.313100000000006</v>
      </c>
    </row>
    <row r="107" spans="1:283" x14ac:dyDescent="0.2">
      <c r="A107">
        <v>91</v>
      </c>
      <c r="B107">
        <v>1690395242.5</v>
      </c>
      <c r="C107">
        <v>16872.400000095371</v>
      </c>
      <c r="D107" t="s">
        <v>839</v>
      </c>
      <c r="E107" t="s">
        <v>840</v>
      </c>
      <c r="F107">
        <v>15</v>
      </c>
      <c r="P107">
        <v>1690395234.5</v>
      </c>
      <c r="Q107">
        <f t="shared" si="37"/>
        <v>7.1637975311661503E-4</v>
      </c>
      <c r="R107">
        <f t="shared" si="38"/>
        <v>0.71637975311661506</v>
      </c>
      <c r="S107">
        <f t="shared" si="39"/>
        <v>5.2048755544961223</v>
      </c>
      <c r="T107">
        <f t="shared" si="40"/>
        <v>410.09016129032261</v>
      </c>
      <c r="U107">
        <f t="shared" si="41"/>
        <v>214.36271526955659</v>
      </c>
      <c r="V107">
        <f t="shared" si="42"/>
        <v>21.757381907437907</v>
      </c>
      <c r="W107">
        <f t="shared" si="43"/>
        <v>41.623321688459292</v>
      </c>
      <c r="X107">
        <f t="shared" si="44"/>
        <v>4.4695626843642748E-2</v>
      </c>
      <c r="Y107">
        <f>IF(LEFT(CS107,1)&lt;&gt;"0",IF(LEFT(CS107,1)="1",3,CT107),$D$5+$E$5*(DJ107*DC107/($K$5*1000))+$F$5*(DJ107*DC107/($K$5*1000))*MAX(MIN(CQ107,$J$5),$I$5)*MAX(MIN(CQ107,$J$5),$I$5)+$G$5*MAX(MIN(CQ107,$J$5),$I$5)*(DJ107*DC107/($K$5*1000))+$H$5*(DJ107*DC107/($K$5*1000))*(DJ107*DC107/($K$5*1000)))</f>
        <v>2.9538023941455314</v>
      </c>
      <c r="Z107">
        <f t="shared" si="45"/>
        <v>4.432327567306301E-2</v>
      </c>
      <c r="AA107">
        <f t="shared" si="46"/>
        <v>2.7735242877954043E-2</v>
      </c>
      <c r="AB107">
        <f t="shared" si="47"/>
        <v>241.7368062687662</v>
      </c>
      <c r="AC107">
        <f>(DE107+(AB107+2*0.95*0.0000000567*(((DE107+$B$7)+273)^4-(DE107+273)^4)-44100*Q107)/(1.84*29.3*Y107+8*0.95*0.0000000567*(DE107+273)^3))</f>
        <v>34.482426838408159</v>
      </c>
      <c r="AD107">
        <f>($C$7*DF107+$D$7*DG107+$E$7*AC107)</f>
        <v>33.286945161290319</v>
      </c>
      <c r="AE107">
        <f t="shared" si="48"/>
        <v>5.1341352534218423</v>
      </c>
      <c r="AF107">
        <f t="shared" si="49"/>
        <v>69.529705762248867</v>
      </c>
      <c r="AG107">
        <f t="shared" si="50"/>
        <v>3.5639551028171388</v>
      </c>
      <c r="AH107">
        <f t="shared" si="51"/>
        <v>5.1258020780409899</v>
      </c>
      <c r="AI107">
        <f t="shared" si="52"/>
        <v>1.5701801506047035</v>
      </c>
      <c r="AJ107">
        <f t="shared" si="53"/>
        <v>-31.592347112442724</v>
      </c>
      <c r="AK107">
        <f t="shared" si="54"/>
        <v>-4.6129794973064309</v>
      </c>
      <c r="AL107">
        <f>2*0.95*0.0000000567*(((DE107+$B$7)+273)^4-(AD107+273)^4)</f>
        <v>-0.35862052413858275</v>
      </c>
      <c r="AM107">
        <f t="shared" si="55"/>
        <v>205.17285913487845</v>
      </c>
      <c r="AN107">
        <v>0</v>
      </c>
      <c r="AO107">
        <v>0</v>
      </c>
      <c r="AP107">
        <f>IF(AN107*$H$13&gt;=AR107,1,(AR107/(AR107-AN107*$H$13)))</f>
        <v>1</v>
      </c>
      <c r="AQ107">
        <f t="shared" si="56"/>
        <v>0</v>
      </c>
      <c r="AR107">
        <f>MAX(0,($B$13+$C$13*DJ107)/(1+$D$13*DJ107)*DC107/(DE107+273)*$E$13)</f>
        <v>52516.387807357678</v>
      </c>
      <c r="AS107" t="s">
        <v>414</v>
      </c>
      <c r="AT107">
        <v>12558.6</v>
      </c>
      <c r="AU107">
        <v>607.06799999999998</v>
      </c>
      <c r="AV107">
        <v>2188.17</v>
      </c>
      <c r="AW107">
        <f t="shared" si="57"/>
        <v>0.72256817340517421</v>
      </c>
      <c r="AX107">
        <v>-1.734461745173538</v>
      </c>
      <c r="AY107" t="s">
        <v>841</v>
      </c>
      <c r="AZ107">
        <v>12582.3</v>
      </c>
      <c r="BA107">
        <v>511.47320000000002</v>
      </c>
      <c r="BB107">
        <v>631.197</v>
      </c>
      <c r="BC107">
        <f t="shared" si="58"/>
        <v>0.18967739073538048</v>
      </c>
      <c r="BD107">
        <v>0.5</v>
      </c>
      <c r="BE107">
        <f t="shared" si="59"/>
        <v>1261.2078489442044</v>
      </c>
      <c r="BF107">
        <f t="shared" si="60"/>
        <v>5.2048755544961223</v>
      </c>
      <c r="BG107">
        <f t="shared" si="61"/>
        <v>119.61130698135929</v>
      </c>
      <c r="BH107">
        <f t="shared" si="62"/>
        <v>5.5021361510545555E-3</v>
      </c>
      <c r="BI107">
        <f t="shared" si="63"/>
        <v>2.4666989862119117</v>
      </c>
      <c r="BJ107">
        <f t="shared" si="64"/>
        <v>360.41874545351016</v>
      </c>
      <c r="BK107" t="s">
        <v>842</v>
      </c>
      <c r="BL107">
        <v>-1471.48</v>
      </c>
      <c r="BM107">
        <f t="shared" si="65"/>
        <v>-1471.48</v>
      </c>
      <c r="BN107">
        <f t="shared" si="66"/>
        <v>3.3312531586810459</v>
      </c>
      <c r="BO107">
        <f t="shared" si="67"/>
        <v>5.6938749983949023E-2</v>
      </c>
      <c r="BP107">
        <f t="shared" si="68"/>
        <v>0.42544314347000395</v>
      </c>
      <c r="BQ107">
        <f t="shared" si="69"/>
        <v>4.9618218740934097</v>
      </c>
      <c r="BR107">
        <f t="shared" si="70"/>
        <v>0.98473912499003846</v>
      </c>
      <c r="BS107">
        <f t="shared" si="71"/>
        <v>-0.1638096225303326</v>
      </c>
      <c r="BT107">
        <f t="shared" si="72"/>
        <v>1.1638096225303327</v>
      </c>
      <c r="BU107">
        <v>3300</v>
      </c>
      <c r="BV107">
        <v>300</v>
      </c>
      <c r="BW107">
        <v>300</v>
      </c>
      <c r="BX107">
        <v>300</v>
      </c>
      <c r="BY107">
        <v>12582.3</v>
      </c>
      <c r="BZ107">
        <v>609.62</v>
      </c>
      <c r="CA107">
        <v>-9.1140200000000005E-3</v>
      </c>
      <c r="CB107">
        <v>-1.77</v>
      </c>
      <c r="CC107" t="s">
        <v>417</v>
      </c>
      <c r="CD107" t="s">
        <v>417</v>
      </c>
      <c r="CE107" t="s">
        <v>417</v>
      </c>
      <c r="CF107" t="s">
        <v>417</v>
      </c>
      <c r="CG107" t="s">
        <v>417</v>
      </c>
      <c r="CH107" t="s">
        <v>417</v>
      </c>
      <c r="CI107" t="s">
        <v>417</v>
      </c>
      <c r="CJ107" t="s">
        <v>417</v>
      </c>
      <c r="CK107" t="s">
        <v>417</v>
      </c>
      <c r="CL107" t="s">
        <v>417</v>
      </c>
      <c r="CM107">
        <f>$B$11*DK107+$C$11*DL107+$F$11*DW107*(1-DZ107)</f>
        <v>1499.9961290322581</v>
      </c>
      <c r="CN107">
        <f t="shared" si="73"/>
        <v>1261.2078489442044</v>
      </c>
      <c r="CO107">
        <f>($B$11*$D$9+$C$11*$D$9+$F$11*((EJ107+EB107)/MAX(EJ107+EB107+EK107, 0.1)*$I$9+EK107/MAX(EJ107+EB107+EK107, 0.1)*$J$9))/($B$11+$C$11+$F$11)</f>
        <v>0.84080740245502428</v>
      </c>
      <c r="CP107">
        <f>($B$11*$K$9+$C$11*$K$9+$F$11*((EJ107+EB107)/MAX(EJ107+EB107+EK107, 0.1)*$P$9+EK107/MAX(EJ107+EB107+EK107, 0.1)*$Q$9))/($B$11+$C$11+$F$11)</f>
        <v>0.16115828673819702</v>
      </c>
      <c r="CQ107">
        <v>6</v>
      </c>
      <c r="CR107">
        <v>0.5</v>
      </c>
      <c r="CS107" t="s">
        <v>418</v>
      </c>
      <c r="CT107">
        <v>2</v>
      </c>
      <c r="CU107">
        <v>1690395234.5</v>
      </c>
      <c r="CV107">
        <v>410.09016129032261</v>
      </c>
      <c r="CW107">
        <v>415.58712903225802</v>
      </c>
      <c r="CX107">
        <v>35.113558064516127</v>
      </c>
      <c r="CY107">
        <v>34.422545161290323</v>
      </c>
      <c r="CZ107">
        <v>406.79716129032261</v>
      </c>
      <c r="DA107">
        <v>34.253558064516128</v>
      </c>
      <c r="DB107">
        <v>600.18425806451626</v>
      </c>
      <c r="DC107">
        <v>101.3979032258065</v>
      </c>
      <c r="DD107">
        <v>0.1000736032258064</v>
      </c>
      <c r="DE107">
        <v>33.257977419354837</v>
      </c>
      <c r="DF107">
        <v>33.286945161290319</v>
      </c>
      <c r="DG107">
        <v>999.90000000000032</v>
      </c>
      <c r="DH107">
        <v>0</v>
      </c>
      <c r="DI107">
        <v>0</v>
      </c>
      <c r="DJ107">
        <v>9999.1312903225808</v>
      </c>
      <c r="DK107">
        <v>0</v>
      </c>
      <c r="DL107">
        <v>1678.831612903226</v>
      </c>
      <c r="DM107">
        <v>-5.5102277419354841</v>
      </c>
      <c r="DN107">
        <v>424.99561290322589</v>
      </c>
      <c r="DO107">
        <v>430.40264516129031</v>
      </c>
      <c r="DP107">
        <v>0.68087061290322581</v>
      </c>
      <c r="DQ107">
        <v>415.58712903225802</v>
      </c>
      <c r="DR107">
        <v>34.422545161290323</v>
      </c>
      <c r="DS107">
        <v>3.559411290322581</v>
      </c>
      <c r="DT107">
        <v>3.490372903225806</v>
      </c>
      <c r="DU107">
        <v>26.9058064516129</v>
      </c>
      <c r="DV107">
        <v>26.57298387096774</v>
      </c>
      <c r="DW107">
        <v>1499.9961290322581</v>
      </c>
      <c r="DX107">
        <v>0.97299535483870936</v>
      </c>
      <c r="DY107">
        <v>2.7004258064516128E-2</v>
      </c>
      <c r="DZ107">
        <v>0</v>
      </c>
      <c r="EA107">
        <v>511.76280645161279</v>
      </c>
      <c r="EB107">
        <v>4.9993100000000013</v>
      </c>
      <c r="EC107">
        <v>10020.9270967742</v>
      </c>
      <c r="ED107">
        <v>13259.183870967739</v>
      </c>
      <c r="EE107">
        <v>41.375</v>
      </c>
      <c r="EF107">
        <v>42.875</v>
      </c>
      <c r="EG107">
        <v>41.78599999999998</v>
      </c>
      <c r="EH107">
        <v>42</v>
      </c>
      <c r="EI107">
        <v>42.75</v>
      </c>
      <c r="EJ107">
        <v>1454.6261290322579</v>
      </c>
      <c r="EK107">
        <v>40.369999999999983</v>
      </c>
      <c r="EL107">
        <v>0</v>
      </c>
      <c r="EM107">
        <v>147.79999995231631</v>
      </c>
      <c r="EN107">
        <v>0</v>
      </c>
      <c r="EO107">
        <v>511.47320000000002</v>
      </c>
      <c r="EP107">
        <v>-14.76253843814361</v>
      </c>
      <c r="EQ107">
        <v>-1311.1615347851159</v>
      </c>
      <c r="ER107">
        <v>10009.069600000001</v>
      </c>
      <c r="ES107">
        <v>15</v>
      </c>
      <c r="ET107">
        <v>1690395272</v>
      </c>
      <c r="EU107" t="s">
        <v>843</v>
      </c>
      <c r="EV107">
        <v>1690395272</v>
      </c>
      <c r="EW107">
        <v>1690395265.5</v>
      </c>
      <c r="EX107">
        <v>60</v>
      </c>
      <c r="EY107">
        <v>1.7000000000000001E-2</v>
      </c>
      <c r="EZ107">
        <v>0.01</v>
      </c>
      <c r="FA107">
        <v>3.2930000000000001</v>
      </c>
      <c r="FB107">
        <v>0.86</v>
      </c>
      <c r="FC107">
        <v>416</v>
      </c>
      <c r="FD107">
        <v>35</v>
      </c>
      <c r="FE107">
        <v>0.56000000000000005</v>
      </c>
      <c r="FF107">
        <v>0.12</v>
      </c>
      <c r="FG107">
        <v>5.2091630204749118</v>
      </c>
      <c r="FH107">
        <v>0.69593081161457881</v>
      </c>
      <c r="FI107">
        <v>7.5124624186995642E-2</v>
      </c>
      <c r="FJ107">
        <v>1</v>
      </c>
      <c r="FK107">
        <v>-5.4894429268292679</v>
      </c>
      <c r="FL107">
        <v>-0.35506076655052549</v>
      </c>
      <c r="FM107">
        <v>8.5861473834279334E-2</v>
      </c>
      <c r="FN107">
        <v>1</v>
      </c>
      <c r="FO107">
        <v>410.09061290322592</v>
      </c>
      <c r="FP107">
        <v>-0.40930645161395252</v>
      </c>
      <c r="FQ107">
        <v>5.3252095169665413E-2</v>
      </c>
      <c r="FR107">
        <v>1</v>
      </c>
      <c r="FS107">
        <v>0.66645375609756086</v>
      </c>
      <c r="FT107">
        <v>0.25598149128919989</v>
      </c>
      <c r="FU107">
        <v>2.563978041531147E-2</v>
      </c>
      <c r="FV107">
        <v>1</v>
      </c>
      <c r="FW107">
        <v>35.092280645161289</v>
      </c>
      <c r="FX107">
        <v>0.66231290322580483</v>
      </c>
      <c r="FY107">
        <v>4.9383550998902619E-2</v>
      </c>
      <c r="FZ107">
        <v>1</v>
      </c>
      <c r="GA107">
        <v>5</v>
      </c>
      <c r="GB107">
        <v>5</v>
      </c>
      <c r="GC107" t="s">
        <v>420</v>
      </c>
      <c r="GD107">
        <v>3.1711900000000002</v>
      </c>
      <c r="GE107">
        <v>2.7968199999999999</v>
      </c>
      <c r="GF107">
        <v>0.101383</v>
      </c>
      <c r="GG107">
        <v>0.10359</v>
      </c>
      <c r="GH107">
        <v>0.153304</v>
      </c>
      <c r="GI107">
        <v>0.15316399999999999</v>
      </c>
      <c r="GJ107">
        <v>27764.5</v>
      </c>
      <c r="GK107">
        <v>20387</v>
      </c>
      <c r="GL107">
        <v>28907</v>
      </c>
      <c r="GM107">
        <v>22301.9</v>
      </c>
      <c r="GN107">
        <v>31123.3</v>
      </c>
      <c r="GO107">
        <v>27489.200000000001</v>
      </c>
      <c r="GP107">
        <v>39873.4</v>
      </c>
      <c r="GQ107">
        <v>36297</v>
      </c>
      <c r="GR107">
        <v>2.0930800000000001</v>
      </c>
      <c r="GS107">
        <v>1.8157700000000001</v>
      </c>
      <c r="GT107">
        <v>8.3841399999999996E-2</v>
      </c>
      <c r="GU107">
        <v>0</v>
      </c>
      <c r="GV107">
        <v>31.930199999999999</v>
      </c>
      <c r="GW107">
        <v>999.9</v>
      </c>
      <c r="GX107">
        <v>64.099999999999994</v>
      </c>
      <c r="GY107">
        <v>35.1</v>
      </c>
      <c r="GZ107">
        <v>35.907600000000002</v>
      </c>
      <c r="HA107">
        <v>62.031799999999997</v>
      </c>
      <c r="HB107">
        <v>31.157900000000001</v>
      </c>
      <c r="HC107">
        <v>1</v>
      </c>
      <c r="HD107">
        <v>0.45816299999999999</v>
      </c>
      <c r="HE107">
        <v>0</v>
      </c>
      <c r="HF107">
        <v>20.278099999999998</v>
      </c>
      <c r="HG107">
        <v>5.22403</v>
      </c>
      <c r="HH107">
        <v>11.908899999999999</v>
      </c>
      <c r="HI107">
        <v>4.9637000000000002</v>
      </c>
      <c r="HJ107">
        <v>3.2919999999999998</v>
      </c>
      <c r="HK107">
        <v>9999</v>
      </c>
      <c r="HL107">
        <v>9999</v>
      </c>
      <c r="HM107">
        <v>9999</v>
      </c>
      <c r="HN107">
        <v>999.9</v>
      </c>
      <c r="HO107">
        <v>4.9702500000000001</v>
      </c>
      <c r="HP107">
        <v>1.8752899999999999</v>
      </c>
      <c r="HQ107">
        <v>1.87408</v>
      </c>
      <c r="HR107">
        <v>1.8733</v>
      </c>
      <c r="HS107">
        <v>1.87469</v>
      </c>
      <c r="HT107">
        <v>1.8696699999999999</v>
      </c>
      <c r="HU107">
        <v>1.8737999999999999</v>
      </c>
      <c r="HV107">
        <v>1.8788899999999999</v>
      </c>
      <c r="HW107">
        <v>0</v>
      </c>
      <c r="HX107">
        <v>0</v>
      </c>
      <c r="HY107">
        <v>0</v>
      </c>
      <c r="HZ107">
        <v>0</v>
      </c>
      <c r="IA107" t="s">
        <v>421</v>
      </c>
      <c r="IB107" t="s">
        <v>422</v>
      </c>
      <c r="IC107" t="s">
        <v>423</v>
      </c>
      <c r="ID107" t="s">
        <v>423</v>
      </c>
      <c r="IE107" t="s">
        <v>423</v>
      </c>
      <c r="IF107" t="s">
        <v>423</v>
      </c>
      <c r="IG107">
        <v>0</v>
      </c>
      <c r="IH107">
        <v>100</v>
      </c>
      <c r="II107">
        <v>100</v>
      </c>
      <c r="IJ107">
        <v>3.2930000000000001</v>
      </c>
      <c r="IK107">
        <v>0.86</v>
      </c>
      <c r="IL107">
        <v>3.2573186227602431</v>
      </c>
      <c r="IM107">
        <v>7.5022699049890511E-4</v>
      </c>
      <c r="IN107">
        <v>-1.9075414379404558E-6</v>
      </c>
      <c r="IO107">
        <v>4.87577687351772E-10</v>
      </c>
      <c r="IP107">
        <v>0.84984500000000907</v>
      </c>
      <c r="IQ107">
        <v>0</v>
      </c>
      <c r="IR107">
        <v>0</v>
      </c>
      <c r="IS107">
        <v>0</v>
      </c>
      <c r="IT107">
        <v>1</v>
      </c>
      <c r="IU107">
        <v>1943</v>
      </c>
      <c r="IV107">
        <v>1</v>
      </c>
      <c r="IW107">
        <v>21</v>
      </c>
      <c r="IX107">
        <v>2</v>
      </c>
      <c r="IY107">
        <v>4.4000000000000004</v>
      </c>
      <c r="IZ107">
        <v>1.10107</v>
      </c>
      <c r="JA107">
        <v>2.4475099999999999</v>
      </c>
      <c r="JB107">
        <v>1.42578</v>
      </c>
      <c r="JC107">
        <v>2.2656200000000002</v>
      </c>
      <c r="JD107">
        <v>1.5478499999999999</v>
      </c>
      <c r="JE107">
        <v>2.3571800000000001</v>
      </c>
      <c r="JF107">
        <v>38.673299999999998</v>
      </c>
      <c r="JG107">
        <v>14.061999999999999</v>
      </c>
      <c r="JH107">
        <v>18</v>
      </c>
      <c r="JI107">
        <v>631.548</v>
      </c>
      <c r="JJ107">
        <v>431.84800000000001</v>
      </c>
      <c r="JK107">
        <v>32.441099999999999</v>
      </c>
      <c r="JL107">
        <v>33.130400000000002</v>
      </c>
      <c r="JM107">
        <v>30.0001</v>
      </c>
      <c r="JN107">
        <v>33.055500000000002</v>
      </c>
      <c r="JO107">
        <v>32.988</v>
      </c>
      <c r="JP107">
        <v>22.0472</v>
      </c>
      <c r="JQ107">
        <v>0</v>
      </c>
      <c r="JR107">
        <v>100</v>
      </c>
      <c r="JS107">
        <v>-999.9</v>
      </c>
      <c r="JT107">
        <v>415.62</v>
      </c>
      <c r="JU107">
        <v>35</v>
      </c>
      <c r="JV107">
        <v>94.185400000000001</v>
      </c>
      <c r="JW107">
        <v>92.432500000000005</v>
      </c>
    </row>
    <row r="108" spans="1:283" x14ac:dyDescent="0.2">
      <c r="A108">
        <v>92</v>
      </c>
      <c r="B108">
        <v>1690395413.0999999</v>
      </c>
      <c r="C108">
        <v>17043</v>
      </c>
      <c r="D108" t="s">
        <v>844</v>
      </c>
      <c r="E108" t="s">
        <v>845</v>
      </c>
      <c r="F108">
        <v>15</v>
      </c>
      <c r="P108">
        <v>1690395405.099999</v>
      </c>
      <c r="Q108">
        <f t="shared" si="37"/>
        <v>1.7825032966062564E-3</v>
      </c>
      <c r="R108">
        <f t="shared" si="38"/>
        <v>1.7825032966062564</v>
      </c>
      <c r="S108">
        <f t="shared" si="39"/>
        <v>11.369448279198501</v>
      </c>
      <c r="T108">
        <f t="shared" si="40"/>
        <v>409.99980645161293</v>
      </c>
      <c r="U108">
        <f t="shared" si="41"/>
        <v>253.26822728675859</v>
      </c>
      <c r="V108">
        <f t="shared" si="42"/>
        <v>25.706234128755259</v>
      </c>
      <c r="W108">
        <f t="shared" si="43"/>
        <v>41.614185601955818</v>
      </c>
      <c r="X108">
        <f t="shared" si="44"/>
        <v>0.12454525905821871</v>
      </c>
      <c r="Y108">
        <f>IF(LEFT(CS108,1)&lt;&gt;"0",IF(LEFT(CS108,1)="1",3,CT108),$D$5+$E$5*(DJ108*DC108/($K$5*1000))+$F$5*(DJ108*DC108/($K$5*1000))*MAX(MIN(CQ108,$J$5),$I$5)*MAX(MIN(CQ108,$J$5),$I$5)+$G$5*MAX(MIN(CQ108,$J$5),$I$5)*(DJ108*DC108/($K$5*1000))+$H$5*(DJ108*DC108/($K$5*1000))*(DJ108*DC108/($K$5*1000)))</f>
        <v>2.9537595644066816</v>
      </c>
      <c r="Z108">
        <f t="shared" si="45"/>
        <v>0.12169968830778959</v>
      </c>
      <c r="AA108">
        <f t="shared" si="46"/>
        <v>7.6312553419462109E-2</v>
      </c>
      <c r="AB108">
        <f t="shared" si="47"/>
        <v>241.73701363685691</v>
      </c>
      <c r="AC108">
        <f>(DE108+(AB108+2*0.95*0.0000000567*(((DE108+$B$7)+273)^4-(DE108+273)^4)-44100*Q108)/(1.84*29.3*Y108+8*0.95*0.0000000567*(DE108+273)^3))</f>
        <v>34.134451693745852</v>
      </c>
      <c r="AD108">
        <f>($C$7*DF108+$D$7*DG108+$E$7*AC108)</f>
        <v>33.180438709677418</v>
      </c>
      <c r="AE108">
        <f t="shared" si="48"/>
        <v>5.1035543252134428</v>
      </c>
      <c r="AF108">
        <f t="shared" si="49"/>
        <v>72.117606108934709</v>
      </c>
      <c r="AG108">
        <f t="shared" si="50"/>
        <v>3.6812734671629519</v>
      </c>
      <c r="AH108">
        <f t="shared" si="51"/>
        <v>5.104541963861549</v>
      </c>
      <c r="AI108">
        <f t="shared" si="52"/>
        <v>1.4222808580504909</v>
      </c>
      <c r="AJ108">
        <f t="shared" si="53"/>
        <v>-78.608395380335907</v>
      </c>
      <c r="AK108">
        <f t="shared" si="54"/>
        <v>0.54913180175878984</v>
      </c>
      <c r="AL108">
        <f>2*0.95*0.0000000567*(((DE108+$B$7)+273)^4-(AD108+273)^4)</f>
        <v>4.2653269077330663E-2</v>
      </c>
      <c r="AM108">
        <f t="shared" si="55"/>
        <v>163.72040332735713</v>
      </c>
      <c r="AN108">
        <v>0</v>
      </c>
      <c r="AO108">
        <v>0</v>
      </c>
      <c r="AP108">
        <f>IF(AN108*$H$13&gt;=AR108,1,(AR108/(AR108-AN108*$H$13)))</f>
        <v>1</v>
      </c>
      <c r="AQ108">
        <f t="shared" si="56"/>
        <v>0</v>
      </c>
      <c r="AR108">
        <f>MAX(0,($B$13+$C$13*DJ108)/(1+$D$13*DJ108)*DC108/(DE108+273)*$E$13)</f>
        <v>52527.873605726723</v>
      </c>
      <c r="AS108" t="s">
        <v>414</v>
      </c>
      <c r="AT108">
        <v>12558.6</v>
      </c>
      <c r="AU108">
        <v>607.06799999999998</v>
      </c>
      <c r="AV108">
        <v>2188.17</v>
      </c>
      <c r="AW108">
        <f t="shared" si="57"/>
        <v>0.72256817340517421</v>
      </c>
      <c r="AX108">
        <v>-1.734461745173538</v>
      </c>
      <c r="AY108" t="s">
        <v>846</v>
      </c>
      <c r="AZ108">
        <v>12584.9</v>
      </c>
      <c r="BA108">
        <v>779.8918000000001</v>
      </c>
      <c r="BB108">
        <v>1022.15</v>
      </c>
      <c r="BC108">
        <f t="shared" si="58"/>
        <v>0.23700846255441954</v>
      </c>
      <c r="BD108">
        <v>0.5</v>
      </c>
      <c r="BE108">
        <f t="shared" si="59"/>
        <v>1261.2128422320334</v>
      </c>
      <c r="BF108">
        <f t="shared" si="60"/>
        <v>11.369448279198501</v>
      </c>
      <c r="BG108">
        <f t="shared" si="61"/>
        <v>149.45905834565195</v>
      </c>
      <c r="BH108">
        <f t="shared" si="62"/>
        <v>1.0389927524985691E-2</v>
      </c>
      <c r="BI108">
        <f t="shared" si="63"/>
        <v>1.1407523357628528</v>
      </c>
      <c r="BJ108">
        <f t="shared" si="64"/>
        <v>461.12932739771583</v>
      </c>
      <c r="BK108" t="s">
        <v>847</v>
      </c>
      <c r="BL108">
        <v>-1505.11</v>
      </c>
      <c r="BM108">
        <f t="shared" si="65"/>
        <v>-1505.11</v>
      </c>
      <c r="BN108">
        <f t="shared" si="66"/>
        <v>2.4724942523113045</v>
      </c>
      <c r="BO108">
        <f t="shared" si="67"/>
        <v>9.5858043889429617E-2</v>
      </c>
      <c r="BP108">
        <f t="shared" si="68"/>
        <v>0.31571394532773039</v>
      </c>
      <c r="BQ108">
        <f t="shared" si="69"/>
        <v>0.58363937727966975</v>
      </c>
      <c r="BR108">
        <f t="shared" si="70"/>
        <v>0.73747297770795306</v>
      </c>
      <c r="BS108">
        <f t="shared" si="71"/>
        <v>-0.1849960474496839</v>
      </c>
      <c r="BT108">
        <f t="shared" si="72"/>
        <v>1.1849960474496839</v>
      </c>
      <c r="BU108">
        <v>3302</v>
      </c>
      <c r="BV108">
        <v>300</v>
      </c>
      <c r="BW108">
        <v>300</v>
      </c>
      <c r="BX108">
        <v>300</v>
      </c>
      <c r="BY108">
        <v>12584.9</v>
      </c>
      <c r="BZ108">
        <v>981.68</v>
      </c>
      <c r="CA108">
        <v>-9.1161100000000002E-3</v>
      </c>
      <c r="CB108">
        <v>-2.48</v>
      </c>
      <c r="CC108" t="s">
        <v>417</v>
      </c>
      <c r="CD108" t="s">
        <v>417</v>
      </c>
      <c r="CE108" t="s">
        <v>417</v>
      </c>
      <c r="CF108" t="s">
        <v>417</v>
      </c>
      <c r="CG108" t="s">
        <v>417</v>
      </c>
      <c r="CH108" t="s">
        <v>417</v>
      </c>
      <c r="CI108" t="s">
        <v>417</v>
      </c>
      <c r="CJ108" t="s">
        <v>417</v>
      </c>
      <c r="CK108" t="s">
        <v>417</v>
      </c>
      <c r="CL108" t="s">
        <v>417</v>
      </c>
      <c r="CM108">
        <f>$B$11*DK108+$C$11*DL108+$F$11*DW108*(1-DZ108)</f>
        <v>1500.0025806451611</v>
      </c>
      <c r="CN108">
        <f t="shared" si="73"/>
        <v>1261.2128422320334</v>
      </c>
      <c r="CO108">
        <f>($B$11*$D$9+$C$11*$D$9+$F$11*((EJ108+EB108)/MAX(EJ108+EB108+EK108, 0.1)*$I$9+EK108/MAX(EJ108+EB108+EK108, 0.1)*$J$9))/($B$11+$C$11+$F$11)</f>
        <v>0.84080711493814719</v>
      </c>
      <c r="CP108">
        <f>($B$11*$K$9+$C$11*$K$9+$F$11*((EJ108+EB108)/MAX(EJ108+EB108+EK108, 0.1)*$P$9+EK108/MAX(EJ108+EB108+EK108, 0.1)*$Q$9))/($B$11+$C$11+$F$11)</f>
        <v>0.16115773183062407</v>
      </c>
      <c r="CQ108">
        <v>6</v>
      </c>
      <c r="CR108">
        <v>0.5</v>
      </c>
      <c r="CS108" t="s">
        <v>418</v>
      </c>
      <c r="CT108">
        <v>2</v>
      </c>
      <c r="CU108">
        <v>1690395405.099999</v>
      </c>
      <c r="CV108">
        <v>409.99980645161293</v>
      </c>
      <c r="CW108">
        <v>422.09693548387099</v>
      </c>
      <c r="CX108">
        <v>36.269396774193559</v>
      </c>
      <c r="CY108">
        <v>34.551990322580643</v>
      </c>
      <c r="CZ108">
        <v>406.70299999999997</v>
      </c>
      <c r="DA108">
        <v>35.409729032258078</v>
      </c>
      <c r="DB108">
        <v>600.15600000000006</v>
      </c>
      <c r="DC108">
        <v>101.3980322580645</v>
      </c>
      <c r="DD108">
        <v>0.10002931935483871</v>
      </c>
      <c r="DE108">
        <v>33.183887096774193</v>
      </c>
      <c r="DF108">
        <v>33.180438709677418</v>
      </c>
      <c r="DG108">
        <v>999.90000000000032</v>
      </c>
      <c r="DH108">
        <v>0</v>
      </c>
      <c r="DI108">
        <v>0</v>
      </c>
      <c r="DJ108">
        <v>9998.8754838709683</v>
      </c>
      <c r="DK108">
        <v>0</v>
      </c>
      <c r="DL108">
        <v>785.63464516129034</v>
      </c>
      <c r="DM108">
        <v>-12.09728387096774</v>
      </c>
      <c r="DN108">
        <v>425.42974193548378</v>
      </c>
      <c r="DO108">
        <v>437.20325806451609</v>
      </c>
      <c r="DP108">
        <v>1.7174077419354841</v>
      </c>
      <c r="DQ108">
        <v>422.09693548387099</v>
      </c>
      <c r="DR108">
        <v>34.551990322580643</v>
      </c>
      <c r="DS108">
        <v>3.6776474193548392</v>
      </c>
      <c r="DT108">
        <v>3.5035041935483879</v>
      </c>
      <c r="DU108">
        <v>27.46297419354838</v>
      </c>
      <c r="DV108">
        <v>26.63673870967741</v>
      </c>
      <c r="DW108">
        <v>1500.0025806451611</v>
      </c>
      <c r="DX108">
        <v>0.97300651612903222</v>
      </c>
      <c r="DY108">
        <v>2.6993893548387101E-2</v>
      </c>
      <c r="DZ108">
        <v>0</v>
      </c>
      <c r="EA108">
        <v>781.27277419354846</v>
      </c>
      <c r="EB108">
        <v>4.9993100000000013</v>
      </c>
      <c r="EC108">
        <v>15809.770967741941</v>
      </c>
      <c r="ED108">
        <v>13259.290322580649</v>
      </c>
      <c r="EE108">
        <v>41.375</v>
      </c>
      <c r="EF108">
        <v>42.695129032258038</v>
      </c>
      <c r="EG108">
        <v>41.727645161290312</v>
      </c>
      <c r="EH108">
        <v>42.186999999999983</v>
      </c>
      <c r="EI108">
        <v>42.75</v>
      </c>
      <c r="EJ108">
        <v>1454.6470967741941</v>
      </c>
      <c r="EK108">
        <v>40.355806451612892</v>
      </c>
      <c r="EL108">
        <v>0</v>
      </c>
      <c r="EM108">
        <v>170.20000004768369</v>
      </c>
      <c r="EN108">
        <v>0</v>
      </c>
      <c r="EO108">
        <v>779.8918000000001</v>
      </c>
      <c r="EP108">
        <v>-88.290307538995464</v>
      </c>
      <c r="EQ108">
        <v>2354.7384687908898</v>
      </c>
      <c r="ER108">
        <v>15842.636</v>
      </c>
      <c r="ES108">
        <v>15</v>
      </c>
      <c r="ET108">
        <v>1690395272</v>
      </c>
      <c r="EU108" t="s">
        <v>843</v>
      </c>
      <c r="EV108">
        <v>1690395272</v>
      </c>
      <c r="EW108">
        <v>1690395265.5</v>
      </c>
      <c r="EX108">
        <v>60</v>
      </c>
      <c r="EY108">
        <v>1.7000000000000001E-2</v>
      </c>
      <c r="EZ108">
        <v>0.01</v>
      </c>
      <c r="FA108">
        <v>3.2930000000000001</v>
      </c>
      <c r="FB108">
        <v>0.86</v>
      </c>
      <c r="FC108">
        <v>416</v>
      </c>
      <c r="FD108">
        <v>35</v>
      </c>
      <c r="FE108">
        <v>0.56000000000000005</v>
      </c>
      <c r="FF108">
        <v>0.12</v>
      </c>
      <c r="FG108">
        <v>11.379198661875931</v>
      </c>
      <c r="FH108">
        <v>-0.83524707314758784</v>
      </c>
      <c r="FI108">
        <v>6.987975065048857E-2</v>
      </c>
      <c r="FJ108">
        <v>1</v>
      </c>
      <c r="FK108">
        <v>-12.1198</v>
      </c>
      <c r="FL108">
        <v>0.55552345215762378</v>
      </c>
      <c r="FM108">
        <v>6.4917432173492343E-2</v>
      </c>
      <c r="FN108">
        <v>1</v>
      </c>
      <c r="FO108">
        <v>410.00029999999998</v>
      </c>
      <c r="FP108">
        <v>0.24098776418201831</v>
      </c>
      <c r="FQ108">
        <v>2.4344951564272511E-2</v>
      </c>
      <c r="FR108">
        <v>1</v>
      </c>
      <c r="FS108">
        <v>1.6987464999999999</v>
      </c>
      <c r="FT108">
        <v>0.3581061163226964</v>
      </c>
      <c r="FU108">
        <v>3.6359401435529702E-2</v>
      </c>
      <c r="FV108">
        <v>1</v>
      </c>
      <c r="FW108">
        <v>36.270293333333342</v>
      </c>
      <c r="FX108">
        <v>-8.4210901001217128E-2</v>
      </c>
      <c r="FY108">
        <v>1.6192404254945229E-2</v>
      </c>
      <c r="FZ108">
        <v>1</v>
      </c>
      <c r="GA108">
        <v>5</v>
      </c>
      <c r="GB108">
        <v>5</v>
      </c>
      <c r="GC108" t="s">
        <v>420</v>
      </c>
      <c r="GD108">
        <v>3.1710500000000001</v>
      </c>
      <c r="GE108">
        <v>2.7965300000000002</v>
      </c>
      <c r="GF108">
        <v>0.101399</v>
      </c>
      <c r="GG108">
        <v>0.104854</v>
      </c>
      <c r="GH108">
        <v>0.156443</v>
      </c>
      <c r="GI108">
        <v>0.15331500000000001</v>
      </c>
      <c r="GJ108">
        <v>27765.8</v>
      </c>
      <c r="GK108">
        <v>20267.8</v>
      </c>
      <c r="GL108">
        <v>28908.5</v>
      </c>
      <c r="GM108">
        <v>22202.6</v>
      </c>
      <c r="GN108">
        <v>31006.7</v>
      </c>
      <c r="GO108">
        <v>27327.5</v>
      </c>
      <c r="GP108">
        <v>39873.800000000003</v>
      </c>
      <c r="GQ108">
        <v>36090.300000000003</v>
      </c>
      <c r="GR108">
        <v>2.0929000000000002</v>
      </c>
      <c r="GS108">
        <v>1.81437</v>
      </c>
      <c r="GT108">
        <v>9.9040600000000006E-2</v>
      </c>
      <c r="GU108">
        <v>0</v>
      </c>
      <c r="GV108">
        <v>31.561399999999999</v>
      </c>
      <c r="GW108">
        <v>999.9</v>
      </c>
      <c r="GX108">
        <v>64.2</v>
      </c>
      <c r="GY108">
        <v>35.200000000000003</v>
      </c>
      <c r="GZ108">
        <v>36.160499999999999</v>
      </c>
      <c r="HA108">
        <v>62.138199999999998</v>
      </c>
      <c r="HB108">
        <v>29.803699999999999</v>
      </c>
      <c r="HC108">
        <v>1</v>
      </c>
      <c r="HD108">
        <v>0.45210400000000001</v>
      </c>
      <c r="HE108">
        <v>0</v>
      </c>
      <c r="HF108">
        <v>20.278400000000001</v>
      </c>
      <c r="HG108">
        <v>5.2235800000000001</v>
      </c>
      <c r="HH108">
        <v>11.9086</v>
      </c>
      <c r="HI108">
        <v>4.9636500000000003</v>
      </c>
      <c r="HJ108">
        <v>3.2919999999999998</v>
      </c>
      <c r="HK108">
        <v>9999</v>
      </c>
      <c r="HL108">
        <v>9999</v>
      </c>
      <c r="HM108">
        <v>9999</v>
      </c>
      <c r="HN108">
        <v>999.9</v>
      </c>
      <c r="HO108">
        <v>4.9702700000000002</v>
      </c>
      <c r="HP108">
        <v>1.8753</v>
      </c>
      <c r="HQ108">
        <v>1.87408</v>
      </c>
      <c r="HR108">
        <v>1.87331</v>
      </c>
      <c r="HS108">
        <v>1.87469</v>
      </c>
      <c r="HT108">
        <v>1.8696600000000001</v>
      </c>
      <c r="HU108">
        <v>1.8737900000000001</v>
      </c>
      <c r="HV108">
        <v>1.8789</v>
      </c>
      <c r="HW108">
        <v>0</v>
      </c>
      <c r="HX108">
        <v>0</v>
      </c>
      <c r="HY108">
        <v>0</v>
      </c>
      <c r="HZ108">
        <v>0</v>
      </c>
      <c r="IA108" t="s">
        <v>421</v>
      </c>
      <c r="IB108" t="s">
        <v>422</v>
      </c>
      <c r="IC108" t="s">
        <v>423</v>
      </c>
      <c r="ID108" t="s">
        <v>423</v>
      </c>
      <c r="IE108" t="s">
        <v>423</v>
      </c>
      <c r="IF108" t="s">
        <v>423</v>
      </c>
      <c r="IG108">
        <v>0</v>
      </c>
      <c r="IH108">
        <v>100</v>
      </c>
      <c r="II108">
        <v>100</v>
      </c>
      <c r="IJ108">
        <v>3.2970000000000002</v>
      </c>
      <c r="IK108">
        <v>0.85960000000000003</v>
      </c>
      <c r="IL108">
        <v>3.2742368057657658</v>
      </c>
      <c r="IM108">
        <v>7.5022699049890511E-4</v>
      </c>
      <c r="IN108">
        <v>-1.9075414379404558E-6</v>
      </c>
      <c r="IO108">
        <v>4.87577687351772E-10</v>
      </c>
      <c r="IP108">
        <v>0.85966499999999968</v>
      </c>
      <c r="IQ108">
        <v>0</v>
      </c>
      <c r="IR108">
        <v>0</v>
      </c>
      <c r="IS108">
        <v>0</v>
      </c>
      <c r="IT108">
        <v>1</v>
      </c>
      <c r="IU108">
        <v>1943</v>
      </c>
      <c r="IV108">
        <v>1</v>
      </c>
      <c r="IW108">
        <v>21</v>
      </c>
      <c r="IX108">
        <v>2.4</v>
      </c>
      <c r="IY108">
        <v>2.5</v>
      </c>
      <c r="IZ108">
        <v>1.11572</v>
      </c>
      <c r="JA108">
        <v>2.4291999999999998</v>
      </c>
      <c r="JB108">
        <v>1.42578</v>
      </c>
      <c r="JC108">
        <v>2.2656200000000002</v>
      </c>
      <c r="JD108">
        <v>1.5478499999999999</v>
      </c>
      <c r="JE108">
        <v>2.48047</v>
      </c>
      <c r="JF108">
        <v>38.771700000000003</v>
      </c>
      <c r="JG108">
        <v>14.0532</v>
      </c>
      <c r="JH108">
        <v>18</v>
      </c>
      <c r="JI108">
        <v>630.822</v>
      </c>
      <c r="JJ108">
        <v>430.58100000000002</v>
      </c>
      <c r="JK108">
        <v>32.457799999999999</v>
      </c>
      <c r="JL108">
        <v>33.062600000000003</v>
      </c>
      <c r="JM108">
        <v>29.999600000000001</v>
      </c>
      <c r="JN108">
        <v>32.994300000000003</v>
      </c>
      <c r="JO108">
        <v>32.923099999999998</v>
      </c>
      <c r="JP108">
        <v>22.354199999999999</v>
      </c>
      <c r="JQ108">
        <v>0</v>
      </c>
      <c r="JR108">
        <v>100</v>
      </c>
      <c r="JS108">
        <v>-999.9</v>
      </c>
      <c r="JT108">
        <v>422.27699999999999</v>
      </c>
      <c r="JU108">
        <v>35</v>
      </c>
      <c r="JV108">
        <v>94.188100000000006</v>
      </c>
      <c r="JW108">
        <v>91.9499</v>
      </c>
    </row>
    <row r="109" spans="1:283" x14ac:dyDescent="0.2">
      <c r="A109">
        <v>93</v>
      </c>
      <c r="B109">
        <v>1690395536.0999999</v>
      </c>
      <c r="C109">
        <v>17166</v>
      </c>
      <c r="D109" t="s">
        <v>848</v>
      </c>
      <c r="E109" t="s">
        <v>849</v>
      </c>
      <c r="F109">
        <v>15</v>
      </c>
      <c r="P109">
        <v>1690395528.099999</v>
      </c>
      <c r="Q109">
        <f t="shared" si="37"/>
        <v>1.473491779450171E-3</v>
      </c>
      <c r="R109">
        <f t="shared" si="38"/>
        <v>1.473491779450171</v>
      </c>
      <c r="S109">
        <f t="shared" si="39"/>
        <v>10.483699424634061</v>
      </c>
      <c r="T109">
        <f t="shared" si="40"/>
        <v>409.98703225806457</v>
      </c>
      <c r="U109">
        <f t="shared" si="41"/>
        <v>221.35232164943537</v>
      </c>
      <c r="V109">
        <f t="shared" si="42"/>
        <v>22.466139642858614</v>
      </c>
      <c r="W109">
        <f t="shared" si="43"/>
        <v>41.611607458350562</v>
      </c>
      <c r="X109">
        <f t="shared" si="44"/>
        <v>9.4276528168961857E-2</v>
      </c>
      <c r="Y109">
        <f>IF(LEFT(CS109,1)&lt;&gt;"0",IF(LEFT(CS109,1)="1",3,CT109),$D$5+$E$5*(DJ109*DC109/($K$5*1000))+$F$5*(DJ109*DC109/($K$5*1000))*MAX(MIN(CQ109,$J$5),$I$5)*MAX(MIN(CQ109,$J$5),$I$5)+$G$5*MAX(MIN(CQ109,$J$5),$I$5)*(DJ109*DC109/($K$5*1000))+$H$5*(DJ109*DC109/($K$5*1000))*(DJ109*DC109/($K$5*1000)))</f>
        <v>2.9534277528063702</v>
      </c>
      <c r="Z109">
        <f t="shared" si="45"/>
        <v>9.2636026425414533E-2</v>
      </c>
      <c r="AA109">
        <f t="shared" si="46"/>
        <v>5.8042531320565138E-2</v>
      </c>
      <c r="AB109">
        <f t="shared" si="47"/>
        <v>241.73583616664942</v>
      </c>
      <c r="AC109">
        <f>(DE109+(AB109+2*0.95*0.0000000567*(((DE109+$B$7)+273)^4-(DE109+273)^4)-44100*Q109)/(1.84*29.3*Y109+8*0.95*0.0000000567*(DE109+273)^3))</f>
        <v>34.533853009221858</v>
      </c>
      <c r="AD109">
        <f>($C$7*DF109+$D$7*DG109+$E$7*AC109)</f>
        <v>33.455990322580647</v>
      </c>
      <c r="AE109">
        <f t="shared" si="48"/>
        <v>5.1830000855818312</v>
      </c>
      <c r="AF109">
        <f t="shared" si="49"/>
        <v>70.017089688634186</v>
      </c>
      <c r="AG109">
        <f t="shared" si="50"/>
        <v>3.6387568173320712</v>
      </c>
      <c r="AH109">
        <f t="shared" si="51"/>
        <v>5.1969552483738095</v>
      </c>
      <c r="AI109">
        <f t="shared" si="52"/>
        <v>1.54424326824976</v>
      </c>
      <c r="AJ109">
        <f t="shared" si="53"/>
        <v>-64.980987473752549</v>
      </c>
      <c r="AK109">
        <f t="shared" si="54"/>
        <v>7.6464048641204494</v>
      </c>
      <c r="AL109">
        <f>2*0.95*0.0000000567*(((DE109+$B$7)+273)^4-(AD109+273)^4)</f>
        <v>0.5957287670158844</v>
      </c>
      <c r="AM109">
        <f t="shared" si="55"/>
        <v>184.99698232403321</v>
      </c>
      <c r="AN109">
        <v>0</v>
      </c>
      <c r="AO109">
        <v>0</v>
      </c>
      <c r="AP109">
        <f>IF(AN109*$H$13&gt;=AR109,1,(AR109/(AR109-AN109*$H$13)))</f>
        <v>1</v>
      </c>
      <c r="AQ109">
        <f t="shared" si="56"/>
        <v>0</v>
      </c>
      <c r="AR109">
        <f>MAX(0,($B$13+$C$13*DJ109)/(1+$D$13*DJ109)*DC109/(DE109+273)*$E$13)</f>
        <v>52463.462335892429</v>
      </c>
      <c r="AS109" t="s">
        <v>414</v>
      </c>
      <c r="AT109">
        <v>12558.6</v>
      </c>
      <c r="AU109">
        <v>607.06799999999998</v>
      </c>
      <c r="AV109">
        <v>2188.17</v>
      </c>
      <c r="AW109">
        <f t="shared" si="57"/>
        <v>0.72256817340517421</v>
      </c>
      <c r="AX109">
        <v>-1.734461745173538</v>
      </c>
      <c r="AY109" t="s">
        <v>850</v>
      </c>
      <c r="AZ109">
        <v>12521.2</v>
      </c>
      <c r="BA109">
        <v>724.18492000000003</v>
      </c>
      <c r="BB109">
        <v>980.00300000000004</v>
      </c>
      <c r="BC109">
        <f t="shared" si="58"/>
        <v>0.26103805804676106</v>
      </c>
      <c r="BD109">
        <v>0.5</v>
      </c>
      <c r="BE109">
        <f t="shared" si="59"/>
        <v>1261.2022161652371</v>
      </c>
      <c r="BF109">
        <f t="shared" si="60"/>
        <v>10.483699424634061</v>
      </c>
      <c r="BG109">
        <f t="shared" si="61"/>
        <v>164.61088865602244</v>
      </c>
      <c r="BH109">
        <f t="shared" si="62"/>
        <v>9.6877098796715327E-3</v>
      </c>
      <c r="BI109">
        <f t="shared" si="63"/>
        <v>1.2328196954499118</v>
      </c>
      <c r="BJ109">
        <f t="shared" si="64"/>
        <v>452.35276148402323</v>
      </c>
      <c r="BK109" t="s">
        <v>851</v>
      </c>
      <c r="BL109">
        <v>-948.85</v>
      </c>
      <c r="BM109">
        <f t="shared" si="65"/>
        <v>-948.85</v>
      </c>
      <c r="BN109">
        <f t="shared" si="66"/>
        <v>1.9682113218020763</v>
      </c>
      <c r="BO109">
        <f t="shared" si="67"/>
        <v>0.13262704830279964</v>
      </c>
      <c r="BP109">
        <f t="shared" si="68"/>
        <v>0.38513206801359251</v>
      </c>
      <c r="BQ109">
        <f t="shared" si="69"/>
        <v>0.68595889364098295</v>
      </c>
      <c r="BR109">
        <f t="shared" si="70"/>
        <v>0.76412970194206309</v>
      </c>
      <c r="BS109">
        <f t="shared" si="71"/>
        <v>-0.17377215584951899</v>
      </c>
      <c r="BT109">
        <f t="shared" si="72"/>
        <v>1.1737721558495191</v>
      </c>
      <c r="BU109">
        <v>3304</v>
      </c>
      <c r="BV109">
        <v>300</v>
      </c>
      <c r="BW109">
        <v>300</v>
      </c>
      <c r="BX109">
        <v>300</v>
      </c>
      <c r="BY109">
        <v>12521.2</v>
      </c>
      <c r="BZ109">
        <v>924.22</v>
      </c>
      <c r="CA109">
        <v>-9.0682599999999999E-3</v>
      </c>
      <c r="CB109">
        <v>-8.0399999999999991</v>
      </c>
      <c r="CC109" t="s">
        <v>417</v>
      </c>
      <c r="CD109" t="s">
        <v>417</v>
      </c>
      <c r="CE109" t="s">
        <v>417</v>
      </c>
      <c r="CF109" t="s">
        <v>417</v>
      </c>
      <c r="CG109" t="s">
        <v>417</v>
      </c>
      <c r="CH109" t="s">
        <v>417</v>
      </c>
      <c r="CI109" t="s">
        <v>417</v>
      </c>
      <c r="CJ109" t="s">
        <v>417</v>
      </c>
      <c r="CK109" t="s">
        <v>417</v>
      </c>
      <c r="CL109" t="s">
        <v>417</v>
      </c>
      <c r="CM109">
        <f>$B$11*DK109+$C$11*DL109+$F$11*DW109*(1-DZ109)</f>
        <v>1499.9893548387099</v>
      </c>
      <c r="CN109">
        <f t="shared" si="73"/>
        <v>1261.2022161652371</v>
      </c>
      <c r="CO109">
        <f>($B$11*$D$9+$C$11*$D$9+$F$11*((EJ109+EB109)/MAX(EJ109+EB109+EK109, 0.1)*$I$9+EK109/MAX(EJ109+EB109+EK109, 0.1)*$J$9))/($B$11+$C$11+$F$11)</f>
        <v>0.84080744446406497</v>
      </c>
      <c r="CP109">
        <f>($B$11*$K$9+$C$11*$K$9+$F$11*((EJ109+EB109)/MAX(EJ109+EB109+EK109, 0.1)*$P$9+EK109/MAX(EJ109+EB109+EK109, 0.1)*$Q$9))/($B$11+$C$11+$F$11)</f>
        <v>0.16115836781564538</v>
      </c>
      <c r="CQ109">
        <v>6</v>
      </c>
      <c r="CR109">
        <v>0.5</v>
      </c>
      <c r="CS109" t="s">
        <v>418</v>
      </c>
      <c r="CT109">
        <v>2</v>
      </c>
      <c r="CU109">
        <v>1690395528.099999</v>
      </c>
      <c r="CV109">
        <v>409.98703225806457</v>
      </c>
      <c r="CW109">
        <v>421.07164516129029</v>
      </c>
      <c r="CX109">
        <v>35.851609677419347</v>
      </c>
      <c r="CY109">
        <v>34.431354838709673</v>
      </c>
      <c r="CZ109">
        <v>406.69045161290319</v>
      </c>
      <c r="DA109">
        <v>34.99194838709677</v>
      </c>
      <c r="DB109">
        <v>600.1731612903227</v>
      </c>
      <c r="DC109">
        <v>101.3947096774194</v>
      </c>
      <c r="DD109">
        <v>0.10022597741935491</v>
      </c>
      <c r="DE109">
        <v>33.504012903225806</v>
      </c>
      <c r="DF109">
        <v>33.455990322580647</v>
      </c>
      <c r="DG109">
        <v>999.90000000000032</v>
      </c>
      <c r="DH109">
        <v>0</v>
      </c>
      <c r="DI109">
        <v>0</v>
      </c>
      <c r="DJ109">
        <v>9997.32</v>
      </c>
      <c r="DK109">
        <v>0</v>
      </c>
      <c r="DL109">
        <v>804.58187096774191</v>
      </c>
      <c r="DM109">
        <v>-11.08455483870968</v>
      </c>
      <c r="DN109">
        <v>425.23219354838699</v>
      </c>
      <c r="DO109">
        <v>436.08654838709668</v>
      </c>
      <c r="DP109">
        <v>1.4202654838709681</v>
      </c>
      <c r="DQ109">
        <v>421.07164516129029</v>
      </c>
      <c r="DR109">
        <v>34.431354838709673</v>
      </c>
      <c r="DS109">
        <v>3.6351619354838709</v>
      </c>
      <c r="DT109">
        <v>3.4911545161290318</v>
      </c>
      <c r="DU109">
        <v>27.264606451612899</v>
      </c>
      <c r="DV109">
        <v>26.576790322580649</v>
      </c>
      <c r="DW109">
        <v>1499.9893548387099</v>
      </c>
      <c r="DX109">
        <v>0.97299535483870925</v>
      </c>
      <c r="DY109">
        <v>2.7004458064516131E-2</v>
      </c>
      <c r="DZ109">
        <v>0</v>
      </c>
      <c r="EA109">
        <v>725.17774193548394</v>
      </c>
      <c r="EB109">
        <v>4.9993100000000013</v>
      </c>
      <c r="EC109">
        <v>16613.183870967739</v>
      </c>
      <c r="ED109">
        <v>13259.11290322581</v>
      </c>
      <c r="EE109">
        <v>41.434999999999967</v>
      </c>
      <c r="EF109">
        <v>42.711387096774168</v>
      </c>
      <c r="EG109">
        <v>41.686999999999983</v>
      </c>
      <c r="EH109">
        <v>42.352645161290333</v>
      </c>
      <c r="EI109">
        <v>42.807999999999971</v>
      </c>
      <c r="EJ109">
        <v>1454.6180645161289</v>
      </c>
      <c r="EK109">
        <v>40.371935483870942</v>
      </c>
      <c r="EL109">
        <v>0</v>
      </c>
      <c r="EM109">
        <v>122.5</v>
      </c>
      <c r="EN109">
        <v>0</v>
      </c>
      <c r="EO109">
        <v>724.18492000000003</v>
      </c>
      <c r="EP109">
        <v>-66.960384706725549</v>
      </c>
      <c r="EQ109">
        <v>-7065.5615158758637</v>
      </c>
      <c r="ER109">
        <v>16530.596000000001</v>
      </c>
      <c r="ES109">
        <v>15</v>
      </c>
      <c r="ET109">
        <v>1690395272</v>
      </c>
      <c r="EU109" t="s">
        <v>843</v>
      </c>
      <c r="EV109">
        <v>1690395272</v>
      </c>
      <c r="EW109">
        <v>1690395265.5</v>
      </c>
      <c r="EX109">
        <v>60</v>
      </c>
      <c r="EY109">
        <v>1.7000000000000001E-2</v>
      </c>
      <c r="EZ109">
        <v>0.01</v>
      </c>
      <c r="FA109">
        <v>3.2930000000000001</v>
      </c>
      <c r="FB109">
        <v>0.86</v>
      </c>
      <c r="FC109">
        <v>416</v>
      </c>
      <c r="FD109">
        <v>35</v>
      </c>
      <c r="FE109">
        <v>0.56000000000000005</v>
      </c>
      <c r="FF109">
        <v>0.12</v>
      </c>
      <c r="FG109">
        <v>10.492090766565751</v>
      </c>
      <c r="FH109">
        <v>4.6322502050670143E-2</v>
      </c>
      <c r="FI109">
        <v>2.1852504289201512E-2</v>
      </c>
      <c r="FJ109">
        <v>1</v>
      </c>
      <c r="FK109">
        <v>-11.0917025</v>
      </c>
      <c r="FL109">
        <v>-4.3275422138821108E-2</v>
      </c>
      <c r="FM109">
        <v>2.5914180360374021E-2</v>
      </c>
      <c r="FN109">
        <v>1</v>
      </c>
      <c r="FO109">
        <v>409.98530000000011</v>
      </c>
      <c r="FP109">
        <v>2.7497219134839501E-3</v>
      </c>
      <c r="FQ109">
        <v>2.3381117737752141E-2</v>
      </c>
      <c r="FR109">
        <v>1</v>
      </c>
      <c r="FS109">
        <v>1.4000030000000001</v>
      </c>
      <c r="FT109">
        <v>0.38045110694183448</v>
      </c>
      <c r="FU109">
        <v>3.874492664853036E-2</v>
      </c>
      <c r="FV109">
        <v>1</v>
      </c>
      <c r="FW109">
        <v>35.850009999999997</v>
      </c>
      <c r="FX109">
        <v>0.38282803114580288</v>
      </c>
      <c r="FY109">
        <v>2.7858910603252459E-2</v>
      </c>
      <c r="FZ109">
        <v>1</v>
      </c>
      <c r="GA109">
        <v>5</v>
      </c>
      <c r="GB109">
        <v>5</v>
      </c>
      <c r="GC109" t="s">
        <v>420</v>
      </c>
      <c r="GD109">
        <v>3.1716099999999998</v>
      </c>
      <c r="GE109">
        <v>2.79732</v>
      </c>
      <c r="GF109">
        <v>0.10141600000000001</v>
      </c>
      <c r="GG109">
        <v>0.104658</v>
      </c>
      <c r="GH109">
        <v>0.155444</v>
      </c>
      <c r="GI109">
        <v>0.15314800000000001</v>
      </c>
      <c r="GJ109">
        <v>27765.1</v>
      </c>
      <c r="GK109">
        <v>20238.3</v>
      </c>
      <c r="GL109">
        <v>28908.3</v>
      </c>
      <c r="GM109">
        <v>22165.3</v>
      </c>
      <c r="GN109">
        <v>31043.200000000001</v>
      </c>
      <c r="GO109">
        <v>27281.200000000001</v>
      </c>
      <c r="GP109">
        <v>39873.4</v>
      </c>
      <c r="GQ109">
        <v>36022.300000000003</v>
      </c>
      <c r="GR109">
        <v>2.09422</v>
      </c>
      <c r="GS109">
        <v>1.8172999999999999</v>
      </c>
      <c r="GT109">
        <v>0.10394299999999999</v>
      </c>
      <c r="GU109">
        <v>0</v>
      </c>
      <c r="GV109">
        <v>31.826599999999999</v>
      </c>
      <c r="GW109">
        <v>999.9</v>
      </c>
      <c r="GX109">
        <v>63.9</v>
      </c>
      <c r="GY109">
        <v>35.200000000000003</v>
      </c>
      <c r="GZ109">
        <v>35.992899999999999</v>
      </c>
      <c r="HA109">
        <v>62.498199999999997</v>
      </c>
      <c r="HB109">
        <v>30.164300000000001</v>
      </c>
      <c r="HC109">
        <v>1</v>
      </c>
      <c r="HD109">
        <v>0.447795</v>
      </c>
      <c r="HE109">
        <v>0</v>
      </c>
      <c r="HF109">
        <v>20.278199999999998</v>
      </c>
      <c r="HG109">
        <v>5.2241799999999996</v>
      </c>
      <c r="HH109">
        <v>11.9099</v>
      </c>
      <c r="HI109">
        <v>4.9637500000000001</v>
      </c>
      <c r="HJ109">
        <v>3.2919999999999998</v>
      </c>
      <c r="HK109">
        <v>9999</v>
      </c>
      <c r="HL109">
        <v>9999</v>
      </c>
      <c r="HM109">
        <v>9999</v>
      </c>
      <c r="HN109">
        <v>999.9</v>
      </c>
      <c r="HO109">
        <v>4.9702599999999997</v>
      </c>
      <c r="HP109">
        <v>1.87531</v>
      </c>
      <c r="HQ109">
        <v>1.87408</v>
      </c>
      <c r="HR109">
        <v>1.8732899999999999</v>
      </c>
      <c r="HS109">
        <v>1.87469</v>
      </c>
      <c r="HT109">
        <v>1.8696600000000001</v>
      </c>
      <c r="HU109">
        <v>1.8737999999999999</v>
      </c>
      <c r="HV109">
        <v>1.87883</v>
      </c>
      <c r="HW109">
        <v>0</v>
      </c>
      <c r="HX109">
        <v>0</v>
      </c>
      <c r="HY109">
        <v>0</v>
      </c>
      <c r="HZ109">
        <v>0</v>
      </c>
      <c r="IA109" t="s">
        <v>421</v>
      </c>
      <c r="IB109" t="s">
        <v>422</v>
      </c>
      <c r="IC109" t="s">
        <v>423</v>
      </c>
      <c r="ID109" t="s">
        <v>423</v>
      </c>
      <c r="IE109" t="s">
        <v>423</v>
      </c>
      <c r="IF109" t="s">
        <v>423</v>
      </c>
      <c r="IG109">
        <v>0</v>
      </c>
      <c r="IH109">
        <v>100</v>
      </c>
      <c r="II109">
        <v>100</v>
      </c>
      <c r="IJ109">
        <v>3.2970000000000002</v>
      </c>
      <c r="IK109">
        <v>0.85970000000000002</v>
      </c>
      <c r="IL109">
        <v>3.2742368057657658</v>
      </c>
      <c r="IM109">
        <v>7.5022699049890511E-4</v>
      </c>
      <c r="IN109">
        <v>-1.9075414379404558E-6</v>
      </c>
      <c r="IO109">
        <v>4.87577687351772E-10</v>
      </c>
      <c r="IP109">
        <v>0.85966499999999968</v>
      </c>
      <c r="IQ109">
        <v>0</v>
      </c>
      <c r="IR109">
        <v>0</v>
      </c>
      <c r="IS109">
        <v>0</v>
      </c>
      <c r="IT109">
        <v>1</v>
      </c>
      <c r="IU109">
        <v>1943</v>
      </c>
      <c r="IV109">
        <v>1</v>
      </c>
      <c r="IW109">
        <v>21</v>
      </c>
      <c r="IX109">
        <v>4.4000000000000004</v>
      </c>
      <c r="IY109">
        <v>4.5</v>
      </c>
      <c r="IZ109">
        <v>1.11084</v>
      </c>
      <c r="JA109">
        <v>2.4426299999999999</v>
      </c>
      <c r="JB109">
        <v>1.42578</v>
      </c>
      <c r="JC109">
        <v>2.2656200000000002</v>
      </c>
      <c r="JD109">
        <v>1.5478499999999999</v>
      </c>
      <c r="JE109">
        <v>2.3840300000000001</v>
      </c>
      <c r="JF109">
        <v>38.771700000000003</v>
      </c>
      <c r="JG109">
        <v>14.026999999999999</v>
      </c>
      <c r="JH109">
        <v>18</v>
      </c>
      <c r="JI109">
        <v>631.31200000000001</v>
      </c>
      <c r="JJ109">
        <v>432.00200000000001</v>
      </c>
      <c r="JK109">
        <v>32.525599999999997</v>
      </c>
      <c r="JL109">
        <v>33.033999999999999</v>
      </c>
      <c r="JM109">
        <v>30.0002</v>
      </c>
      <c r="JN109">
        <v>32.941099999999999</v>
      </c>
      <c r="JO109">
        <v>32.877299999999998</v>
      </c>
      <c r="JP109">
        <v>22.254100000000001</v>
      </c>
      <c r="JQ109">
        <v>0</v>
      </c>
      <c r="JR109">
        <v>100</v>
      </c>
      <c r="JS109">
        <v>-999.9</v>
      </c>
      <c r="JT109">
        <v>421.05599999999998</v>
      </c>
      <c r="JU109">
        <v>35</v>
      </c>
      <c r="JV109">
        <v>94.187100000000001</v>
      </c>
      <c r="JW109">
        <v>91.783799999999999</v>
      </c>
    </row>
    <row r="110" spans="1:283" x14ac:dyDescent="0.2">
      <c r="A110">
        <v>94</v>
      </c>
      <c r="B110">
        <v>1690395642.0999999</v>
      </c>
      <c r="C110">
        <v>17272</v>
      </c>
      <c r="D110" t="s">
        <v>852</v>
      </c>
      <c r="E110" t="s">
        <v>853</v>
      </c>
      <c r="F110">
        <v>15</v>
      </c>
      <c r="P110">
        <v>1690395634.099999</v>
      </c>
      <c r="Q110">
        <f t="shared" si="37"/>
        <v>2.3516405020375273E-3</v>
      </c>
      <c r="R110">
        <f t="shared" si="38"/>
        <v>2.3516405020375273</v>
      </c>
      <c r="S110">
        <f t="shared" si="39"/>
        <v>15.478690038375387</v>
      </c>
      <c r="T110">
        <f t="shared" si="40"/>
        <v>409.77038709677419</v>
      </c>
      <c r="U110">
        <f t="shared" si="41"/>
        <v>228.44673817388639</v>
      </c>
      <c r="V110">
        <f t="shared" si="42"/>
        <v>23.185712848837454</v>
      </c>
      <c r="W110">
        <f t="shared" si="43"/>
        <v>41.588768590563348</v>
      </c>
      <c r="X110">
        <f t="shared" si="44"/>
        <v>0.14657983145412115</v>
      </c>
      <c r="Y110">
        <f>IF(LEFT(CS110,1)&lt;&gt;"0",IF(LEFT(CS110,1)="1",3,CT110),$D$5+$E$5*(DJ110*DC110/($K$5*1000))+$F$5*(DJ110*DC110/($K$5*1000))*MAX(MIN(CQ110,$J$5),$I$5)*MAX(MIN(CQ110,$J$5),$I$5)+$G$5*MAX(MIN(CQ110,$J$5),$I$5)*(DJ110*DC110/($K$5*1000))+$H$5*(DJ110*DC110/($K$5*1000))*(DJ110*DC110/($K$5*1000)))</f>
        <v>2.9539425893899685</v>
      </c>
      <c r="Z110">
        <f t="shared" si="45"/>
        <v>0.14265563755309918</v>
      </c>
      <c r="AA110">
        <f t="shared" si="46"/>
        <v>8.9503596222671622E-2</v>
      </c>
      <c r="AB110">
        <f t="shared" si="47"/>
        <v>241.7327339918954</v>
      </c>
      <c r="AC110">
        <f>(DE110+(AB110+2*0.95*0.0000000567*(((DE110+$B$7)+273)^4-(DE110+273)^4)-44100*Q110)/(1.84*29.3*Y110+8*0.95*0.0000000567*(DE110+273)^3))</f>
        <v>34.740498391676169</v>
      </c>
      <c r="AD110">
        <f>($C$7*DF110+$D$7*DG110+$E$7*AC110)</f>
        <v>33.900358064516119</v>
      </c>
      <c r="AE110">
        <f t="shared" si="48"/>
        <v>5.3133850327717456</v>
      </c>
      <c r="AF110">
        <f t="shared" si="49"/>
        <v>69.770785684862432</v>
      </c>
      <c r="AG110">
        <f t="shared" si="50"/>
        <v>3.7147149647742395</v>
      </c>
      <c r="AH110">
        <f t="shared" si="51"/>
        <v>5.3241696052452356</v>
      </c>
      <c r="AI110">
        <f t="shared" si="52"/>
        <v>1.5986700679975061</v>
      </c>
      <c r="AJ110">
        <f t="shared" si="53"/>
        <v>-103.70734613985495</v>
      </c>
      <c r="AK110">
        <f t="shared" si="54"/>
        <v>5.7855056623416772</v>
      </c>
      <c r="AL110">
        <f>2*0.95*0.0000000567*(((DE110+$B$7)+273)^4-(AD110+273)^4)</f>
        <v>0.45260544957536875</v>
      </c>
      <c r="AM110">
        <f t="shared" si="55"/>
        <v>144.26349896395749</v>
      </c>
      <c r="AN110">
        <v>0</v>
      </c>
      <c r="AO110">
        <v>0</v>
      </c>
      <c r="AP110">
        <f>IF(AN110*$H$13&gt;=AR110,1,(AR110/(AR110-AN110*$H$13)))</f>
        <v>1</v>
      </c>
      <c r="AQ110">
        <f t="shared" si="56"/>
        <v>0</v>
      </c>
      <c r="AR110">
        <f>MAX(0,($B$13+$C$13*DJ110)/(1+$D$13*DJ110)*DC110/(DE110+273)*$E$13)</f>
        <v>52404.153496924213</v>
      </c>
      <c r="AS110" t="s">
        <v>414</v>
      </c>
      <c r="AT110">
        <v>12558.6</v>
      </c>
      <c r="AU110">
        <v>607.06799999999998</v>
      </c>
      <c r="AV110">
        <v>2188.17</v>
      </c>
      <c r="AW110">
        <f t="shared" si="57"/>
        <v>0.72256817340517421</v>
      </c>
      <c r="AX110">
        <v>-1.734461745173538</v>
      </c>
      <c r="AY110" t="s">
        <v>854</v>
      </c>
      <c r="AZ110">
        <v>12505.9</v>
      </c>
      <c r="BA110">
        <v>785.56295999999998</v>
      </c>
      <c r="BB110">
        <v>1184</v>
      </c>
      <c r="BC110">
        <f t="shared" si="58"/>
        <v>0.3365177702702703</v>
      </c>
      <c r="BD110">
        <v>0.5</v>
      </c>
      <c r="BE110">
        <f t="shared" si="59"/>
        <v>1261.1866841676213</v>
      </c>
      <c r="BF110">
        <f t="shared" si="60"/>
        <v>15.478690038375387</v>
      </c>
      <c r="BG110">
        <f t="shared" si="61"/>
        <v>212.20586542532175</v>
      </c>
      <c r="BH110">
        <f t="shared" si="62"/>
        <v>1.3648377357321642E-2</v>
      </c>
      <c r="BI110">
        <f t="shared" si="63"/>
        <v>0.84811655405405406</v>
      </c>
      <c r="BJ110">
        <f t="shared" si="64"/>
        <v>491.43583804004322</v>
      </c>
      <c r="BK110" t="s">
        <v>855</v>
      </c>
      <c r="BL110">
        <v>-884.13</v>
      </c>
      <c r="BM110">
        <f t="shared" si="65"/>
        <v>-884.13</v>
      </c>
      <c r="BN110">
        <f t="shared" si="66"/>
        <v>1.7467314189189189</v>
      </c>
      <c r="BO110">
        <f t="shared" si="67"/>
        <v>0.19265570346158123</v>
      </c>
      <c r="BP110">
        <f t="shared" si="68"/>
        <v>0.32684633662077273</v>
      </c>
      <c r="BQ110">
        <f t="shared" si="69"/>
        <v>0.69061352117753916</v>
      </c>
      <c r="BR110">
        <f t="shared" si="70"/>
        <v>0.63510766541311059</v>
      </c>
      <c r="BS110">
        <f t="shared" si="71"/>
        <v>-0.21682881675262261</v>
      </c>
      <c r="BT110">
        <f t="shared" si="72"/>
        <v>1.2168288167526227</v>
      </c>
      <c r="BU110">
        <v>3306</v>
      </c>
      <c r="BV110">
        <v>300</v>
      </c>
      <c r="BW110">
        <v>300</v>
      </c>
      <c r="BX110">
        <v>300</v>
      </c>
      <c r="BY110">
        <v>12505.9</v>
      </c>
      <c r="BZ110">
        <v>1099.95</v>
      </c>
      <c r="CA110">
        <v>-9.0614100000000006E-3</v>
      </c>
      <c r="CB110">
        <v>-2.31</v>
      </c>
      <c r="CC110" t="s">
        <v>417</v>
      </c>
      <c r="CD110" t="s">
        <v>417</v>
      </c>
      <c r="CE110" t="s">
        <v>417</v>
      </c>
      <c r="CF110" t="s">
        <v>417</v>
      </c>
      <c r="CG110" t="s">
        <v>417</v>
      </c>
      <c r="CH110" t="s">
        <v>417</v>
      </c>
      <c r="CI110" t="s">
        <v>417</v>
      </c>
      <c r="CJ110" t="s">
        <v>417</v>
      </c>
      <c r="CK110" t="s">
        <v>417</v>
      </c>
      <c r="CL110" t="s">
        <v>417</v>
      </c>
      <c r="CM110">
        <f>$B$11*DK110+$C$11*DL110+$F$11*DW110*(1-DZ110)</f>
        <v>1499.970967741936</v>
      </c>
      <c r="CN110">
        <f t="shared" si="73"/>
        <v>1261.1866841676213</v>
      </c>
      <c r="CO110">
        <f>($B$11*$D$9+$C$11*$D$9+$F$11*((EJ110+EB110)/MAX(EJ110+EB110+EK110, 0.1)*$I$9+EK110/MAX(EJ110+EB110+EK110, 0.1)*$J$9))/($B$11+$C$11+$F$11)</f>
        <v>0.8408073964699585</v>
      </c>
      <c r="CP110">
        <f>($B$11*$K$9+$C$11*$K$9+$F$11*((EJ110+EB110)/MAX(EJ110+EB110+EK110, 0.1)*$P$9+EK110/MAX(EJ110+EB110+EK110, 0.1)*$Q$9))/($B$11+$C$11+$F$11)</f>
        <v>0.16115827518701986</v>
      </c>
      <c r="CQ110">
        <v>6</v>
      </c>
      <c r="CR110">
        <v>0.5</v>
      </c>
      <c r="CS110" t="s">
        <v>418</v>
      </c>
      <c r="CT110">
        <v>2</v>
      </c>
      <c r="CU110">
        <v>1690395634.099999</v>
      </c>
      <c r="CV110">
        <v>409.77038709677419</v>
      </c>
      <c r="CW110">
        <v>426.21225806451611</v>
      </c>
      <c r="CX110">
        <v>36.600751612903217</v>
      </c>
      <c r="CY110">
        <v>34.335245161290317</v>
      </c>
      <c r="CZ110">
        <v>406.47361290322578</v>
      </c>
      <c r="DA110">
        <v>35.741077419354831</v>
      </c>
      <c r="DB110">
        <v>600.0164838709677</v>
      </c>
      <c r="DC110">
        <v>101.3928064516129</v>
      </c>
      <c r="DD110">
        <v>0.1000536967741935</v>
      </c>
      <c r="DE110">
        <v>33.936687096774193</v>
      </c>
      <c r="DF110">
        <v>33.900358064516119</v>
      </c>
      <c r="DG110">
        <v>999.90000000000032</v>
      </c>
      <c r="DH110">
        <v>0</v>
      </c>
      <c r="DI110">
        <v>0</v>
      </c>
      <c r="DJ110">
        <v>10000.429677419361</v>
      </c>
      <c r="DK110">
        <v>0</v>
      </c>
      <c r="DL110">
        <v>1080.573161290323</v>
      </c>
      <c r="DM110">
        <v>-16.441903225806449</v>
      </c>
      <c r="DN110">
        <v>425.33803225806452</v>
      </c>
      <c r="DO110">
        <v>441.3667419354839</v>
      </c>
      <c r="DP110">
        <v>2.2655077419354841</v>
      </c>
      <c r="DQ110">
        <v>426.21225806451611</v>
      </c>
      <c r="DR110">
        <v>34.335245161290317</v>
      </c>
      <c r="DS110">
        <v>3.7110535483870968</v>
      </c>
      <c r="DT110">
        <v>3.4813467741935491</v>
      </c>
      <c r="DU110">
        <v>27.61755161290322</v>
      </c>
      <c r="DV110">
        <v>26.529041935483871</v>
      </c>
      <c r="DW110">
        <v>1499.970967741936</v>
      </c>
      <c r="DX110">
        <v>0.9729961612903224</v>
      </c>
      <c r="DY110">
        <v>2.7003651612903232E-2</v>
      </c>
      <c r="DZ110">
        <v>0</v>
      </c>
      <c r="EA110">
        <v>788.43422580645154</v>
      </c>
      <c r="EB110">
        <v>4.9993100000000013</v>
      </c>
      <c r="EC110">
        <v>15979.141935483871</v>
      </c>
      <c r="ED110">
        <v>13258.970967741931</v>
      </c>
      <c r="EE110">
        <v>41.553999999999981</v>
      </c>
      <c r="EF110">
        <v>42.75</v>
      </c>
      <c r="EG110">
        <v>41.811999999999983</v>
      </c>
      <c r="EH110">
        <v>42.375</v>
      </c>
      <c r="EI110">
        <v>42.936999999999969</v>
      </c>
      <c r="EJ110">
        <v>1454.602258064516</v>
      </c>
      <c r="EK110">
        <v>40.369032258064493</v>
      </c>
      <c r="EL110">
        <v>0</v>
      </c>
      <c r="EM110">
        <v>105.7000000476837</v>
      </c>
      <c r="EN110">
        <v>0</v>
      </c>
      <c r="EO110">
        <v>785.56295999999998</v>
      </c>
      <c r="EP110">
        <v>-156.34999976937181</v>
      </c>
      <c r="EQ110">
        <v>-1045.730770775268</v>
      </c>
      <c r="ER110">
        <v>15939.28</v>
      </c>
      <c r="ES110">
        <v>15</v>
      </c>
      <c r="ET110">
        <v>1690395272</v>
      </c>
      <c r="EU110" t="s">
        <v>843</v>
      </c>
      <c r="EV110">
        <v>1690395272</v>
      </c>
      <c r="EW110">
        <v>1690395265.5</v>
      </c>
      <c r="EX110">
        <v>60</v>
      </c>
      <c r="EY110">
        <v>1.7000000000000001E-2</v>
      </c>
      <c r="EZ110">
        <v>0.01</v>
      </c>
      <c r="FA110">
        <v>3.2930000000000001</v>
      </c>
      <c r="FB110">
        <v>0.86</v>
      </c>
      <c r="FC110">
        <v>416</v>
      </c>
      <c r="FD110">
        <v>35</v>
      </c>
      <c r="FE110">
        <v>0.56000000000000005</v>
      </c>
      <c r="FF110">
        <v>0.12</v>
      </c>
      <c r="FG110">
        <v>15.480610438948901</v>
      </c>
      <c r="FH110">
        <v>-0.66824504851955813</v>
      </c>
      <c r="FI110">
        <v>7.882595175073652E-2</v>
      </c>
      <c r="FJ110">
        <v>1</v>
      </c>
      <c r="FK110">
        <v>-16.44034634146341</v>
      </c>
      <c r="FL110">
        <v>0.2070062717769548</v>
      </c>
      <c r="FM110">
        <v>6.3456361412298823E-2</v>
      </c>
      <c r="FN110">
        <v>1</v>
      </c>
      <c r="FO110">
        <v>409.77038709677419</v>
      </c>
      <c r="FP110">
        <v>0.69019354838762104</v>
      </c>
      <c r="FQ110">
        <v>6.9986485985532268E-2</v>
      </c>
      <c r="FR110">
        <v>1</v>
      </c>
      <c r="FS110">
        <v>2.2421541463414632</v>
      </c>
      <c r="FT110">
        <v>0.45230592334495379</v>
      </c>
      <c r="FU110">
        <v>4.7358978388763462E-2</v>
      </c>
      <c r="FV110">
        <v>1</v>
      </c>
      <c r="FW110">
        <v>36.600751612903217</v>
      </c>
      <c r="FX110">
        <v>0.66811935483871299</v>
      </c>
      <c r="FY110">
        <v>4.9824348698251003E-2</v>
      </c>
      <c r="FZ110">
        <v>1</v>
      </c>
      <c r="GA110">
        <v>5</v>
      </c>
      <c r="GB110">
        <v>5</v>
      </c>
      <c r="GC110" t="s">
        <v>420</v>
      </c>
      <c r="GD110">
        <v>3.1710699999999998</v>
      </c>
      <c r="GE110">
        <v>2.7971699999999999</v>
      </c>
      <c r="GF110">
        <v>0.101357</v>
      </c>
      <c r="GG110">
        <v>0.10562199999999999</v>
      </c>
      <c r="GH110">
        <v>0.15776599999999999</v>
      </c>
      <c r="GI110">
        <v>0.152892</v>
      </c>
      <c r="GJ110">
        <v>27762.6</v>
      </c>
      <c r="GK110">
        <v>20254.5</v>
      </c>
      <c r="GL110">
        <v>28904.3</v>
      </c>
      <c r="GM110">
        <v>22207.4</v>
      </c>
      <c r="GN110">
        <v>30952.9</v>
      </c>
      <c r="GO110">
        <v>27351.8</v>
      </c>
      <c r="GP110">
        <v>39867.1</v>
      </c>
      <c r="GQ110">
        <v>36103.9</v>
      </c>
      <c r="GR110">
        <v>2.0928</v>
      </c>
      <c r="GS110">
        <v>1.8140799999999999</v>
      </c>
      <c r="GT110">
        <v>7.9713800000000001E-2</v>
      </c>
      <c r="GU110">
        <v>0</v>
      </c>
      <c r="GV110">
        <v>32.647300000000001</v>
      </c>
      <c r="GW110">
        <v>999.9</v>
      </c>
      <c r="GX110">
        <v>63.7</v>
      </c>
      <c r="GY110">
        <v>35.299999999999997</v>
      </c>
      <c r="GZ110">
        <v>36.079700000000003</v>
      </c>
      <c r="HA110">
        <v>61.468200000000003</v>
      </c>
      <c r="HB110">
        <v>30.392600000000002</v>
      </c>
      <c r="HC110">
        <v>1</v>
      </c>
      <c r="HD110">
        <v>0.45624700000000001</v>
      </c>
      <c r="HE110">
        <v>0</v>
      </c>
      <c r="HF110">
        <v>20.278400000000001</v>
      </c>
      <c r="HG110">
        <v>5.2238800000000003</v>
      </c>
      <c r="HH110">
        <v>11.909000000000001</v>
      </c>
      <c r="HI110">
        <v>4.9637500000000001</v>
      </c>
      <c r="HJ110">
        <v>3.2919999999999998</v>
      </c>
      <c r="HK110">
        <v>9999</v>
      </c>
      <c r="HL110">
        <v>9999</v>
      </c>
      <c r="HM110">
        <v>9999</v>
      </c>
      <c r="HN110">
        <v>999.9</v>
      </c>
      <c r="HO110">
        <v>4.9702700000000002</v>
      </c>
      <c r="HP110">
        <v>1.87531</v>
      </c>
      <c r="HQ110">
        <v>1.87408</v>
      </c>
      <c r="HR110">
        <v>1.8733</v>
      </c>
      <c r="HS110">
        <v>1.87469</v>
      </c>
      <c r="HT110">
        <v>1.8696600000000001</v>
      </c>
      <c r="HU110">
        <v>1.8737999999999999</v>
      </c>
      <c r="HV110">
        <v>1.8788800000000001</v>
      </c>
      <c r="HW110">
        <v>0</v>
      </c>
      <c r="HX110">
        <v>0</v>
      </c>
      <c r="HY110">
        <v>0</v>
      </c>
      <c r="HZ110">
        <v>0</v>
      </c>
      <c r="IA110" t="s">
        <v>421</v>
      </c>
      <c r="IB110" t="s">
        <v>422</v>
      </c>
      <c r="IC110" t="s">
        <v>423</v>
      </c>
      <c r="ID110" t="s">
        <v>423</v>
      </c>
      <c r="IE110" t="s">
        <v>423</v>
      </c>
      <c r="IF110" t="s">
        <v>423</v>
      </c>
      <c r="IG110">
        <v>0</v>
      </c>
      <c r="IH110">
        <v>100</v>
      </c>
      <c r="II110">
        <v>100</v>
      </c>
      <c r="IJ110">
        <v>3.2970000000000002</v>
      </c>
      <c r="IK110">
        <v>0.85970000000000002</v>
      </c>
      <c r="IL110">
        <v>3.2742368057657658</v>
      </c>
      <c r="IM110">
        <v>7.5022699049890511E-4</v>
      </c>
      <c r="IN110">
        <v>-1.9075414379404558E-6</v>
      </c>
      <c r="IO110">
        <v>4.87577687351772E-10</v>
      </c>
      <c r="IP110">
        <v>0.85966499999999968</v>
      </c>
      <c r="IQ110">
        <v>0</v>
      </c>
      <c r="IR110">
        <v>0</v>
      </c>
      <c r="IS110">
        <v>0</v>
      </c>
      <c r="IT110">
        <v>1</v>
      </c>
      <c r="IU110">
        <v>1943</v>
      </c>
      <c r="IV110">
        <v>1</v>
      </c>
      <c r="IW110">
        <v>21</v>
      </c>
      <c r="IX110">
        <v>6.2</v>
      </c>
      <c r="IY110">
        <v>6.3</v>
      </c>
      <c r="IZ110">
        <v>1.1230500000000001</v>
      </c>
      <c r="JA110">
        <v>2.4438499999999999</v>
      </c>
      <c r="JB110">
        <v>1.42578</v>
      </c>
      <c r="JC110">
        <v>2.2656200000000002</v>
      </c>
      <c r="JD110">
        <v>1.5478499999999999</v>
      </c>
      <c r="JE110">
        <v>2.3754900000000001</v>
      </c>
      <c r="JF110">
        <v>38.771700000000003</v>
      </c>
      <c r="JG110">
        <v>14.0182</v>
      </c>
      <c r="JH110">
        <v>18</v>
      </c>
      <c r="JI110">
        <v>630.84299999999996</v>
      </c>
      <c r="JJ110">
        <v>430.48700000000002</v>
      </c>
      <c r="JK110">
        <v>32.808599999999998</v>
      </c>
      <c r="JL110">
        <v>33.135399999999997</v>
      </c>
      <c r="JM110">
        <v>30.000499999999999</v>
      </c>
      <c r="JN110">
        <v>33.004300000000001</v>
      </c>
      <c r="JO110">
        <v>32.935499999999998</v>
      </c>
      <c r="JP110">
        <v>22.501300000000001</v>
      </c>
      <c r="JQ110">
        <v>0</v>
      </c>
      <c r="JR110">
        <v>100</v>
      </c>
      <c r="JS110">
        <v>-999.9</v>
      </c>
      <c r="JT110">
        <v>426.46800000000002</v>
      </c>
      <c r="JU110">
        <v>35</v>
      </c>
      <c r="JV110">
        <v>94.173100000000005</v>
      </c>
      <c r="JW110">
        <v>91.978899999999996</v>
      </c>
    </row>
    <row r="111" spans="1:283" x14ac:dyDescent="0.2">
      <c r="A111">
        <v>95</v>
      </c>
      <c r="B111">
        <v>1690398370.5</v>
      </c>
      <c r="C111">
        <v>20000.400000095371</v>
      </c>
      <c r="D111" t="s">
        <v>856</v>
      </c>
      <c r="E111" t="s">
        <v>857</v>
      </c>
      <c r="F111">
        <v>15</v>
      </c>
      <c r="P111">
        <v>1690398362.5</v>
      </c>
      <c r="Q111">
        <f t="shared" si="37"/>
        <v>5.8181873190179026E-4</v>
      </c>
      <c r="R111">
        <f t="shared" si="38"/>
        <v>0.58181873190179023</v>
      </c>
      <c r="S111">
        <f t="shared" si="39"/>
        <v>4.6890035113160122</v>
      </c>
      <c r="T111">
        <f t="shared" si="40"/>
        <v>410.08851612903231</v>
      </c>
      <c r="U111">
        <f t="shared" si="41"/>
        <v>188.51413931822898</v>
      </c>
      <c r="V111">
        <f t="shared" si="42"/>
        <v>19.122429504275424</v>
      </c>
      <c r="W111">
        <f t="shared" si="43"/>
        <v>41.598411496086854</v>
      </c>
      <c r="X111">
        <f t="shared" si="44"/>
        <v>3.5316719517638914E-2</v>
      </c>
      <c r="Y111">
        <f>IF(LEFT(CS111,1)&lt;&gt;"0",IF(LEFT(CS111,1)="1",3,CT111),$D$5+$E$5*(DJ111*DC111/($K$5*1000))+$F$5*(DJ111*DC111/($K$5*1000))*MAX(MIN(CQ111,$J$5),$I$5)*MAX(MIN(CQ111,$J$5),$I$5)+$G$5*MAX(MIN(CQ111,$J$5),$I$5)*(DJ111*DC111/($K$5*1000))+$H$5*(DJ111*DC111/($K$5*1000))*(DJ111*DC111/($K$5*1000)))</f>
        <v>2.9526813269383014</v>
      </c>
      <c r="Z111">
        <f t="shared" si="45"/>
        <v>3.5083713508951286E-2</v>
      </c>
      <c r="AA111">
        <f t="shared" si="46"/>
        <v>2.1948127307252718E-2</v>
      </c>
      <c r="AB111">
        <f t="shared" si="47"/>
        <v>241.73627062309552</v>
      </c>
      <c r="AC111">
        <f>(DE111+(AB111+2*0.95*0.0000000567*(((DE111+$B$7)+273)^4-(DE111+273)^4)-44100*Q111)/(1.84*29.3*Y111+8*0.95*0.0000000567*(DE111+273)^3))</f>
        <v>33.254752150826533</v>
      </c>
      <c r="AD111">
        <f>($C$7*DF111+$D$7*DG111+$E$7*AC111)</f>
        <v>32.194735483870971</v>
      </c>
      <c r="AE111">
        <f t="shared" si="48"/>
        <v>4.8279680516252075</v>
      </c>
      <c r="AF111">
        <f t="shared" si="49"/>
        <v>67.296941477994551</v>
      </c>
      <c r="AG111">
        <f t="shared" si="50"/>
        <v>3.2124237305604164</v>
      </c>
      <c r="AH111">
        <f t="shared" si="51"/>
        <v>4.7735062842504483</v>
      </c>
      <c r="AI111">
        <f t="shared" si="52"/>
        <v>1.6155443210647911</v>
      </c>
      <c r="AJ111">
        <f t="shared" si="53"/>
        <v>-25.65820607686895</v>
      </c>
      <c r="AK111">
        <f t="shared" si="54"/>
        <v>-31.927880614285588</v>
      </c>
      <c r="AL111">
        <f>2*0.95*0.0000000567*(((DE111+$B$7)+273)^4-(AD111+273)^4)</f>
        <v>-2.4545263024949864</v>
      </c>
      <c r="AM111">
        <f t="shared" si="55"/>
        <v>181.69565762944598</v>
      </c>
      <c r="AN111">
        <v>0</v>
      </c>
      <c r="AO111">
        <v>0</v>
      </c>
      <c r="AP111">
        <f>IF(AN111*$H$13&gt;=AR111,1,(AR111/(AR111-AN111*$H$13)))</f>
        <v>1</v>
      </c>
      <c r="AQ111">
        <f t="shared" si="56"/>
        <v>0</v>
      </c>
      <c r="AR111">
        <f>MAX(0,($B$13+$C$13*DJ111)/(1+$D$13*DJ111)*DC111/(DE111+273)*$E$13)</f>
        <v>52700.543011758651</v>
      </c>
      <c r="AS111" t="s">
        <v>414</v>
      </c>
      <c r="AT111">
        <v>12558.6</v>
      </c>
      <c r="AU111">
        <v>607.06799999999998</v>
      </c>
      <c r="AV111">
        <v>2188.17</v>
      </c>
      <c r="AW111">
        <f t="shared" si="57"/>
        <v>0.72256817340517421</v>
      </c>
      <c r="AX111">
        <v>-1.734461745173538</v>
      </c>
      <c r="AY111" t="s">
        <v>858</v>
      </c>
      <c r="AZ111">
        <v>12471.3</v>
      </c>
      <c r="BA111">
        <v>664.08680769230762</v>
      </c>
      <c r="BB111">
        <v>832.52</v>
      </c>
      <c r="BC111">
        <f t="shared" si="58"/>
        <v>0.20231729244665875</v>
      </c>
      <c r="BD111">
        <v>0.5</v>
      </c>
      <c r="BE111">
        <f t="shared" si="59"/>
        <v>1261.21025862136</v>
      </c>
      <c r="BF111">
        <f t="shared" si="60"/>
        <v>4.6890035113160122</v>
      </c>
      <c r="BG111">
        <f t="shared" si="61"/>
        <v>127.58232236511191</v>
      </c>
      <c r="BH111">
        <f t="shared" si="62"/>
        <v>5.0930962641479744E-3</v>
      </c>
      <c r="BI111">
        <f t="shared" si="63"/>
        <v>1.6283692884255034</v>
      </c>
      <c r="BJ111">
        <f t="shared" si="64"/>
        <v>418.15960417247391</v>
      </c>
      <c r="BK111" t="s">
        <v>859</v>
      </c>
      <c r="BL111">
        <v>-459.87</v>
      </c>
      <c r="BM111">
        <f t="shared" si="65"/>
        <v>-459.87</v>
      </c>
      <c r="BN111">
        <f t="shared" si="66"/>
        <v>1.5523831259309087</v>
      </c>
      <c r="BO111">
        <f t="shared" si="67"/>
        <v>0.13032690775051833</v>
      </c>
      <c r="BP111">
        <f t="shared" si="68"/>
        <v>0.51194468361505119</v>
      </c>
      <c r="BQ111">
        <f t="shared" si="69"/>
        <v>0.74709114271637589</v>
      </c>
      <c r="BR111">
        <f t="shared" si="70"/>
        <v>0.85740831394811978</v>
      </c>
      <c r="BS111">
        <f t="shared" si="71"/>
        <v>-9.024939868252875E-2</v>
      </c>
      <c r="BT111">
        <f t="shared" si="72"/>
        <v>1.0902493986825288</v>
      </c>
      <c r="BU111">
        <v>3308</v>
      </c>
      <c r="BV111">
        <v>300</v>
      </c>
      <c r="BW111">
        <v>300</v>
      </c>
      <c r="BX111">
        <v>300</v>
      </c>
      <c r="BY111">
        <v>12471.3</v>
      </c>
      <c r="BZ111">
        <v>799.82</v>
      </c>
      <c r="CA111">
        <v>-9.0348400000000006E-3</v>
      </c>
      <c r="CB111">
        <v>-2.4300000000000002</v>
      </c>
      <c r="CC111" t="s">
        <v>417</v>
      </c>
      <c r="CD111" t="s">
        <v>417</v>
      </c>
      <c r="CE111" t="s">
        <v>417</v>
      </c>
      <c r="CF111" t="s">
        <v>417</v>
      </c>
      <c r="CG111" t="s">
        <v>417</v>
      </c>
      <c r="CH111" t="s">
        <v>417</v>
      </c>
      <c r="CI111" t="s">
        <v>417</v>
      </c>
      <c r="CJ111" t="s">
        <v>417</v>
      </c>
      <c r="CK111" t="s">
        <v>417</v>
      </c>
      <c r="CL111" t="s">
        <v>417</v>
      </c>
      <c r="CM111">
        <f>$B$11*DK111+$C$11*DL111+$F$11*DW111*(1-DZ111)</f>
        <v>1499.9996774193551</v>
      </c>
      <c r="CN111">
        <f t="shared" si="73"/>
        <v>1261.21025862136</v>
      </c>
      <c r="CO111">
        <f>($B$11*$D$9+$C$11*$D$9+$F$11*((EJ111+EB111)/MAX(EJ111+EB111+EK111, 0.1)*$I$9+EK111/MAX(EJ111+EB111+EK111, 0.1)*$J$9))/($B$11+$C$11+$F$11)</f>
        <v>0.84080701989962048</v>
      </c>
      <c r="CP111">
        <f>($B$11*$K$9+$C$11*$K$9+$F$11*((EJ111+EB111)/MAX(EJ111+EB111+EK111, 0.1)*$P$9+EK111/MAX(EJ111+EB111+EK111, 0.1)*$Q$9))/($B$11+$C$11+$F$11)</f>
        <v>0.16115754840626761</v>
      </c>
      <c r="CQ111">
        <v>6</v>
      </c>
      <c r="CR111">
        <v>0.5</v>
      </c>
      <c r="CS111" t="s">
        <v>418</v>
      </c>
      <c r="CT111">
        <v>2</v>
      </c>
      <c r="CU111">
        <v>1690398362.5</v>
      </c>
      <c r="CV111">
        <v>410.08851612903231</v>
      </c>
      <c r="CW111">
        <v>415.01470967741938</v>
      </c>
      <c r="CX111">
        <v>31.668951612903221</v>
      </c>
      <c r="CY111">
        <v>31.105719354838708</v>
      </c>
      <c r="CZ111">
        <v>406.51051612903228</v>
      </c>
      <c r="DA111">
        <v>30.87995161290322</v>
      </c>
      <c r="DB111">
        <v>600.17138709677408</v>
      </c>
      <c r="DC111">
        <v>101.3376451612904</v>
      </c>
      <c r="DD111">
        <v>9.9995396774193543E-2</v>
      </c>
      <c r="DE111">
        <v>31.994164516129029</v>
      </c>
      <c r="DF111">
        <v>32.194735483870971</v>
      </c>
      <c r="DG111">
        <v>999.90000000000032</v>
      </c>
      <c r="DH111">
        <v>0</v>
      </c>
      <c r="DI111">
        <v>0</v>
      </c>
      <c r="DJ111">
        <v>9998.7119354838705</v>
      </c>
      <c r="DK111">
        <v>0</v>
      </c>
      <c r="DL111">
        <v>1342.8122580645161</v>
      </c>
      <c r="DM111">
        <v>-5.20738129032258</v>
      </c>
      <c r="DN111">
        <v>423.2407741935483</v>
      </c>
      <c r="DO111">
        <v>428.33841935483872</v>
      </c>
      <c r="DP111">
        <v>0.63390345161290318</v>
      </c>
      <c r="DQ111">
        <v>415.01470967741938</v>
      </c>
      <c r="DR111">
        <v>31.105719354838708</v>
      </c>
      <c r="DS111">
        <v>3.2164199999999998</v>
      </c>
      <c r="DT111">
        <v>3.1521822580645158</v>
      </c>
      <c r="DU111">
        <v>25.19284193548387</v>
      </c>
      <c r="DV111">
        <v>24.85440322580645</v>
      </c>
      <c r="DW111">
        <v>1499.9996774193551</v>
      </c>
      <c r="DX111">
        <v>0.97300696774193585</v>
      </c>
      <c r="DY111">
        <v>2.6992812903225791E-2</v>
      </c>
      <c r="DZ111">
        <v>0</v>
      </c>
      <c r="EA111">
        <v>664.32680645161281</v>
      </c>
      <c r="EB111">
        <v>4.9993100000000013</v>
      </c>
      <c r="EC111">
        <v>11744.903225806451</v>
      </c>
      <c r="ED111">
        <v>13259.27419354839</v>
      </c>
      <c r="EE111">
        <v>40.125</v>
      </c>
      <c r="EF111">
        <v>41.380999999999993</v>
      </c>
      <c r="EG111">
        <v>40.436999999999983</v>
      </c>
      <c r="EH111">
        <v>40.70122580645161</v>
      </c>
      <c r="EI111">
        <v>41.436999999999983</v>
      </c>
      <c r="EJ111">
        <v>1454.648709677419</v>
      </c>
      <c r="EK111">
        <v>40.35096774193547</v>
      </c>
      <c r="EL111">
        <v>0</v>
      </c>
      <c r="EM111">
        <v>2728</v>
      </c>
      <c r="EN111">
        <v>0</v>
      </c>
      <c r="EO111">
        <v>664.08680769230762</v>
      </c>
      <c r="EP111">
        <v>-34.921470103414023</v>
      </c>
      <c r="EQ111">
        <v>-932.1811966572601</v>
      </c>
      <c r="ER111">
        <v>11738.95</v>
      </c>
      <c r="ES111">
        <v>15</v>
      </c>
      <c r="ET111">
        <v>1690398388.5</v>
      </c>
      <c r="EU111" t="s">
        <v>860</v>
      </c>
      <c r="EV111">
        <v>1690398388.5</v>
      </c>
      <c r="EW111">
        <v>1690398388.5</v>
      </c>
      <c r="EX111">
        <v>61</v>
      </c>
      <c r="EY111">
        <v>0.28499999999999998</v>
      </c>
      <c r="EZ111">
        <v>-7.0999999999999994E-2</v>
      </c>
      <c r="FA111">
        <v>3.5779999999999998</v>
      </c>
      <c r="FB111">
        <v>0.78900000000000003</v>
      </c>
      <c r="FC111">
        <v>415</v>
      </c>
      <c r="FD111">
        <v>31</v>
      </c>
      <c r="FE111">
        <v>0.53</v>
      </c>
      <c r="FF111">
        <v>0.15</v>
      </c>
      <c r="FG111">
        <v>4.9425565100354074</v>
      </c>
      <c r="FH111">
        <v>-4.1213234180273187E-2</v>
      </c>
      <c r="FI111">
        <v>1.5799158116122342E-2</v>
      </c>
      <c r="FJ111">
        <v>1</v>
      </c>
      <c r="FK111">
        <v>-5.2148885365853674</v>
      </c>
      <c r="FL111">
        <v>8.0071567944256558E-2</v>
      </c>
      <c r="FM111">
        <v>2.2743493045422891E-2</v>
      </c>
      <c r="FN111">
        <v>1</v>
      </c>
      <c r="FO111">
        <v>409.8018387096775</v>
      </c>
      <c r="FP111">
        <v>0.57953225806323228</v>
      </c>
      <c r="FQ111">
        <v>4.8251422692846421E-2</v>
      </c>
      <c r="FR111">
        <v>1</v>
      </c>
      <c r="FS111">
        <v>0.60438909756097559</v>
      </c>
      <c r="FT111">
        <v>0.4656705365853655</v>
      </c>
      <c r="FU111">
        <v>4.7664168308353683E-2</v>
      </c>
      <c r="FV111">
        <v>1</v>
      </c>
      <c r="FW111">
        <v>31.7328935483871</v>
      </c>
      <c r="FX111">
        <v>0.3736838709677619</v>
      </c>
      <c r="FY111">
        <v>2.791117171964997E-2</v>
      </c>
      <c r="FZ111">
        <v>1</v>
      </c>
      <c r="GA111">
        <v>5</v>
      </c>
      <c r="GB111">
        <v>5</v>
      </c>
      <c r="GC111" t="s">
        <v>420</v>
      </c>
      <c r="GD111">
        <v>3.1732900000000002</v>
      </c>
      <c r="GE111">
        <v>2.79705</v>
      </c>
      <c r="GF111">
        <v>0.10176300000000001</v>
      </c>
      <c r="GG111">
        <v>0.10392</v>
      </c>
      <c r="GH111">
        <v>0.14335999999999999</v>
      </c>
      <c r="GI111">
        <v>0.143566</v>
      </c>
      <c r="GJ111">
        <v>27840.5</v>
      </c>
      <c r="GK111">
        <v>20417.8</v>
      </c>
      <c r="GL111">
        <v>28988.400000000001</v>
      </c>
      <c r="GM111">
        <v>22336.400000000001</v>
      </c>
      <c r="GN111">
        <v>31564.799999999999</v>
      </c>
      <c r="GO111">
        <v>27805.599999999999</v>
      </c>
      <c r="GP111">
        <v>39979.5</v>
      </c>
      <c r="GQ111">
        <v>36310.1</v>
      </c>
      <c r="GR111">
        <v>2.11538</v>
      </c>
      <c r="GS111">
        <v>1.8377699999999999</v>
      </c>
      <c r="GT111">
        <v>7.17193E-2</v>
      </c>
      <c r="GU111">
        <v>0</v>
      </c>
      <c r="GV111">
        <v>31.041399999999999</v>
      </c>
      <c r="GW111">
        <v>999.9</v>
      </c>
      <c r="GX111">
        <v>62.2</v>
      </c>
      <c r="GY111">
        <v>33.9</v>
      </c>
      <c r="GZ111">
        <v>32.611699999999999</v>
      </c>
      <c r="HA111">
        <v>62.508200000000002</v>
      </c>
      <c r="HB111">
        <v>32.103400000000001</v>
      </c>
      <c r="HC111">
        <v>1</v>
      </c>
      <c r="HD111">
        <v>0.30790400000000001</v>
      </c>
      <c r="HE111">
        <v>0</v>
      </c>
      <c r="HF111">
        <v>20.277699999999999</v>
      </c>
      <c r="HG111">
        <v>5.2241799999999996</v>
      </c>
      <c r="HH111">
        <v>11.908099999999999</v>
      </c>
      <c r="HI111">
        <v>4.9635999999999996</v>
      </c>
      <c r="HJ111">
        <v>3.2919999999999998</v>
      </c>
      <c r="HK111">
        <v>9999</v>
      </c>
      <c r="HL111">
        <v>9999</v>
      </c>
      <c r="HM111">
        <v>9999</v>
      </c>
      <c r="HN111">
        <v>999.9</v>
      </c>
      <c r="HO111">
        <v>4.9702400000000004</v>
      </c>
      <c r="HP111">
        <v>1.8751800000000001</v>
      </c>
      <c r="HQ111">
        <v>1.87395</v>
      </c>
      <c r="HR111">
        <v>1.87317</v>
      </c>
      <c r="HS111">
        <v>1.8745799999999999</v>
      </c>
      <c r="HT111">
        <v>1.8696299999999999</v>
      </c>
      <c r="HU111">
        <v>1.8737699999999999</v>
      </c>
      <c r="HV111">
        <v>1.8788</v>
      </c>
      <c r="HW111">
        <v>0</v>
      </c>
      <c r="HX111">
        <v>0</v>
      </c>
      <c r="HY111">
        <v>0</v>
      </c>
      <c r="HZ111">
        <v>0</v>
      </c>
      <c r="IA111" t="s">
        <v>421</v>
      </c>
      <c r="IB111" t="s">
        <v>422</v>
      </c>
      <c r="IC111" t="s">
        <v>423</v>
      </c>
      <c r="ID111" t="s">
        <v>423</v>
      </c>
      <c r="IE111" t="s">
        <v>423</v>
      </c>
      <c r="IF111" t="s">
        <v>423</v>
      </c>
      <c r="IG111">
        <v>0</v>
      </c>
      <c r="IH111">
        <v>100</v>
      </c>
      <c r="II111">
        <v>100</v>
      </c>
      <c r="IJ111">
        <v>3.5779999999999998</v>
      </c>
      <c r="IK111">
        <v>0.78900000000000003</v>
      </c>
      <c r="IL111">
        <v>3.2742368057657658</v>
      </c>
      <c r="IM111">
        <v>7.5022699049890511E-4</v>
      </c>
      <c r="IN111">
        <v>-1.9075414379404558E-6</v>
      </c>
      <c r="IO111">
        <v>4.87577687351772E-10</v>
      </c>
      <c r="IP111">
        <v>0.85966499999999968</v>
      </c>
      <c r="IQ111">
        <v>0</v>
      </c>
      <c r="IR111">
        <v>0</v>
      </c>
      <c r="IS111">
        <v>0</v>
      </c>
      <c r="IT111">
        <v>1</v>
      </c>
      <c r="IU111">
        <v>1943</v>
      </c>
      <c r="IV111">
        <v>1</v>
      </c>
      <c r="IW111">
        <v>21</v>
      </c>
      <c r="IX111">
        <v>51.6</v>
      </c>
      <c r="IY111">
        <v>51.8</v>
      </c>
      <c r="IZ111">
        <v>1.09497</v>
      </c>
      <c r="JA111">
        <v>2.4377399999999998</v>
      </c>
      <c r="JB111">
        <v>1.42578</v>
      </c>
      <c r="JC111">
        <v>2.2705099999999998</v>
      </c>
      <c r="JD111">
        <v>1.5478499999999999</v>
      </c>
      <c r="JE111">
        <v>2.4169900000000002</v>
      </c>
      <c r="JF111">
        <v>37.53</v>
      </c>
      <c r="JG111">
        <v>14.3247</v>
      </c>
      <c r="JH111">
        <v>18</v>
      </c>
      <c r="JI111">
        <v>628.779</v>
      </c>
      <c r="JJ111">
        <v>431.089</v>
      </c>
      <c r="JK111">
        <v>30.912400000000002</v>
      </c>
      <c r="JL111">
        <v>31.200800000000001</v>
      </c>
      <c r="JM111">
        <v>30.001100000000001</v>
      </c>
      <c r="JN111">
        <v>31.055499999999999</v>
      </c>
      <c r="JO111">
        <v>30.995200000000001</v>
      </c>
      <c r="JP111">
        <v>21.9467</v>
      </c>
      <c r="JQ111">
        <v>0</v>
      </c>
      <c r="JR111">
        <v>100</v>
      </c>
      <c r="JS111">
        <v>-999.9</v>
      </c>
      <c r="JT111">
        <v>415.173</v>
      </c>
      <c r="JU111">
        <v>35</v>
      </c>
      <c r="JV111">
        <v>94.4422</v>
      </c>
      <c r="JW111">
        <v>92.507499999999993</v>
      </c>
    </row>
    <row r="112" spans="1:283" x14ac:dyDescent="0.2">
      <c r="A112">
        <v>96</v>
      </c>
      <c r="B112">
        <v>1690398490.5</v>
      </c>
      <c r="C112">
        <v>20120.400000095371</v>
      </c>
      <c r="D112" t="s">
        <v>861</v>
      </c>
      <c r="E112" t="s">
        <v>862</v>
      </c>
      <c r="F112">
        <v>15</v>
      </c>
      <c r="P112">
        <v>1690398482.5</v>
      </c>
      <c r="Q112">
        <f t="shared" si="37"/>
        <v>7.0559858359005669E-4</v>
      </c>
      <c r="R112">
        <f t="shared" si="38"/>
        <v>0.70559858359005667</v>
      </c>
      <c r="S112">
        <f t="shared" si="39"/>
        <v>6.049609422830585</v>
      </c>
      <c r="T112">
        <f t="shared" si="40"/>
        <v>410.09187096774201</v>
      </c>
      <c r="U112">
        <f t="shared" si="41"/>
        <v>160.65140568867199</v>
      </c>
      <c r="V112">
        <f t="shared" si="42"/>
        <v>16.295466740544761</v>
      </c>
      <c r="W112">
        <f t="shared" si="43"/>
        <v>41.597136453775995</v>
      </c>
      <c r="X112">
        <f t="shared" si="44"/>
        <v>4.0356518273418497E-2</v>
      </c>
      <c r="Y112">
        <f>IF(LEFT(CS112,1)&lt;&gt;"0",IF(LEFT(CS112,1)="1",3,CT112),$D$5+$E$5*(DJ112*DC112/($K$5*1000))+$F$5*(DJ112*DC112/($K$5*1000))*MAX(MIN(CQ112,$J$5),$I$5)*MAX(MIN(CQ112,$J$5),$I$5)+$G$5*MAX(MIN(CQ112,$J$5),$I$5)*(DJ112*DC112/($K$5*1000))+$H$5*(DJ112*DC112/($K$5*1000))*(DJ112*DC112/($K$5*1000)))</f>
        <v>2.9523202020187247</v>
      </c>
      <c r="Z112">
        <f t="shared" si="45"/>
        <v>4.0052537976152054E-2</v>
      </c>
      <c r="AA112">
        <f t="shared" si="46"/>
        <v>2.5059956649929514E-2</v>
      </c>
      <c r="AB112">
        <f t="shared" si="47"/>
        <v>241.73711159112855</v>
      </c>
      <c r="AC112">
        <f>(DE112+(AB112+2*0.95*0.0000000567*(((DE112+$B$7)+273)^4-(DE112+273)^4)-44100*Q112)/(1.84*29.3*Y112+8*0.95*0.0000000567*(DE112+273)^3))</f>
        <v>33.638011796699274</v>
      </c>
      <c r="AD112">
        <f>($C$7*DF112+$D$7*DG112+$E$7*AC112)</f>
        <v>32.651487096774197</v>
      </c>
      <c r="AE112">
        <f t="shared" si="48"/>
        <v>4.9540139566976915</v>
      </c>
      <c r="AF112">
        <f t="shared" si="49"/>
        <v>66.284517957739467</v>
      </c>
      <c r="AG112">
        <f t="shared" si="50"/>
        <v>3.2392437043657303</v>
      </c>
      <c r="AH112">
        <f t="shared" si="51"/>
        <v>4.8868782698713318</v>
      </c>
      <c r="AI112">
        <f t="shared" si="52"/>
        <v>1.7147702523319612</v>
      </c>
      <c r="AJ112">
        <f t="shared" si="53"/>
        <v>-31.116897536321499</v>
      </c>
      <c r="AK112">
        <f t="shared" si="54"/>
        <v>-38.518561226013276</v>
      </c>
      <c r="AL112">
        <f>2*0.95*0.0000000567*(((DE112+$B$7)+273)^4-(AD112+273)^4)</f>
        <v>-2.9742777670388914</v>
      </c>
      <c r="AM112">
        <f t="shared" si="55"/>
        <v>169.12737506175489</v>
      </c>
      <c r="AN112">
        <v>0</v>
      </c>
      <c r="AO112">
        <v>0</v>
      </c>
      <c r="AP112">
        <f>IF(AN112*$H$13&gt;=AR112,1,(AR112/(AR112-AN112*$H$13)))</f>
        <v>1</v>
      </c>
      <c r="AQ112">
        <f t="shared" si="56"/>
        <v>0</v>
      </c>
      <c r="AR112">
        <f>MAX(0,($B$13+$C$13*DJ112)/(1+$D$13*DJ112)*DC112/(DE112+273)*$E$13)</f>
        <v>52618.443277141429</v>
      </c>
      <c r="AS112" t="s">
        <v>414</v>
      </c>
      <c r="AT112">
        <v>12558.6</v>
      </c>
      <c r="AU112">
        <v>607.06799999999998</v>
      </c>
      <c r="AV112">
        <v>2188.17</v>
      </c>
      <c r="AW112">
        <f t="shared" si="57"/>
        <v>0.72256817340517421</v>
      </c>
      <c r="AX112">
        <v>-1.734461745173538</v>
      </c>
      <c r="AY112" t="s">
        <v>863</v>
      </c>
      <c r="AZ112">
        <v>12471.5</v>
      </c>
      <c r="BA112">
        <v>620.90803846153847</v>
      </c>
      <c r="BB112">
        <v>812.45299999999997</v>
      </c>
      <c r="BC112">
        <f t="shared" si="58"/>
        <v>0.23576128285385312</v>
      </c>
      <c r="BD112">
        <v>0.5</v>
      </c>
      <c r="BE112">
        <f t="shared" si="59"/>
        <v>1261.2116715247362</v>
      </c>
      <c r="BF112">
        <f t="shared" si="60"/>
        <v>6.049609422830585</v>
      </c>
      <c r="BG112">
        <f t="shared" si="61"/>
        <v>148.67244081446211</v>
      </c>
      <c r="BH112">
        <f t="shared" si="62"/>
        <v>6.1718990901769924E-3</v>
      </c>
      <c r="BI112">
        <f t="shared" si="63"/>
        <v>1.6932881040503267</v>
      </c>
      <c r="BJ112">
        <f t="shared" si="64"/>
        <v>413.03548794292175</v>
      </c>
      <c r="BK112" t="s">
        <v>864</v>
      </c>
      <c r="BL112">
        <v>489.28</v>
      </c>
      <c r="BM112">
        <f t="shared" si="65"/>
        <v>489.28</v>
      </c>
      <c r="BN112">
        <f t="shared" si="66"/>
        <v>0.39777439433419537</v>
      </c>
      <c r="BO112">
        <f t="shared" si="67"/>
        <v>0.59270100391574021</v>
      </c>
      <c r="BP112">
        <f t="shared" si="68"/>
        <v>0.80977402892476857</v>
      </c>
      <c r="BQ112">
        <f t="shared" si="69"/>
        <v>0.93261417113451084</v>
      </c>
      <c r="BR112">
        <f t="shared" si="70"/>
        <v>0.87010009474404559</v>
      </c>
      <c r="BS112">
        <f t="shared" si="71"/>
        <v>0.46705265390739004</v>
      </c>
      <c r="BT112">
        <f t="shared" si="72"/>
        <v>0.53294734609260996</v>
      </c>
      <c r="BU112">
        <v>3310</v>
      </c>
      <c r="BV112">
        <v>300</v>
      </c>
      <c r="BW112">
        <v>300</v>
      </c>
      <c r="BX112">
        <v>300</v>
      </c>
      <c r="BY112">
        <v>12471.5</v>
      </c>
      <c r="BZ112">
        <v>776.19</v>
      </c>
      <c r="CA112">
        <v>-9.0348600000000005E-3</v>
      </c>
      <c r="CB112">
        <v>-3.37</v>
      </c>
      <c r="CC112" t="s">
        <v>417</v>
      </c>
      <c r="CD112" t="s">
        <v>417</v>
      </c>
      <c r="CE112" t="s">
        <v>417</v>
      </c>
      <c r="CF112" t="s">
        <v>417</v>
      </c>
      <c r="CG112" t="s">
        <v>417</v>
      </c>
      <c r="CH112" t="s">
        <v>417</v>
      </c>
      <c r="CI112" t="s">
        <v>417</v>
      </c>
      <c r="CJ112" t="s">
        <v>417</v>
      </c>
      <c r="CK112" t="s">
        <v>417</v>
      </c>
      <c r="CL112" t="s">
        <v>417</v>
      </c>
      <c r="CM112">
        <f>$B$11*DK112+$C$11*DL112+$F$11*DW112*(1-DZ112)</f>
        <v>1500.000967741935</v>
      </c>
      <c r="CN112">
        <f t="shared" si="73"/>
        <v>1261.2116715247362</v>
      </c>
      <c r="CO112">
        <f>($B$11*$D$9+$C$11*$D$9+$F$11*((EJ112+EB112)/MAX(EJ112+EB112+EK112, 0.1)*$I$9+EK112/MAX(EJ112+EB112+EK112, 0.1)*$J$9))/($B$11+$C$11+$F$11)</f>
        <v>0.84080723856020811</v>
      </c>
      <c r="CP112">
        <f>($B$11*$K$9+$C$11*$K$9+$F$11*((EJ112+EB112)/MAX(EJ112+EB112+EK112, 0.1)*$P$9+EK112/MAX(EJ112+EB112+EK112, 0.1)*$Q$9))/($B$11+$C$11+$F$11)</f>
        <v>0.16115797042120161</v>
      </c>
      <c r="CQ112">
        <v>6</v>
      </c>
      <c r="CR112">
        <v>0.5</v>
      </c>
      <c r="CS112" t="s">
        <v>418</v>
      </c>
      <c r="CT112">
        <v>2</v>
      </c>
      <c r="CU112">
        <v>1690398482.5</v>
      </c>
      <c r="CV112">
        <v>410.09187096774201</v>
      </c>
      <c r="CW112">
        <v>416.42906451612907</v>
      </c>
      <c r="CX112">
        <v>31.93459032258065</v>
      </c>
      <c r="CY112">
        <v>31.25171612903226</v>
      </c>
      <c r="CZ112">
        <v>406.43187096774199</v>
      </c>
      <c r="DA112">
        <v>31.159590322580652</v>
      </c>
      <c r="DB112">
        <v>600.1681612903227</v>
      </c>
      <c r="DC112">
        <v>101.33364516129031</v>
      </c>
      <c r="DD112">
        <v>0.1000564032258064</v>
      </c>
      <c r="DE112">
        <v>32.40948387096774</v>
      </c>
      <c r="DF112">
        <v>32.651487096774197</v>
      </c>
      <c r="DG112">
        <v>999.90000000000032</v>
      </c>
      <c r="DH112">
        <v>0</v>
      </c>
      <c r="DI112">
        <v>0</v>
      </c>
      <c r="DJ112">
        <v>9997.0567741935483</v>
      </c>
      <c r="DK112">
        <v>0</v>
      </c>
      <c r="DL112">
        <v>1627.126774193549</v>
      </c>
      <c r="DM112">
        <v>-6.4158780645161304</v>
      </c>
      <c r="DN112">
        <v>423.54483870967738</v>
      </c>
      <c r="DO112">
        <v>429.86309677419371</v>
      </c>
      <c r="DP112">
        <v>0.69667509677419348</v>
      </c>
      <c r="DQ112">
        <v>416.42906451612907</v>
      </c>
      <c r="DR112">
        <v>31.25171612903226</v>
      </c>
      <c r="DS112">
        <v>3.2374467741935482</v>
      </c>
      <c r="DT112">
        <v>3.1668500000000002</v>
      </c>
      <c r="DU112">
        <v>25.302335483870969</v>
      </c>
      <c r="DV112">
        <v>24.932200000000002</v>
      </c>
      <c r="DW112">
        <v>1500.000967741935</v>
      </c>
      <c r="DX112">
        <v>0.97300100000000012</v>
      </c>
      <c r="DY112">
        <v>2.6998880645161281E-2</v>
      </c>
      <c r="DZ112">
        <v>0</v>
      </c>
      <c r="EA112">
        <v>621.57803225806458</v>
      </c>
      <c r="EB112">
        <v>4.9993100000000013</v>
      </c>
      <c r="EC112">
        <v>11166.39677419355</v>
      </c>
      <c r="ED112">
        <v>13259.245161290321</v>
      </c>
      <c r="EE112">
        <v>40.561999999999983</v>
      </c>
      <c r="EF112">
        <v>42.021999999999977</v>
      </c>
      <c r="EG112">
        <v>40.811999999999983</v>
      </c>
      <c r="EH112">
        <v>41.463419354838713</v>
      </c>
      <c r="EI112">
        <v>41.916999999999973</v>
      </c>
      <c r="EJ112">
        <v>1454.6390322580639</v>
      </c>
      <c r="EK112">
        <v>40.361935483870973</v>
      </c>
      <c r="EL112">
        <v>0</v>
      </c>
      <c r="EM112">
        <v>119.5</v>
      </c>
      <c r="EN112">
        <v>0</v>
      </c>
      <c r="EO112">
        <v>620.90803846153847</v>
      </c>
      <c r="EP112">
        <v>-69.084547042234306</v>
      </c>
      <c r="EQ112">
        <v>-1212.2119675235419</v>
      </c>
      <c r="ER112">
        <v>11155.184615384611</v>
      </c>
      <c r="ES112">
        <v>15</v>
      </c>
      <c r="ET112">
        <v>1690398513.5</v>
      </c>
      <c r="EU112" t="s">
        <v>865</v>
      </c>
      <c r="EV112">
        <v>1690398513.5</v>
      </c>
      <c r="EW112">
        <v>1690398509.5</v>
      </c>
      <c r="EX112">
        <v>62</v>
      </c>
      <c r="EY112">
        <v>8.2000000000000003E-2</v>
      </c>
      <c r="EZ112">
        <v>-1.4E-2</v>
      </c>
      <c r="FA112">
        <v>3.66</v>
      </c>
      <c r="FB112">
        <v>0.77500000000000002</v>
      </c>
      <c r="FC112">
        <v>416</v>
      </c>
      <c r="FD112">
        <v>31</v>
      </c>
      <c r="FE112">
        <v>0.22</v>
      </c>
      <c r="FF112">
        <v>0.17</v>
      </c>
      <c r="FG112">
        <v>6.1230039765131554</v>
      </c>
      <c r="FH112">
        <v>-0.52376651161656895</v>
      </c>
      <c r="FI112">
        <v>5.7518246322376003E-2</v>
      </c>
      <c r="FJ112">
        <v>1</v>
      </c>
      <c r="FK112">
        <v>-6.4030258536585354</v>
      </c>
      <c r="FL112">
        <v>-7.2059581881522616E-2</v>
      </c>
      <c r="FM112">
        <v>5.2847580371295499E-2</v>
      </c>
      <c r="FN112">
        <v>1</v>
      </c>
      <c r="FO112">
        <v>410.01322580645149</v>
      </c>
      <c r="FP112">
        <v>4.8387096164947983E-5</v>
      </c>
      <c r="FQ112">
        <v>3.2347617629200298E-2</v>
      </c>
      <c r="FR112">
        <v>1</v>
      </c>
      <c r="FS112">
        <v>0.67714141463414623</v>
      </c>
      <c r="FT112">
        <v>0.46880905923344879</v>
      </c>
      <c r="FU112">
        <v>4.627474545342522E-2</v>
      </c>
      <c r="FV112">
        <v>1</v>
      </c>
      <c r="FW112">
        <v>31.948390322580639</v>
      </c>
      <c r="FX112">
        <v>0.48426290322572751</v>
      </c>
      <c r="FY112">
        <v>3.611882142576426E-2</v>
      </c>
      <c r="FZ112">
        <v>1</v>
      </c>
      <c r="GA112">
        <v>5</v>
      </c>
      <c r="GB112">
        <v>5</v>
      </c>
      <c r="GC112" t="s">
        <v>420</v>
      </c>
      <c r="GD112">
        <v>3.17306</v>
      </c>
      <c r="GE112">
        <v>2.79704</v>
      </c>
      <c r="GF112">
        <v>0.101662</v>
      </c>
      <c r="GG112">
        <v>0.10410800000000001</v>
      </c>
      <c r="GH112">
        <v>0.14416399999999999</v>
      </c>
      <c r="GI112">
        <v>0.14390800000000001</v>
      </c>
      <c r="GJ112">
        <v>27821.200000000001</v>
      </c>
      <c r="GK112">
        <v>20421.3</v>
      </c>
      <c r="GL112">
        <v>28967.1</v>
      </c>
      <c r="GM112">
        <v>22346.400000000001</v>
      </c>
      <c r="GN112">
        <v>31514.2</v>
      </c>
      <c r="GO112">
        <v>27810.400000000001</v>
      </c>
      <c r="GP112">
        <v>39950.400000000001</v>
      </c>
      <c r="GQ112">
        <v>36329</v>
      </c>
      <c r="GR112">
        <v>2.11138</v>
      </c>
      <c r="GS112">
        <v>1.83247</v>
      </c>
      <c r="GT112">
        <v>8.3751999999999993E-2</v>
      </c>
      <c r="GU112">
        <v>0</v>
      </c>
      <c r="GV112">
        <v>31.333100000000002</v>
      </c>
      <c r="GW112">
        <v>999.9</v>
      </c>
      <c r="GX112">
        <v>62.4</v>
      </c>
      <c r="GY112">
        <v>34</v>
      </c>
      <c r="GZ112">
        <v>32.902999999999999</v>
      </c>
      <c r="HA112">
        <v>62.358199999999997</v>
      </c>
      <c r="HB112">
        <v>31.302099999999999</v>
      </c>
      <c r="HC112">
        <v>1</v>
      </c>
      <c r="HD112">
        <v>0.34007900000000002</v>
      </c>
      <c r="HE112">
        <v>0</v>
      </c>
      <c r="HF112">
        <v>20.2776</v>
      </c>
      <c r="HG112">
        <v>5.22403</v>
      </c>
      <c r="HH112">
        <v>11.908099999999999</v>
      </c>
      <c r="HI112">
        <v>4.9637500000000001</v>
      </c>
      <c r="HJ112">
        <v>3.2919999999999998</v>
      </c>
      <c r="HK112">
        <v>9999</v>
      </c>
      <c r="HL112">
        <v>9999</v>
      </c>
      <c r="HM112">
        <v>9999</v>
      </c>
      <c r="HN112">
        <v>999.9</v>
      </c>
      <c r="HO112">
        <v>4.9702500000000001</v>
      </c>
      <c r="HP112">
        <v>1.87521</v>
      </c>
      <c r="HQ112">
        <v>1.87402</v>
      </c>
      <c r="HR112">
        <v>1.87317</v>
      </c>
      <c r="HS112">
        <v>1.8746100000000001</v>
      </c>
      <c r="HT112">
        <v>1.8695999999999999</v>
      </c>
      <c r="HU112">
        <v>1.87378</v>
      </c>
      <c r="HV112">
        <v>1.8788100000000001</v>
      </c>
      <c r="HW112">
        <v>0</v>
      </c>
      <c r="HX112">
        <v>0</v>
      </c>
      <c r="HY112">
        <v>0</v>
      </c>
      <c r="HZ112">
        <v>0</v>
      </c>
      <c r="IA112" t="s">
        <v>421</v>
      </c>
      <c r="IB112" t="s">
        <v>422</v>
      </c>
      <c r="IC112" t="s">
        <v>423</v>
      </c>
      <c r="ID112" t="s">
        <v>423</v>
      </c>
      <c r="IE112" t="s">
        <v>423</v>
      </c>
      <c r="IF112" t="s">
        <v>423</v>
      </c>
      <c r="IG112">
        <v>0</v>
      </c>
      <c r="IH112">
        <v>100</v>
      </c>
      <c r="II112">
        <v>100</v>
      </c>
      <c r="IJ112">
        <v>3.66</v>
      </c>
      <c r="IK112">
        <v>0.77500000000000002</v>
      </c>
      <c r="IL112">
        <v>3.5588455609192389</v>
      </c>
      <c r="IM112">
        <v>7.5022699049890511E-4</v>
      </c>
      <c r="IN112">
        <v>-1.9075414379404558E-6</v>
      </c>
      <c r="IO112">
        <v>4.87577687351772E-10</v>
      </c>
      <c r="IP112">
        <v>0.78880499999999643</v>
      </c>
      <c r="IQ112">
        <v>0</v>
      </c>
      <c r="IR112">
        <v>0</v>
      </c>
      <c r="IS112">
        <v>0</v>
      </c>
      <c r="IT112">
        <v>1</v>
      </c>
      <c r="IU112">
        <v>1943</v>
      </c>
      <c r="IV112">
        <v>1</v>
      </c>
      <c r="IW112">
        <v>21</v>
      </c>
      <c r="IX112">
        <v>1.7</v>
      </c>
      <c r="IY112">
        <v>1.7</v>
      </c>
      <c r="IZ112">
        <v>1.09741</v>
      </c>
      <c r="JA112">
        <v>2.4365199999999998</v>
      </c>
      <c r="JB112">
        <v>1.42578</v>
      </c>
      <c r="JC112">
        <v>2.2705099999999998</v>
      </c>
      <c r="JD112">
        <v>1.5478499999999999</v>
      </c>
      <c r="JE112">
        <v>2.3828100000000001</v>
      </c>
      <c r="JF112">
        <v>37.722799999999999</v>
      </c>
      <c r="JG112">
        <v>14.315899999999999</v>
      </c>
      <c r="JH112">
        <v>18</v>
      </c>
      <c r="JI112">
        <v>628.76599999999996</v>
      </c>
      <c r="JJ112">
        <v>430.02600000000001</v>
      </c>
      <c r="JK112">
        <v>31.250599999999999</v>
      </c>
      <c r="JL112">
        <v>31.611699999999999</v>
      </c>
      <c r="JM112">
        <v>30.001300000000001</v>
      </c>
      <c r="JN112">
        <v>31.356999999999999</v>
      </c>
      <c r="JO112">
        <v>31.288</v>
      </c>
      <c r="JP112">
        <v>21.997399999999999</v>
      </c>
      <c r="JQ112">
        <v>0</v>
      </c>
      <c r="JR112">
        <v>100</v>
      </c>
      <c r="JS112">
        <v>-999.9</v>
      </c>
      <c r="JT112">
        <v>416.42399999999998</v>
      </c>
      <c r="JU112">
        <v>35</v>
      </c>
      <c r="JV112">
        <v>94.373199999999997</v>
      </c>
      <c r="JW112">
        <v>92.553200000000004</v>
      </c>
    </row>
    <row r="113" spans="1:283" x14ac:dyDescent="0.2">
      <c r="A113">
        <v>97</v>
      </c>
      <c r="B113">
        <v>1690398602</v>
      </c>
      <c r="C113">
        <v>20231.900000095371</v>
      </c>
      <c r="D113" t="s">
        <v>866</v>
      </c>
      <c r="E113" t="s">
        <v>867</v>
      </c>
      <c r="F113">
        <v>15</v>
      </c>
      <c r="P113">
        <v>1690398594.25</v>
      </c>
      <c r="Q113">
        <f t="shared" si="37"/>
        <v>5.8165197273589496E-4</v>
      </c>
      <c r="R113">
        <f t="shared" si="38"/>
        <v>0.58165197273589497</v>
      </c>
      <c r="S113">
        <f t="shared" si="39"/>
        <v>5.0443527125912562</v>
      </c>
      <c r="T113">
        <f t="shared" si="40"/>
        <v>410.43076666666673</v>
      </c>
      <c r="U113">
        <f t="shared" si="41"/>
        <v>131.60271857652444</v>
      </c>
      <c r="V113">
        <f t="shared" si="42"/>
        <v>13.346771027182973</v>
      </c>
      <c r="W113">
        <f t="shared" si="43"/>
        <v>41.624713565668891</v>
      </c>
      <c r="X113">
        <f t="shared" si="44"/>
        <v>2.9994849067102397E-2</v>
      </c>
      <c r="Y113">
        <f>IF(LEFT(CS113,1)&lt;&gt;"0",IF(LEFT(CS113,1)="1",3,CT113),$D$5+$E$5*(DJ113*DC113/($K$5*1000))+$F$5*(DJ113*DC113/($K$5*1000))*MAX(MIN(CQ113,$J$5),$I$5)*MAX(MIN(CQ113,$J$5),$I$5)+$G$5*MAX(MIN(CQ113,$J$5),$I$5)*(DJ113*DC113/($K$5*1000))+$H$5*(DJ113*DC113/($K$5*1000))*(DJ113*DC113/($K$5*1000)))</f>
        <v>2.9515085478190954</v>
      </c>
      <c r="Z113">
        <f t="shared" si="45"/>
        <v>2.9826528371072716E-2</v>
      </c>
      <c r="AA113">
        <f t="shared" si="46"/>
        <v>1.8656624293047493E-2</v>
      </c>
      <c r="AB113">
        <f t="shared" si="47"/>
        <v>241.73885207495778</v>
      </c>
      <c r="AC113">
        <f>(DE113+(AB113+2*0.95*0.0000000567*(((DE113+$B$7)+273)^4-(DE113+273)^4)-44100*Q113)/(1.84*29.3*Y113+8*0.95*0.0000000567*(DE113+273)^3))</f>
        <v>34.208853965062929</v>
      </c>
      <c r="AD113">
        <f>($C$7*DF113+$D$7*DG113+$E$7*AC113)</f>
        <v>33.309123333333332</v>
      </c>
      <c r="AE113">
        <f t="shared" si="48"/>
        <v>5.1405232306915947</v>
      </c>
      <c r="AF113">
        <f t="shared" si="49"/>
        <v>64.407145056765486</v>
      </c>
      <c r="AG113">
        <f t="shared" si="50"/>
        <v>3.2445303070894891</v>
      </c>
      <c r="AH113">
        <f t="shared" si="51"/>
        <v>5.0375316344637069</v>
      </c>
      <c r="AI113">
        <f t="shared" si="52"/>
        <v>1.8959929236021056</v>
      </c>
      <c r="AJ113">
        <f t="shared" si="53"/>
        <v>-25.650851997652968</v>
      </c>
      <c r="AK113">
        <f t="shared" si="54"/>
        <v>-57.368687300850333</v>
      </c>
      <c r="AL113">
        <f>2*0.95*0.0000000567*(((DE113+$B$7)+273)^4-(AD113+273)^4)</f>
        <v>-4.4571272585508233</v>
      </c>
      <c r="AM113">
        <f t="shared" si="55"/>
        <v>154.26218551790365</v>
      </c>
      <c r="AN113">
        <v>0</v>
      </c>
      <c r="AO113">
        <v>0</v>
      </c>
      <c r="AP113">
        <f>IF(AN113*$H$13&gt;=AR113,1,(AR113/(AR113-AN113*$H$13)))</f>
        <v>1</v>
      </c>
      <c r="AQ113">
        <f t="shared" si="56"/>
        <v>0</v>
      </c>
      <c r="AR113">
        <f>MAX(0,($B$13+$C$13*DJ113)/(1+$D$13*DJ113)*DC113/(DE113+273)*$E$13)</f>
        <v>52502.164679433707</v>
      </c>
      <c r="AS113" t="s">
        <v>414</v>
      </c>
      <c r="AT113">
        <v>12558.6</v>
      </c>
      <c r="AU113">
        <v>607.06799999999998</v>
      </c>
      <c r="AV113">
        <v>2188.17</v>
      </c>
      <c r="AW113">
        <f t="shared" si="57"/>
        <v>0.72256817340517421</v>
      </c>
      <c r="AX113">
        <v>-1.734461745173538</v>
      </c>
      <c r="AY113" t="s">
        <v>868</v>
      </c>
      <c r="AZ113">
        <v>12563.4</v>
      </c>
      <c r="BA113">
        <v>760.39765384615384</v>
      </c>
      <c r="BB113">
        <v>928.41800000000001</v>
      </c>
      <c r="BC113">
        <f t="shared" si="58"/>
        <v>0.18097489078609652</v>
      </c>
      <c r="BD113">
        <v>0.5</v>
      </c>
      <c r="BE113">
        <f t="shared" si="59"/>
        <v>1261.2211805569734</v>
      </c>
      <c r="BF113">
        <f t="shared" si="60"/>
        <v>5.0443527125912562</v>
      </c>
      <c r="BG113">
        <f t="shared" si="61"/>
        <v>114.12468270420499</v>
      </c>
      <c r="BH113">
        <f t="shared" si="62"/>
        <v>5.3748022648740894E-3</v>
      </c>
      <c r="BI113">
        <f t="shared" si="63"/>
        <v>1.3568801983589287</v>
      </c>
      <c r="BJ113">
        <f t="shared" si="64"/>
        <v>441.04154728055175</v>
      </c>
      <c r="BK113" t="s">
        <v>869</v>
      </c>
      <c r="BL113">
        <v>-555.41</v>
      </c>
      <c r="BM113">
        <f t="shared" si="65"/>
        <v>-555.41</v>
      </c>
      <c r="BN113">
        <f t="shared" si="66"/>
        <v>1.5982326926018238</v>
      </c>
      <c r="BO113">
        <f t="shared" si="67"/>
        <v>0.11323438171664517</v>
      </c>
      <c r="BP113">
        <f t="shared" si="68"/>
        <v>0.45916357459961071</v>
      </c>
      <c r="BQ113">
        <f t="shared" si="69"/>
        <v>0.52285777549041901</v>
      </c>
      <c r="BR113">
        <f t="shared" si="70"/>
        <v>0.79675568053167978</v>
      </c>
      <c r="BS113">
        <f t="shared" si="71"/>
        <v>-8.2708708569958725E-2</v>
      </c>
      <c r="BT113">
        <f t="shared" si="72"/>
        <v>1.0827087085699587</v>
      </c>
      <c r="BU113">
        <v>3312</v>
      </c>
      <c r="BV113">
        <v>300</v>
      </c>
      <c r="BW113">
        <v>300</v>
      </c>
      <c r="BX113">
        <v>300</v>
      </c>
      <c r="BY113">
        <v>12563.4</v>
      </c>
      <c r="BZ113">
        <v>917.26</v>
      </c>
      <c r="CA113">
        <v>-9.0993900000000006E-3</v>
      </c>
      <c r="CB113">
        <v>7.67</v>
      </c>
      <c r="CC113" t="s">
        <v>417</v>
      </c>
      <c r="CD113" t="s">
        <v>417</v>
      </c>
      <c r="CE113" t="s">
        <v>417</v>
      </c>
      <c r="CF113" t="s">
        <v>417</v>
      </c>
      <c r="CG113" t="s">
        <v>417</v>
      </c>
      <c r="CH113" t="s">
        <v>417</v>
      </c>
      <c r="CI113" t="s">
        <v>417</v>
      </c>
      <c r="CJ113" t="s">
        <v>417</v>
      </c>
      <c r="CK113" t="s">
        <v>417</v>
      </c>
      <c r="CL113" t="s">
        <v>417</v>
      </c>
      <c r="CM113">
        <f>$B$11*DK113+$C$11*DL113+$F$11*DW113*(1-DZ113)</f>
        <v>1500.012333333334</v>
      </c>
      <c r="CN113">
        <f t="shared" si="73"/>
        <v>1261.2211805569734</v>
      </c>
      <c r="CO113">
        <f>($B$11*$D$9+$C$11*$D$9+$F$11*((EJ113+EB113)/MAX(EJ113+EB113+EK113, 0.1)*$I$9+EK113/MAX(EJ113+EB113+EK113, 0.1)*$J$9))/($B$11+$C$11+$F$11)</f>
        <v>0.84080720706761269</v>
      </c>
      <c r="CP113">
        <f>($B$11*$K$9+$C$11*$K$9+$F$11*((EJ113+EB113)/MAX(EJ113+EB113+EK113, 0.1)*$P$9+EK113/MAX(EJ113+EB113+EK113, 0.1)*$Q$9))/($B$11+$C$11+$F$11)</f>
        <v>0.16115790964049251</v>
      </c>
      <c r="CQ113">
        <v>6</v>
      </c>
      <c r="CR113">
        <v>0.5</v>
      </c>
      <c r="CS113" t="s">
        <v>418</v>
      </c>
      <c r="CT113">
        <v>2</v>
      </c>
      <c r="CU113">
        <v>1690398594.25</v>
      </c>
      <c r="CV113">
        <v>410.43076666666673</v>
      </c>
      <c r="CW113">
        <v>415.71246666666673</v>
      </c>
      <c r="CX113">
        <v>31.991933333333328</v>
      </c>
      <c r="CY113">
        <v>31.429036666666661</v>
      </c>
      <c r="CZ113">
        <v>406.48676666666671</v>
      </c>
      <c r="DA113">
        <v>31.226933333333331</v>
      </c>
      <c r="DB113">
        <v>600.15683333333334</v>
      </c>
      <c r="DC113">
        <v>101.3172666666667</v>
      </c>
      <c r="DD113">
        <v>9.9871000000000001E-2</v>
      </c>
      <c r="DE113">
        <v>32.948590000000003</v>
      </c>
      <c r="DF113">
        <v>33.309123333333332</v>
      </c>
      <c r="DG113">
        <v>999.9000000000002</v>
      </c>
      <c r="DH113">
        <v>0</v>
      </c>
      <c r="DI113">
        <v>0</v>
      </c>
      <c r="DJ113">
        <v>9994.0660000000007</v>
      </c>
      <c r="DK113">
        <v>0</v>
      </c>
      <c r="DL113">
        <v>1939.072666666666</v>
      </c>
      <c r="DM113">
        <v>-5.562411</v>
      </c>
      <c r="DN113">
        <v>423.70966666666669</v>
      </c>
      <c r="DO113">
        <v>429.20176666666669</v>
      </c>
      <c r="DP113">
        <v>0.57316463333333323</v>
      </c>
      <c r="DQ113">
        <v>415.71246666666673</v>
      </c>
      <c r="DR113">
        <v>31.429036666666661</v>
      </c>
      <c r="DS113">
        <v>3.2423773333333328</v>
      </c>
      <c r="DT113">
        <v>3.1843059999999999</v>
      </c>
      <c r="DU113">
        <v>25.32792000000001</v>
      </c>
      <c r="DV113">
        <v>25.024400000000011</v>
      </c>
      <c r="DW113">
        <v>1500.012333333334</v>
      </c>
      <c r="DX113">
        <v>0.97300279999999995</v>
      </c>
      <c r="DY113">
        <v>2.6997070000000001E-2</v>
      </c>
      <c r="DZ113">
        <v>0</v>
      </c>
      <c r="EA113">
        <v>761.06979999999987</v>
      </c>
      <c r="EB113">
        <v>4.9993100000000004</v>
      </c>
      <c r="EC113">
        <v>13196.32333333333</v>
      </c>
      <c r="ED113">
        <v>13259.36666666667</v>
      </c>
      <c r="EE113">
        <v>41.072566666666667</v>
      </c>
      <c r="EF113">
        <v>42.785133333333313</v>
      </c>
      <c r="EG113">
        <v>41.368633333333328</v>
      </c>
      <c r="EH113">
        <v>42.049699999999987</v>
      </c>
      <c r="EI113">
        <v>42.401866666666642</v>
      </c>
      <c r="EJ113">
        <v>1454.6516666666671</v>
      </c>
      <c r="EK113">
        <v>40.360666666666653</v>
      </c>
      <c r="EL113">
        <v>0</v>
      </c>
      <c r="EM113">
        <v>111.2000000476837</v>
      </c>
      <c r="EN113">
        <v>0</v>
      </c>
      <c r="EO113">
        <v>760.39765384615384</v>
      </c>
      <c r="EP113">
        <v>-98.327623926863154</v>
      </c>
      <c r="EQ113">
        <v>-2271.066669440278</v>
      </c>
      <c r="ER113">
        <v>13174.857692307691</v>
      </c>
      <c r="ES113">
        <v>15</v>
      </c>
      <c r="ET113">
        <v>1690398623.5</v>
      </c>
      <c r="EU113" t="s">
        <v>870</v>
      </c>
      <c r="EV113">
        <v>1690398623.5</v>
      </c>
      <c r="EW113">
        <v>1690398623</v>
      </c>
      <c r="EX113">
        <v>63</v>
      </c>
      <c r="EY113">
        <v>0.28399999999999997</v>
      </c>
      <c r="EZ113">
        <v>-0.01</v>
      </c>
      <c r="FA113">
        <v>3.944</v>
      </c>
      <c r="FB113">
        <v>0.76500000000000001</v>
      </c>
      <c r="FC113">
        <v>416</v>
      </c>
      <c r="FD113">
        <v>31</v>
      </c>
      <c r="FE113">
        <v>0.36</v>
      </c>
      <c r="FF113">
        <v>0.12</v>
      </c>
      <c r="FG113">
        <v>5.3192259008430636</v>
      </c>
      <c r="FH113">
        <v>2.1800200178992169E-4</v>
      </c>
      <c r="FI113">
        <v>2.0645257501303409E-2</v>
      </c>
      <c r="FJ113">
        <v>1</v>
      </c>
      <c r="FK113">
        <v>-5.5757680487804882</v>
      </c>
      <c r="FL113">
        <v>0.12024857142856341</v>
      </c>
      <c r="FM113">
        <v>3.7162023706316591E-2</v>
      </c>
      <c r="FN113">
        <v>1</v>
      </c>
      <c r="FO113">
        <v>410.16045161290322</v>
      </c>
      <c r="FP113">
        <v>-0.84938709677463953</v>
      </c>
      <c r="FQ113">
        <v>6.5532970628029916E-2</v>
      </c>
      <c r="FR113">
        <v>1</v>
      </c>
      <c r="FS113">
        <v>0.54755317073170728</v>
      </c>
      <c r="FT113">
        <v>0.47456682229965158</v>
      </c>
      <c r="FU113">
        <v>4.6980389567325642E-2</v>
      </c>
      <c r="FV113">
        <v>1</v>
      </c>
      <c r="FW113">
        <v>31.995596774193551</v>
      </c>
      <c r="FX113">
        <v>0.56744516129029599</v>
      </c>
      <c r="FY113">
        <v>4.2498846161726347E-2</v>
      </c>
      <c r="FZ113">
        <v>1</v>
      </c>
      <c r="GA113">
        <v>5</v>
      </c>
      <c r="GB113">
        <v>5</v>
      </c>
      <c r="GC113" t="s">
        <v>420</v>
      </c>
      <c r="GD113">
        <v>3.1724600000000001</v>
      </c>
      <c r="GE113">
        <v>2.7965900000000001</v>
      </c>
      <c r="GF113">
        <v>0.101563</v>
      </c>
      <c r="GG113">
        <v>0.10387200000000001</v>
      </c>
      <c r="GH113">
        <v>0.14427200000000001</v>
      </c>
      <c r="GI113">
        <v>0.14436199999999999</v>
      </c>
      <c r="GJ113">
        <v>27807.8</v>
      </c>
      <c r="GK113">
        <v>20521.900000000001</v>
      </c>
      <c r="GL113">
        <v>28951.8</v>
      </c>
      <c r="GM113">
        <v>22452</v>
      </c>
      <c r="GN113">
        <v>31497.599999999999</v>
      </c>
      <c r="GO113">
        <v>27933.5</v>
      </c>
      <c r="GP113">
        <v>39931.699999999997</v>
      </c>
      <c r="GQ113">
        <v>36507.599999999999</v>
      </c>
      <c r="GR113">
        <v>2.105</v>
      </c>
      <c r="GS113">
        <v>1.8285499999999999</v>
      </c>
      <c r="GT113">
        <v>9.0017899999999998E-2</v>
      </c>
      <c r="GU113">
        <v>0</v>
      </c>
      <c r="GV113">
        <v>31.870899999999999</v>
      </c>
      <c r="GW113">
        <v>999.9</v>
      </c>
      <c r="GX113">
        <v>62.4</v>
      </c>
      <c r="GY113">
        <v>34.1</v>
      </c>
      <c r="GZ113">
        <v>33.091999999999999</v>
      </c>
      <c r="HA113">
        <v>61.898200000000003</v>
      </c>
      <c r="HB113">
        <v>31.8109</v>
      </c>
      <c r="HC113">
        <v>1</v>
      </c>
      <c r="HD113">
        <v>0.36884899999999998</v>
      </c>
      <c r="HE113">
        <v>0</v>
      </c>
      <c r="HF113">
        <v>20.277200000000001</v>
      </c>
      <c r="HG113">
        <v>5.2238800000000003</v>
      </c>
      <c r="HH113">
        <v>11.908099999999999</v>
      </c>
      <c r="HI113">
        <v>4.9637000000000002</v>
      </c>
      <c r="HJ113">
        <v>3.2919999999999998</v>
      </c>
      <c r="HK113">
        <v>9999</v>
      </c>
      <c r="HL113">
        <v>9999</v>
      </c>
      <c r="HM113">
        <v>9999</v>
      </c>
      <c r="HN113">
        <v>999.9</v>
      </c>
      <c r="HO113">
        <v>4.9702900000000003</v>
      </c>
      <c r="HP113">
        <v>1.8753</v>
      </c>
      <c r="HQ113">
        <v>1.8740300000000001</v>
      </c>
      <c r="HR113">
        <v>1.87317</v>
      </c>
      <c r="HS113">
        <v>1.8746400000000001</v>
      </c>
      <c r="HT113">
        <v>1.86965</v>
      </c>
      <c r="HU113">
        <v>1.87378</v>
      </c>
      <c r="HV113">
        <v>1.8788100000000001</v>
      </c>
      <c r="HW113">
        <v>0</v>
      </c>
      <c r="HX113">
        <v>0</v>
      </c>
      <c r="HY113">
        <v>0</v>
      </c>
      <c r="HZ113">
        <v>0</v>
      </c>
      <c r="IA113" t="s">
        <v>421</v>
      </c>
      <c r="IB113" t="s">
        <v>422</v>
      </c>
      <c r="IC113" t="s">
        <v>423</v>
      </c>
      <c r="ID113" t="s">
        <v>423</v>
      </c>
      <c r="IE113" t="s">
        <v>423</v>
      </c>
      <c r="IF113" t="s">
        <v>423</v>
      </c>
      <c r="IG113">
        <v>0</v>
      </c>
      <c r="IH113">
        <v>100</v>
      </c>
      <c r="II113">
        <v>100</v>
      </c>
      <c r="IJ113">
        <v>3.944</v>
      </c>
      <c r="IK113">
        <v>0.76500000000000001</v>
      </c>
      <c r="IL113">
        <v>3.6408273776685829</v>
      </c>
      <c r="IM113">
        <v>7.5022699049890511E-4</v>
      </c>
      <c r="IN113">
        <v>-1.9075414379404558E-6</v>
      </c>
      <c r="IO113">
        <v>4.87577687351772E-10</v>
      </c>
      <c r="IP113">
        <v>0.77526499999999388</v>
      </c>
      <c r="IQ113">
        <v>0</v>
      </c>
      <c r="IR113">
        <v>0</v>
      </c>
      <c r="IS113">
        <v>0</v>
      </c>
      <c r="IT113">
        <v>1</v>
      </c>
      <c r="IU113">
        <v>1943</v>
      </c>
      <c r="IV113">
        <v>1</v>
      </c>
      <c r="IW113">
        <v>21</v>
      </c>
      <c r="IX113">
        <v>1.5</v>
      </c>
      <c r="IY113">
        <v>1.5</v>
      </c>
      <c r="IZ113">
        <v>1.09619</v>
      </c>
      <c r="JA113">
        <v>2.4279799999999998</v>
      </c>
      <c r="JB113">
        <v>1.42578</v>
      </c>
      <c r="JC113">
        <v>2.2753899999999998</v>
      </c>
      <c r="JD113">
        <v>1.5478499999999999</v>
      </c>
      <c r="JE113">
        <v>2.4694799999999999</v>
      </c>
      <c r="JF113">
        <v>37.916400000000003</v>
      </c>
      <c r="JG113">
        <v>14.3072</v>
      </c>
      <c r="JH113">
        <v>18</v>
      </c>
      <c r="JI113">
        <v>627.08100000000002</v>
      </c>
      <c r="JJ113">
        <v>429.85300000000001</v>
      </c>
      <c r="JK113">
        <v>31.729600000000001</v>
      </c>
      <c r="JL113">
        <v>31.9696</v>
      </c>
      <c r="JM113">
        <v>30.0015</v>
      </c>
      <c r="JN113">
        <v>31.6724</v>
      </c>
      <c r="JO113">
        <v>31.595199999999998</v>
      </c>
      <c r="JP113">
        <v>21.963999999999999</v>
      </c>
      <c r="JQ113">
        <v>0</v>
      </c>
      <c r="JR113">
        <v>100</v>
      </c>
      <c r="JS113">
        <v>-999.9</v>
      </c>
      <c r="JT113">
        <v>415.69900000000001</v>
      </c>
      <c r="JU113">
        <v>35</v>
      </c>
      <c r="JV113">
        <v>94.326599999999999</v>
      </c>
      <c r="JW113">
        <v>93.001499999999993</v>
      </c>
    </row>
    <row r="114" spans="1:283" x14ac:dyDescent="0.2">
      <c r="A114">
        <v>98</v>
      </c>
      <c r="B114">
        <v>1690398752</v>
      </c>
      <c r="C114">
        <v>20381.900000095371</v>
      </c>
      <c r="D114" t="s">
        <v>871</v>
      </c>
      <c r="E114" t="s">
        <v>872</v>
      </c>
      <c r="F114">
        <v>15</v>
      </c>
      <c r="P114">
        <v>1690398744.25</v>
      </c>
      <c r="Q114">
        <f t="shared" si="37"/>
        <v>3.9233817385382787E-4</v>
      </c>
      <c r="R114">
        <f t="shared" si="38"/>
        <v>0.39233817385382785</v>
      </c>
      <c r="S114">
        <f t="shared" si="39"/>
        <v>2.5184181248964181</v>
      </c>
      <c r="T114">
        <f t="shared" si="40"/>
        <v>411.10669999999988</v>
      </c>
      <c r="U114">
        <f t="shared" si="41"/>
        <v>203.25710258120634</v>
      </c>
      <c r="V114">
        <f t="shared" si="42"/>
        <v>20.615259427811989</v>
      </c>
      <c r="W114">
        <f t="shared" si="43"/>
        <v>41.69631056127875</v>
      </c>
      <c r="X114">
        <f t="shared" si="44"/>
        <v>2.0380902269475983E-2</v>
      </c>
      <c r="Y114">
        <f>IF(LEFT(CS114,1)&lt;&gt;"0",IF(LEFT(CS114,1)="1",3,CT114),$D$5+$E$5*(DJ114*DC114/($K$5*1000))+$F$5*(DJ114*DC114/($K$5*1000))*MAX(MIN(CQ114,$J$5),$I$5)*MAX(MIN(CQ114,$J$5),$I$5)+$G$5*MAX(MIN(CQ114,$J$5),$I$5)*(DJ114*DC114/($K$5*1000))+$H$5*(DJ114*DC114/($K$5*1000))*(DJ114*DC114/($K$5*1000)))</f>
        <v>2.9521673255313847</v>
      </c>
      <c r="Z114">
        <f t="shared" si="45"/>
        <v>2.030305588009924E-2</v>
      </c>
      <c r="AA114">
        <f t="shared" si="46"/>
        <v>1.2696379227391806E-2</v>
      </c>
      <c r="AB114">
        <f t="shared" si="47"/>
        <v>241.73597037481815</v>
      </c>
      <c r="AC114">
        <f>(DE114+(AB114+2*0.95*0.0000000567*(((DE114+$B$7)+273)^4-(DE114+273)^4)-44100*Q114)/(1.84*29.3*Y114+8*0.95*0.0000000567*(DE114+273)^3))</f>
        <v>34.547229222789127</v>
      </c>
      <c r="AD114">
        <f>($C$7*DF114+$D$7*DG114+$E$7*AC114)</f>
        <v>33.262133333333331</v>
      </c>
      <c r="AE114">
        <f t="shared" si="48"/>
        <v>5.1269968899661507</v>
      </c>
      <c r="AF114">
        <f t="shared" si="49"/>
        <v>63.433363694407397</v>
      </c>
      <c r="AG114">
        <f t="shared" si="50"/>
        <v>3.2479787653727477</v>
      </c>
      <c r="AH114">
        <f t="shared" si="51"/>
        <v>5.1203003848574182</v>
      </c>
      <c r="AI114">
        <f t="shared" si="52"/>
        <v>1.879018124593403</v>
      </c>
      <c r="AJ114">
        <f t="shared" si="53"/>
        <v>-17.302113466953809</v>
      </c>
      <c r="AK114">
        <f t="shared" si="54"/>
        <v>-3.708894329247332</v>
      </c>
      <c r="AL114">
        <f>2*0.95*0.0000000567*(((DE114+$B$7)+273)^4-(AD114+273)^4)</f>
        <v>-0.28843306202694857</v>
      </c>
      <c r="AM114">
        <f t="shared" si="55"/>
        <v>220.43652951659007</v>
      </c>
      <c r="AN114">
        <v>0</v>
      </c>
      <c r="AO114">
        <v>0</v>
      </c>
      <c r="AP114">
        <f>IF(AN114*$H$13&gt;=AR114,1,(AR114/(AR114-AN114*$H$13)))</f>
        <v>1</v>
      </c>
      <c r="AQ114">
        <f t="shared" si="56"/>
        <v>0</v>
      </c>
      <c r="AR114">
        <f>MAX(0,($B$13+$C$13*DJ114)/(1+$D$13*DJ114)*DC114/(DE114+273)*$E$13)</f>
        <v>52471.38736192463</v>
      </c>
      <c r="AS114" t="s">
        <v>414</v>
      </c>
      <c r="AT114">
        <v>12558.6</v>
      </c>
      <c r="AU114">
        <v>607.06799999999998</v>
      </c>
      <c r="AV114">
        <v>2188.17</v>
      </c>
      <c r="AW114">
        <f t="shared" si="57"/>
        <v>0.72256817340517421</v>
      </c>
      <c r="AX114">
        <v>-1.734461745173538</v>
      </c>
      <c r="AY114" t="s">
        <v>873</v>
      </c>
      <c r="AZ114">
        <v>12518.3</v>
      </c>
      <c r="BA114">
        <v>535.60603846153845</v>
      </c>
      <c r="BB114">
        <v>656.88300000000004</v>
      </c>
      <c r="BC114">
        <f t="shared" si="58"/>
        <v>0.18462490510252449</v>
      </c>
      <c r="BD114">
        <v>0.5</v>
      </c>
      <c r="BE114">
        <f t="shared" si="59"/>
        <v>1261.2075705569002</v>
      </c>
      <c r="BF114">
        <f t="shared" si="60"/>
        <v>2.5184181248964181</v>
      </c>
      <c r="BG114">
        <f t="shared" si="61"/>
        <v>116.42516401432658</v>
      </c>
      <c r="BH114">
        <f t="shared" si="62"/>
        <v>3.3720697285317194E-3</v>
      </c>
      <c r="BI114">
        <f t="shared" si="63"/>
        <v>2.3311411621247617</v>
      </c>
      <c r="BJ114">
        <f t="shared" si="64"/>
        <v>368.64998267459362</v>
      </c>
      <c r="BK114" t="s">
        <v>874</v>
      </c>
      <c r="BL114">
        <v>-264.06</v>
      </c>
      <c r="BM114">
        <f t="shared" si="65"/>
        <v>-264.06</v>
      </c>
      <c r="BN114">
        <f t="shared" si="66"/>
        <v>1.4019893953717786</v>
      </c>
      <c r="BO114">
        <f t="shared" si="67"/>
        <v>0.13168780428154792</v>
      </c>
      <c r="BP114">
        <f t="shared" si="68"/>
        <v>0.62444672808015567</v>
      </c>
      <c r="BQ114">
        <f t="shared" si="69"/>
        <v>2.4345470548722563</v>
      </c>
      <c r="BR114">
        <f t="shared" si="70"/>
        <v>0.96849349377839</v>
      </c>
      <c r="BS114">
        <f t="shared" si="71"/>
        <v>-6.4923617550071006E-2</v>
      </c>
      <c r="BT114">
        <f t="shared" si="72"/>
        <v>1.0649236175500709</v>
      </c>
      <c r="BU114">
        <v>3314</v>
      </c>
      <c r="BV114">
        <v>300</v>
      </c>
      <c r="BW114">
        <v>300</v>
      </c>
      <c r="BX114">
        <v>300</v>
      </c>
      <c r="BY114">
        <v>12518.3</v>
      </c>
      <c r="BZ114">
        <v>636.6</v>
      </c>
      <c r="CA114">
        <v>-9.0694499999999997E-3</v>
      </c>
      <c r="CB114">
        <v>-0.28999999999999998</v>
      </c>
      <c r="CC114" t="s">
        <v>417</v>
      </c>
      <c r="CD114" t="s">
        <v>417</v>
      </c>
      <c r="CE114" t="s">
        <v>417</v>
      </c>
      <c r="CF114" t="s">
        <v>417</v>
      </c>
      <c r="CG114" t="s">
        <v>417</v>
      </c>
      <c r="CH114" t="s">
        <v>417</v>
      </c>
      <c r="CI114" t="s">
        <v>417</v>
      </c>
      <c r="CJ114" t="s">
        <v>417</v>
      </c>
      <c r="CK114" t="s">
        <v>417</v>
      </c>
      <c r="CL114" t="s">
        <v>417</v>
      </c>
      <c r="CM114">
        <f>$B$11*DK114+$C$11*DL114+$F$11*DW114*(1-DZ114)</f>
        <v>1499.996333333333</v>
      </c>
      <c r="CN114">
        <f t="shared" si="73"/>
        <v>1261.2075705569002</v>
      </c>
      <c r="CO114">
        <f>($B$11*$D$9+$C$11*$D$9+$F$11*((EJ114+EB114)/MAX(EJ114+EB114+EK114, 0.1)*$I$9+EK114/MAX(EJ114+EB114+EK114, 0.1)*$J$9))/($B$11+$C$11+$F$11)</f>
        <v>0.84080710234418388</v>
      </c>
      <c r="CP114">
        <f>($B$11*$K$9+$C$11*$K$9+$F$11*((EJ114+EB114)/MAX(EJ114+EB114+EK114, 0.1)*$P$9+EK114/MAX(EJ114+EB114+EK114, 0.1)*$Q$9))/($B$11+$C$11+$F$11)</f>
        <v>0.16115770752427497</v>
      </c>
      <c r="CQ114">
        <v>6</v>
      </c>
      <c r="CR114">
        <v>0.5</v>
      </c>
      <c r="CS114" t="s">
        <v>418</v>
      </c>
      <c r="CT114">
        <v>2</v>
      </c>
      <c r="CU114">
        <v>1690398744.25</v>
      </c>
      <c r="CV114">
        <v>411.10669999999988</v>
      </c>
      <c r="CW114">
        <v>413.78570000000002</v>
      </c>
      <c r="CX114">
        <v>32.023596666666663</v>
      </c>
      <c r="CY114">
        <v>31.643923333333341</v>
      </c>
      <c r="CZ114">
        <v>405.93270000000001</v>
      </c>
      <c r="DA114">
        <v>31.292596666666661</v>
      </c>
      <c r="DB114">
        <v>600.15923333333342</v>
      </c>
      <c r="DC114">
        <v>101.3247666666667</v>
      </c>
      <c r="DD114">
        <v>9.9779713333333325E-2</v>
      </c>
      <c r="DE114">
        <v>33.238830000000007</v>
      </c>
      <c r="DF114">
        <v>33.262133333333331</v>
      </c>
      <c r="DG114">
        <v>999.9000000000002</v>
      </c>
      <c r="DH114">
        <v>0</v>
      </c>
      <c r="DI114">
        <v>0</v>
      </c>
      <c r="DJ114">
        <v>9997.0650000000005</v>
      </c>
      <c r="DK114">
        <v>0</v>
      </c>
      <c r="DL114">
        <v>1564.0176666666659</v>
      </c>
      <c r="DM114">
        <v>-3.905736333333333</v>
      </c>
      <c r="DN114">
        <v>423.45490000000001</v>
      </c>
      <c r="DO114">
        <v>427.30739999999992</v>
      </c>
      <c r="DP114">
        <v>0.41373916666666671</v>
      </c>
      <c r="DQ114">
        <v>413.78570000000002</v>
      </c>
      <c r="DR114">
        <v>31.643923333333341</v>
      </c>
      <c r="DS114">
        <v>3.248235666666667</v>
      </c>
      <c r="DT114">
        <v>3.206313999999999</v>
      </c>
      <c r="DU114">
        <v>25.358280000000001</v>
      </c>
      <c r="DV114">
        <v>25.139990000000001</v>
      </c>
      <c r="DW114">
        <v>1499.996333333333</v>
      </c>
      <c r="DX114">
        <v>0.97300520000000013</v>
      </c>
      <c r="DY114">
        <v>2.6994449999999989E-2</v>
      </c>
      <c r="DZ114">
        <v>0</v>
      </c>
      <c r="EA114">
        <v>535.70373333333328</v>
      </c>
      <c r="EB114">
        <v>4.9993100000000004</v>
      </c>
      <c r="EC114">
        <v>9961.6959999999999</v>
      </c>
      <c r="ED114">
        <v>13259.23</v>
      </c>
      <c r="EE114">
        <v>41.625</v>
      </c>
      <c r="EF114">
        <v>43.311999999999983</v>
      </c>
      <c r="EG114">
        <v>41.875</v>
      </c>
      <c r="EH114">
        <v>42.691199999999967</v>
      </c>
      <c r="EI114">
        <v>43</v>
      </c>
      <c r="EJ114">
        <v>1454.641333333333</v>
      </c>
      <c r="EK114">
        <v>40.35499999999999</v>
      </c>
      <c r="EL114">
        <v>0</v>
      </c>
      <c r="EM114">
        <v>149.5</v>
      </c>
      <c r="EN114">
        <v>0</v>
      </c>
      <c r="EO114">
        <v>535.60603846153845</v>
      </c>
      <c r="EP114">
        <v>-19.758119669400021</v>
      </c>
      <c r="EQ114">
        <v>12.713506008396401</v>
      </c>
      <c r="ER114">
        <v>9961.2796153846157</v>
      </c>
      <c r="ES114">
        <v>15</v>
      </c>
      <c r="ET114">
        <v>1690398777</v>
      </c>
      <c r="EU114" t="s">
        <v>875</v>
      </c>
      <c r="EV114">
        <v>1690398777</v>
      </c>
      <c r="EW114">
        <v>1690398770</v>
      </c>
      <c r="EX114">
        <v>64</v>
      </c>
      <c r="EY114">
        <v>1.2290000000000001</v>
      </c>
      <c r="EZ114">
        <v>-3.4000000000000002E-2</v>
      </c>
      <c r="FA114">
        <v>5.1740000000000004</v>
      </c>
      <c r="FB114">
        <v>0.73099999999999998</v>
      </c>
      <c r="FC114">
        <v>415</v>
      </c>
      <c r="FD114">
        <v>32</v>
      </c>
      <c r="FE114">
        <v>0.34</v>
      </c>
      <c r="FF114">
        <v>0.19</v>
      </c>
      <c r="FG114">
        <v>3.728949043983556</v>
      </c>
      <c r="FH114">
        <v>-3.721898725565604E-2</v>
      </c>
      <c r="FI114">
        <v>2.724301811248853E-2</v>
      </c>
      <c r="FJ114">
        <v>1</v>
      </c>
      <c r="FK114">
        <v>-3.90876475</v>
      </c>
      <c r="FL114">
        <v>1.2108630394003219E-2</v>
      </c>
      <c r="FM114">
        <v>3.2701646440775743E-2</v>
      </c>
      <c r="FN114">
        <v>1</v>
      </c>
      <c r="FO114">
        <v>409.8798666666666</v>
      </c>
      <c r="FP114">
        <v>0.28746607341657188</v>
      </c>
      <c r="FQ114">
        <v>3.2646320194197713E-2</v>
      </c>
      <c r="FR114">
        <v>1</v>
      </c>
      <c r="FS114">
        <v>0.39349715000000002</v>
      </c>
      <c r="FT114">
        <v>0.42189289305816108</v>
      </c>
      <c r="FU114">
        <v>4.1592959809053018E-2</v>
      </c>
      <c r="FV114">
        <v>1</v>
      </c>
      <c r="FW114">
        <v>32.057660000000013</v>
      </c>
      <c r="FX114">
        <v>0.39750300333701949</v>
      </c>
      <c r="FY114">
        <v>2.955902118361357E-2</v>
      </c>
      <c r="FZ114">
        <v>1</v>
      </c>
      <c r="GA114">
        <v>5</v>
      </c>
      <c r="GB114">
        <v>5</v>
      </c>
      <c r="GC114" t="s">
        <v>420</v>
      </c>
      <c r="GD114">
        <v>3.1720999999999999</v>
      </c>
      <c r="GE114">
        <v>2.7971200000000001</v>
      </c>
      <c r="GF114">
        <v>0.101378</v>
      </c>
      <c r="GG114">
        <v>0.103424</v>
      </c>
      <c r="GH114">
        <v>0.14425399999999999</v>
      </c>
      <c r="GI114">
        <v>0.14488000000000001</v>
      </c>
      <c r="GJ114">
        <v>27783.1</v>
      </c>
      <c r="GK114">
        <v>20659.2</v>
      </c>
      <c r="GL114">
        <v>28922.6</v>
      </c>
      <c r="GM114">
        <v>22592.7</v>
      </c>
      <c r="GN114">
        <v>31470.7</v>
      </c>
      <c r="GO114">
        <v>28101.200000000001</v>
      </c>
      <c r="GP114">
        <v>39893.4</v>
      </c>
      <c r="GQ114">
        <v>36746.9</v>
      </c>
      <c r="GR114">
        <v>2.1020799999999999</v>
      </c>
      <c r="GS114">
        <v>1.8229</v>
      </c>
      <c r="GT114">
        <v>7.0884799999999998E-2</v>
      </c>
      <c r="GU114">
        <v>0</v>
      </c>
      <c r="GV114">
        <v>32.098100000000002</v>
      </c>
      <c r="GW114">
        <v>999.9</v>
      </c>
      <c r="GX114">
        <v>62.4</v>
      </c>
      <c r="GY114">
        <v>34.200000000000003</v>
      </c>
      <c r="GZ114">
        <v>33.275399999999998</v>
      </c>
      <c r="HA114">
        <v>61.298200000000001</v>
      </c>
      <c r="HB114">
        <v>31.085699999999999</v>
      </c>
      <c r="HC114">
        <v>1</v>
      </c>
      <c r="HD114">
        <v>0.40975099999999998</v>
      </c>
      <c r="HE114">
        <v>0</v>
      </c>
      <c r="HF114">
        <v>20.2773</v>
      </c>
      <c r="HG114">
        <v>5.2238800000000003</v>
      </c>
      <c r="HH114">
        <v>11.9087</v>
      </c>
      <c r="HI114">
        <v>4.9635999999999996</v>
      </c>
      <c r="HJ114">
        <v>3.2919999999999998</v>
      </c>
      <c r="HK114">
        <v>9999</v>
      </c>
      <c r="HL114">
        <v>9999</v>
      </c>
      <c r="HM114">
        <v>9999</v>
      </c>
      <c r="HN114">
        <v>999.9</v>
      </c>
      <c r="HO114">
        <v>4.9702700000000002</v>
      </c>
      <c r="HP114">
        <v>1.87531</v>
      </c>
      <c r="HQ114">
        <v>1.8740600000000001</v>
      </c>
      <c r="HR114">
        <v>1.8731800000000001</v>
      </c>
      <c r="HS114">
        <v>1.8746799999999999</v>
      </c>
      <c r="HT114">
        <v>1.8696600000000001</v>
      </c>
      <c r="HU114">
        <v>1.87378</v>
      </c>
      <c r="HV114">
        <v>1.8788100000000001</v>
      </c>
      <c r="HW114">
        <v>0</v>
      </c>
      <c r="HX114">
        <v>0</v>
      </c>
      <c r="HY114">
        <v>0</v>
      </c>
      <c r="HZ114">
        <v>0</v>
      </c>
      <c r="IA114" t="s">
        <v>421</v>
      </c>
      <c r="IB114" t="s">
        <v>422</v>
      </c>
      <c r="IC114" t="s">
        <v>423</v>
      </c>
      <c r="ID114" t="s">
        <v>423</v>
      </c>
      <c r="IE114" t="s">
        <v>423</v>
      </c>
      <c r="IF114" t="s">
        <v>423</v>
      </c>
      <c r="IG114">
        <v>0</v>
      </c>
      <c r="IH114">
        <v>100</v>
      </c>
      <c r="II114">
        <v>100</v>
      </c>
      <c r="IJ114">
        <v>5.1740000000000004</v>
      </c>
      <c r="IK114">
        <v>0.73099999999999998</v>
      </c>
      <c r="IL114">
        <v>3.9244222095214232</v>
      </c>
      <c r="IM114">
        <v>7.5022699049890511E-4</v>
      </c>
      <c r="IN114">
        <v>-1.9075414379404558E-6</v>
      </c>
      <c r="IO114">
        <v>4.87577687351772E-10</v>
      </c>
      <c r="IP114">
        <v>0.76506499999999988</v>
      </c>
      <c r="IQ114">
        <v>0</v>
      </c>
      <c r="IR114">
        <v>0</v>
      </c>
      <c r="IS114">
        <v>0</v>
      </c>
      <c r="IT114">
        <v>1</v>
      </c>
      <c r="IU114">
        <v>1943</v>
      </c>
      <c r="IV114">
        <v>1</v>
      </c>
      <c r="IW114">
        <v>21</v>
      </c>
      <c r="IX114">
        <v>2.1</v>
      </c>
      <c r="IY114">
        <v>2.1</v>
      </c>
      <c r="IZ114">
        <v>1.09009</v>
      </c>
      <c r="JA114">
        <v>2.4243199999999998</v>
      </c>
      <c r="JB114">
        <v>1.42578</v>
      </c>
      <c r="JC114">
        <v>2.2753899999999998</v>
      </c>
      <c r="JD114">
        <v>1.5478499999999999</v>
      </c>
      <c r="JE114">
        <v>2.4060100000000002</v>
      </c>
      <c r="JF114">
        <v>38.183700000000002</v>
      </c>
      <c r="JG114">
        <v>14.280900000000001</v>
      </c>
      <c r="JH114">
        <v>18</v>
      </c>
      <c r="JI114">
        <v>629.29600000000005</v>
      </c>
      <c r="JJ114">
        <v>429.59</v>
      </c>
      <c r="JK114">
        <v>32.170099999999998</v>
      </c>
      <c r="JL114">
        <v>32.433</v>
      </c>
      <c r="JM114">
        <v>30.000900000000001</v>
      </c>
      <c r="JN114">
        <v>32.123100000000001</v>
      </c>
      <c r="JO114">
        <v>32.039000000000001</v>
      </c>
      <c r="JP114">
        <v>21.847999999999999</v>
      </c>
      <c r="JQ114">
        <v>0</v>
      </c>
      <c r="JR114">
        <v>100</v>
      </c>
      <c r="JS114">
        <v>-999.9</v>
      </c>
      <c r="JT114">
        <v>413.827</v>
      </c>
      <c r="JU114">
        <v>35</v>
      </c>
      <c r="JV114">
        <v>94.234099999999998</v>
      </c>
      <c r="JW114">
        <v>93.600899999999996</v>
      </c>
    </row>
    <row r="115" spans="1:283" x14ac:dyDescent="0.2">
      <c r="A115">
        <v>99</v>
      </c>
      <c r="B115">
        <v>1690398905.5999999</v>
      </c>
      <c r="C115">
        <v>20535.5</v>
      </c>
      <c r="D115" t="s">
        <v>876</v>
      </c>
      <c r="E115" t="s">
        <v>877</v>
      </c>
      <c r="F115">
        <v>15</v>
      </c>
      <c r="P115">
        <v>1690398897.849999</v>
      </c>
      <c r="Q115">
        <f t="shared" si="37"/>
        <v>5.7426241386435985E-4</v>
      </c>
      <c r="R115">
        <f t="shared" si="38"/>
        <v>0.57426241386435983</v>
      </c>
      <c r="S115">
        <f t="shared" si="39"/>
        <v>3.267275597173958</v>
      </c>
      <c r="T115">
        <f t="shared" si="40"/>
        <v>412.2061666666666</v>
      </c>
      <c r="U115">
        <f t="shared" si="41"/>
        <v>240.76106852048079</v>
      </c>
      <c r="V115">
        <f t="shared" si="42"/>
        <v>24.419540080180827</v>
      </c>
      <c r="W115">
        <f t="shared" si="43"/>
        <v>41.808607471594144</v>
      </c>
      <c r="X115">
        <f t="shared" si="44"/>
        <v>3.240962272246567E-2</v>
      </c>
      <c r="Y115">
        <f>IF(LEFT(CS115,1)&lt;&gt;"0",IF(LEFT(CS115,1)="1",3,CT115),$D$5+$E$5*(DJ115*DC115/($K$5*1000))+$F$5*(DJ115*DC115/($K$5*1000))*MAX(MIN(CQ115,$J$5),$I$5)*MAX(MIN(CQ115,$J$5),$I$5)+$G$5*MAX(MIN(CQ115,$J$5),$I$5)*(DJ115*DC115/($K$5*1000))+$H$5*(DJ115*DC115/($K$5*1000))*(DJ115*DC115/($K$5*1000)))</f>
        <v>2.9526253224959635</v>
      </c>
      <c r="Z115">
        <f t="shared" si="45"/>
        <v>3.2213278931587506E-2</v>
      </c>
      <c r="AA115">
        <f t="shared" si="46"/>
        <v>2.0150840734767726E-2</v>
      </c>
      <c r="AB115">
        <f t="shared" si="47"/>
        <v>241.73936945561147</v>
      </c>
      <c r="AC115">
        <f>(DE115+(AB115+2*0.95*0.0000000567*(((DE115+$B$7)+273)^4-(DE115+273)^4)-44100*Q115)/(1.84*29.3*Y115+8*0.95*0.0000000567*(DE115+273)^3))</f>
        <v>34.280089018132081</v>
      </c>
      <c r="AD115">
        <f>($C$7*DF115+$D$7*DG115+$E$7*AC115)</f>
        <v>32.866549999999997</v>
      </c>
      <c r="AE115">
        <f t="shared" si="48"/>
        <v>5.0143480862840377</v>
      </c>
      <c r="AF115">
        <f t="shared" si="49"/>
        <v>64.859452980592465</v>
      </c>
      <c r="AG115">
        <f t="shared" si="50"/>
        <v>3.280163119818349</v>
      </c>
      <c r="AH115">
        <f t="shared" si="51"/>
        <v>5.0573400932009935</v>
      </c>
      <c r="AI115">
        <f t="shared" si="52"/>
        <v>1.7341849664656888</v>
      </c>
      <c r="AJ115">
        <f t="shared" si="53"/>
        <v>-25.324972451418269</v>
      </c>
      <c r="AK115">
        <f t="shared" si="54"/>
        <v>24.176021891913269</v>
      </c>
      <c r="AL115">
        <f>2*0.95*0.0000000567*(((DE115+$B$7)+273)^4-(AD115+273)^4)</f>
        <v>1.8741619596835939</v>
      </c>
      <c r="AM115">
        <f t="shared" si="55"/>
        <v>242.46458085579008</v>
      </c>
      <c r="AN115">
        <v>0</v>
      </c>
      <c r="AO115">
        <v>0</v>
      </c>
      <c r="AP115">
        <f>IF(AN115*$H$13&gt;=AR115,1,(AR115/(AR115-AN115*$H$13)))</f>
        <v>1</v>
      </c>
      <c r="AQ115">
        <f t="shared" si="56"/>
        <v>0</v>
      </c>
      <c r="AR115">
        <f>MAX(0,($B$13+$C$13*DJ115)/(1+$D$13*DJ115)*DC115/(DE115+273)*$E$13)</f>
        <v>52522.316898394929</v>
      </c>
      <c r="AS115" t="s">
        <v>414</v>
      </c>
      <c r="AT115">
        <v>12558.6</v>
      </c>
      <c r="AU115">
        <v>607.06799999999998</v>
      </c>
      <c r="AV115">
        <v>2188.17</v>
      </c>
      <c r="AW115">
        <f t="shared" si="57"/>
        <v>0.72256817340517421</v>
      </c>
      <c r="AX115">
        <v>-1.734461745173538</v>
      </c>
      <c r="AY115" t="s">
        <v>878</v>
      </c>
      <c r="AZ115">
        <v>12500.5</v>
      </c>
      <c r="BA115">
        <v>600.48061538461525</v>
      </c>
      <c r="BB115">
        <v>778.01400000000001</v>
      </c>
      <c r="BC115">
        <f t="shared" si="58"/>
        <v>0.22818790486467433</v>
      </c>
      <c r="BD115">
        <v>0.5</v>
      </c>
      <c r="BE115">
        <f t="shared" si="59"/>
        <v>1261.224730287882</v>
      </c>
      <c r="BF115">
        <f t="shared" si="60"/>
        <v>3.267275597173958</v>
      </c>
      <c r="BG115">
        <f t="shared" si="61"/>
        <v>143.89811438395287</v>
      </c>
      <c r="BH115">
        <f t="shared" si="62"/>
        <v>3.9657780427488293E-3</v>
      </c>
      <c r="BI115">
        <f t="shared" si="63"/>
        <v>1.8125072299470188</v>
      </c>
      <c r="BJ115">
        <f t="shared" si="64"/>
        <v>403.94526032003915</v>
      </c>
      <c r="BK115" t="s">
        <v>879</v>
      </c>
      <c r="BL115">
        <v>-521.87</v>
      </c>
      <c r="BM115">
        <f t="shared" si="65"/>
        <v>-521.87</v>
      </c>
      <c r="BN115">
        <f t="shared" si="66"/>
        <v>1.6707719912495147</v>
      </c>
      <c r="BO115">
        <f t="shared" si="67"/>
        <v>0.136576328822714</v>
      </c>
      <c r="BP115">
        <f t="shared" si="68"/>
        <v>0.52034508715738514</v>
      </c>
      <c r="BQ115">
        <f t="shared" si="69"/>
        <v>1.0385348859603893</v>
      </c>
      <c r="BR115">
        <f t="shared" si="70"/>
        <v>0.89188173818007943</v>
      </c>
      <c r="BS115">
        <f t="shared" si="71"/>
        <v>-0.11869673540928075</v>
      </c>
      <c r="BT115">
        <f t="shared" si="72"/>
        <v>1.1186967354092807</v>
      </c>
      <c r="BU115">
        <v>3316</v>
      </c>
      <c r="BV115">
        <v>300</v>
      </c>
      <c r="BW115">
        <v>300</v>
      </c>
      <c r="BX115">
        <v>300</v>
      </c>
      <c r="BY115">
        <v>12500.5</v>
      </c>
      <c r="BZ115">
        <v>737.85</v>
      </c>
      <c r="CA115">
        <v>-9.05567E-3</v>
      </c>
      <c r="CB115">
        <v>-5.08</v>
      </c>
      <c r="CC115" t="s">
        <v>417</v>
      </c>
      <c r="CD115" t="s">
        <v>417</v>
      </c>
      <c r="CE115" t="s">
        <v>417</v>
      </c>
      <c r="CF115" t="s">
        <v>417</v>
      </c>
      <c r="CG115" t="s">
        <v>417</v>
      </c>
      <c r="CH115" t="s">
        <v>417</v>
      </c>
      <c r="CI115" t="s">
        <v>417</v>
      </c>
      <c r="CJ115" t="s">
        <v>417</v>
      </c>
      <c r="CK115" t="s">
        <v>417</v>
      </c>
      <c r="CL115" t="s">
        <v>417</v>
      </c>
      <c r="CM115">
        <f>$B$11*DK115+$C$11*DL115+$F$11*DW115*(1-DZ115)</f>
        <v>1500.0166666666671</v>
      </c>
      <c r="CN115">
        <f t="shared" si="73"/>
        <v>1261.224730287882</v>
      </c>
      <c r="CO115">
        <f>($B$11*$D$9+$C$11*$D$9+$F$11*((EJ115+EB115)/MAX(EJ115+EB115+EK115, 0.1)*$I$9+EK115/MAX(EJ115+EB115+EK115, 0.1)*$J$9))/($B$11+$C$11+$F$11)</f>
        <v>0.84080714455698158</v>
      </c>
      <c r="CP115">
        <f>($B$11*$K$9+$C$11*$K$9+$F$11*((EJ115+EB115)/MAX(EJ115+EB115+EK115, 0.1)*$P$9+EK115/MAX(EJ115+EB115+EK115, 0.1)*$Q$9))/($B$11+$C$11+$F$11)</f>
        <v>0.16115778899497432</v>
      </c>
      <c r="CQ115">
        <v>6</v>
      </c>
      <c r="CR115">
        <v>0.5</v>
      </c>
      <c r="CS115" t="s">
        <v>418</v>
      </c>
      <c r="CT115">
        <v>2</v>
      </c>
      <c r="CU115">
        <v>1690398897.849999</v>
      </c>
      <c r="CV115">
        <v>412.2061666666666</v>
      </c>
      <c r="CW115">
        <v>415.70933333333329</v>
      </c>
      <c r="CX115">
        <v>32.340313333333327</v>
      </c>
      <c r="CY115">
        <v>31.784753333333342</v>
      </c>
      <c r="CZ115">
        <v>404.77016666666663</v>
      </c>
      <c r="DA115">
        <v>31.623313333333339</v>
      </c>
      <c r="DB115">
        <v>600.14103333333344</v>
      </c>
      <c r="DC115">
        <v>101.3266666666667</v>
      </c>
      <c r="DD115">
        <v>9.9781680000000025E-2</v>
      </c>
      <c r="DE115">
        <v>33.01842666666667</v>
      </c>
      <c r="DF115">
        <v>32.866549999999997</v>
      </c>
      <c r="DG115">
        <v>999.9000000000002</v>
      </c>
      <c r="DH115">
        <v>0</v>
      </c>
      <c r="DI115">
        <v>0</v>
      </c>
      <c r="DJ115">
        <v>9999.4773333333342</v>
      </c>
      <c r="DK115">
        <v>0</v>
      </c>
      <c r="DL115">
        <v>1716.6510000000001</v>
      </c>
      <c r="DM115">
        <v>-5.7626659999999994</v>
      </c>
      <c r="DN115">
        <v>423.65353333333331</v>
      </c>
      <c r="DO115">
        <v>429.3563666666667</v>
      </c>
      <c r="DP115">
        <v>0.56913859999999994</v>
      </c>
      <c r="DQ115">
        <v>415.70933333333329</v>
      </c>
      <c r="DR115">
        <v>31.784753333333342</v>
      </c>
      <c r="DS115">
        <v>3.2783120000000001</v>
      </c>
      <c r="DT115">
        <v>3.2206433333333329</v>
      </c>
      <c r="DU115">
        <v>25.51338333333333</v>
      </c>
      <c r="DV115">
        <v>25.214886666666661</v>
      </c>
      <c r="DW115">
        <v>1500.0166666666671</v>
      </c>
      <c r="DX115">
        <v>0.97300350000000035</v>
      </c>
      <c r="DY115">
        <v>2.6996233333333342E-2</v>
      </c>
      <c r="DZ115">
        <v>0</v>
      </c>
      <c r="EA115">
        <v>600.47986666666657</v>
      </c>
      <c r="EB115">
        <v>4.9993100000000004</v>
      </c>
      <c r="EC115">
        <v>11028.31333333333</v>
      </c>
      <c r="ED115">
        <v>13259.4</v>
      </c>
      <c r="EE115">
        <v>41.625</v>
      </c>
      <c r="EF115">
        <v>43.186999999999983</v>
      </c>
      <c r="EG115">
        <v>41.811999999999983</v>
      </c>
      <c r="EH115">
        <v>42.686999999999983</v>
      </c>
      <c r="EI115">
        <v>43.053733333333312</v>
      </c>
      <c r="EJ115">
        <v>1454.6593333333331</v>
      </c>
      <c r="EK115">
        <v>40.357666666666653</v>
      </c>
      <c r="EL115">
        <v>0</v>
      </c>
      <c r="EM115">
        <v>153.20000004768369</v>
      </c>
      <c r="EN115">
        <v>0</v>
      </c>
      <c r="EO115">
        <v>600.48061538461525</v>
      </c>
      <c r="EP115">
        <v>-2.5594529828958241</v>
      </c>
      <c r="EQ115">
        <v>1087.7982952616401</v>
      </c>
      <c r="ER115">
        <v>11038.965384615391</v>
      </c>
      <c r="ES115">
        <v>15</v>
      </c>
      <c r="ET115">
        <v>1690398932.5999999</v>
      </c>
      <c r="EU115" t="s">
        <v>880</v>
      </c>
      <c r="EV115">
        <v>1690398932.5999999</v>
      </c>
      <c r="EW115">
        <v>1690398928.5999999</v>
      </c>
      <c r="EX115">
        <v>65</v>
      </c>
      <c r="EY115">
        <v>2.2629999999999999</v>
      </c>
      <c r="EZ115">
        <v>-1.2999999999999999E-2</v>
      </c>
      <c r="FA115">
        <v>7.4359999999999999</v>
      </c>
      <c r="FB115">
        <v>0.71699999999999997</v>
      </c>
      <c r="FC115">
        <v>418</v>
      </c>
      <c r="FD115">
        <v>32</v>
      </c>
      <c r="FE115">
        <v>0.26</v>
      </c>
      <c r="FF115">
        <v>0.23</v>
      </c>
      <c r="FG115">
        <v>5.5199640847660918</v>
      </c>
      <c r="FH115">
        <v>0.37186572864945211</v>
      </c>
      <c r="FI115">
        <v>4.7521293882448822E-2</v>
      </c>
      <c r="FJ115">
        <v>1</v>
      </c>
      <c r="FK115">
        <v>-5.7522842499999998</v>
      </c>
      <c r="FL115">
        <v>-0.30671876172607049</v>
      </c>
      <c r="FM115">
        <v>5.1689854753495842E-2</v>
      </c>
      <c r="FN115">
        <v>1</v>
      </c>
      <c r="FO115">
        <v>409.94663333333341</v>
      </c>
      <c r="FP115">
        <v>0.20537486095642349</v>
      </c>
      <c r="FQ115">
        <v>2.218029656148254E-2</v>
      </c>
      <c r="FR115">
        <v>1</v>
      </c>
      <c r="FS115">
        <v>0.54841060000000008</v>
      </c>
      <c r="FT115">
        <v>0.44341724577861069</v>
      </c>
      <c r="FU115">
        <v>4.3424469388122638E-2</v>
      </c>
      <c r="FV115">
        <v>1</v>
      </c>
      <c r="FW115">
        <v>32.353893333333339</v>
      </c>
      <c r="FX115">
        <v>0.37808409343716642</v>
      </c>
      <c r="FY115">
        <v>2.8169687411984522E-2</v>
      </c>
      <c r="FZ115">
        <v>1</v>
      </c>
      <c r="GA115">
        <v>5</v>
      </c>
      <c r="GB115">
        <v>5</v>
      </c>
      <c r="GC115" t="s">
        <v>420</v>
      </c>
      <c r="GD115">
        <v>3.1719300000000001</v>
      </c>
      <c r="GE115">
        <v>2.7979500000000002</v>
      </c>
      <c r="GF115">
        <v>0.101081</v>
      </c>
      <c r="GG115">
        <v>0.103704</v>
      </c>
      <c r="GH115">
        <v>0.14519099999999999</v>
      </c>
      <c r="GI115">
        <v>0.14519499999999999</v>
      </c>
      <c r="GJ115">
        <v>27780.400000000001</v>
      </c>
      <c r="GK115">
        <v>20742.400000000001</v>
      </c>
      <c r="GL115">
        <v>28911.5</v>
      </c>
      <c r="GM115">
        <v>22691.8</v>
      </c>
      <c r="GN115">
        <v>31425.5</v>
      </c>
      <c r="GO115">
        <v>28216.9</v>
      </c>
      <c r="GP115">
        <v>39878.400000000001</v>
      </c>
      <c r="GQ115">
        <v>36910.5</v>
      </c>
      <c r="GR115">
        <v>2.0996700000000001</v>
      </c>
      <c r="GS115">
        <v>1.8186500000000001</v>
      </c>
      <c r="GT115">
        <v>9.3758099999999997E-2</v>
      </c>
      <c r="GU115">
        <v>0</v>
      </c>
      <c r="GV115">
        <v>31.350999999999999</v>
      </c>
      <c r="GW115">
        <v>999.9</v>
      </c>
      <c r="GX115">
        <v>62.4</v>
      </c>
      <c r="GY115">
        <v>34.299999999999997</v>
      </c>
      <c r="GZ115">
        <v>33.456699999999998</v>
      </c>
      <c r="HA115">
        <v>61.939100000000003</v>
      </c>
      <c r="HB115">
        <v>31.093800000000002</v>
      </c>
      <c r="HC115">
        <v>1</v>
      </c>
      <c r="HD115">
        <v>0.43056699999999998</v>
      </c>
      <c r="HE115">
        <v>0</v>
      </c>
      <c r="HF115">
        <v>20.277799999999999</v>
      </c>
      <c r="HG115">
        <v>5.2237299999999998</v>
      </c>
      <c r="HH115">
        <v>11.9084</v>
      </c>
      <c r="HI115">
        <v>4.9637000000000002</v>
      </c>
      <c r="HJ115">
        <v>3.2919999999999998</v>
      </c>
      <c r="HK115">
        <v>9999</v>
      </c>
      <c r="HL115">
        <v>9999</v>
      </c>
      <c r="HM115">
        <v>9999</v>
      </c>
      <c r="HN115">
        <v>999.9</v>
      </c>
      <c r="HO115">
        <v>4.9702000000000002</v>
      </c>
      <c r="HP115">
        <v>1.8753</v>
      </c>
      <c r="HQ115">
        <v>1.8740399999999999</v>
      </c>
      <c r="HR115">
        <v>1.87317</v>
      </c>
      <c r="HS115">
        <v>1.8746700000000001</v>
      </c>
      <c r="HT115">
        <v>1.86965</v>
      </c>
      <c r="HU115">
        <v>1.87378</v>
      </c>
      <c r="HV115">
        <v>1.8788100000000001</v>
      </c>
      <c r="HW115">
        <v>0</v>
      </c>
      <c r="HX115">
        <v>0</v>
      </c>
      <c r="HY115">
        <v>0</v>
      </c>
      <c r="HZ115">
        <v>0</v>
      </c>
      <c r="IA115" t="s">
        <v>421</v>
      </c>
      <c r="IB115" t="s">
        <v>422</v>
      </c>
      <c r="IC115" t="s">
        <v>423</v>
      </c>
      <c r="ID115" t="s">
        <v>423</v>
      </c>
      <c r="IE115" t="s">
        <v>423</v>
      </c>
      <c r="IF115" t="s">
        <v>423</v>
      </c>
      <c r="IG115">
        <v>0</v>
      </c>
      <c r="IH115">
        <v>100</v>
      </c>
      <c r="II115">
        <v>100</v>
      </c>
      <c r="IJ115">
        <v>7.4359999999999999</v>
      </c>
      <c r="IK115">
        <v>0.71699999999999997</v>
      </c>
      <c r="IL115">
        <v>5.1530232525475483</v>
      </c>
      <c r="IM115">
        <v>7.5022699049890511E-4</v>
      </c>
      <c r="IN115">
        <v>-1.9075414379404558E-6</v>
      </c>
      <c r="IO115">
        <v>4.87577687351772E-10</v>
      </c>
      <c r="IP115">
        <v>0.73057499999999465</v>
      </c>
      <c r="IQ115">
        <v>0</v>
      </c>
      <c r="IR115">
        <v>0</v>
      </c>
      <c r="IS115">
        <v>0</v>
      </c>
      <c r="IT115">
        <v>1</v>
      </c>
      <c r="IU115">
        <v>1943</v>
      </c>
      <c r="IV115">
        <v>1</v>
      </c>
      <c r="IW115">
        <v>21</v>
      </c>
      <c r="IX115">
        <v>2.1</v>
      </c>
      <c r="IY115">
        <v>2.2999999999999998</v>
      </c>
      <c r="IZ115">
        <v>1.09253</v>
      </c>
      <c r="JA115">
        <v>2.4426299999999999</v>
      </c>
      <c r="JB115">
        <v>1.42578</v>
      </c>
      <c r="JC115">
        <v>2.2741699999999998</v>
      </c>
      <c r="JD115">
        <v>1.5478499999999999</v>
      </c>
      <c r="JE115">
        <v>2.31934</v>
      </c>
      <c r="JF115">
        <v>38.207999999999998</v>
      </c>
      <c r="JG115">
        <v>14.2546</v>
      </c>
      <c r="JH115">
        <v>18</v>
      </c>
      <c r="JI115">
        <v>630.42100000000005</v>
      </c>
      <c r="JJ115">
        <v>429.11700000000002</v>
      </c>
      <c r="JK115">
        <v>32.139499999999998</v>
      </c>
      <c r="JL115">
        <v>32.679600000000001</v>
      </c>
      <c r="JM115">
        <v>30.000499999999999</v>
      </c>
      <c r="JN115">
        <v>32.423900000000003</v>
      </c>
      <c r="JO115">
        <v>32.335799999999999</v>
      </c>
      <c r="JP115">
        <v>21.8904</v>
      </c>
      <c r="JQ115">
        <v>0</v>
      </c>
      <c r="JR115">
        <v>100</v>
      </c>
      <c r="JS115">
        <v>-999.9</v>
      </c>
      <c r="JT115">
        <v>415.73700000000002</v>
      </c>
      <c r="JU115">
        <v>35</v>
      </c>
      <c r="JV115">
        <v>94.198400000000007</v>
      </c>
      <c r="JW115">
        <v>94.0154</v>
      </c>
    </row>
    <row r="116" spans="1:283" x14ac:dyDescent="0.2">
      <c r="A116">
        <v>100</v>
      </c>
      <c r="B116">
        <v>1690399040.0999999</v>
      </c>
      <c r="C116">
        <v>20670</v>
      </c>
      <c r="D116" t="s">
        <v>881</v>
      </c>
      <c r="E116" t="s">
        <v>882</v>
      </c>
      <c r="F116">
        <v>15</v>
      </c>
      <c r="P116">
        <v>1690399032.349999</v>
      </c>
      <c r="Q116">
        <f t="shared" si="37"/>
        <v>1.1587478522544865E-3</v>
      </c>
      <c r="R116">
        <f t="shared" si="38"/>
        <v>1.1587478522544865</v>
      </c>
      <c r="S116">
        <f t="shared" si="39"/>
        <v>6.3679098485808225</v>
      </c>
      <c r="T116">
        <f t="shared" si="40"/>
        <v>411.15129999999999</v>
      </c>
      <c r="U116">
        <f t="shared" si="41"/>
        <v>242.16578928554645</v>
      </c>
      <c r="V116">
        <f t="shared" si="42"/>
        <v>24.559475683928646</v>
      </c>
      <c r="W116">
        <f t="shared" si="43"/>
        <v>41.69730325888078</v>
      </c>
      <c r="X116">
        <f t="shared" si="44"/>
        <v>6.4540909909573091E-2</v>
      </c>
      <c r="Y116">
        <f>IF(LEFT(CS116,1)&lt;&gt;"0",IF(LEFT(CS116,1)="1",3,CT116),$D$5+$E$5*(DJ116*DC116/($K$5*1000))+$F$5*(DJ116*DC116/($K$5*1000))*MAX(MIN(CQ116,$J$5),$I$5)*MAX(MIN(CQ116,$J$5),$I$5)+$G$5*MAX(MIN(CQ116,$J$5),$I$5)*(DJ116*DC116/($K$5*1000))+$H$5*(DJ116*DC116/($K$5*1000))*(DJ116*DC116/($K$5*1000)))</f>
        <v>2.9512708119584707</v>
      </c>
      <c r="Z116">
        <f t="shared" si="45"/>
        <v>6.3766928086152586E-2</v>
      </c>
      <c r="AA116">
        <f t="shared" si="46"/>
        <v>3.9923095815037724E-2</v>
      </c>
      <c r="AB116">
        <f t="shared" si="47"/>
        <v>241.73770147487326</v>
      </c>
      <c r="AC116">
        <f>(DE116+(AB116+2*0.95*0.0000000567*(((DE116+$B$7)+273)^4-(DE116+273)^4)-44100*Q116)/(1.84*29.3*Y116+8*0.95*0.0000000567*(DE116+273)^3))</f>
        <v>34.451934085781055</v>
      </c>
      <c r="AD116">
        <f>($C$7*DF116+$D$7*DG116+$E$7*AC116)</f>
        <v>33.26110666666667</v>
      </c>
      <c r="AE116">
        <f t="shared" si="48"/>
        <v>5.1267017040640726</v>
      </c>
      <c r="AF116">
        <f t="shared" si="49"/>
        <v>65.266763170702077</v>
      </c>
      <c r="AG116">
        <f t="shared" si="50"/>
        <v>3.3609272375799004</v>
      </c>
      <c r="AH116">
        <f t="shared" si="51"/>
        <v>5.149523393384098</v>
      </c>
      <c r="AI116">
        <f t="shared" si="52"/>
        <v>1.7657744664841721</v>
      </c>
      <c r="AJ116">
        <f t="shared" si="53"/>
        <v>-51.100780284422854</v>
      </c>
      <c r="AK116">
        <f t="shared" si="54"/>
        <v>12.605138372812991</v>
      </c>
      <c r="AL116">
        <f>2*0.95*0.0000000567*(((DE116+$B$7)+273)^4-(AD116+273)^4)</f>
        <v>0.98105603981105438</v>
      </c>
      <c r="AM116">
        <f t="shared" si="55"/>
        <v>204.22311560307446</v>
      </c>
      <c r="AN116">
        <v>0</v>
      </c>
      <c r="AO116">
        <v>0</v>
      </c>
      <c r="AP116">
        <f>IF(AN116*$H$13&gt;=AR116,1,(AR116/(AR116-AN116*$H$13)))</f>
        <v>1</v>
      </c>
      <c r="AQ116">
        <f t="shared" si="56"/>
        <v>0</v>
      </c>
      <c r="AR116">
        <f>MAX(0,($B$13+$C$13*DJ116)/(1+$D$13*DJ116)*DC116/(DE116+273)*$E$13)</f>
        <v>52428.206846001478</v>
      </c>
      <c r="AS116" t="s">
        <v>414</v>
      </c>
      <c r="AT116">
        <v>12558.6</v>
      </c>
      <c r="AU116">
        <v>607.06799999999998</v>
      </c>
      <c r="AV116">
        <v>2188.17</v>
      </c>
      <c r="AW116">
        <f t="shared" si="57"/>
        <v>0.72256817340517421</v>
      </c>
      <c r="AX116">
        <v>-1.734461745173538</v>
      </c>
      <c r="AY116" t="s">
        <v>883</v>
      </c>
      <c r="AZ116">
        <v>12478.5</v>
      </c>
      <c r="BA116">
        <v>689.71334615384626</v>
      </c>
      <c r="BB116">
        <v>904.68600000000004</v>
      </c>
      <c r="BC116">
        <f t="shared" si="58"/>
        <v>0.23762128942655658</v>
      </c>
      <c r="BD116">
        <v>0.5</v>
      </c>
      <c r="BE116">
        <f t="shared" si="59"/>
        <v>1261.2160405569296</v>
      </c>
      <c r="BF116">
        <f t="shared" si="60"/>
        <v>6.3679098485808225</v>
      </c>
      <c r="BG116">
        <f t="shared" si="61"/>
        <v>149.84589090129694</v>
      </c>
      <c r="BH116">
        <f t="shared" si="62"/>
        <v>6.4242535245400975E-3</v>
      </c>
      <c r="BI116">
        <f t="shared" si="63"/>
        <v>1.4187066009643123</v>
      </c>
      <c r="BJ116">
        <f t="shared" si="64"/>
        <v>435.61312804458538</v>
      </c>
      <c r="BK116" t="s">
        <v>884</v>
      </c>
      <c r="BL116">
        <v>-257.52</v>
      </c>
      <c r="BM116">
        <f t="shared" si="65"/>
        <v>-257.52</v>
      </c>
      <c r="BN116">
        <f t="shared" si="66"/>
        <v>1.2846512491626929</v>
      </c>
      <c r="BO116">
        <f t="shared" si="67"/>
        <v>0.18496949236723417</v>
      </c>
      <c r="BP116">
        <f t="shared" si="68"/>
        <v>0.52479422984924495</v>
      </c>
      <c r="BQ116">
        <f t="shared" si="69"/>
        <v>0.72231065945659789</v>
      </c>
      <c r="BR116">
        <f t="shared" si="70"/>
        <v>0.81176546484667012</v>
      </c>
      <c r="BS116">
        <f t="shared" si="71"/>
        <v>-6.9062522771286397E-2</v>
      </c>
      <c r="BT116">
        <f t="shared" si="72"/>
        <v>1.0690625227712864</v>
      </c>
      <c r="BU116">
        <v>3318</v>
      </c>
      <c r="BV116">
        <v>300</v>
      </c>
      <c r="BW116">
        <v>300</v>
      </c>
      <c r="BX116">
        <v>300</v>
      </c>
      <c r="BY116">
        <v>12478.5</v>
      </c>
      <c r="BZ116">
        <v>859.17</v>
      </c>
      <c r="CA116">
        <v>-9.0393799999999996E-3</v>
      </c>
      <c r="CB116">
        <v>-4.2300000000000004</v>
      </c>
      <c r="CC116" t="s">
        <v>417</v>
      </c>
      <c r="CD116" t="s">
        <v>417</v>
      </c>
      <c r="CE116" t="s">
        <v>417</v>
      </c>
      <c r="CF116" t="s">
        <v>417</v>
      </c>
      <c r="CG116" t="s">
        <v>417</v>
      </c>
      <c r="CH116" t="s">
        <v>417</v>
      </c>
      <c r="CI116" t="s">
        <v>417</v>
      </c>
      <c r="CJ116" t="s">
        <v>417</v>
      </c>
      <c r="CK116" t="s">
        <v>417</v>
      </c>
      <c r="CL116" t="s">
        <v>417</v>
      </c>
      <c r="CM116">
        <f>$B$11*DK116+$C$11*DL116+$F$11*DW116*(1-DZ116)</f>
        <v>1500.0063333333339</v>
      </c>
      <c r="CN116">
        <f t="shared" si="73"/>
        <v>1261.2160405569296</v>
      </c>
      <c r="CO116">
        <f>($B$11*$D$9+$C$11*$D$9+$F$11*((EJ116+EB116)/MAX(EJ116+EB116+EK116, 0.1)*$I$9+EK116/MAX(EJ116+EB116+EK116, 0.1)*$J$9))/($B$11+$C$11+$F$11)</f>
        <v>0.84080714363001297</v>
      </c>
      <c r="CP116">
        <f>($B$11*$K$9+$C$11*$K$9+$F$11*((EJ116+EB116)/MAX(EJ116+EB116+EK116, 0.1)*$P$9+EK116/MAX(EJ116+EB116+EK116, 0.1)*$Q$9))/($B$11+$C$11+$F$11)</f>
        <v>0.16115778720592502</v>
      </c>
      <c r="CQ116">
        <v>6</v>
      </c>
      <c r="CR116">
        <v>0.5</v>
      </c>
      <c r="CS116" t="s">
        <v>418</v>
      </c>
      <c r="CT116">
        <v>2</v>
      </c>
      <c r="CU116">
        <v>1690399032.349999</v>
      </c>
      <c r="CV116">
        <v>411.15129999999999</v>
      </c>
      <c r="CW116">
        <v>417.99363333333338</v>
      </c>
      <c r="CX116">
        <v>33.140023333333332</v>
      </c>
      <c r="CY116">
        <v>32.020003333333342</v>
      </c>
      <c r="CZ116">
        <v>402.40730000000002</v>
      </c>
      <c r="DA116">
        <v>32.422896666666666</v>
      </c>
      <c r="DB116">
        <v>600.17513333333341</v>
      </c>
      <c r="DC116">
        <v>101.31586666666659</v>
      </c>
      <c r="DD116">
        <v>0.10009203</v>
      </c>
      <c r="DE116">
        <v>33.340330000000002</v>
      </c>
      <c r="DF116">
        <v>33.26110666666667</v>
      </c>
      <c r="DG116">
        <v>999.9000000000002</v>
      </c>
      <c r="DH116">
        <v>0</v>
      </c>
      <c r="DI116">
        <v>0</v>
      </c>
      <c r="DJ116">
        <v>9992.8549999999996</v>
      </c>
      <c r="DK116">
        <v>0</v>
      </c>
      <c r="DL116">
        <v>1864.778</v>
      </c>
      <c r="DM116">
        <v>-8.1455389999999976</v>
      </c>
      <c r="DN116">
        <v>423.89600000000007</v>
      </c>
      <c r="DO116">
        <v>431.82053333333329</v>
      </c>
      <c r="DP116">
        <v>1.1200106666666669</v>
      </c>
      <c r="DQ116">
        <v>417.99363333333338</v>
      </c>
      <c r="DR116">
        <v>32.020003333333342</v>
      </c>
      <c r="DS116">
        <v>3.3576069999999998</v>
      </c>
      <c r="DT116">
        <v>3.2441306666666661</v>
      </c>
      <c r="DU116">
        <v>25.91641666666667</v>
      </c>
      <c r="DV116">
        <v>25.33700666666666</v>
      </c>
      <c r="DW116">
        <v>1500.0063333333339</v>
      </c>
      <c r="DX116">
        <v>0.97300583333333324</v>
      </c>
      <c r="DY116">
        <v>2.6993929999999999E-2</v>
      </c>
      <c r="DZ116">
        <v>0</v>
      </c>
      <c r="EA116">
        <v>689.9534666666666</v>
      </c>
      <c r="EB116">
        <v>4.9993100000000004</v>
      </c>
      <c r="EC116">
        <v>12055.9</v>
      </c>
      <c r="ED116">
        <v>13259.333333333339</v>
      </c>
      <c r="EE116">
        <v>41.856099999999998</v>
      </c>
      <c r="EF116">
        <v>43.522733333333314</v>
      </c>
      <c r="EG116">
        <v>42.189099999999982</v>
      </c>
      <c r="EH116">
        <v>42.7395</v>
      </c>
      <c r="EI116">
        <v>43.197499999999977</v>
      </c>
      <c r="EJ116">
        <v>1454.649000000001</v>
      </c>
      <c r="EK116">
        <v>40.35733333333333</v>
      </c>
      <c r="EL116">
        <v>0</v>
      </c>
      <c r="EM116">
        <v>134</v>
      </c>
      <c r="EN116">
        <v>0</v>
      </c>
      <c r="EO116">
        <v>689.71334615384626</v>
      </c>
      <c r="EP116">
        <v>-81.662119714321065</v>
      </c>
      <c r="EQ116">
        <v>-1203.8119669678169</v>
      </c>
      <c r="ER116">
        <v>12050.55</v>
      </c>
      <c r="ES116">
        <v>15</v>
      </c>
      <c r="ET116">
        <v>1690399063.0999999</v>
      </c>
      <c r="EU116" t="s">
        <v>885</v>
      </c>
      <c r="EV116">
        <v>1690399063.0999999</v>
      </c>
      <c r="EW116">
        <v>1690398928.5999999</v>
      </c>
      <c r="EX116">
        <v>66</v>
      </c>
      <c r="EY116">
        <v>1.3080000000000001</v>
      </c>
      <c r="EZ116">
        <v>-1.2999999999999999E-2</v>
      </c>
      <c r="FA116">
        <v>8.7439999999999998</v>
      </c>
      <c r="FB116">
        <v>0.71699999999999997</v>
      </c>
      <c r="FC116">
        <v>420</v>
      </c>
      <c r="FD116">
        <v>32</v>
      </c>
      <c r="FE116">
        <v>0.16</v>
      </c>
      <c r="FF116">
        <v>0.23</v>
      </c>
      <c r="FG116">
        <v>7.6862094351508459</v>
      </c>
      <c r="FH116">
        <v>-0.59774982572255242</v>
      </c>
      <c r="FI116">
        <v>6.1700224275770099E-2</v>
      </c>
      <c r="FJ116">
        <v>1</v>
      </c>
      <c r="FK116">
        <v>-8.1700529268292676</v>
      </c>
      <c r="FL116">
        <v>0.50195435540072053</v>
      </c>
      <c r="FM116">
        <v>7.0130012372279685E-2</v>
      </c>
      <c r="FN116">
        <v>1</v>
      </c>
      <c r="FO116">
        <v>409.83051612903222</v>
      </c>
      <c r="FP116">
        <v>0.99154838709693571</v>
      </c>
      <c r="FQ116">
        <v>7.8018554851682576E-2</v>
      </c>
      <c r="FR116">
        <v>1</v>
      </c>
      <c r="FS116">
        <v>1.0931753658536589</v>
      </c>
      <c r="FT116">
        <v>0.4108154006968649</v>
      </c>
      <c r="FU116">
        <v>4.2183374374824958E-2</v>
      </c>
      <c r="FV116">
        <v>1</v>
      </c>
      <c r="FW116">
        <v>33.132854838709669</v>
      </c>
      <c r="FX116">
        <v>0.34345645161292099</v>
      </c>
      <c r="FY116">
        <v>2.693490167421855E-2</v>
      </c>
      <c r="FZ116">
        <v>1</v>
      </c>
      <c r="GA116">
        <v>5</v>
      </c>
      <c r="GB116">
        <v>5</v>
      </c>
      <c r="GC116" t="s">
        <v>420</v>
      </c>
      <c r="GD116">
        <v>3.1712400000000001</v>
      </c>
      <c r="GE116">
        <v>2.7971900000000001</v>
      </c>
      <c r="GF116">
        <v>0.10057000000000001</v>
      </c>
      <c r="GG116">
        <v>0.104044</v>
      </c>
      <c r="GH116">
        <v>0.14751900000000001</v>
      </c>
      <c r="GI116">
        <v>0.145818</v>
      </c>
      <c r="GJ116">
        <v>27783.200000000001</v>
      </c>
      <c r="GK116">
        <v>20656.5</v>
      </c>
      <c r="GL116">
        <v>28899.3</v>
      </c>
      <c r="GM116">
        <v>22607.5</v>
      </c>
      <c r="GN116">
        <v>31328.1</v>
      </c>
      <c r="GO116">
        <v>28068.1</v>
      </c>
      <c r="GP116">
        <v>39862.400000000001</v>
      </c>
      <c r="GQ116">
        <v>36741.599999999999</v>
      </c>
      <c r="GR116">
        <v>2.09755</v>
      </c>
      <c r="GS116">
        <v>1.81508</v>
      </c>
      <c r="GT116">
        <v>8.5882799999999995E-2</v>
      </c>
      <c r="GU116">
        <v>0</v>
      </c>
      <c r="GV116">
        <v>31.886399999999998</v>
      </c>
      <c r="GW116">
        <v>999.9</v>
      </c>
      <c r="GX116">
        <v>62.6</v>
      </c>
      <c r="GY116">
        <v>34.4</v>
      </c>
      <c r="GZ116">
        <v>33.756100000000004</v>
      </c>
      <c r="HA116">
        <v>62.179099999999998</v>
      </c>
      <c r="HB116">
        <v>31.510400000000001</v>
      </c>
      <c r="HC116">
        <v>1</v>
      </c>
      <c r="HD116">
        <v>0.45177800000000001</v>
      </c>
      <c r="HE116">
        <v>0</v>
      </c>
      <c r="HF116">
        <v>20.277100000000001</v>
      </c>
      <c r="HG116">
        <v>5.2238800000000003</v>
      </c>
      <c r="HH116">
        <v>11.9086</v>
      </c>
      <c r="HI116">
        <v>4.9637500000000001</v>
      </c>
      <c r="HJ116">
        <v>3.2919999999999998</v>
      </c>
      <c r="HK116">
        <v>9999</v>
      </c>
      <c r="HL116">
        <v>9999</v>
      </c>
      <c r="HM116">
        <v>9999</v>
      </c>
      <c r="HN116">
        <v>999.9</v>
      </c>
      <c r="HO116">
        <v>4.9702799999999998</v>
      </c>
      <c r="HP116">
        <v>1.87531</v>
      </c>
      <c r="HQ116">
        <v>1.8740699999999999</v>
      </c>
      <c r="HR116">
        <v>1.8732</v>
      </c>
      <c r="HS116">
        <v>1.8746700000000001</v>
      </c>
      <c r="HT116">
        <v>1.86965</v>
      </c>
      <c r="HU116">
        <v>1.87378</v>
      </c>
      <c r="HV116">
        <v>1.8788100000000001</v>
      </c>
      <c r="HW116">
        <v>0</v>
      </c>
      <c r="HX116">
        <v>0</v>
      </c>
      <c r="HY116">
        <v>0</v>
      </c>
      <c r="HZ116">
        <v>0</v>
      </c>
      <c r="IA116" t="s">
        <v>421</v>
      </c>
      <c r="IB116" t="s">
        <v>422</v>
      </c>
      <c r="IC116" t="s">
        <v>423</v>
      </c>
      <c r="ID116" t="s">
        <v>423</v>
      </c>
      <c r="IE116" t="s">
        <v>423</v>
      </c>
      <c r="IF116" t="s">
        <v>423</v>
      </c>
      <c r="IG116">
        <v>0</v>
      </c>
      <c r="IH116">
        <v>100</v>
      </c>
      <c r="II116">
        <v>100</v>
      </c>
      <c r="IJ116">
        <v>8.7439999999999998</v>
      </c>
      <c r="IK116">
        <v>0.71709999999999996</v>
      </c>
      <c r="IL116">
        <v>7.4160540994305251</v>
      </c>
      <c r="IM116">
        <v>7.5022699049890511E-4</v>
      </c>
      <c r="IN116">
        <v>-1.9075414379404558E-6</v>
      </c>
      <c r="IO116">
        <v>4.87577687351772E-10</v>
      </c>
      <c r="IP116">
        <v>0.71713000000000093</v>
      </c>
      <c r="IQ116">
        <v>0</v>
      </c>
      <c r="IR116">
        <v>0</v>
      </c>
      <c r="IS116">
        <v>0</v>
      </c>
      <c r="IT116">
        <v>1</v>
      </c>
      <c r="IU116">
        <v>1943</v>
      </c>
      <c r="IV116">
        <v>1</v>
      </c>
      <c r="IW116">
        <v>21</v>
      </c>
      <c r="IX116">
        <v>1.8</v>
      </c>
      <c r="IY116">
        <v>1.9</v>
      </c>
      <c r="IZ116">
        <v>1.09253</v>
      </c>
      <c r="JA116">
        <v>2.4255399999999998</v>
      </c>
      <c r="JB116">
        <v>1.42578</v>
      </c>
      <c r="JC116">
        <v>2.2717299999999998</v>
      </c>
      <c r="JD116">
        <v>1.5478499999999999</v>
      </c>
      <c r="JE116">
        <v>2.47925</v>
      </c>
      <c r="JF116">
        <v>38.281199999999998</v>
      </c>
      <c r="JG116">
        <v>14.2546</v>
      </c>
      <c r="JH116">
        <v>18</v>
      </c>
      <c r="JI116">
        <v>631.36599999999999</v>
      </c>
      <c r="JJ116">
        <v>428.84899999999999</v>
      </c>
      <c r="JK116">
        <v>32.325000000000003</v>
      </c>
      <c r="JL116">
        <v>32.946899999999999</v>
      </c>
      <c r="JM116">
        <v>30.001100000000001</v>
      </c>
      <c r="JN116">
        <v>32.686500000000002</v>
      </c>
      <c r="JO116">
        <v>32.606299999999997</v>
      </c>
      <c r="JP116">
        <v>21.904900000000001</v>
      </c>
      <c r="JQ116">
        <v>0</v>
      </c>
      <c r="JR116">
        <v>100</v>
      </c>
      <c r="JS116">
        <v>-999.9</v>
      </c>
      <c r="JT116">
        <v>417.78500000000003</v>
      </c>
      <c r="JU116">
        <v>35</v>
      </c>
      <c r="JV116">
        <v>94.159899999999993</v>
      </c>
      <c r="JW116">
        <v>93.615799999999993</v>
      </c>
    </row>
    <row r="117" spans="1:283" x14ac:dyDescent="0.2">
      <c r="A117">
        <v>101</v>
      </c>
      <c r="B117">
        <v>1690399148.0999999</v>
      </c>
      <c r="C117">
        <v>20778</v>
      </c>
      <c r="D117" t="s">
        <v>886</v>
      </c>
      <c r="E117" t="s">
        <v>887</v>
      </c>
      <c r="F117">
        <v>15</v>
      </c>
      <c r="P117">
        <v>1690399140.099999</v>
      </c>
      <c r="Q117">
        <f t="shared" si="37"/>
        <v>8.7537615361892016E-5</v>
      </c>
      <c r="R117">
        <f t="shared" si="38"/>
        <v>8.7537615361892016E-2</v>
      </c>
      <c r="S117">
        <f t="shared" si="39"/>
        <v>1.426697332972074</v>
      </c>
      <c r="T117">
        <f t="shared" si="40"/>
        <v>410.31461290322579</v>
      </c>
      <c r="U117">
        <f t="shared" si="41"/>
        <v>-148.05181347057419</v>
      </c>
      <c r="V117">
        <f t="shared" si="42"/>
        <v>-15.015057297776748</v>
      </c>
      <c r="W117">
        <f t="shared" si="43"/>
        <v>41.613116911138157</v>
      </c>
      <c r="X117">
        <f t="shared" si="44"/>
        <v>4.1238335162016703E-3</v>
      </c>
      <c r="Y117">
        <f>IF(LEFT(CS117,1)&lt;&gt;"0",IF(LEFT(CS117,1)="1",3,CT117),$D$5+$E$5*(DJ117*DC117/($K$5*1000))+$F$5*(DJ117*DC117/($K$5*1000))*MAX(MIN(CQ117,$J$5),$I$5)*MAX(MIN(CQ117,$J$5),$I$5)+$G$5*MAX(MIN(CQ117,$J$5),$I$5)*(DJ117*DC117/($K$5*1000))+$H$5*(DJ117*DC117/($K$5*1000))*(DJ117*DC117/($K$5*1000)))</f>
        <v>2.9537155773327024</v>
      </c>
      <c r="Z117">
        <f t="shared" si="45"/>
        <v>4.1206375849217177E-3</v>
      </c>
      <c r="AA117">
        <f t="shared" si="46"/>
        <v>2.5756854192367164E-3</v>
      </c>
      <c r="AB117">
        <f t="shared" si="47"/>
        <v>241.742193862748</v>
      </c>
      <c r="AC117">
        <f>(DE117+(AB117+2*0.95*0.0000000567*(((DE117+$B$7)+273)^4-(DE117+273)^4)-44100*Q117)/(1.84*29.3*Y117+8*0.95*0.0000000567*(DE117+273)^3))</f>
        <v>35.135599378126443</v>
      </c>
      <c r="AD117">
        <f>($C$7*DF117+$D$7*DG117+$E$7*AC117)</f>
        <v>33.957893548387098</v>
      </c>
      <c r="AE117">
        <f t="shared" si="48"/>
        <v>5.330473710032483</v>
      </c>
      <c r="AF117">
        <f t="shared" si="49"/>
        <v>62.010756725457796</v>
      </c>
      <c r="AG117">
        <f t="shared" si="50"/>
        <v>3.26731273967762</v>
      </c>
      <c r="AH117">
        <f t="shared" si="51"/>
        <v>5.268945118897836</v>
      </c>
      <c r="AI117">
        <f t="shared" si="52"/>
        <v>2.063160970354863</v>
      </c>
      <c r="AJ117">
        <f t="shared" si="53"/>
        <v>-3.8604088374594379</v>
      </c>
      <c r="AK117">
        <f t="shared" si="54"/>
        <v>-33.108712881871043</v>
      </c>
      <c r="AL117">
        <f>2*0.95*0.0000000567*(((DE117+$B$7)+273)^4-(AD117+273)^4)</f>
        <v>-2.5886895748253549</v>
      </c>
      <c r="AM117">
        <f t="shared" si="55"/>
        <v>202.18438256859216</v>
      </c>
      <c r="AN117">
        <v>0</v>
      </c>
      <c r="AO117">
        <v>0</v>
      </c>
      <c r="AP117">
        <f>IF(AN117*$H$13&gt;=AR117,1,(AR117/(AR117-AN117*$H$13)))</f>
        <v>1</v>
      </c>
      <c r="AQ117">
        <f t="shared" si="56"/>
        <v>0</v>
      </c>
      <c r="AR117">
        <f>MAX(0,($B$13+$C$13*DJ117)/(1+$D$13*DJ117)*DC117/(DE117+273)*$E$13)</f>
        <v>52427.980598526054</v>
      </c>
      <c r="AS117" t="s">
        <v>414</v>
      </c>
      <c r="AT117">
        <v>12558.6</v>
      </c>
      <c r="AU117">
        <v>607.06799999999998</v>
      </c>
      <c r="AV117">
        <v>2188.17</v>
      </c>
      <c r="AW117">
        <f t="shared" si="57"/>
        <v>0.72256817340517421</v>
      </c>
      <c r="AX117">
        <v>-1.734461745173538</v>
      </c>
      <c r="AY117" t="s">
        <v>888</v>
      </c>
      <c r="AZ117">
        <v>12564.4</v>
      </c>
      <c r="BA117">
        <v>477.68342307692308</v>
      </c>
      <c r="BB117">
        <v>538.08799999999997</v>
      </c>
      <c r="BC117">
        <f t="shared" si="58"/>
        <v>0.11225780341333924</v>
      </c>
      <c r="BD117">
        <v>0.5</v>
      </c>
      <c r="BE117">
        <f t="shared" si="59"/>
        <v>1261.2382454578835</v>
      </c>
      <c r="BF117">
        <f t="shared" si="60"/>
        <v>1.426697332972074</v>
      </c>
      <c r="BG117">
        <f t="shared" si="61"/>
        <v>70.791917507997994</v>
      </c>
      <c r="BH117">
        <f t="shared" si="62"/>
        <v>2.506393292092071E-3</v>
      </c>
      <c r="BI117">
        <f t="shared" si="63"/>
        <v>3.0665653201706786</v>
      </c>
      <c r="BJ117">
        <f t="shared" si="64"/>
        <v>328.00961530430135</v>
      </c>
      <c r="BK117" t="s">
        <v>889</v>
      </c>
      <c r="BL117">
        <v>391.71</v>
      </c>
      <c r="BM117">
        <f t="shared" si="65"/>
        <v>391.71</v>
      </c>
      <c r="BN117">
        <f t="shared" si="66"/>
        <v>0.27203357071705747</v>
      </c>
      <c r="BO117">
        <f t="shared" si="67"/>
        <v>0.41266158113293594</v>
      </c>
      <c r="BP117">
        <f t="shared" si="68"/>
        <v>0.91851864221858548</v>
      </c>
      <c r="BQ117">
        <f t="shared" si="69"/>
        <v>-0.87568247206548089</v>
      </c>
      <c r="BR117">
        <f t="shared" si="70"/>
        <v>1.0436277988390377</v>
      </c>
      <c r="BS117">
        <f t="shared" si="71"/>
        <v>0.338390783804847</v>
      </c>
      <c r="BT117">
        <f t="shared" si="72"/>
        <v>0.661609216195153</v>
      </c>
      <c r="BU117">
        <v>3320</v>
      </c>
      <c r="BV117">
        <v>300</v>
      </c>
      <c r="BW117">
        <v>300</v>
      </c>
      <c r="BX117">
        <v>300</v>
      </c>
      <c r="BY117">
        <v>12564.4</v>
      </c>
      <c r="BZ117">
        <v>532</v>
      </c>
      <c r="CA117">
        <v>-9.1002500000000007E-3</v>
      </c>
      <c r="CB117">
        <v>1.1499999999999999</v>
      </c>
      <c r="CC117" t="s">
        <v>417</v>
      </c>
      <c r="CD117" t="s">
        <v>417</v>
      </c>
      <c r="CE117" t="s">
        <v>417</v>
      </c>
      <c r="CF117" t="s">
        <v>417</v>
      </c>
      <c r="CG117" t="s">
        <v>417</v>
      </c>
      <c r="CH117" t="s">
        <v>417</v>
      </c>
      <c r="CI117" t="s">
        <v>417</v>
      </c>
      <c r="CJ117" t="s">
        <v>417</v>
      </c>
      <c r="CK117" t="s">
        <v>417</v>
      </c>
      <c r="CL117" t="s">
        <v>417</v>
      </c>
      <c r="CM117">
        <f>$B$11*DK117+$C$11*DL117+$F$11*DW117*(1-DZ117)</f>
        <v>1500.032580645161</v>
      </c>
      <c r="CN117">
        <f t="shared" si="73"/>
        <v>1261.2382454578835</v>
      </c>
      <c r="CO117">
        <f>($B$11*$D$9+$C$11*$D$9+$F$11*((EJ117+EB117)/MAX(EJ117+EB117+EK117, 0.1)*$I$9+EK117/MAX(EJ117+EB117+EK117, 0.1)*$J$9))/($B$11+$C$11+$F$11)</f>
        <v>0.84080723427715653</v>
      </c>
      <c r="CP117">
        <f>($B$11*$K$9+$C$11*$K$9+$F$11*((EJ117+EB117)/MAX(EJ117+EB117+EK117, 0.1)*$P$9+EK117/MAX(EJ117+EB117+EK117, 0.1)*$Q$9))/($B$11+$C$11+$F$11)</f>
        <v>0.1611579621549121</v>
      </c>
      <c r="CQ117">
        <v>6</v>
      </c>
      <c r="CR117">
        <v>0.5</v>
      </c>
      <c r="CS117" t="s">
        <v>418</v>
      </c>
      <c r="CT117">
        <v>2</v>
      </c>
      <c r="CU117">
        <v>1690399140.099999</v>
      </c>
      <c r="CV117">
        <v>410.31461290322579</v>
      </c>
      <c r="CW117">
        <v>411.77687096774201</v>
      </c>
      <c r="CX117">
        <v>32.216432258064508</v>
      </c>
      <c r="CY117">
        <v>32.131735483870962</v>
      </c>
      <c r="CZ117">
        <v>401.17461290322581</v>
      </c>
      <c r="DA117">
        <v>31.539432258064519</v>
      </c>
      <c r="DB117">
        <v>600.14658064516129</v>
      </c>
      <c r="DC117">
        <v>101.31774193548389</v>
      </c>
      <c r="DD117">
        <v>9.9842529032258071E-2</v>
      </c>
      <c r="DE117">
        <v>33.749977419354828</v>
      </c>
      <c r="DF117">
        <v>33.957893548387098</v>
      </c>
      <c r="DG117">
        <v>999.90000000000032</v>
      </c>
      <c r="DH117">
        <v>0</v>
      </c>
      <c r="DI117">
        <v>0</v>
      </c>
      <c r="DJ117">
        <v>10006.549354838709</v>
      </c>
      <c r="DK117">
        <v>0</v>
      </c>
      <c r="DL117">
        <v>2018.3929032258061</v>
      </c>
      <c r="DM117">
        <v>-1.8527912903225801</v>
      </c>
      <c r="DN117">
        <v>423.58758064516132</v>
      </c>
      <c r="DO117">
        <v>425.44729032258073</v>
      </c>
      <c r="DP117">
        <v>0.1248189774193548</v>
      </c>
      <c r="DQ117">
        <v>411.77687096774201</v>
      </c>
      <c r="DR117">
        <v>32.131735483870962</v>
      </c>
      <c r="DS117">
        <v>3.2681619354838709</v>
      </c>
      <c r="DT117">
        <v>3.255515806451613</v>
      </c>
      <c r="DU117">
        <v>25.46116774193548</v>
      </c>
      <c r="DV117">
        <v>25.39593870967742</v>
      </c>
      <c r="DW117">
        <v>1500.032580645161</v>
      </c>
      <c r="DX117">
        <v>0.97300241935483878</v>
      </c>
      <c r="DY117">
        <v>2.69977064516129E-2</v>
      </c>
      <c r="DZ117">
        <v>0</v>
      </c>
      <c r="EA117">
        <v>477.75012903225809</v>
      </c>
      <c r="EB117">
        <v>4.9993100000000013</v>
      </c>
      <c r="EC117">
        <v>8637.73</v>
      </c>
      <c r="ED117">
        <v>13259.519354838711</v>
      </c>
      <c r="EE117">
        <v>42.120935483870973</v>
      </c>
      <c r="EF117">
        <v>43.807999999999971</v>
      </c>
      <c r="EG117">
        <v>42.441064516129018</v>
      </c>
      <c r="EH117">
        <v>43.125</v>
      </c>
      <c r="EI117">
        <v>43.485774193548387</v>
      </c>
      <c r="EJ117">
        <v>1454.670322580645</v>
      </c>
      <c r="EK117">
        <v>40.36258064516128</v>
      </c>
      <c r="EL117">
        <v>0</v>
      </c>
      <c r="EM117">
        <v>107.5</v>
      </c>
      <c r="EN117">
        <v>0</v>
      </c>
      <c r="EO117">
        <v>477.68342307692308</v>
      </c>
      <c r="EP117">
        <v>-2.5391794979012849</v>
      </c>
      <c r="EQ117">
        <v>-172.65333260775921</v>
      </c>
      <c r="ER117">
        <v>8636.0742307692308</v>
      </c>
      <c r="ES117">
        <v>15</v>
      </c>
      <c r="ET117">
        <v>1690399171.5999999</v>
      </c>
      <c r="EU117" t="s">
        <v>890</v>
      </c>
      <c r="EV117">
        <v>1690399171.5999999</v>
      </c>
      <c r="EW117">
        <v>1690399164.0999999</v>
      </c>
      <c r="EX117">
        <v>67</v>
      </c>
      <c r="EY117">
        <v>0.39200000000000002</v>
      </c>
      <c r="EZ117">
        <v>-0.04</v>
      </c>
      <c r="FA117">
        <v>9.14</v>
      </c>
      <c r="FB117">
        <v>0.67700000000000005</v>
      </c>
      <c r="FC117">
        <v>412</v>
      </c>
      <c r="FD117">
        <v>32</v>
      </c>
      <c r="FE117">
        <v>1.04</v>
      </c>
      <c r="FF117">
        <v>0.32</v>
      </c>
      <c r="FG117">
        <v>1.8009744368789</v>
      </c>
      <c r="FH117">
        <v>-1.970559009934502E-2</v>
      </c>
      <c r="FI117">
        <v>4.8173738572649782E-2</v>
      </c>
      <c r="FJ117">
        <v>1</v>
      </c>
      <c r="FK117">
        <v>-1.856133902439024</v>
      </c>
      <c r="FL117">
        <v>-5.7764529616725749E-2</v>
      </c>
      <c r="FM117">
        <v>5.0681656029984867E-2</v>
      </c>
      <c r="FN117">
        <v>1</v>
      </c>
      <c r="FO117">
        <v>409.92403225806453</v>
      </c>
      <c r="FP117">
        <v>3.8419354837884633E-2</v>
      </c>
      <c r="FQ117">
        <v>1.874357330026926E-2</v>
      </c>
      <c r="FR117">
        <v>1</v>
      </c>
      <c r="FS117">
        <v>0.1051003902439024</v>
      </c>
      <c r="FT117">
        <v>0.47326468222996498</v>
      </c>
      <c r="FU117">
        <v>4.6843239528555881E-2</v>
      </c>
      <c r="FV117">
        <v>1</v>
      </c>
      <c r="FW117">
        <v>32.25656129032258</v>
      </c>
      <c r="FX117">
        <v>0.52815967741935066</v>
      </c>
      <c r="FY117">
        <v>3.9623572956246023E-2</v>
      </c>
      <c r="FZ117">
        <v>1</v>
      </c>
      <c r="GA117">
        <v>5</v>
      </c>
      <c r="GB117">
        <v>5</v>
      </c>
      <c r="GC117" t="s">
        <v>420</v>
      </c>
      <c r="GD117">
        <v>3.1712500000000001</v>
      </c>
      <c r="GE117">
        <v>2.7970899999999999</v>
      </c>
      <c r="GF117">
        <v>0.10023600000000001</v>
      </c>
      <c r="GG117">
        <v>0.102801</v>
      </c>
      <c r="GH117">
        <v>0.14485899999999999</v>
      </c>
      <c r="GI117">
        <v>0.146089</v>
      </c>
      <c r="GJ117">
        <v>27779.7</v>
      </c>
      <c r="GK117">
        <v>20675.599999999999</v>
      </c>
      <c r="GL117">
        <v>28886.5</v>
      </c>
      <c r="GM117">
        <v>22598.1</v>
      </c>
      <c r="GN117">
        <v>31415.200000000001</v>
      </c>
      <c r="GO117">
        <v>28053.1</v>
      </c>
      <c r="GP117">
        <v>39845.300000000003</v>
      </c>
      <c r="GQ117">
        <v>36732.1</v>
      </c>
      <c r="GR117">
        <v>2.0935000000000001</v>
      </c>
      <c r="GS117">
        <v>1.8096000000000001</v>
      </c>
      <c r="GT117">
        <v>0.10144</v>
      </c>
      <c r="GU117">
        <v>0</v>
      </c>
      <c r="GV117">
        <v>32.335299999999997</v>
      </c>
      <c r="GW117">
        <v>999.9</v>
      </c>
      <c r="GX117">
        <v>62.5</v>
      </c>
      <c r="GY117">
        <v>34.5</v>
      </c>
      <c r="GZ117">
        <v>33.891300000000001</v>
      </c>
      <c r="HA117">
        <v>61.969099999999997</v>
      </c>
      <c r="HB117">
        <v>30.5609</v>
      </c>
      <c r="HC117">
        <v>1</v>
      </c>
      <c r="HD117">
        <v>0.47642000000000001</v>
      </c>
      <c r="HE117">
        <v>0</v>
      </c>
      <c r="HF117">
        <v>20.276800000000001</v>
      </c>
      <c r="HG117">
        <v>5.2229799999999997</v>
      </c>
      <c r="HH117">
        <v>11.911300000000001</v>
      </c>
      <c r="HI117">
        <v>4.9637000000000002</v>
      </c>
      <c r="HJ117">
        <v>3.2919999999999998</v>
      </c>
      <c r="HK117">
        <v>9999</v>
      </c>
      <c r="HL117">
        <v>9999</v>
      </c>
      <c r="HM117">
        <v>9999</v>
      </c>
      <c r="HN117">
        <v>999.9</v>
      </c>
      <c r="HO117">
        <v>4.9702900000000003</v>
      </c>
      <c r="HP117">
        <v>1.8752899999999999</v>
      </c>
      <c r="HQ117">
        <v>1.87408</v>
      </c>
      <c r="HR117">
        <v>1.87324</v>
      </c>
      <c r="HS117">
        <v>1.87469</v>
      </c>
      <c r="HT117">
        <v>1.8696600000000001</v>
      </c>
      <c r="HU117">
        <v>1.87378</v>
      </c>
      <c r="HV117">
        <v>1.8788100000000001</v>
      </c>
      <c r="HW117">
        <v>0</v>
      </c>
      <c r="HX117">
        <v>0</v>
      </c>
      <c r="HY117">
        <v>0</v>
      </c>
      <c r="HZ117">
        <v>0</v>
      </c>
      <c r="IA117" t="s">
        <v>421</v>
      </c>
      <c r="IB117" t="s">
        <v>422</v>
      </c>
      <c r="IC117" t="s">
        <v>423</v>
      </c>
      <c r="ID117" t="s">
        <v>423</v>
      </c>
      <c r="IE117" t="s">
        <v>423</v>
      </c>
      <c r="IF117" t="s">
        <v>423</v>
      </c>
      <c r="IG117">
        <v>0</v>
      </c>
      <c r="IH117">
        <v>100</v>
      </c>
      <c r="II117">
        <v>100</v>
      </c>
      <c r="IJ117">
        <v>9.14</v>
      </c>
      <c r="IK117">
        <v>0.67700000000000005</v>
      </c>
      <c r="IL117">
        <v>8.7241148606179184</v>
      </c>
      <c r="IM117">
        <v>7.5022699049890511E-4</v>
      </c>
      <c r="IN117">
        <v>-1.9075414379404558E-6</v>
      </c>
      <c r="IO117">
        <v>4.87577687351772E-10</v>
      </c>
      <c r="IP117">
        <v>0.71713000000000093</v>
      </c>
      <c r="IQ117">
        <v>0</v>
      </c>
      <c r="IR117">
        <v>0</v>
      </c>
      <c r="IS117">
        <v>0</v>
      </c>
      <c r="IT117">
        <v>1</v>
      </c>
      <c r="IU117">
        <v>1943</v>
      </c>
      <c r="IV117">
        <v>1</v>
      </c>
      <c r="IW117">
        <v>21</v>
      </c>
      <c r="IX117">
        <v>1.4</v>
      </c>
      <c r="IY117">
        <v>3.7</v>
      </c>
      <c r="IZ117">
        <v>1.07666</v>
      </c>
      <c r="JA117">
        <v>2.4389599999999998</v>
      </c>
      <c r="JB117">
        <v>1.42578</v>
      </c>
      <c r="JC117">
        <v>2.2717299999999998</v>
      </c>
      <c r="JD117">
        <v>1.5478499999999999</v>
      </c>
      <c r="JE117">
        <v>2.3535200000000001</v>
      </c>
      <c r="JF117">
        <v>38.5259</v>
      </c>
      <c r="JG117">
        <v>14.228300000000001</v>
      </c>
      <c r="JH117">
        <v>18</v>
      </c>
      <c r="JI117">
        <v>631.08100000000002</v>
      </c>
      <c r="JJ117">
        <v>427.59300000000002</v>
      </c>
      <c r="JK117">
        <v>32.632899999999999</v>
      </c>
      <c r="JL117">
        <v>33.253399999999999</v>
      </c>
      <c r="JM117">
        <v>30.001300000000001</v>
      </c>
      <c r="JN117">
        <v>32.974200000000003</v>
      </c>
      <c r="JO117">
        <v>32.8979</v>
      </c>
      <c r="JP117">
        <v>21.562000000000001</v>
      </c>
      <c r="JQ117">
        <v>0</v>
      </c>
      <c r="JR117">
        <v>100</v>
      </c>
      <c r="JS117">
        <v>-999.9</v>
      </c>
      <c r="JT117">
        <v>411.89100000000002</v>
      </c>
      <c r="JU117">
        <v>35</v>
      </c>
      <c r="JV117">
        <v>94.118899999999996</v>
      </c>
      <c r="JW117">
        <v>93.586100000000002</v>
      </c>
    </row>
    <row r="118" spans="1:283" x14ac:dyDescent="0.2">
      <c r="A118">
        <v>102</v>
      </c>
      <c r="B118">
        <v>1690399304.0999999</v>
      </c>
      <c r="C118">
        <v>20934</v>
      </c>
      <c r="D118" t="s">
        <v>891</v>
      </c>
      <c r="E118" t="s">
        <v>892</v>
      </c>
      <c r="F118">
        <v>15</v>
      </c>
      <c r="P118">
        <v>1690399296.349999</v>
      </c>
      <c r="Q118">
        <f t="shared" si="37"/>
        <v>3.1410190221482303E-5</v>
      </c>
      <c r="R118">
        <f t="shared" si="38"/>
        <v>3.1410190221482302E-2</v>
      </c>
      <c r="S118">
        <f t="shared" si="39"/>
        <v>-0.6369369567965919</v>
      </c>
      <c r="T118">
        <f t="shared" si="40"/>
        <v>409.61696666666671</v>
      </c>
      <c r="U118">
        <f t="shared" si="41"/>
        <v>1068.3499797067605</v>
      </c>
      <c r="V118">
        <f t="shared" si="42"/>
        <v>108.34933224837523</v>
      </c>
      <c r="W118">
        <f t="shared" si="43"/>
        <v>41.542308849128418</v>
      </c>
      <c r="X118">
        <f t="shared" si="44"/>
        <v>1.4910388479082274E-3</v>
      </c>
      <c r="Y118">
        <f>IF(LEFT(CS118,1)&lt;&gt;"0",IF(LEFT(CS118,1)="1",3,CT118),$D$5+$E$5*(DJ118*DC118/($K$5*1000))+$F$5*(DJ118*DC118/($K$5*1000))*MAX(MIN(CQ118,$J$5),$I$5)*MAX(MIN(CQ118,$J$5),$I$5)+$G$5*MAX(MIN(CQ118,$J$5),$I$5)*(DJ118*DC118/($K$5*1000))+$H$5*(DJ118*DC118/($K$5*1000))*(DJ118*DC118/($K$5*1000)))</f>
        <v>2.9516426418409165</v>
      </c>
      <c r="Z118">
        <f t="shared" si="45"/>
        <v>1.4906205265616851E-3</v>
      </c>
      <c r="AA118">
        <f t="shared" si="46"/>
        <v>9.3167540290850915E-4</v>
      </c>
      <c r="AB118">
        <f t="shared" si="47"/>
        <v>241.76112677517142</v>
      </c>
      <c r="AC118">
        <f>(DE118+(AB118+2*0.95*0.0000000567*(((DE118+$B$7)+273)^4-(DE118+273)^4)-44100*Q118)/(1.84*29.3*Y118+8*0.95*0.0000000567*(DE118+273)^3))</f>
        <v>35.289127994682744</v>
      </c>
      <c r="AD118">
        <f>($C$7*DF118+$D$7*DG118+$E$7*AC118)</f>
        <v>33.937206666666668</v>
      </c>
      <c r="AE118">
        <f t="shared" si="48"/>
        <v>5.3243239818137029</v>
      </c>
      <c r="AF118">
        <f t="shared" si="49"/>
        <v>61.733228241938576</v>
      </c>
      <c r="AG118">
        <f t="shared" si="50"/>
        <v>3.2778992513805552</v>
      </c>
      <c r="AH118">
        <f t="shared" si="51"/>
        <v>5.3097810445521274</v>
      </c>
      <c r="AI118">
        <f t="shared" si="52"/>
        <v>2.0464247304331478</v>
      </c>
      <c r="AJ118">
        <f t="shared" si="53"/>
        <v>-1.3851893887673696</v>
      </c>
      <c r="AK118">
        <f t="shared" si="54"/>
        <v>-7.7978493771006443</v>
      </c>
      <c r="AL118">
        <f>2*0.95*0.0000000567*(((DE118+$B$7)+273)^4-(AD118+273)^4)</f>
        <v>-0.61047358592447132</v>
      </c>
      <c r="AM118">
        <f t="shared" si="55"/>
        <v>231.96761442337893</v>
      </c>
      <c r="AN118">
        <v>0</v>
      </c>
      <c r="AO118">
        <v>0</v>
      </c>
      <c r="AP118">
        <f>IF(AN118*$H$13&gt;=AR118,1,(AR118/(AR118-AN118*$H$13)))</f>
        <v>1</v>
      </c>
      <c r="AQ118">
        <f t="shared" si="56"/>
        <v>0</v>
      </c>
      <c r="AR118">
        <f>MAX(0,($B$13+$C$13*DJ118)/(1+$D$13*DJ118)*DC118/(DE118+273)*$E$13)</f>
        <v>52345.239628292838</v>
      </c>
      <c r="AS118" t="s">
        <v>414</v>
      </c>
      <c r="AT118">
        <v>12558.6</v>
      </c>
      <c r="AU118">
        <v>607.06799999999998</v>
      </c>
      <c r="AV118">
        <v>2188.17</v>
      </c>
      <c r="AW118">
        <f t="shared" si="57"/>
        <v>0.72256817340517421</v>
      </c>
      <c r="AX118">
        <v>-1.734461745173538</v>
      </c>
      <c r="AY118" t="s">
        <v>893</v>
      </c>
      <c r="AZ118">
        <v>12542</v>
      </c>
      <c r="BA118">
        <v>425.06146153846157</v>
      </c>
      <c r="BB118">
        <v>452.94600000000003</v>
      </c>
      <c r="BC118">
        <f t="shared" si="58"/>
        <v>6.1562611131433909E-2</v>
      </c>
      <c r="BD118">
        <v>0.5</v>
      </c>
      <c r="BE118">
        <f t="shared" si="59"/>
        <v>1261.3352105570839</v>
      </c>
      <c r="BF118">
        <f t="shared" si="60"/>
        <v>-0.6369369567965919</v>
      </c>
      <c r="BG118">
        <f t="shared" si="61"/>
        <v>38.825544536955533</v>
      </c>
      <c r="BH118">
        <f t="shared" si="62"/>
        <v>8.7012935117557774E-4</v>
      </c>
      <c r="BI118">
        <f t="shared" si="63"/>
        <v>3.8309732285967866</v>
      </c>
      <c r="BJ118">
        <f t="shared" si="64"/>
        <v>294.2883573267336</v>
      </c>
      <c r="BK118" t="s">
        <v>894</v>
      </c>
      <c r="BL118">
        <v>254.47</v>
      </c>
      <c r="BM118">
        <f t="shared" si="65"/>
        <v>254.47</v>
      </c>
      <c r="BN118">
        <f t="shared" si="66"/>
        <v>0.43818909980439169</v>
      </c>
      <c r="BO118">
        <f t="shared" si="67"/>
        <v>0.14049325087939324</v>
      </c>
      <c r="BP118">
        <f t="shared" si="68"/>
        <v>0.89735946630811403</v>
      </c>
      <c r="BQ118">
        <f t="shared" si="69"/>
        <v>-0.18092510129338096</v>
      </c>
      <c r="BR118">
        <f t="shared" si="70"/>
        <v>1.0974775820914779</v>
      </c>
      <c r="BS118">
        <f t="shared" si="71"/>
        <v>8.4108583784287039E-2</v>
      </c>
      <c r="BT118">
        <f t="shared" si="72"/>
        <v>0.91589141621571302</v>
      </c>
      <c r="BU118">
        <v>3322</v>
      </c>
      <c r="BV118">
        <v>300</v>
      </c>
      <c r="BW118">
        <v>300</v>
      </c>
      <c r="BX118">
        <v>300</v>
      </c>
      <c r="BY118">
        <v>12542</v>
      </c>
      <c r="BZ118">
        <v>446.81</v>
      </c>
      <c r="CA118">
        <v>-9.0808199999999999E-3</v>
      </c>
      <c r="CB118">
        <v>-0.38</v>
      </c>
      <c r="CC118" t="s">
        <v>417</v>
      </c>
      <c r="CD118" t="s">
        <v>417</v>
      </c>
      <c r="CE118" t="s">
        <v>417</v>
      </c>
      <c r="CF118" t="s">
        <v>417</v>
      </c>
      <c r="CG118" t="s">
        <v>417</v>
      </c>
      <c r="CH118" t="s">
        <v>417</v>
      </c>
      <c r="CI118" t="s">
        <v>417</v>
      </c>
      <c r="CJ118" t="s">
        <v>417</v>
      </c>
      <c r="CK118" t="s">
        <v>417</v>
      </c>
      <c r="CL118" t="s">
        <v>417</v>
      </c>
      <c r="CM118">
        <f>$B$11*DK118+$C$11*DL118+$F$11*DW118*(1-DZ118)</f>
        <v>1500.147666666667</v>
      </c>
      <c r="CN118">
        <f t="shared" si="73"/>
        <v>1261.3352105570839</v>
      </c>
      <c r="CO118">
        <f>($B$11*$D$9+$C$11*$D$9+$F$11*((EJ118+EB118)/MAX(EJ118+EB118+EK118, 0.1)*$I$9+EK118/MAX(EJ118+EB118+EK118, 0.1)*$J$9))/($B$11+$C$11+$F$11)</f>
        <v>0.84080736755720509</v>
      </c>
      <c r="CP118">
        <f>($B$11*$K$9+$C$11*$K$9+$F$11*((EJ118+EB118)/MAX(EJ118+EB118+EK118, 0.1)*$P$9+EK118/MAX(EJ118+EB118+EK118, 0.1)*$Q$9))/($B$11+$C$11+$F$11)</f>
        <v>0.16115821938540587</v>
      </c>
      <c r="CQ118">
        <v>6</v>
      </c>
      <c r="CR118">
        <v>0.5</v>
      </c>
      <c r="CS118" t="s">
        <v>418</v>
      </c>
      <c r="CT118">
        <v>2</v>
      </c>
      <c r="CU118">
        <v>1690399296.349999</v>
      </c>
      <c r="CV118">
        <v>409.61696666666671</v>
      </c>
      <c r="CW118">
        <v>408.99306666666661</v>
      </c>
      <c r="CX118">
        <v>32.320860000000003</v>
      </c>
      <c r="CY118">
        <v>32.290473333333317</v>
      </c>
      <c r="CZ118">
        <v>400.79396666666668</v>
      </c>
      <c r="DA118">
        <v>31.658860000000001</v>
      </c>
      <c r="DB118">
        <v>600.16426666666666</v>
      </c>
      <c r="DC118">
        <v>101.3172666666667</v>
      </c>
      <c r="DD118">
        <v>0.10018483</v>
      </c>
      <c r="DE118">
        <v>33.88820333333333</v>
      </c>
      <c r="DF118">
        <v>33.937206666666668</v>
      </c>
      <c r="DG118">
        <v>999.9000000000002</v>
      </c>
      <c r="DH118">
        <v>0</v>
      </c>
      <c r="DI118">
        <v>0</v>
      </c>
      <c r="DJ118">
        <v>9994.8269999999975</v>
      </c>
      <c r="DK118">
        <v>0</v>
      </c>
      <c r="DL118">
        <v>1964.164666666667</v>
      </c>
      <c r="DM118">
        <v>0.94225653333333337</v>
      </c>
      <c r="DN118">
        <v>423.63386666666668</v>
      </c>
      <c r="DO118">
        <v>422.64033333333327</v>
      </c>
      <c r="DP118">
        <v>4.5501068666666672E-2</v>
      </c>
      <c r="DQ118">
        <v>408.99306666666661</v>
      </c>
      <c r="DR118">
        <v>32.290473333333317</v>
      </c>
      <c r="DS118">
        <v>3.2761896666666672</v>
      </c>
      <c r="DT118">
        <v>3.2715800000000002</v>
      </c>
      <c r="DU118">
        <v>25.50248666666667</v>
      </c>
      <c r="DV118">
        <v>25.47878</v>
      </c>
      <c r="DW118">
        <v>1500.147666666667</v>
      </c>
      <c r="DX118">
        <v>0.97299766666666643</v>
      </c>
      <c r="DY118">
        <v>2.7002019999999991E-2</v>
      </c>
      <c r="DZ118">
        <v>0</v>
      </c>
      <c r="EA118">
        <v>425.09926666666672</v>
      </c>
      <c r="EB118">
        <v>4.9993100000000004</v>
      </c>
      <c r="EC118">
        <v>7983.2273333333324</v>
      </c>
      <c r="ED118">
        <v>13260.53</v>
      </c>
      <c r="EE118">
        <v>42.436999999999983</v>
      </c>
      <c r="EF118">
        <v>43.936999999999983</v>
      </c>
      <c r="EG118">
        <v>42.686999999999983</v>
      </c>
      <c r="EH118">
        <v>43.422533333333313</v>
      </c>
      <c r="EI118">
        <v>43.720599999999997</v>
      </c>
      <c r="EJ118">
        <v>1454.775333333333</v>
      </c>
      <c r="EK118">
        <v>40.372333333333351</v>
      </c>
      <c r="EL118">
        <v>0</v>
      </c>
      <c r="EM118">
        <v>155.60000014305109</v>
      </c>
      <c r="EN118">
        <v>0</v>
      </c>
      <c r="EO118">
        <v>425.06146153846157</v>
      </c>
      <c r="EP118">
        <v>-8.9900854559132668</v>
      </c>
      <c r="EQ118">
        <v>-740.1733324873403</v>
      </c>
      <c r="ER118">
        <v>7979.1042307692314</v>
      </c>
      <c r="ES118">
        <v>15</v>
      </c>
      <c r="ET118">
        <v>1690399337.5999999</v>
      </c>
      <c r="EU118" t="s">
        <v>895</v>
      </c>
      <c r="EV118">
        <v>1690399337.5999999</v>
      </c>
      <c r="EW118">
        <v>1690399324.0999999</v>
      </c>
      <c r="EX118">
        <v>68</v>
      </c>
      <c r="EY118">
        <v>-0.318</v>
      </c>
      <c r="EZ118">
        <v>-1.4999999999999999E-2</v>
      </c>
      <c r="FA118">
        <v>8.8230000000000004</v>
      </c>
      <c r="FB118">
        <v>0.66200000000000003</v>
      </c>
      <c r="FC118">
        <v>410</v>
      </c>
      <c r="FD118">
        <v>32</v>
      </c>
      <c r="FE118">
        <v>0.45</v>
      </c>
      <c r="FF118">
        <v>0.42</v>
      </c>
      <c r="FG118">
        <v>-0.9662383191031928</v>
      </c>
      <c r="FH118">
        <v>0.38930883689607843</v>
      </c>
      <c r="FI118">
        <v>3.9884768537962488E-2</v>
      </c>
      <c r="FJ118">
        <v>1</v>
      </c>
      <c r="FK118">
        <v>0.979958</v>
      </c>
      <c r="FL118">
        <v>-0.64679422996515656</v>
      </c>
      <c r="FM118">
        <v>7.6458470589770705E-2</v>
      </c>
      <c r="FN118">
        <v>1</v>
      </c>
      <c r="FO118">
        <v>409.93619354838722</v>
      </c>
      <c r="FP118">
        <v>5.5741935482402492E-2</v>
      </c>
      <c r="FQ118">
        <v>1.533585163834993E-2</v>
      </c>
      <c r="FR118">
        <v>1</v>
      </c>
      <c r="FS118">
        <v>2.287366731707317E-2</v>
      </c>
      <c r="FT118">
        <v>0.44574321616724738</v>
      </c>
      <c r="FU118">
        <v>4.4640675782266992E-2</v>
      </c>
      <c r="FV118">
        <v>1</v>
      </c>
      <c r="FW118">
        <v>32.333990322580647</v>
      </c>
      <c r="FX118">
        <v>0.38280967741934951</v>
      </c>
      <c r="FY118">
        <v>2.8998168516568092E-2</v>
      </c>
      <c r="FZ118">
        <v>1</v>
      </c>
      <c r="GA118">
        <v>5</v>
      </c>
      <c r="GB118">
        <v>5</v>
      </c>
      <c r="GC118" t="s">
        <v>420</v>
      </c>
      <c r="GD118">
        <v>3.1707900000000002</v>
      </c>
      <c r="GE118">
        <v>2.7965900000000001</v>
      </c>
      <c r="GF118">
        <v>0.100066</v>
      </c>
      <c r="GG118">
        <v>0.10217</v>
      </c>
      <c r="GH118">
        <v>0.144986</v>
      </c>
      <c r="GI118">
        <v>0.146427</v>
      </c>
      <c r="GJ118">
        <v>27762.799999999999</v>
      </c>
      <c r="GK118">
        <v>20646.400000000001</v>
      </c>
      <c r="GL118">
        <v>28865.4</v>
      </c>
      <c r="GM118">
        <v>22551.8</v>
      </c>
      <c r="GN118">
        <v>31391.5</v>
      </c>
      <c r="GO118">
        <v>27970.5</v>
      </c>
      <c r="GP118">
        <v>39818.400000000001</v>
      </c>
      <c r="GQ118">
        <v>36636.6</v>
      </c>
      <c r="GR118">
        <v>2.08975</v>
      </c>
      <c r="GS118">
        <v>1.80375</v>
      </c>
      <c r="GT118">
        <v>0.107475</v>
      </c>
      <c r="GU118">
        <v>0</v>
      </c>
      <c r="GV118">
        <v>32.241500000000002</v>
      </c>
      <c r="GW118">
        <v>999.9</v>
      </c>
      <c r="GX118">
        <v>62.2</v>
      </c>
      <c r="GY118">
        <v>34.700000000000003</v>
      </c>
      <c r="GZ118">
        <v>34.107199999999999</v>
      </c>
      <c r="HA118">
        <v>62.119</v>
      </c>
      <c r="HB118">
        <v>30.588899999999999</v>
      </c>
      <c r="HC118">
        <v>1</v>
      </c>
      <c r="HD118">
        <v>0.51216200000000001</v>
      </c>
      <c r="HE118">
        <v>0</v>
      </c>
      <c r="HF118">
        <v>20.277000000000001</v>
      </c>
      <c r="HG118">
        <v>5.2235800000000001</v>
      </c>
      <c r="HH118">
        <v>11.912800000000001</v>
      </c>
      <c r="HI118">
        <v>4.9637000000000002</v>
      </c>
      <c r="HJ118">
        <v>3.2919999999999998</v>
      </c>
      <c r="HK118">
        <v>9999</v>
      </c>
      <c r="HL118">
        <v>9999</v>
      </c>
      <c r="HM118">
        <v>9999</v>
      </c>
      <c r="HN118">
        <v>999.9</v>
      </c>
      <c r="HO118">
        <v>4.9702999999999999</v>
      </c>
      <c r="HP118">
        <v>1.87531</v>
      </c>
      <c r="HQ118">
        <v>1.87408</v>
      </c>
      <c r="HR118">
        <v>1.87324</v>
      </c>
      <c r="HS118">
        <v>1.87469</v>
      </c>
      <c r="HT118">
        <v>1.8696600000000001</v>
      </c>
      <c r="HU118">
        <v>1.8737900000000001</v>
      </c>
      <c r="HV118">
        <v>1.8789</v>
      </c>
      <c r="HW118">
        <v>0</v>
      </c>
      <c r="HX118">
        <v>0</v>
      </c>
      <c r="HY118">
        <v>0</v>
      </c>
      <c r="HZ118">
        <v>0</v>
      </c>
      <c r="IA118" t="s">
        <v>421</v>
      </c>
      <c r="IB118" t="s">
        <v>422</v>
      </c>
      <c r="IC118" t="s">
        <v>423</v>
      </c>
      <c r="ID118" t="s">
        <v>423</v>
      </c>
      <c r="IE118" t="s">
        <v>423</v>
      </c>
      <c r="IF118" t="s">
        <v>423</v>
      </c>
      <c r="IG118">
        <v>0</v>
      </c>
      <c r="IH118">
        <v>100</v>
      </c>
      <c r="II118">
        <v>100</v>
      </c>
      <c r="IJ118">
        <v>8.8230000000000004</v>
      </c>
      <c r="IK118">
        <v>0.66200000000000003</v>
      </c>
      <c r="IL118">
        <v>9.115659353150587</v>
      </c>
      <c r="IM118">
        <v>7.5022699049890511E-4</v>
      </c>
      <c r="IN118">
        <v>-1.9075414379404558E-6</v>
      </c>
      <c r="IO118">
        <v>4.87577687351772E-10</v>
      </c>
      <c r="IP118">
        <v>0.67709999999999582</v>
      </c>
      <c r="IQ118">
        <v>0</v>
      </c>
      <c r="IR118">
        <v>0</v>
      </c>
      <c r="IS118">
        <v>0</v>
      </c>
      <c r="IT118">
        <v>1</v>
      </c>
      <c r="IU118">
        <v>1943</v>
      </c>
      <c r="IV118">
        <v>1</v>
      </c>
      <c r="IW118">
        <v>21</v>
      </c>
      <c r="IX118">
        <v>2.2000000000000002</v>
      </c>
      <c r="IY118">
        <v>2.2999999999999998</v>
      </c>
      <c r="IZ118">
        <v>1.073</v>
      </c>
      <c r="JA118">
        <v>2.4389599999999998</v>
      </c>
      <c r="JB118">
        <v>1.42578</v>
      </c>
      <c r="JC118">
        <v>2.2717299999999998</v>
      </c>
      <c r="JD118">
        <v>1.5478499999999999</v>
      </c>
      <c r="JE118">
        <v>2.31812</v>
      </c>
      <c r="JF118">
        <v>38.771700000000003</v>
      </c>
      <c r="JG118">
        <v>14.210800000000001</v>
      </c>
      <c r="JH118">
        <v>18</v>
      </c>
      <c r="JI118">
        <v>632.09199999999998</v>
      </c>
      <c r="JJ118">
        <v>426.78500000000003</v>
      </c>
      <c r="JK118">
        <v>32.948300000000003</v>
      </c>
      <c r="JL118">
        <v>33.636200000000002</v>
      </c>
      <c r="JM118">
        <v>30.001000000000001</v>
      </c>
      <c r="JN118">
        <v>33.374600000000001</v>
      </c>
      <c r="JO118">
        <v>33.292200000000001</v>
      </c>
      <c r="JP118">
        <v>21.491599999999998</v>
      </c>
      <c r="JQ118">
        <v>0</v>
      </c>
      <c r="JR118">
        <v>100</v>
      </c>
      <c r="JS118">
        <v>-999.9</v>
      </c>
      <c r="JT118">
        <v>409.06099999999998</v>
      </c>
      <c r="JU118">
        <v>35</v>
      </c>
      <c r="JV118">
        <v>94.053100000000001</v>
      </c>
      <c r="JW118">
        <v>93.362399999999994</v>
      </c>
    </row>
    <row r="119" spans="1:283" x14ac:dyDescent="0.2">
      <c r="A119">
        <v>103</v>
      </c>
      <c r="B119">
        <v>1690399405.0999999</v>
      </c>
      <c r="C119">
        <v>21035</v>
      </c>
      <c r="D119" t="s">
        <v>896</v>
      </c>
      <c r="E119" t="s">
        <v>897</v>
      </c>
      <c r="F119">
        <v>15</v>
      </c>
      <c r="P119">
        <v>1690399397.349999</v>
      </c>
      <c r="Q119">
        <f t="shared" si="37"/>
        <v>2.9195164573897557E-5</v>
      </c>
      <c r="R119">
        <f t="shared" si="38"/>
        <v>2.9195164573897557E-2</v>
      </c>
      <c r="S119">
        <f t="shared" si="39"/>
        <v>0.6183185891635421</v>
      </c>
      <c r="T119">
        <f t="shared" si="40"/>
        <v>410.22250000000003</v>
      </c>
      <c r="U119">
        <f t="shared" si="41"/>
        <v>-302.86388777930199</v>
      </c>
      <c r="V119">
        <f t="shared" si="42"/>
        <v>-30.715194687317002</v>
      </c>
      <c r="W119">
        <f t="shared" si="43"/>
        <v>41.603058208774009</v>
      </c>
      <c r="X119">
        <f t="shared" si="44"/>
        <v>1.3911913223067919E-3</v>
      </c>
      <c r="Y119">
        <f>IF(LEFT(CS119,1)&lt;&gt;"0",IF(LEFT(CS119,1)="1",3,CT119),$D$5+$E$5*(DJ119*DC119/($K$5*1000))+$F$5*(DJ119*DC119/($K$5*1000))*MAX(MIN(CQ119,$J$5),$I$5)*MAX(MIN(CQ119,$J$5),$I$5)+$G$5*MAX(MIN(CQ119,$J$5),$I$5)*(DJ119*DC119/($K$5*1000))+$H$5*(DJ119*DC119/($K$5*1000))*(DJ119*DC119/($K$5*1000)))</f>
        <v>2.951632132865611</v>
      </c>
      <c r="Z119">
        <f t="shared" si="45"/>
        <v>1.3908271422268103E-3</v>
      </c>
      <c r="AA119">
        <f t="shared" si="46"/>
        <v>8.6929967527510713E-4</v>
      </c>
      <c r="AB119">
        <f t="shared" si="47"/>
        <v>241.73752105570838</v>
      </c>
      <c r="AC119">
        <f>(DE119+(AB119+2*0.95*0.0000000567*(((DE119+$B$7)+273)^4-(DE119+273)^4)-44100*Q119)/(1.84*29.3*Y119+8*0.95*0.0000000567*(DE119+273)^3))</f>
        <v>35.230599695976217</v>
      </c>
      <c r="AD119">
        <f>($C$7*DF119+$D$7*DG119+$E$7*AC119)</f>
        <v>33.921903333333333</v>
      </c>
      <c r="AE119">
        <f t="shared" si="48"/>
        <v>5.3197786284426263</v>
      </c>
      <c r="AF119">
        <f t="shared" si="49"/>
        <v>61.999551829349485</v>
      </c>
      <c r="AG119">
        <f t="shared" si="50"/>
        <v>3.2812086675898948</v>
      </c>
      <c r="AH119">
        <f t="shared" si="51"/>
        <v>5.2923103002764433</v>
      </c>
      <c r="AI119">
        <f t="shared" si="52"/>
        <v>2.0385699608527315</v>
      </c>
      <c r="AJ119">
        <f t="shared" si="53"/>
        <v>-1.2875067577088823</v>
      </c>
      <c r="AK119">
        <f t="shared" si="54"/>
        <v>-14.754914892216416</v>
      </c>
      <c r="AL119">
        <f>2*0.95*0.0000000567*(((DE119+$B$7)+273)^4-(AD119+273)^4)</f>
        <v>-1.1547089314316179</v>
      </c>
      <c r="AM119">
        <f t="shared" si="55"/>
        <v>224.54039047435145</v>
      </c>
      <c r="AN119">
        <v>0</v>
      </c>
      <c r="AO119">
        <v>0</v>
      </c>
      <c r="AP119">
        <f>IF(AN119*$H$13&gt;=AR119,1,(AR119/(AR119-AN119*$H$13)))</f>
        <v>1</v>
      </c>
      <c r="AQ119">
        <f t="shared" si="56"/>
        <v>0</v>
      </c>
      <c r="AR119">
        <f>MAX(0,($B$13+$C$13*DJ119)/(1+$D$13*DJ119)*DC119/(DE119+273)*$E$13)</f>
        <v>52354.977774127183</v>
      </c>
      <c r="AS119" t="s">
        <v>414</v>
      </c>
      <c r="AT119">
        <v>12558.6</v>
      </c>
      <c r="AU119">
        <v>607.06799999999998</v>
      </c>
      <c r="AV119">
        <v>2188.17</v>
      </c>
      <c r="AW119">
        <f t="shared" si="57"/>
        <v>0.72256817340517421</v>
      </c>
      <c r="AX119">
        <v>-1.734461745173538</v>
      </c>
      <c r="AY119" t="s">
        <v>898</v>
      </c>
      <c r="AZ119">
        <v>12603.1</v>
      </c>
      <c r="BA119">
        <v>373.56676923076918</v>
      </c>
      <c r="BB119">
        <v>403.56599999999997</v>
      </c>
      <c r="BC119">
        <f t="shared" si="58"/>
        <v>7.4335377036793937E-2</v>
      </c>
      <c r="BD119">
        <v>0.5</v>
      </c>
      <c r="BE119">
        <f t="shared" si="59"/>
        <v>1261.2131702879319</v>
      </c>
      <c r="BF119">
        <f t="shared" si="60"/>
        <v>0.6183185891635421</v>
      </c>
      <c r="BG119">
        <f t="shared" si="61"/>
        <v>46.876378268561808</v>
      </c>
      <c r="BH119">
        <f t="shared" si="62"/>
        <v>1.8654898234213221E-3</v>
      </c>
      <c r="BI119">
        <f t="shared" si="63"/>
        <v>4.4220870935609051</v>
      </c>
      <c r="BJ119">
        <f t="shared" si="64"/>
        <v>272.61561371548851</v>
      </c>
      <c r="BK119" t="s">
        <v>899</v>
      </c>
      <c r="BL119">
        <v>-215.74</v>
      </c>
      <c r="BM119">
        <f t="shared" si="65"/>
        <v>-215.74</v>
      </c>
      <c r="BN119">
        <f t="shared" si="66"/>
        <v>1.5345841820173156</v>
      </c>
      <c r="BO119">
        <f t="shared" si="67"/>
        <v>4.8440077714782016E-2</v>
      </c>
      <c r="BP119">
        <f t="shared" si="68"/>
        <v>0.74237554650548487</v>
      </c>
      <c r="BQ119">
        <f t="shared" si="69"/>
        <v>-0.14741491862109851</v>
      </c>
      <c r="BR119">
        <f t="shared" si="70"/>
        <v>1.1287089637480694</v>
      </c>
      <c r="BS119">
        <f t="shared" si="71"/>
        <v>-2.7974817962813356E-2</v>
      </c>
      <c r="BT119">
        <f t="shared" si="72"/>
        <v>1.0279748179628134</v>
      </c>
      <c r="BU119">
        <v>3324</v>
      </c>
      <c r="BV119">
        <v>300</v>
      </c>
      <c r="BW119">
        <v>300</v>
      </c>
      <c r="BX119">
        <v>300</v>
      </c>
      <c r="BY119">
        <v>12603.1</v>
      </c>
      <c r="BZ119">
        <v>400.85</v>
      </c>
      <c r="CA119">
        <v>-9.1269100000000002E-3</v>
      </c>
      <c r="CB119">
        <v>0.97</v>
      </c>
      <c r="CC119" t="s">
        <v>417</v>
      </c>
      <c r="CD119" t="s">
        <v>417</v>
      </c>
      <c r="CE119" t="s">
        <v>417</v>
      </c>
      <c r="CF119" t="s">
        <v>417</v>
      </c>
      <c r="CG119" t="s">
        <v>417</v>
      </c>
      <c r="CH119" t="s">
        <v>417</v>
      </c>
      <c r="CI119" t="s">
        <v>417</v>
      </c>
      <c r="CJ119" t="s">
        <v>417</v>
      </c>
      <c r="CK119" t="s">
        <v>417</v>
      </c>
      <c r="CL119" t="s">
        <v>417</v>
      </c>
      <c r="CM119">
        <f>$B$11*DK119+$C$11*DL119+$F$11*DW119*(1-DZ119)</f>
        <v>1500.002666666667</v>
      </c>
      <c r="CN119">
        <f t="shared" si="73"/>
        <v>1261.2131702879319</v>
      </c>
      <c r="CO119">
        <f>($B$11*$D$9+$C$11*$D$9+$F$11*((EJ119+EB119)/MAX(EJ119+EB119+EK119, 0.1)*$I$9+EK119/MAX(EJ119+EB119+EK119, 0.1)*$J$9))/($B$11+$C$11+$F$11)</f>
        <v>0.84080728542344707</v>
      </c>
      <c r="CP119">
        <f>($B$11*$K$9+$C$11*$K$9+$F$11*((EJ119+EB119)/MAX(EJ119+EB119+EK119, 0.1)*$P$9+EK119/MAX(EJ119+EB119+EK119, 0.1)*$Q$9))/($B$11+$C$11+$F$11)</f>
        <v>0.1611580608672529</v>
      </c>
      <c r="CQ119">
        <v>6</v>
      </c>
      <c r="CR119">
        <v>0.5</v>
      </c>
      <c r="CS119" t="s">
        <v>418</v>
      </c>
      <c r="CT119">
        <v>2</v>
      </c>
      <c r="CU119">
        <v>1690399397.349999</v>
      </c>
      <c r="CV119">
        <v>410.22250000000003</v>
      </c>
      <c r="CW119">
        <v>410.85263333333342</v>
      </c>
      <c r="CX119">
        <v>32.35400666666667</v>
      </c>
      <c r="CY119">
        <v>32.325763333333327</v>
      </c>
      <c r="CZ119">
        <v>401.0675</v>
      </c>
      <c r="DA119">
        <v>31.693006666666669</v>
      </c>
      <c r="DB119">
        <v>600.15403333333336</v>
      </c>
      <c r="DC119">
        <v>101.3157666666667</v>
      </c>
      <c r="DD119">
        <v>0.10007037000000001</v>
      </c>
      <c r="DE119">
        <v>33.829179999999987</v>
      </c>
      <c r="DF119">
        <v>33.921903333333333</v>
      </c>
      <c r="DG119">
        <v>999.9000000000002</v>
      </c>
      <c r="DH119">
        <v>0</v>
      </c>
      <c r="DI119">
        <v>0</v>
      </c>
      <c r="DJ119">
        <v>9994.9153333333325</v>
      </c>
      <c r="DK119">
        <v>0</v>
      </c>
      <c r="DL119">
        <v>1799.010666666667</v>
      </c>
      <c r="DM119">
        <v>-0.96158026666666674</v>
      </c>
      <c r="DN119">
        <v>423.59669999999988</v>
      </c>
      <c r="DO119">
        <v>424.57749999999999</v>
      </c>
      <c r="DP119">
        <v>2.9461023999999999E-2</v>
      </c>
      <c r="DQ119">
        <v>410.85263333333342</v>
      </c>
      <c r="DR119">
        <v>32.325763333333327</v>
      </c>
      <c r="DS119">
        <v>3.278095</v>
      </c>
      <c r="DT119">
        <v>3.2751106666666669</v>
      </c>
      <c r="DU119">
        <v>25.512273333333329</v>
      </c>
      <c r="DV119">
        <v>25.496936666666659</v>
      </c>
      <c r="DW119">
        <v>1500.002666666667</v>
      </c>
      <c r="DX119">
        <v>0.97300136666666681</v>
      </c>
      <c r="DY119">
        <v>2.6998616666666659E-2</v>
      </c>
      <c r="DZ119">
        <v>0</v>
      </c>
      <c r="EA119">
        <v>373.56639999999987</v>
      </c>
      <c r="EB119">
        <v>4.9993100000000004</v>
      </c>
      <c r="EC119">
        <v>8678.0516666666681</v>
      </c>
      <c r="ED119">
        <v>13259.26666666667</v>
      </c>
      <c r="EE119">
        <v>42.504133333333343</v>
      </c>
      <c r="EF119">
        <v>44.141533333333307</v>
      </c>
      <c r="EG119">
        <v>42.832999999999991</v>
      </c>
      <c r="EH119">
        <v>43.5</v>
      </c>
      <c r="EI119">
        <v>43.837199999999982</v>
      </c>
      <c r="EJ119">
        <v>1454.6386666666669</v>
      </c>
      <c r="EK119">
        <v>40.364333333333342</v>
      </c>
      <c r="EL119">
        <v>0</v>
      </c>
      <c r="EM119">
        <v>100.5</v>
      </c>
      <c r="EN119">
        <v>0</v>
      </c>
      <c r="EO119">
        <v>373.56676923076918</v>
      </c>
      <c r="EP119">
        <v>0.4916239161557166</v>
      </c>
      <c r="EQ119">
        <v>-76.871453870918401</v>
      </c>
      <c r="ER119">
        <v>8676.2742307692297</v>
      </c>
      <c r="ES119">
        <v>15</v>
      </c>
      <c r="ET119">
        <v>1690399425.0999999</v>
      </c>
      <c r="EU119" t="s">
        <v>900</v>
      </c>
      <c r="EV119">
        <v>1690399425.0999999</v>
      </c>
      <c r="EW119">
        <v>1690399421.0999999</v>
      </c>
      <c r="EX119">
        <v>69</v>
      </c>
      <c r="EY119">
        <v>0.33200000000000002</v>
      </c>
      <c r="EZ119">
        <v>-1E-3</v>
      </c>
      <c r="FA119">
        <v>9.1549999999999994</v>
      </c>
      <c r="FB119">
        <v>0.66100000000000003</v>
      </c>
      <c r="FC119">
        <v>411</v>
      </c>
      <c r="FD119">
        <v>32</v>
      </c>
      <c r="FE119">
        <v>0.48</v>
      </c>
      <c r="FF119">
        <v>0.25</v>
      </c>
      <c r="FG119">
        <v>0.95860130041179603</v>
      </c>
      <c r="FH119">
        <v>-0.42827583613670572</v>
      </c>
      <c r="FI119">
        <v>3.4346101210255948E-2</v>
      </c>
      <c r="FJ119">
        <v>1</v>
      </c>
      <c r="FK119">
        <v>-0.96846478048780493</v>
      </c>
      <c r="FL119">
        <v>0.1660710522648082</v>
      </c>
      <c r="FM119">
        <v>2.4671963940050081E-2</v>
      </c>
      <c r="FN119">
        <v>1</v>
      </c>
      <c r="FO119">
        <v>409.87858064516132</v>
      </c>
      <c r="FP119">
        <v>0.5939999999997847</v>
      </c>
      <c r="FQ119">
        <v>4.6949371629000182E-2</v>
      </c>
      <c r="FR119">
        <v>1</v>
      </c>
      <c r="FS119">
        <v>2.9930780487804872E-4</v>
      </c>
      <c r="FT119">
        <v>0.45283142508710789</v>
      </c>
      <c r="FU119">
        <v>4.5210942113125638E-2</v>
      </c>
      <c r="FV119">
        <v>1</v>
      </c>
      <c r="FW119">
        <v>32.346319354838712</v>
      </c>
      <c r="FX119">
        <v>0.41153225806444282</v>
      </c>
      <c r="FY119">
        <v>3.1019134774593098E-2</v>
      </c>
      <c r="FZ119">
        <v>1</v>
      </c>
      <c r="GA119">
        <v>5</v>
      </c>
      <c r="GB119">
        <v>5</v>
      </c>
      <c r="GC119" t="s">
        <v>420</v>
      </c>
      <c r="GD119">
        <v>3.1705199999999998</v>
      </c>
      <c r="GE119">
        <v>2.7970700000000002</v>
      </c>
      <c r="GF119">
        <v>0.10008300000000001</v>
      </c>
      <c r="GG119">
        <v>0.102477</v>
      </c>
      <c r="GH119">
        <v>0.145036</v>
      </c>
      <c r="GI119">
        <v>0.14647299999999999</v>
      </c>
      <c r="GJ119">
        <v>27753.599999999999</v>
      </c>
      <c r="GK119">
        <v>20657.900000000001</v>
      </c>
      <c r="GL119">
        <v>28857.200000000001</v>
      </c>
      <c r="GM119">
        <v>22572.7</v>
      </c>
      <c r="GN119">
        <v>31382.2</v>
      </c>
      <c r="GO119">
        <v>27990.9</v>
      </c>
      <c r="GP119">
        <v>39807.800000000003</v>
      </c>
      <c r="GQ119">
        <v>36664.5</v>
      </c>
      <c r="GR119">
        <v>2.0865800000000001</v>
      </c>
      <c r="GS119">
        <v>1.80413</v>
      </c>
      <c r="GT119">
        <v>0.12088599999999999</v>
      </c>
      <c r="GU119">
        <v>0</v>
      </c>
      <c r="GV119">
        <v>32.005299999999998</v>
      </c>
      <c r="GW119">
        <v>999.9</v>
      </c>
      <c r="GX119">
        <v>62</v>
      </c>
      <c r="GY119">
        <v>34.799999999999997</v>
      </c>
      <c r="GZ119">
        <v>34.185299999999998</v>
      </c>
      <c r="HA119">
        <v>62.098999999999997</v>
      </c>
      <c r="HB119">
        <v>30.4527</v>
      </c>
      <c r="HC119">
        <v>1</v>
      </c>
      <c r="HD119">
        <v>0.52501299999999995</v>
      </c>
      <c r="HE119">
        <v>0</v>
      </c>
      <c r="HF119">
        <v>20.277100000000001</v>
      </c>
      <c r="HG119">
        <v>5.2235800000000001</v>
      </c>
      <c r="HH119">
        <v>11.913500000000001</v>
      </c>
      <c r="HI119">
        <v>4.9637000000000002</v>
      </c>
      <c r="HJ119">
        <v>3.2919999999999998</v>
      </c>
      <c r="HK119">
        <v>9999</v>
      </c>
      <c r="HL119">
        <v>9999</v>
      </c>
      <c r="HM119">
        <v>9999</v>
      </c>
      <c r="HN119">
        <v>999.9</v>
      </c>
      <c r="HO119">
        <v>4.9702999999999999</v>
      </c>
      <c r="HP119">
        <v>1.87531</v>
      </c>
      <c r="HQ119">
        <v>1.87408</v>
      </c>
      <c r="HR119">
        <v>1.8732800000000001</v>
      </c>
      <c r="HS119">
        <v>1.87469</v>
      </c>
      <c r="HT119">
        <v>1.8696699999999999</v>
      </c>
      <c r="HU119">
        <v>1.8737900000000001</v>
      </c>
      <c r="HV119">
        <v>1.8788899999999999</v>
      </c>
      <c r="HW119">
        <v>0</v>
      </c>
      <c r="HX119">
        <v>0</v>
      </c>
      <c r="HY119">
        <v>0</v>
      </c>
      <c r="HZ119">
        <v>0</v>
      </c>
      <c r="IA119" t="s">
        <v>421</v>
      </c>
      <c r="IB119" t="s">
        <v>422</v>
      </c>
      <c r="IC119" t="s">
        <v>423</v>
      </c>
      <c r="ID119" t="s">
        <v>423</v>
      </c>
      <c r="IE119" t="s">
        <v>423</v>
      </c>
      <c r="IF119" t="s">
        <v>423</v>
      </c>
      <c r="IG119">
        <v>0</v>
      </c>
      <c r="IH119">
        <v>100</v>
      </c>
      <c r="II119">
        <v>100</v>
      </c>
      <c r="IJ119">
        <v>9.1549999999999994</v>
      </c>
      <c r="IK119">
        <v>0.66100000000000003</v>
      </c>
      <c r="IL119">
        <v>8.7980928068923916</v>
      </c>
      <c r="IM119">
        <v>7.5022699049890511E-4</v>
      </c>
      <c r="IN119">
        <v>-1.9075414379404558E-6</v>
      </c>
      <c r="IO119">
        <v>4.87577687351772E-10</v>
      </c>
      <c r="IP119">
        <v>0.66220500000000015</v>
      </c>
      <c r="IQ119">
        <v>0</v>
      </c>
      <c r="IR119">
        <v>0</v>
      </c>
      <c r="IS119">
        <v>0</v>
      </c>
      <c r="IT119">
        <v>1</v>
      </c>
      <c r="IU119">
        <v>1943</v>
      </c>
      <c r="IV119">
        <v>1</v>
      </c>
      <c r="IW119">
        <v>21</v>
      </c>
      <c r="IX119">
        <v>1.1000000000000001</v>
      </c>
      <c r="IY119">
        <v>1.4</v>
      </c>
      <c r="IZ119">
        <v>1.07422</v>
      </c>
      <c r="JA119">
        <v>2.4365199999999998</v>
      </c>
      <c r="JB119">
        <v>1.42578</v>
      </c>
      <c r="JC119">
        <v>2.2717299999999998</v>
      </c>
      <c r="JD119">
        <v>1.5478499999999999</v>
      </c>
      <c r="JE119">
        <v>2.3645</v>
      </c>
      <c r="JF119">
        <v>38.821100000000001</v>
      </c>
      <c r="JG119">
        <v>14.193300000000001</v>
      </c>
      <c r="JH119">
        <v>18</v>
      </c>
      <c r="JI119">
        <v>631.36500000000001</v>
      </c>
      <c r="JJ119">
        <v>428.18</v>
      </c>
      <c r="JK119">
        <v>33.044499999999999</v>
      </c>
      <c r="JL119">
        <v>33.790700000000001</v>
      </c>
      <c r="JM119">
        <v>30.000499999999999</v>
      </c>
      <c r="JN119">
        <v>33.551200000000001</v>
      </c>
      <c r="JO119">
        <v>33.468499999999999</v>
      </c>
      <c r="JP119">
        <v>21.5303</v>
      </c>
      <c r="JQ119">
        <v>0</v>
      </c>
      <c r="JR119">
        <v>100</v>
      </c>
      <c r="JS119">
        <v>-999.9</v>
      </c>
      <c r="JT119">
        <v>410.84899999999999</v>
      </c>
      <c r="JU119">
        <v>35</v>
      </c>
      <c r="JV119">
        <v>94.027500000000003</v>
      </c>
      <c r="JW119">
        <v>93.439499999999995</v>
      </c>
    </row>
    <row r="120" spans="1:283" x14ac:dyDescent="0.2">
      <c r="A120">
        <v>104</v>
      </c>
      <c r="B120">
        <v>1690399528.5999999</v>
      </c>
      <c r="C120">
        <v>21158.5</v>
      </c>
      <c r="D120" t="s">
        <v>901</v>
      </c>
      <c r="E120" t="s">
        <v>902</v>
      </c>
      <c r="F120">
        <v>15</v>
      </c>
      <c r="P120">
        <v>1690399520.849999</v>
      </c>
      <c r="Q120">
        <f t="shared" si="37"/>
        <v>1.600410363627659E-3</v>
      </c>
      <c r="R120">
        <f t="shared" si="38"/>
        <v>1.600410363627659</v>
      </c>
      <c r="S120">
        <f t="shared" si="39"/>
        <v>9.8671391251039111</v>
      </c>
      <c r="T120">
        <f t="shared" si="40"/>
        <v>409.29259999999999</v>
      </c>
      <c r="U120">
        <f t="shared" si="41"/>
        <v>209.92257038970041</v>
      </c>
      <c r="V120">
        <f t="shared" si="42"/>
        <v>21.290240923382406</v>
      </c>
      <c r="W120">
        <f t="shared" si="43"/>
        <v>41.510248497724788</v>
      </c>
      <c r="X120">
        <f t="shared" si="44"/>
        <v>8.4290921172601216E-2</v>
      </c>
      <c r="Y120">
        <f>IF(LEFT(CS120,1)&lt;&gt;"0",IF(LEFT(CS120,1)="1",3,CT120),$D$5+$E$5*(DJ120*DC120/($K$5*1000))+$F$5*(DJ120*DC120/($K$5*1000))*MAX(MIN(CQ120,$J$5),$I$5)*MAX(MIN(CQ120,$J$5),$I$5)+$G$5*MAX(MIN(CQ120,$J$5),$I$5)*(DJ120*DC120/($K$5*1000))+$H$5*(DJ120*DC120/($K$5*1000))*(DJ120*DC120/($K$5*1000)))</f>
        <v>2.9533570940564817</v>
      </c>
      <c r="Z120">
        <f t="shared" si="45"/>
        <v>8.2976891530426325E-2</v>
      </c>
      <c r="AA120">
        <f t="shared" si="46"/>
        <v>5.1976911140370022E-2</v>
      </c>
      <c r="AB120">
        <f t="shared" si="47"/>
        <v>241.74212397540001</v>
      </c>
      <c r="AC120">
        <f>(DE120+(AB120+2*0.95*0.0000000567*(((DE120+$B$7)+273)^4-(DE120+273)^4)-44100*Q120)/(1.84*29.3*Y120+8*0.95*0.0000000567*(DE120+273)^3))</f>
        <v>35.097902719638014</v>
      </c>
      <c r="AD120">
        <f>($C$7*DF120+$D$7*DG120+$E$7*AC120)</f>
        <v>33.921169999999996</v>
      </c>
      <c r="AE120">
        <f t="shared" si="48"/>
        <v>5.3195609005755866</v>
      </c>
      <c r="AF120">
        <f t="shared" si="49"/>
        <v>64.170222032871578</v>
      </c>
      <c r="AG120">
        <f t="shared" si="50"/>
        <v>3.4479920149036491</v>
      </c>
      <c r="AH120">
        <f t="shared" si="51"/>
        <v>5.3731963295021705</v>
      </c>
      <c r="AI120">
        <f t="shared" si="52"/>
        <v>1.8715688856719375</v>
      </c>
      <c r="AJ120">
        <f t="shared" si="53"/>
        <v>-70.578097035979766</v>
      </c>
      <c r="AK120">
        <f t="shared" si="54"/>
        <v>28.638620259506691</v>
      </c>
      <c r="AL120">
        <f>2*0.95*0.0000000567*(((DE120+$B$7)+273)^4-(AD120+273)^4)</f>
        <v>2.2428985075829408</v>
      </c>
      <c r="AM120">
        <f t="shared" si="55"/>
        <v>202.04554570650987</v>
      </c>
      <c r="AN120">
        <v>0</v>
      </c>
      <c r="AO120">
        <v>0</v>
      </c>
      <c r="AP120">
        <f>IF(AN120*$H$13&gt;=AR120,1,(AR120/(AR120-AN120*$H$13)))</f>
        <v>1</v>
      </c>
      <c r="AQ120">
        <f t="shared" si="56"/>
        <v>0</v>
      </c>
      <c r="AR120">
        <f>MAX(0,($B$13+$C$13*DJ120)/(1+$D$13*DJ120)*DC120/(DE120+273)*$E$13)</f>
        <v>52357.854344226034</v>
      </c>
      <c r="AS120" t="s">
        <v>414</v>
      </c>
      <c r="AT120">
        <v>12558.6</v>
      </c>
      <c r="AU120">
        <v>607.06799999999998</v>
      </c>
      <c r="AV120">
        <v>2188.17</v>
      </c>
      <c r="AW120">
        <f t="shared" si="57"/>
        <v>0.72256817340517421</v>
      </c>
      <c r="AX120">
        <v>-1.734461745173538</v>
      </c>
      <c r="AY120" t="s">
        <v>903</v>
      </c>
      <c r="AZ120">
        <v>12480.6</v>
      </c>
      <c r="BA120">
        <v>660.95196153846155</v>
      </c>
      <c r="BB120">
        <v>887.07600000000002</v>
      </c>
      <c r="BC120">
        <f t="shared" si="58"/>
        <v>0.2549094310538651</v>
      </c>
      <c r="BD120">
        <v>0.5</v>
      </c>
      <c r="BE120">
        <f t="shared" si="59"/>
        <v>1261.2337305572014</v>
      </c>
      <c r="BF120">
        <f t="shared" si="60"/>
        <v>9.8671391251039111</v>
      </c>
      <c r="BG120">
        <f t="shared" si="61"/>
        <v>160.75018634113999</v>
      </c>
      <c r="BH120">
        <f t="shared" si="62"/>
        <v>9.1986129051210598E-3</v>
      </c>
      <c r="BI120">
        <f t="shared" si="63"/>
        <v>1.4667221297836939</v>
      </c>
      <c r="BJ120">
        <f t="shared" si="64"/>
        <v>431.48863121710809</v>
      </c>
      <c r="BK120" t="s">
        <v>904</v>
      </c>
      <c r="BL120">
        <v>-729.83</v>
      </c>
      <c r="BM120">
        <f t="shared" si="65"/>
        <v>-729.83</v>
      </c>
      <c r="BN120">
        <f t="shared" si="66"/>
        <v>1.8227367215435881</v>
      </c>
      <c r="BO120">
        <f t="shared" si="67"/>
        <v>0.13984983571187098</v>
      </c>
      <c r="BP120">
        <f t="shared" si="68"/>
        <v>0.44588553803975328</v>
      </c>
      <c r="BQ120">
        <f t="shared" si="69"/>
        <v>0.80756277842611079</v>
      </c>
      <c r="BR120">
        <f t="shared" si="70"/>
        <v>0.82290326620293941</v>
      </c>
      <c r="BS120">
        <f t="shared" si="71"/>
        <v>-0.15442363671940693</v>
      </c>
      <c r="BT120">
        <f t="shared" si="72"/>
        <v>1.154423636719407</v>
      </c>
      <c r="BU120">
        <v>3326</v>
      </c>
      <c r="BV120">
        <v>300</v>
      </c>
      <c r="BW120">
        <v>300</v>
      </c>
      <c r="BX120">
        <v>300</v>
      </c>
      <c r="BY120">
        <v>12480.6</v>
      </c>
      <c r="BZ120">
        <v>837.07</v>
      </c>
      <c r="CA120">
        <v>-9.0401600000000002E-3</v>
      </c>
      <c r="CB120">
        <v>-6.63</v>
      </c>
      <c r="CC120" t="s">
        <v>417</v>
      </c>
      <c r="CD120" t="s">
        <v>417</v>
      </c>
      <c r="CE120" t="s">
        <v>417</v>
      </c>
      <c r="CF120" t="s">
        <v>417</v>
      </c>
      <c r="CG120" t="s">
        <v>417</v>
      </c>
      <c r="CH120" t="s">
        <v>417</v>
      </c>
      <c r="CI120" t="s">
        <v>417</v>
      </c>
      <c r="CJ120" t="s">
        <v>417</v>
      </c>
      <c r="CK120" t="s">
        <v>417</v>
      </c>
      <c r="CL120" t="s">
        <v>417</v>
      </c>
      <c r="CM120">
        <f>$B$11*DK120+$C$11*DL120+$F$11*DW120*(1-DZ120)</f>
        <v>1500.026666666666</v>
      </c>
      <c r="CN120">
        <f t="shared" si="73"/>
        <v>1261.2337305572014</v>
      </c>
      <c r="CO120">
        <f>($B$11*$D$9+$C$11*$D$9+$F$11*((EJ120+EB120)/MAX(EJ120+EB120+EK120, 0.1)*$I$9+EK120/MAX(EJ120+EB120+EK120, 0.1)*$J$9))/($B$11+$C$11+$F$11)</f>
        <v>0.84080753934854624</v>
      </c>
      <c r="CP120">
        <f>($B$11*$K$9+$C$11*$K$9+$F$11*((EJ120+EB120)/MAX(EJ120+EB120+EK120, 0.1)*$P$9+EK120/MAX(EJ120+EB120+EK120, 0.1)*$Q$9))/($B$11+$C$11+$F$11)</f>
        <v>0.16115855094269443</v>
      </c>
      <c r="CQ120">
        <v>6</v>
      </c>
      <c r="CR120">
        <v>0.5</v>
      </c>
      <c r="CS120" t="s">
        <v>418</v>
      </c>
      <c r="CT120">
        <v>2</v>
      </c>
      <c r="CU120">
        <v>1690399520.849999</v>
      </c>
      <c r="CV120">
        <v>409.29259999999999</v>
      </c>
      <c r="CW120">
        <v>419.81186666666667</v>
      </c>
      <c r="CX120">
        <v>33.997329999999991</v>
      </c>
      <c r="CY120">
        <v>32.451756666666668</v>
      </c>
      <c r="CZ120">
        <v>400.1361666666665</v>
      </c>
      <c r="DA120">
        <v>33.336210000000001</v>
      </c>
      <c r="DB120">
        <v>600.16589999999997</v>
      </c>
      <c r="DC120">
        <v>101.3189</v>
      </c>
      <c r="DD120">
        <v>0.10059426333333341</v>
      </c>
      <c r="DE120">
        <v>34.101036666666673</v>
      </c>
      <c r="DF120">
        <v>33.921169999999996</v>
      </c>
      <c r="DG120">
        <v>999.9000000000002</v>
      </c>
      <c r="DH120">
        <v>0</v>
      </c>
      <c r="DI120">
        <v>0</v>
      </c>
      <c r="DJ120">
        <v>10004.398999999999</v>
      </c>
      <c r="DK120">
        <v>0</v>
      </c>
      <c r="DL120">
        <v>1651.0956666666671</v>
      </c>
      <c r="DM120">
        <v>-10.51923666666667</v>
      </c>
      <c r="DN120">
        <v>423.69713333333328</v>
      </c>
      <c r="DO120">
        <v>433.89229999999992</v>
      </c>
      <c r="DP120">
        <v>1.5455890000000001</v>
      </c>
      <c r="DQ120">
        <v>419.81186666666667</v>
      </c>
      <c r="DR120">
        <v>32.451756666666668</v>
      </c>
      <c r="DS120">
        <v>3.4445726666666672</v>
      </c>
      <c r="DT120">
        <v>3.2879749999999999</v>
      </c>
      <c r="DU120">
        <v>26.348986666666669</v>
      </c>
      <c r="DV120">
        <v>25.56295333333334</v>
      </c>
      <c r="DW120">
        <v>1500.026666666666</v>
      </c>
      <c r="DX120">
        <v>0.97299266666666684</v>
      </c>
      <c r="DY120">
        <v>2.7007309999999989E-2</v>
      </c>
      <c r="DZ120">
        <v>0</v>
      </c>
      <c r="EA120">
        <v>661.13710000000015</v>
      </c>
      <c r="EB120">
        <v>4.9993100000000004</v>
      </c>
      <c r="EC120">
        <v>12049.556666666669</v>
      </c>
      <c r="ED120">
        <v>13259.443333333331</v>
      </c>
      <c r="EE120">
        <v>42.75</v>
      </c>
      <c r="EF120">
        <v>44.447499999999977</v>
      </c>
      <c r="EG120">
        <v>43.061999999999983</v>
      </c>
      <c r="EH120">
        <v>43.77686666666667</v>
      </c>
      <c r="EI120">
        <v>44.061999999999983</v>
      </c>
      <c r="EJ120">
        <v>1454.6489999999999</v>
      </c>
      <c r="EK120">
        <v>40.377666666666663</v>
      </c>
      <c r="EL120">
        <v>0</v>
      </c>
      <c r="EM120">
        <v>123.0999999046326</v>
      </c>
      <c r="EN120">
        <v>0</v>
      </c>
      <c r="EO120">
        <v>660.95196153846155</v>
      </c>
      <c r="EP120">
        <v>-25.671897404736221</v>
      </c>
      <c r="EQ120">
        <v>117.5418802067402</v>
      </c>
      <c r="ER120">
        <v>12057.61153846154</v>
      </c>
      <c r="ES120">
        <v>15</v>
      </c>
      <c r="ET120">
        <v>1690399425.0999999</v>
      </c>
      <c r="EU120" t="s">
        <v>900</v>
      </c>
      <c r="EV120">
        <v>1690399425.0999999</v>
      </c>
      <c r="EW120">
        <v>1690399421.0999999</v>
      </c>
      <c r="EX120">
        <v>69</v>
      </c>
      <c r="EY120">
        <v>0.33200000000000002</v>
      </c>
      <c r="EZ120">
        <v>-1E-3</v>
      </c>
      <c r="FA120">
        <v>9.1549999999999994</v>
      </c>
      <c r="FB120">
        <v>0.66100000000000003</v>
      </c>
      <c r="FC120">
        <v>411</v>
      </c>
      <c r="FD120">
        <v>32</v>
      </c>
      <c r="FE120">
        <v>0.48</v>
      </c>
      <c r="FF120">
        <v>0.25</v>
      </c>
      <c r="FG120">
        <v>9.877831208872129</v>
      </c>
      <c r="FH120">
        <v>-0.59197183705624101</v>
      </c>
      <c r="FI120">
        <v>6.8326462387488393E-2</v>
      </c>
      <c r="FJ120">
        <v>1</v>
      </c>
      <c r="FK120">
        <v>-10.561745</v>
      </c>
      <c r="FL120">
        <v>0.78627692307691366</v>
      </c>
      <c r="FM120">
        <v>9.2734208763540937E-2</v>
      </c>
      <c r="FN120">
        <v>1</v>
      </c>
      <c r="FO120">
        <v>409.29259999999999</v>
      </c>
      <c r="FP120">
        <v>1.933348164628486</v>
      </c>
      <c r="FQ120">
        <v>0.14135076936472221</v>
      </c>
      <c r="FR120">
        <v>1</v>
      </c>
      <c r="FS120">
        <v>1.542842</v>
      </c>
      <c r="FT120">
        <v>9.8536435272041076E-2</v>
      </c>
      <c r="FU120">
        <v>1.159525941926268E-2</v>
      </c>
      <c r="FV120">
        <v>1</v>
      </c>
      <c r="FW120">
        <v>33.997329999999991</v>
      </c>
      <c r="FX120">
        <v>0.20918442714118859</v>
      </c>
      <c r="FY120">
        <v>1.6575406480687081E-2</v>
      </c>
      <c r="FZ120">
        <v>1</v>
      </c>
      <c r="GA120">
        <v>5</v>
      </c>
      <c r="GB120">
        <v>5</v>
      </c>
      <c r="GC120" t="s">
        <v>420</v>
      </c>
      <c r="GD120">
        <v>3.1701100000000002</v>
      </c>
      <c r="GE120">
        <v>2.7981500000000001</v>
      </c>
      <c r="GF120">
        <v>9.9910600000000002E-2</v>
      </c>
      <c r="GG120">
        <v>0.10416400000000001</v>
      </c>
      <c r="GH120">
        <v>0.14997199999999999</v>
      </c>
      <c r="GI120">
        <v>0.146813</v>
      </c>
      <c r="GJ120">
        <v>27747.200000000001</v>
      </c>
      <c r="GK120">
        <v>20643.5</v>
      </c>
      <c r="GL120">
        <v>28846.1</v>
      </c>
      <c r="GM120">
        <v>22600.2</v>
      </c>
      <c r="GN120">
        <v>31188.799999999999</v>
      </c>
      <c r="GO120">
        <v>28021.200000000001</v>
      </c>
      <c r="GP120">
        <v>39792.199999999997</v>
      </c>
      <c r="GQ120">
        <v>36717.800000000003</v>
      </c>
      <c r="GR120">
        <v>2.0860799999999999</v>
      </c>
      <c r="GS120">
        <v>1.80138</v>
      </c>
      <c r="GT120">
        <v>7.7337000000000003E-2</v>
      </c>
      <c r="GU120">
        <v>0</v>
      </c>
      <c r="GV120">
        <v>32.636400000000002</v>
      </c>
      <c r="GW120">
        <v>999.9</v>
      </c>
      <c r="GX120">
        <v>62</v>
      </c>
      <c r="GY120">
        <v>34.9</v>
      </c>
      <c r="GZ120">
        <v>34.372900000000001</v>
      </c>
      <c r="HA120">
        <v>61.619</v>
      </c>
      <c r="HB120">
        <v>30.761199999999999</v>
      </c>
      <c r="HC120">
        <v>1</v>
      </c>
      <c r="HD120">
        <v>0.53953799999999996</v>
      </c>
      <c r="HE120">
        <v>0</v>
      </c>
      <c r="HF120">
        <v>20.276599999999998</v>
      </c>
      <c r="HG120">
        <v>5.2232799999999999</v>
      </c>
      <c r="HH120">
        <v>11.913399999999999</v>
      </c>
      <c r="HI120">
        <v>4.9637500000000001</v>
      </c>
      <c r="HJ120">
        <v>3.2919999999999998</v>
      </c>
      <c r="HK120">
        <v>9999</v>
      </c>
      <c r="HL120">
        <v>9999</v>
      </c>
      <c r="HM120">
        <v>9999</v>
      </c>
      <c r="HN120">
        <v>999.9</v>
      </c>
      <c r="HO120">
        <v>4.9702900000000003</v>
      </c>
      <c r="HP120">
        <v>1.87531</v>
      </c>
      <c r="HQ120">
        <v>1.87408</v>
      </c>
      <c r="HR120">
        <v>1.87331</v>
      </c>
      <c r="HS120">
        <v>1.87469</v>
      </c>
      <c r="HT120">
        <v>1.8696600000000001</v>
      </c>
      <c r="HU120">
        <v>1.87378</v>
      </c>
      <c r="HV120">
        <v>1.8789100000000001</v>
      </c>
      <c r="HW120">
        <v>0</v>
      </c>
      <c r="HX120">
        <v>0</v>
      </c>
      <c r="HY120">
        <v>0</v>
      </c>
      <c r="HZ120">
        <v>0</v>
      </c>
      <c r="IA120" t="s">
        <v>421</v>
      </c>
      <c r="IB120" t="s">
        <v>422</v>
      </c>
      <c r="IC120" t="s">
        <v>423</v>
      </c>
      <c r="ID120" t="s">
        <v>423</v>
      </c>
      <c r="IE120" t="s">
        <v>423</v>
      </c>
      <c r="IF120" t="s">
        <v>423</v>
      </c>
      <c r="IG120">
        <v>0</v>
      </c>
      <c r="IH120">
        <v>100</v>
      </c>
      <c r="II120">
        <v>100</v>
      </c>
      <c r="IJ120">
        <v>9.1560000000000006</v>
      </c>
      <c r="IK120">
        <v>0.66110000000000002</v>
      </c>
      <c r="IL120">
        <v>9.1303299415681209</v>
      </c>
      <c r="IM120">
        <v>7.5022699049890511E-4</v>
      </c>
      <c r="IN120">
        <v>-1.9075414379404558E-6</v>
      </c>
      <c r="IO120">
        <v>4.87577687351772E-10</v>
      </c>
      <c r="IP120">
        <v>0.66114500000000476</v>
      </c>
      <c r="IQ120">
        <v>0</v>
      </c>
      <c r="IR120">
        <v>0</v>
      </c>
      <c r="IS120">
        <v>0</v>
      </c>
      <c r="IT120">
        <v>1</v>
      </c>
      <c r="IU120">
        <v>1943</v>
      </c>
      <c r="IV120">
        <v>1</v>
      </c>
      <c r="IW120">
        <v>21</v>
      </c>
      <c r="IX120">
        <v>1.7</v>
      </c>
      <c r="IY120">
        <v>1.8</v>
      </c>
      <c r="IZ120">
        <v>1.09375</v>
      </c>
      <c r="JA120">
        <v>2.4255399999999998</v>
      </c>
      <c r="JB120">
        <v>1.42578</v>
      </c>
      <c r="JC120">
        <v>2.2729499999999998</v>
      </c>
      <c r="JD120">
        <v>1.5478499999999999</v>
      </c>
      <c r="JE120">
        <v>2.48047</v>
      </c>
      <c r="JF120">
        <v>38.895099999999999</v>
      </c>
      <c r="JG120">
        <v>14.193300000000001</v>
      </c>
      <c r="JH120">
        <v>18</v>
      </c>
      <c r="JI120">
        <v>632.85299999999995</v>
      </c>
      <c r="JJ120">
        <v>427.846</v>
      </c>
      <c r="JK120">
        <v>33.270099999999999</v>
      </c>
      <c r="JL120">
        <v>33.972700000000003</v>
      </c>
      <c r="JM120">
        <v>30.000399999999999</v>
      </c>
      <c r="JN120">
        <v>33.746099999999998</v>
      </c>
      <c r="JO120">
        <v>33.6631</v>
      </c>
      <c r="JP120">
        <v>21.910699999999999</v>
      </c>
      <c r="JQ120">
        <v>0</v>
      </c>
      <c r="JR120">
        <v>100</v>
      </c>
      <c r="JS120">
        <v>-999.9</v>
      </c>
      <c r="JT120">
        <v>420.05200000000002</v>
      </c>
      <c r="JU120">
        <v>35</v>
      </c>
      <c r="JV120">
        <v>93.990799999999993</v>
      </c>
      <c r="JW120">
        <v>93.566800000000001</v>
      </c>
    </row>
    <row r="121" spans="1:283" x14ac:dyDescent="0.2">
      <c r="A121">
        <v>105</v>
      </c>
      <c r="B121">
        <v>1690399895.5999999</v>
      </c>
      <c r="C121">
        <v>21525.5</v>
      </c>
      <c r="D121" t="s">
        <v>905</v>
      </c>
      <c r="E121" t="s">
        <v>906</v>
      </c>
      <c r="F121">
        <v>15</v>
      </c>
      <c r="P121">
        <v>1690399887.599999</v>
      </c>
      <c r="Q121">
        <f t="shared" si="37"/>
        <v>2.0696157649631374E-3</v>
      </c>
      <c r="R121">
        <f t="shared" si="38"/>
        <v>2.0696157649631375</v>
      </c>
      <c r="S121">
        <f t="shared" si="39"/>
        <v>7.9728779981274327</v>
      </c>
      <c r="T121">
        <f t="shared" si="40"/>
        <v>401.97680645161279</v>
      </c>
      <c r="U121">
        <f t="shared" si="41"/>
        <v>216.61219705581695</v>
      </c>
      <c r="V121">
        <f t="shared" si="42"/>
        <v>21.964212769622829</v>
      </c>
      <c r="W121">
        <f t="shared" si="43"/>
        <v>40.75995823578495</v>
      </c>
      <c r="X121">
        <f t="shared" si="44"/>
        <v>7.5244768216125871E-2</v>
      </c>
      <c r="Y121">
        <f>IF(LEFT(CS121,1)&lt;&gt;"0",IF(LEFT(CS121,1)="1",3,CT121),$D$5+$E$5*(DJ121*DC121/($K$5*1000))+$F$5*(DJ121*DC121/($K$5*1000))*MAX(MIN(CQ121,$J$5),$I$5)*MAX(MIN(CQ121,$J$5),$I$5)+$G$5*MAX(MIN(CQ121,$J$5),$I$5)*(DJ121*DC121/($K$5*1000))+$H$5*(DJ121*DC121/($K$5*1000))*(DJ121*DC121/($K$5*1000)))</f>
        <v>2.9522662204629655</v>
      </c>
      <c r="Z121">
        <f t="shared" si="45"/>
        <v>7.4195374633471547E-2</v>
      </c>
      <c r="AA121">
        <f t="shared" si="46"/>
        <v>4.6465173708442997E-2</v>
      </c>
      <c r="AB121">
        <f t="shared" si="47"/>
        <v>241.74060794592552</v>
      </c>
      <c r="AC121">
        <f>(DE121+(AB121+2*0.95*0.0000000567*(((DE121+$B$7)+273)^4-(DE121+273)^4)-44100*Q121)/(1.84*29.3*Y121+8*0.95*0.0000000567*(DE121+273)^3))</f>
        <v>37.476154229432304</v>
      </c>
      <c r="AD121">
        <f>($C$7*DF121+$D$7*DG121+$E$7*AC121)</f>
        <v>36.972487096774188</v>
      </c>
      <c r="AE121">
        <f t="shared" si="48"/>
        <v>6.2954166756882204</v>
      </c>
      <c r="AF121">
        <f t="shared" si="49"/>
        <v>58.439548467347116</v>
      </c>
      <c r="AG121">
        <f t="shared" si="50"/>
        <v>3.6050681557848381</v>
      </c>
      <c r="AH121">
        <f t="shared" si="51"/>
        <v>6.1688843434496361</v>
      </c>
      <c r="AI121">
        <f t="shared" si="52"/>
        <v>2.6903485199033823</v>
      </c>
      <c r="AJ121">
        <f t="shared" si="53"/>
        <v>-91.270055234874363</v>
      </c>
      <c r="AK121">
        <f t="shared" si="54"/>
        <v>-59.115034614445207</v>
      </c>
      <c r="AL121">
        <f>2*0.95*0.0000000567*(((DE121+$B$7)+273)^4-(AD121+273)^4)</f>
        <v>-4.7581972203589009</v>
      </c>
      <c r="AM121">
        <f t="shared" si="55"/>
        <v>86.597320876247025</v>
      </c>
      <c r="AN121">
        <v>0</v>
      </c>
      <c r="AO121">
        <v>0</v>
      </c>
      <c r="AP121">
        <f>IF(AN121*$H$13&gt;=AR121,1,(AR121/(AR121-AN121*$H$13)))</f>
        <v>1</v>
      </c>
      <c r="AQ121">
        <f t="shared" si="56"/>
        <v>0</v>
      </c>
      <c r="AR121">
        <f>MAX(0,($B$13+$C$13*DJ121)/(1+$D$13*DJ121)*DC121/(DE121+273)*$E$13)</f>
        <v>51903.802839368931</v>
      </c>
      <c r="AS121" t="s">
        <v>414</v>
      </c>
      <c r="AT121">
        <v>12558.6</v>
      </c>
      <c r="AU121">
        <v>607.06799999999998</v>
      </c>
      <c r="AV121">
        <v>2188.17</v>
      </c>
      <c r="AW121">
        <f t="shared" si="57"/>
        <v>0.72256817340517421</v>
      </c>
      <c r="AX121">
        <v>-1.734461745173538</v>
      </c>
      <c r="AY121" t="s">
        <v>907</v>
      </c>
      <c r="AZ121">
        <v>12519.1</v>
      </c>
      <c r="BA121">
        <v>574.30330769230773</v>
      </c>
      <c r="BB121">
        <v>801.52700000000004</v>
      </c>
      <c r="BC121">
        <f t="shared" si="58"/>
        <v>0.28348850669745662</v>
      </c>
      <c r="BD121">
        <v>0.5</v>
      </c>
      <c r="BE121">
        <f t="shared" si="59"/>
        <v>1261.2303392666499</v>
      </c>
      <c r="BF121">
        <f t="shared" si="60"/>
        <v>7.9728779981274327</v>
      </c>
      <c r="BG121">
        <f t="shared" si="61"/>
        <v>178.77215274011459</v>
      </c>
      <c r="BH121">
        <f t="shared" si="62"/>
        <v>7.6967223520371083E-3</v>
      </c>
      <c r="BI121">
        <f t="shared" si="63"/>
        <v>1.7300016094280042</v>
      </c>
      <c r="BJ121">
        <f t="shared" si="64"/>
        <v>410.19285846204878</v>
      </c>
      <c r="BK121" t="s">
        <v>908</v>
      </c>
      <c r="BL121">
        <v>-41.42</v>
      </c>
      <c r="BM121">
        <f t="shared" si="65"/>
        <v>-41.42</v>
      </c>
      <c r="BN121">
        <f t="shared" si="66"/>
        <v>1.0516763627426151</v>
      </c>
      <c r="BO121">
        <f t="shared" si="67"/>
        <v>0.26955869385345971</v>
      </c>
      <c r="BP121">
        <f t="shared" si="68"/>
        <v>0.621927349871501</v>
      </c>
      <c r="BQ121">
        <f t="shared" si="69"/>
        <v>1.1684915190744181</v>
      </c>
      <c r="BR121">
        <f t="shared" si="70"/>
        <v>0.87701046485299494</v>
      </c>
      <c r="BS121">
        <f t="shared" si="71"/>
        <v>-1.9441157572771973E-2</v>
      </c>
      <c r="BT121">
        <f t="shared" si="72"/>
        <v>1.019441157572772</v>
      </c>
      <c r="BU121">
        <v>3328</v>
      </c>
      <c r="BV121">
        <v>300</v>
      </c>
      <c r="BW121">
        <v>300</v>
      </c>
      <c r="BX121">
        <v>300</v>
      </c>
      <c r="BY121">
        <v>12519.1</v>
      </c>
      <c r="BZ121">
        <v>740.83</v>
      </c>
      <c r="CA121">
        <v>-9.0651199999999994E-3</v>
      </c>
      <c r="CB121">
        <v>-10.28</v>
      </c>
      <c r="CC121" t="s">
        <v>417</v>
      </c>
      <c r="CD121" t="s">
        <v>417</v>
      </c>
      <c r="CE121" t="s">
        <v>417</v>
      </c>
      <c r="CF121" t="s">
        <v>417</v>
      </c>
      <c r="CG121" t="s">
        <v>417</v>
      </c>
      <c r="CH121" t="s">
        <v>417</v>
      </c>
      <c r="CI121" t="s">
        <v>417</v>
      </c>
      <c r="CJ121" t="s">
        <v>417</v>
      </c>
      <c r="CK121" t="s">
        <v>417</v>
      </c>
      <c r="CL121" t="s">
        <v>417</v>
      </c>
      <c r="CM121">
        <f>$B$11*DK121+$C$11*DL121+$F$11*DW121*(1-DZ121)</f>
        <v>1500.0232258064509</v>
      </c>
      <c r="CN121">
        <f t="shared" si="73"/>
        <v>1261.2303392666499</v>
      </c>
      <c r="CO121">
        <f>($B$11*$D$9+$C$11*$D$9+$F$11*((EJ121+EB121)/MAX(EJ121+EB121+EK121, 0.1)*$I$9+EK121/MAX(EJ121+EB121+EK121, 0.1)*$J$9))/($B$11+$C$11+$F$11)</f>
        <v>0.84080720722746149</v>
      </c>
      <c r="CP121">
        <f>($B$11*$K$9+$C$11*$K$9+$F$11*((EJ121+EB121)/MAX(EJ121+EB121+EK121, 0.1)*$P$9+EK121/MAX(EJ121+EB121+EK121, 0.1)*$Q$9))/($B$11+$C$11+$F$11)</f>
        <v>0.16115790994900067</v>
      </c>
      <c r="CQ121">
        <v>6</v>
      </c>
      <c r="CR121">
        <v>0.5</v>
      </c>
      <c r="CS121" t="s">
        <v>418</v>
      </c>
      <c r="CT121">
        <v>2</v>
      </c>
      <c r="CU121">
        <v>1690399887.599999</v>
      </c>
      <c r="CV121">
        <v>401.97680645161279</v>
      </c>
      <c r="CW121">
        <v>410.77945161290319</v>
      </c>
      <c r="CX121">
        <v>35.553367741935489</v>
      </c>
      <c r="CY121">
        <v>33.557825806451611</v>
      </c>
      <c r="CZ121">
        <v>400.88880645161282</v>
      </c>
      <c r="DA121">
        <v>34.892229032258072</v>
      </c>
      <c r="DB121">
        <v>600.14793548387092</v>
      </c>
      <c r="DC121">
        <v>101.2987419354839</v>
      </c>
      <c r="DD121">
        <v>0.1000392419354839</v>
      </c>
      <c r="DE121">
        <v>36.601074193548378</v>
      </c>
      <c r="DF121">
        <v>36.972487096774188</v>
      </c>
      <c r="DG121">
        <v>999.90000000000032</v>
      </c>
      <c r="DH121">
        <v>0</v>
      </c>
      <c r="DI121">
        <v>0</v>
      </c>
      <c r="DJ121">
        <v>10000.19483870968</v>
      </c>
      <c r="DK121">
        <v>0</v>
      </c>
      <c r="DL121">
        <v>1838.150322580645</v>
      </c>
      <c r="DM121">
        <v>-0.73478148387096764</v>
      </c>
      <c r="DN121">
        <v>425.16051612903232</v>
      </c>
      <c r="DO121">
        <v>425.04293548387102</v>
      </c>
      <c r="DP121">
        <v>1.9955532258064519</v>
      </c>
      <c r="DQ121">
        <v>410.77945161290319</v>
      </c>
      <c r="DR121">
        <v>33.557825806451611</v>
      </c>
      <c r="DS121">
        <v>3.601515161290322</v>
      </c>
      <c r="DT121">
        <v>3.3993683870967741</v>
      </c>
      <c r="DU121">
        <v>27.10604838709677</v>
      </c>
      <c r="DV121">
        <v>26.125338709677418</v>
      </c>
      <c r="DW121">
        <v>1500.0232258064509</v>
      </c>
      <c r="DX121">
        <v>0.97300180645161294</v>
      </c>
      <c r="DY121">
        <v>2.6997877419354849E-2</v>
      </c>
      <c r="DZ121">
        <v>0</v>
      </c>
      <c r="EA121">
        <v>574.39070967741941</v>
      </c>
      <c r="EB121">
        <v>4.9993100000000013</v>
      </c>
      <c r="EC121">
        <v>10501.409677419349</v>
      </c>
      <c r="ED121">
        <v>13259.467741935479</v>
      </c>
      <c r="EE121">
        <v>45.120935483870959</v>
      </c>
      <c r="EF121">
        <v>46.625</v>
      </c>
      <c r="EG121">
        <v>45.375</v>
      </c>
      <c r="EH121">
        <v>46</v>
      </c>
      <c r="EI121">
        <v>46.561999999999969</v>
      </c>
      <c r="EJ121">
        <v>1454.662258064516</v>
      </c>
      <c r="EK121">
        <v>40.360967741935461</v>
      </c>
      <c r="EL121">
        <v>0</v>
      </c>
      <c r="EM121">
        <v>366.40000009536737</v>
      </c>
      <c r="EN121">
        <v>0</v>
      </c>
      <c r="EO121">
        <v>574.30330769230773</v>
      </c>
      <c r="EP121">
        <v>-10.578051284816061</v>
      </c>
      <c r="EQ121">
        <v>-1069.593163962064</v>
      </c>
      <c r="ER121">
        <v>10490.123076923081</v>
      </c>
      <c r="ES121">
        <v>15</v>
      </c>
      <c r="ET121">
        <v>1690399920.5999999</v>
      </c>
      <c r="EU121" t="s">
        <v>909</v>
      </c>
      <c r="EV121">
        <v>1690399920.5999999</v>
      </c>
      <c r="EW121">
        <v>1690399421.0999999</v>
      </c>
      <c r="EX121">
        <v>70</v>
      </c>
      <c r="EY121">
        <v>-8.0630000000000006</v>
      </c>
      <c r="EZ121">
        <v>-1E-3</v>
      </c>
      <c r="FA121">
        <v>1.0880000000000001</v>
      </c>
      <c r="FB121">
        <v>0.66100000000000003</v>
      </c>
      <c r="FC121">
        <v>411</v>
      </c>
      <c r="FD121">
        <v>32</v>
      </c>
      <c r="FE121">
        <v>0.32</v>
      </c>
      <c r="FF121">
        <v>0.25</v>
      </c>
      <c r="FG121">
        <v>-0.1051813489897863</v>
      </c>
      <c r="FH121">
        <v>-0.46679145327548732</v>
      </c>
      <c r="FI121">
        <v>4.1471922028740907E-2</v>
      </c>
      <c r="FJ121">
        <v>1</v>
      </c>
      <c r="FK121">
        <v>-0.74188524390243904</v>
      </c>
      <c r="FL121">
        <v>0.2053875888501728</v>
      </c>
      <c r="FM121">
        <v>3.7213575937258062E-2</v>
      </c>
      <c r="FN121">
        <v>1</v>
      </c>
      <c r="FO121">
        <v>410.04158064516139</v>
      </c>
      <c r="FP121">
        <v>0.43611290322465301</v>
      </c>
      <c r="FQ121">
        <v>3.5439884760562063E-2</v>
      </c>
      <c r="FR121">
        <v>1</v>
      </c>
      <c r="FS121">
        <v>1.9755951219512189</v>
      </c>
      <c r="FT121">
        <v>0.36736620209059262</v>
      </c>
      <c r="FU121">
        <v>3.7778885968026227E-2</v>
      </c>
      <c r="FV121">
        <v>1</v>
      </c>
      <c r="FW121">
        <v>35.550987096774193</v>
      </c>
      <c r="FX121">
        <v>0.30945000000006362</v>
      </c>
      <c r="FY121">
        <v>2.4609790104563149E-2</v>
      </c>
      <c r="FZ121">
        <v>1</v>
      </c>
      <c r="GA121">
        <v>5</v>
      </c>
      <c r="GB121">
        <v>5</v>
      </c>
      <c r="GC121" t="s">
        <v>420</v>
      </c>
      <c r="GD121">
        <v>3.16879</v>
      </c>
      <c r="GE121">
        <v>2.7970199999999998</v>
      </c>
      <c r="GF121">
        <v>9.9746500000000002E-2</v>
      </c>
      <c r="GG121">
        <v>0.10213</v>
      </c>
      <c r="GH121">
        <v>0.154278</v>
      </c>
      <c r="GI121">
        <v>0.14976700000000001</v>
      </c>
      <c r="GJ121">
        <v>27688.6</v>
      </c>
      <c r="GK121">
        <v>22071</v>
      </c>
      <c r="GL121">
        <v>28786</v>
      </c>
      <c r="GM121">
        <v>24113.200000000001</v>
      </c>
      <c r="GN121">
        <v>30975.9</v>
      </c>
      <c r="GO121">
        <v>29923.200000000001</v>
      </c>
      <c r="GP121">
        <v>39712.199999999997</v>
      </c>
      <c r="GQ121">
        <v>39339.9</v>
      </c>
      <c r="GR121">
        <v>2.0740500000000002</v>
      </c>
      <c r="GS121">
        <v>1.78837</v>
      </c>
      <c r="GT121">
        <v>2.8908300000000001E-2</v>
      </c>
      <c r="GU121">
        <v>0</v>
      </c>
      <c r="GV121">
        <v>36.458300000000001</v>
      </c>
      <c r="GW121">
        <v>999.9</v>
      </c>
      <c r="GX121">
        <v>63</v>
      </c>
      <c r="GY121">
        <v>35.200000000000003</v>
      </c>
      <c r="GZ121">
        <v>35.517400000000002</v>
      </c>
      <c r="HA121">
        <v>62.179099999999998</v>
      </c>
      <c r="HB121">
        <v>30.260400000000001</v>
      </c>
      <c r="HC121">
        <v>1</v>
      </c>
      <c r="HD121">
        <v>0.64171500000000004</v>
      </c>
      <c r="HE121">
        <v>0</v>
      </c>
      <c r="HF121">
        <v>20.2758</v>
      </c>
      <c r="HG121">
        <v>5.2211800000000004</v>
      </c>
      <c r="HH121">
        <v>11.914099999999999</v>
      </c>
      <c r="HI121">
        <v>4.9630999999999998</v>
      </c>
      <c r="HJ121">
        <v>3.2916799999999999</v>
      </c>
      <c r="HK121">
        <v>9999</v>
      </c>
      <c r="HL121">
        <v>9999</v>
      </c>
      <c r="HM121">
        <v>9999</v>
      </c>
      <c r="HN121">
        <v>999.9</v>
      </c>
      <c r="HO121">
        <v>4.9702999999999999</v>
      </c>
      <c r="HP121">
        <v>1.87531</v>
      </c>
      <c r="HQ121">
        <v>1.87408</v>
      </c>
      <c r="HR121">
        <v>1.8733200000000001</v>
      </c>
      <c r="HS121">
        <v>1.8747100000000001</v>
      </c>
      <c r="HT121">
        <v>1.8696900000000001</v>
      </c>
      <c r="HU121">
        <v>1.87382</v>
      </c>
      <c r="HV121">
        <v>1.87897</v>
      </c>
      <c r="HW121">
        <v>0</v>
      </c>
      <c r="HX121">
        <v>0</v>
      </c>
      <c r="HY121">
        <v>0</v>
      </c>
      <c r="HZ121">
        <v>0</v>
      </c>
      <c r="IA121" t="s">
        <v>421</v>
      </c>
      <c r="IB121" t="s">
        <v>422</v>
      </c>
      <c r="IC121" t="s">
        <v>423</v>
      </c>
      <c r="ID121" t="s">
        <v>423</v>
      </c>
      <c r="IE121" t="s">
        <v>423</v>
      </c>
      <c r="IF121" t="s">
        <v>423</v>
      </c>
      <c r="IG121">
        <v>0</v>
      </c>
      <c r="IH121">
        <v>100</v>
      </c>
      <c r="II121">
        <v>100</v>
      </c>
      <c r="IJ121">
        <v>1.0880000000000001</v>
      </c>
      <c r="IK121">
        <v>0.66120000000000001</v>
      </c>
      <c r="IL121">
        <v>9.1303299415681209</v>
      </c>
      <c r="IM121">
        <v>7.5022699049890511E-4</v>
      </c>
      <c r="IN121">
        <v>-1.9075414379404558E-6</v>
      </c>
      <c r="IO121">
        <v>4.87577687351772E-10</v>
      </c>
      <c r="IP121">
        <v>0.66114500000000476</v>
      </c>
      <c r="IQ121">
        <v>0</v>
      </c>
      <c r="IR121">
        <v>0</v>
      </c>
      <c r="IS121">
        <v>0</v>
      </c>
      <c r="IT121">
        <v>1</v>
      </c>
      <c r="IU121">
        <v>1943</v>
      </c>
      <c r="IV121">
        <v>1</v>
      </c>
      <c r="IW121">
        <v>21</v>
      </c>
      <c r="IX121">
        <v>7.8</v>
      </c>
      <c r="IY121">
        <v>7.9</v>
      </c>
      <c r="IZ121">
        <v>1.09253</v>
      </c>
      <c r="JA121">
        <v>2.4377399999999998</v>
      </c>
      <c r="JB121">
        <v>1.42578</v>
      </c>
      <c r="JC121">
        <v>2.2729499999999998</v>
      </c>
      <c r="JD121">
        <v>1.5478499999999999</v>
      </c>
      <c r="JE121">
        <v>2.3828100000000001</v>
      </c>
      <c r="JF121">
        <v>39.217300000000002</v>
      </c>
      <c r="JG121">
        <v>14.1233</v>
      </c>
      <c r="JH121">
        <v>18</v>
      </c>
      <c r="JI121">
        <v>633.63300000000004</v>
      </c>
      <c r="JJ121">
        <v>426.94600000000003</v>
      </c>
      <c r="JK121">
        <v>35.140599999999999</v>
      </c>
      <c r="JL121">
        <v>35.170699999999997</v>
      </c>
      <c r="JM121">
        <v>30.000499999999999</v>
      </c>
      <c r="JN121">
        <v>34.798000000000002</v>
      </c>
      <c r="JO121">
        <v>34.698999999999998</v>
      </c>
      <c r="JP121">
        <v>21.890499999999999</v>
      </c>
      <c r="JQ121">
        <v>0</v>
      </c>
      <c r="JR121">
        <v>100</v>
      </c>
      <c r="JS121">
        <v>-999.9</v>
      </c>
      <c r="JT121">
        <v>410.666</v>
      </c>
      <c r="JU121">
        <v>35</v>
      </c>
      <c r="JV121">
        <v>93.799000000000007</v>
      </c>
      <c r="JW121">
        <v>100.089</v>
      </c>
    </row>
    <row r="122" spans="1:283" x14ac:dyDescent="0.2">
      <c r="A122">
        <v>106</v>
      </c>
      <c r="B122">
        <v>1690400002.0999999</v>
      </c>
      <c r="C122">
        <v>21632</v>
      </c>
      <c r="D122" t="s">
        <v>910</v>
      </c>
      <c r="E122" t="s">
        <v>911</v>
      </c>
      <c r="F122">
        <v>15</v>
      </c>
      <c r="P122">
        <v>1690399994.349999</v>
      </c>
      <c r="Q122">
        <f t="shared" si="37"/>
        <v>2.0729266395953789E-3</v>
      </c>
      <c r="R122">
        <f t="shared" si="38"/>
        <v>2.0729266395953792</v>
      </c>
      <c r="S122">
        <f t="shared" si="39"/>
        <v>9.7604608670437134</v>
      </c>
      <c r="T122">
        <f t="shared" si="40"/>
        <v>409.6743666666668</v>
      </c>
      <c r="U122">
        <f t="shared" si="41"/>
        <v>216.92367213481904</v>
      </c>
      <c r="V122">
        <f t="shared" si="42"/>
        <v>21.99578314192539</v>
      </c>
      <c r="W122">
        <f t="shared" si="43"/>
        <v>41.54045724620218</v>
      </c>
      <c r="X122">
        <f t="shared" si="44"/>
        <v>8.7630155011421365E-2</v>
      </c>
      <c r="Y122">
        <f>IF(LEFT(CS122,1)&lt;&gt;"0",IF(LEFT(CS122,1)="1",3,CT122),$D$5+$E$5*(DJ122*DC122/($K$5*1000))+$F$5*(DJ122*DC122/($K$5*1000))*MAX(MIN(CQ122,$J$5),$I$5)*MAX(MIN(CQ122,$J$5),$I$5)+$G$5*MAX(MIN(CQ122,$J$5),$I$5)*(DJ122*DC122/($K$5*1000))+$H$5*(DJ122*DC122/($K$5*1000))*(DJ122*DC122/($K$5*1000)))</f>
        <v>2.9521512163257042</v>
      </c>
      <c r="Z122">
        <f t="shared" si="45"/>
        <v>8.621032645434655E-2</v>
      </c>
      <c r="AA122">
        <f t="shared" si="46"/>
        <v>5.400710371395636E-2</v>
      </c>
      <c r="AB122">
        <f t="shared" si="47"/>
        <v>241.73856057521894</v>
      </c>
      <c r="AC122">
        <f>(DE122+(AB122+2*0.95*0.0000000567*(((DE122+$B$7)+273)^4-(DE122+273)^4)-44100*Q122)/(1.84*29.3*Y122+8*0.95*0.0000000567*(DE122+273)^3))</f>
        <v>36.72502930744708</v>
      </c>
      <c r="AD122">
        <f>($C$7*DF122+$D$7*DG122+$E$7*AC122)</f>
        <v>35.91755666666667</v>
      </c>
      <c r="AE122">
        <f t="shared" si="48"/>
        <v>5.9417880649926733</v>
      </c>
      <c r="AF122">
        <f t="shared" si="49"/>
        <v>61.126567489592929</v>
      </c>
      <c r="AG122">
        <f t="shared" si="50"/>
        <v>3.6185962528823712</v>
      </c>
      <c r="AH122">
        <f t="shared" si="51"/>
        <v>5.9198420613073903</v>
      </c>
      <c r="AI122">
        <f t="shared" si="52"/>
        <v>2.3231918121103021</v>
      </c>
      <c r="AJ122">
        <f t="shared" si="53"/>
        <v>-91.416064806156214</v>
      </c>
      <c r="AK122">
        <f t="shared" si="54"/>
        <v>-10.703266311188797</v>
      </c>
      <c r="AL122">
        <f>2*0.95*0.0000000567*(((DE122+$B$7)+273)^4-(AD122+273)^4)</f>
        <v>-0.85403347711347066</v>
      </c>
      <c r="AM122">
        <f t="shared" si="55"/>
        <v>138.76519598076047</v>
      </c>
      <c r="AN122">
        <v>0</v>
      </c>
      <c r="AO122">
        <v>0</v>
      </c>
      <c r="AP122">
        <f>IF(AN122*$H$13&gt;=AR122,1,(AR122/(AR122-AN122*$H$13)))</f>
        <v>1</v>
      </c>
      <c r="AQ122">
        <f t="shared" si="56"/>
        <v>0</v>
      </c>
      <c r="AR122">
        <f>MAX(0,($B$13+$C$13*DJ122)/(1+$D$13*DJ122)*DC122/(DE122+273)*$E$13)</f>
        <v>52026.71863859181</v>
      </c>
      <c r="AS122" t="s">
        <v>414</v>
      </c>
      <c r="AT122">
        <v>12558.6</v>
      </c>
      <c r="AU122">
        <v>607.06799999999998</v>
      </c>
      <c r="AV122">
        <v>2188.17</v>
      </c>
      <c r="AW122">
        <f t="shared" si="57"/>
        <v>0.72256817340517421</v>
      </c>
      <c r="AX122">
        <v>-1.734461745173538</v>
      </c>
      <c r="AY122" t="s">
        <v>912</v>
      </c>
      <c r="AZ122">
        <v>12511.8</v>
      </c>
      <c r="BA122">
        <v>659.05392000000006</v>
      </c>
      <c r="BB122">
        <v>851.44600000000003</v>
      </c>
      <c r="BC122">
        <f t="shared" si="58"/>
        <v>0.22595922700911153</v>
      </c>
      <c r="BD122">
        <v>0.5</v>
      </c>
      <c r="BE122">
        <f t="shared" si="59"/>
        <v>1261.2169905571084</v>
      </c>
      <c r="BF122">
        <f t="shared" si="60"/>
        <v>9.7604608670437134</v>
      </c>
      <c r="BG122">
        <f t="shared" si="61"/>
        <v>142.49180813852107</v>
      </c>
      <c r="BH122">
        <f t="shared" si="62"/>
        <v>9.1141514095363415E-3</v>
      </c>
      <c r="BI122">
        <f t="shared" si="63"/>
        <v>1.569945715876286</v>
      </c>
      <c r="BJ122">
        <f t="shared" si="64"/>
        <v>422.88096578102954</v>
      </c>
      <c r="BK122" t="s">
        <v>913</v>
      </c>
      <c r="BL122">
        <v>-155.59</v>
      </c>
      <c r="BM122">
        <f t="shared" si="65"/>
        <v>-155.59</v>
      </c>
      <c r="BN122">
        <f t="shared" si="66"/>
        <v>1.1827361923128419</v>
      </c>
      <c r="BO122">
        <f t="shared" si="67"/>
        <v>0.19104786720633618</v>
      </c>
      <c r="BP122">
        <f t="shared" si="68"/>
        <v>0.57033313991193635</v>
      </c>
      <c r="BQ122">
        <f t="shared" si="69"/>
        <v>0.78727250407156102</v>
      </c>
      <c r="BR122">
        <f t="shared" si="70"/>
        <v>0.8454381817238863</v>
      </c>
      <c r="BS122">
        <f t="shared" si="71"/>
        <v>-4.510274008935998E-2</v>
      </c>
      <c r="BT122">
        <f t="shared" si="72"/>
        <v>1.04510274008936</v>
      </c>
      <c r="BU122">
        <v>3330</v>
      </c>
      <c r="BV122">
        <v>300</v>
      </c>
      <c r="BW122">
        <v>300</v>
      </c>
      <c r="BX122">
        <v>300</v>
      </c>
      <c r="BY122">
        <v>12511.8</v>
      </c>
      <c r="BZ122">
        <v>819.71</v>
      </c>
      <c r="CA122">
        <v>-9.0612499999999999E-3</v>
      </c>
      <c r="CB122">
        <v>-0.75</v>
      </c>
      <c r="CC122" t="s">
        <v>417</v>
      </c>
      <c r="CD122" t="s">
        <v>417</v>
      </c>
      <c r="CE122" t="s">
        <v>417</v>
      </c>
      <c r="CF122" t="s">
        <v>417</v>
      </c>
      <c r="CG122" t="s">
        <v>417</v>
      </c>
      <c r="CH122" t="s">
        <v>417</v>
      </c>
      <c r="CI122" t="s">
        <v>417</v>
      </c>
      <c r="CJ122" t="s">
        <v>417</v>
      </c>
      <c r="CK122" t="s">
        <v>417</v>
      </c>
      <c r="CL122" t="s">
        <v>417</v>
      </c>
      <c r="CM122">
        <f>$B$11*DK122+$C$11*DL122+$F$11*DW122*(1-DZ122)</f>
        <v>1500.0070000000001</v>
      </c>
      <c r="CN122">
        <f t="shared" si="73"/>
        <v>1261.2169905571084</v>
      </c>
      <c r="CO122">
        <f>($B$11*$D$9+$C$11*$D$9+$F$11*((EJ122+EB122)/MAX(EJ122+EB122+EK122, 0.1)*$I$9+EK122/MAX(EJ122+EB122+EK122, 0.1)*$J$9))/($B$11+$C$11+$F$11)</f>
        <v>0.84080740327019021</v>
      </c>
      <c r="CP122">
        <f>($B$11*$K$9+$C$11*$K$9+$F$11*((EJ122+EB122)/MAX(EJ122+EB122+EK122, 0.1)*$P$9+EK122/MAX(EJ122+EB122+EK122, 0.1)*$Q$9))/($B$11+$C$11+$F$11)</f>
        <v>0.16115828831146717</v>
      </c>
      <c r="CQ122">
        <v>6</v>
      </c>
      <c r="CR122">
        <v>0.5</v>
      </c>
      <c r="CS122" t="s">
        <v>418</v>
      </c>
      <c r="CT122">
        <v>2</v>
      </c>
      <c r="CU122">
        <v>1690399994.349999</v>
      </c>
      <c r="CV122">
        <v>409.6743666666668</v>
      </c>
      <c r="CW122">
        <v>420.28146666666657</v>
      </c>
      <c r="CX122">
        <v>35.686803333333337</v>
      </c>
      <c r="CY122">
        <v>33.688339999999997</v>
      </c>
      <c r="CZ122">
        <v>408.58566666666678</v>
      </c>
      <c r="DA122">
        <v>35.025653333333338</v>
      </c>
      <c r="DB122">
        <v>600.14626666666675</v>
      </c>
      <c r="DC122">
        <v>101.2989333333333</v>
      </c>
      <c r="DD122">
        <v>9.9788739999999973E-2</v>
      </c>
      <c r="DE122">
        <v>35.850306666666668</v>
      </c>
      <c r="DF122">
        <v>35.91755666666667</v>
      </c>
      <c r="DG122">
        <v>999.9000000000002</v>
      </c>
      <c r="DH122">
        <v>0</v>
      </c>
      <c r="DI122">
        <v>0</v>
      </c>
      <c r="DJ122">
        <v>9999.5230000000029</v>
      </c>
      <c r="DK122">
        <v>0</v>
      </c>
      <c r="DL122">
        <v>1721.882333333333</v>
      </c>
      <c r="DM122">
        <v>-10.607113333333331</v>
      </c>
      <c r="DN122">
        <v>424.83546666666672</v>
      </c>
      <c r="DO122">
        <v>434.93379999999979</v>
      </c>
      <c r="DP122">
        <v>1.998455333333333</v>
      </c>
      <c r="DQ122">
        <v>420.28146666666657</v>
      </c>
      <c r="DR122">
        <v>33.688339999999997</v>
      </c>
      <c r="DS122">
        <v>3.6150319999999989</v>
      </c>
      <c r="DT122">
        <v>3.4125913333333329</v>
      </c>
      <c r="DU122">
        <v>27.169899999999998</v>
      </c>
      <c r="DV122">
        <v>26.191026666666669</v>
      </c>
      <c r="DW122">
        <v>1500.0070000000001</v>
      </c>
      <c r="DX122">
        <v>0.97299599999999964</v>
      </c>
      <c r="DY122">
        <v>2.7003800000000008E-2</v>
      </c>
      <c r="DZ122">
        <v>0</v>
      </c>
      <c r="EA122">
        <v>660.17983333333348</v>
      </c>
      <c r="EB122">
        <v>4.9993100000000004</v>
      </c>
      <c r="EC122">
        <v>12182.656666666669</v>
      </c>
      <c r="ED122">
        <v>13259.273333333331</v>
      </c>
      <c r="EE122">
        <v>44.853999999999978</v>
      </c>
      <c r="EF122">
        <v>46.182999999999993</v>
      </c>
      <c r="EG122">
        <v>45.066333333333333</v>
      </c>
      <c r="EH122">
        <v>45.645666666666671</v>
      </c>
      <c r="EI122">
        <v>46.253933333333308</v>
      </c>
      <c r="EJ122">
        <v>1454.636666666667</v>
      </c>
      <c r="EK122">
        <v>40.370333333333321</v>
      </c>
      <c r="EL122">
        <v>0</v>
      </c>
      <c r="EM122">
        <v>106.1000001430511</v>
      </c>
      <c r="EN122">
        <v>0</v>
      </c>
      <c r="EO122">
        <v>659.05392000000006</v>
      </c>
      <c r="EP122">
        <v>-110.0129229061132</v>
      </c>
      <c r="EQ122">
        <v>-1505.469229875227</v>
      </c>
      <c r="ER122">
        <v>12163.592000000001</v>
      </c>
      <c r="ES122">
        <v>15</v>
      </c>
      <c r="ET122">
        <v>1690399920.5999999</v>
      </c>
      <c r="EU122" t="s">
        <v>909</v>
      </c>
      <c r="EV122">
        <v>1690399920.5999999</v>
      </c>
      <c r="EW122">
        <v>1690399421.0999999</v>
      </c>
      <c r="EX122">
        <v>70</v>
      </c>
      <c r="EY122">
        <v>-8.0630000000000006</v>
      </c>
      <c r="EZ122">
        <v>-1E-3</v>
      </c>
      <c r="FA122">
        <v>1.0880000000000001</v>
      </c>
      <c r="FB122">
        <v>0.66100000000000003</v>
      </c>
      <c r="FC122">
        <v>411</v>
      </c>
      <c r="FD122">
        <v>32</v>
      </c>
      <c r="FE122">
        <v>0.32</v>
      </c>
      <c r="FF122">
        <v>0.25</v>
      </c>
      <c r="FG122">
        <v>9.767165427171788</v>
      </c>
      <c r="FH122">
        <v>0.19768941189804259</v>
      </c>
      <c r="FI122">
        <v>3.0674644143521831E-2</v>
      </c>
      <c r="FJ122">
        <v>1</v>
      </c>
      <c r="FK122">
        <v>-10.630090243902441</v>
      </c>
      <c r="FL122">
        <v>0.17749337979097349</v>
      </c>
      <c r="FM122">
        <v>5.055364600432647E-2</v>
      </c>
      <c r="FN122">
        <v>1</v>
      </c>
      <c r="FO122">
        <v>409.65448387096779</v>
      </c>
      <c r="FP122">
        <v>0.87343548387110748</v>
      </c>
      <c r="FQ122">
        <v>7.6064434047397461E-2</v>
      </c>
      <c r="FR122">
        <v>1</v>
      </c>
      <c r="FS122">
        <v>1.973928536585366</v>
      </c>
      <c r="FT122">
        <v>0.36679233449477322</v>
      </c>
      <c r="FU122">
        <v>3.8567082929141731E-2</v>
      </c>
      <c r="FV122">
        <v>1</v>
      </c>
      <c r="FW122">
        <v>35.677958064516133</v>
      </c>
      <c r="FX122">
        <v>0.40582741935473332</v>
      </c>
      <c r="FY122">
        <v>3.0279629841705138E-2</v>
      </c>
      <c r="FZ122">
        <v>1</v>
      </c>
      <c r="GA122">
        <v>5</v>
      </c>
      <c r="GB122">
        <v>5</v>
      </c>
      <c r="GC122" t="s">
        <v>420</v>
      </c>
      <c r="GD122">
        <v>3.1685500000000002</v>
      </c>
      <c r="GE122">
        <v>2.79792</v>
      </c>
      <c r="GF122">
        <v>0.101219</v>
      </c>
      <c r="GG122">
        <v>0.103938</v>
      </c>
      <c r="GH122">
        <v>0.154755</v>
      </c>
      <c r="GI122">
        <v>0.15022099999999999</v>
      </c>
      <c r="GJ122">
        <v>27645.8</v>
      </c>
      <c r="GK122">
        <v>22027.200000000001</v>
      </c>
      <c r="GL122">
        <v>28788.9</v>
      </c>
      <c r="GM122">
        <v>24114.1</v>
      </c>
      <c r="GN122">
        <v>30961.8</v>
      </c>
      <c r="GO122">
        <v>29909</v>
      </c>
      <c r="GP122">
        <v>39716.199999999997</v>
      </c>
      <c r="GQ122">
        <v>39341.9</v>
      </c>
      <c r="GR122">
        <v>2.0739299999999998</v>
      </c>
      <c r="GS122">
        <v>1.8108200000000001</v>
      </c>
      <c r="GT122">
        <v>9.1046100000000005E-2</v>
      </c>
      <c r="GU122">
        <v>0</v>
      </c>
      <c r="GV122">
        <v>34.404299999999999</v>
      </c>
      <c r="GW122">
        <v>999.9</v>
      </c>
      <c r="GX122">
        <v>62.8</v>
      </c>
      <c r="GY122">
        <v>35.4</v>
      </c>
      <c r="GZ122">
        <v>35.799799999999998</v>
      </c>
      <c r="HA122">
        <v>61.259</v>
      </c>
      <c r="HB122">
        <v>30.9255</v>
      </c>
      <c r="HC122">
        <v>1</v>
      </c>
      <c r="HD122">
        <v>0.64172799999999997</v>
      </c>
      <c r="HE122">
        <v>0</v>
      </c>
      <c r="HF122">
        <v>20.276399999999999</v>
      </c>
      <c r="HG122">
        <v>5.2226800000000004</v>
      </c>
      <c r="HH122">
        <v>11.914</v>
      </c>
      <c r="HI122">
        <v>4.9634999999999998</v>
      </c>
      <c r="HJ122">
        <v>3.2919999999999998</v>
      </c>
      <c r="HK122">
        <v>9999</v>
      </c>
      <c r="HL122">
        <v>9999</v>
      </c>
      <c r="HM122">
        <v>9999</v>
      </c>
      <c r="HN122">
        <v>999.9</v>
      </c>
      <c r="HO122">
        <v>4.9702999999999999</v>
      </c>
      <c r="HP122">
        <v>1.87531</v>
      </c>
      <c r="HQ122">
        <v>1.87408</v>
      </c>
      <c r="HR122">
        <v>1.8733200000000001</v>
      </c>
      <c r="HS122">
        <v>1.87473</v>
      </c>
      <c r="HT122">
        <v>1.86968</v>
      </c>
      <c r="HU122">
        <v>1.87382</v>
      </c>
      <c r="HV122">
        <v>1.87896</v>
      </c>
      <c r="HW122">
        <v>0</v>
      </c>
      <c r="HX122">
        <v>0</v>
      </c>
      <c r="HY122">
        <v>0</v>
      </c>
      <c r="HZ122">
        <v>0</v>
      </c>
      <c r="IA122" t="s">
        <v>421</v>
      </c>
      <c r="IB122" t="s">
        <v>422</v>
      </c>
      <c r="IC122" t="s">
        <v>423</v>
      </c>
      <c r="ID122" t="s">
        <v>423</v>
      </c>
      <c r="IE122" t="s">
        <v>423</v>
      </c>
      <c r="IF122" t="s">
        <v>423</v>
      </c>
      <c r="IG122">
        <v>0</v>
      </c>
      <c r="IH122">
        <v>100</v>
      </c>
      <c r="II122">
        <v>100</v>
      </c>
      <c r="IJ122">
        <v>1.089</v>
      </c>
      <c r="IK122">
        <v>0.66110000000000002</v>
      </c>
      <c r="IL122">
        <v>1.0674702475970179</v>
      </c>
      <c r="IM122">
        <v>7.5022699049890511E-4</v>
      </c>
      <c r="IN122">
        <v>-1.9075414379404558E-6</v>
      </c>
      <c r="IO122">
        <v>4.87577687351772E-10</v>
      </c>
      <c r="IP122">
        <v>0.66114500000000476</v>
      </c>
      <c r="IQ122">
        <v>0</v>
      </c>
      <c r="IR122">
        <v>0</v>
      </c>
      <c r="IS122">
        <v>0</v>
      </c>
      <c r="IT122">
        <v>1</v>
      </c>
      <c r="IU122">
        <v>1943</v>
      </c>
      <c r="IV122">
        <v>1</v>
      </c>
      <c r="IW122">
        <v>21</v>
      </c>
      <c r="IX122">
        <v>1.4</v>
      </c>
      <c r="IY122">
        <v>9.6999999999999993</v>
      </c>
      <c r="IZ122">
        <v>1.11328</v>
      </c>
      <c r="JA122">
        <v>2.4230999999999998</v>
      </c>
      <c r="JB122">
        <v>1.42578</v>
      </c>
      <c r="JC122">
        <v>2.2729499999999998</v>
      </c>
      <c r="JD122">
        <v>1.5478499999999999</v>
      </c>
      <c r="JE122">
        <v>2.47437</v>
      </c>
      <c r="JF122">
        <v>39.242199999999997</v>
      </c>
      <c r="JG122">
        <v>14.1058</v>
      </c>
      <c r="JH122">
        <v>18</v>
      </c>
      <c r="JI122">
        <v>634.43399999999997</v>
      </c>
      <c r="JJ122">
        <v>441</v>
      </c>
      <c r="JK122">
        <v>35.099899999999998</v>
      </c>
      <c r="JL122">
        <v>35.205300000000001</v>
      </c>
      <c r="JM122">
        <v>29.999500000000001</v>
      </c>
      <c r="JN122">
        <v>34.892800000000001</v>
      </c>
      <c r="JO122">
        <v>34.7849</v>
      </c>
      <c r="JP122">
        <v>22.31</v>
      </c>
      <c r="JQ122">
        <v>0</v>
      </c>
      <c r="JR122">
        <v>100</v>
      </c>
      <c r="JS122">
        <v>-999.9</v>
      </c>
      <c r="JT122">
        <v>420.339</v>
      </c>
      <c r="JU122">
        <v>35</v>
      </c>
      <c r="JV122">
        <v>93.808300000000003</v>
      </c>
      <c r="JW122">
        <v>100.09399999999999</v>
      </c>
    </row>
    <row r="123" spans="1:283" x14ac:dyDescent="0.2">
      <c r="A123">
        <v>107</v>
      </c>
      <c r="B123">
        <v>1690400164.0999999</v>
      </c>
      <c r="C123">
        <v>21794</v>
      </c>
      <c r="D123" t="s">
        <v>914</v>
      </c>
      <c r="E123" t="s">
        <v>915</v>
      </c>
      <c r="F123">
        <v>15</v>
      </c>
      <c r="P123">
        <v>1690400156.099999</v>
      </c>
      <c r="Q123">
        <f t="shared" si="37"/>
        <v>2.50424923566061E-3</v>
      </c>
      <c r="R123">
        <f t="shared" si="38"/>
        <v>2.5042492356606099</v>
      </c>
      <c r="S123">
        <f t="shared" si="39"/>
        <v>11.377415396742762</v>
      </c>
      <c r="T123">
        <f t="shared" si="40"/>
        <v>409.92296774193551</v>
      </c>
      <c r="U123">
        <f t="shared" si="41"/>
        <v>244.03845409007008</v>
      </c>
      <c r="V123">
        <f t="shared" si="42"/>
        <v>24.746102350347442</v>
      </c>
      <c r="W123">
        <f t="shared" si="43"/>
        <v>41.567201994142074</v>
      </c>
      <c r="X123">
        <f t="shared" si="44"/>
        <v>0.11990443044568504</v>
      </c>
      <c r="Y123">
        <f>IF(LEFT(CS123,1)&lt;&gt;"0",IF(LEFT(CS123,1)="1",3,CT123),$D$5+$E$5*(DJ123*DC123/($K$5*1000))+$F$5*(DJ123*DC123/($K$5*1000))*MAX(MIN(CQ123,$J$5),$I$5)*MAX(MIN(CQ123,$J$5),$I$5)+$G$5*MAX(MIN(CQ123,$J$5),$I$5)*(DJ123*DC123/($K$5*1000))+$H$5*(DJ123*DC123/($K$5*1000))*(DJ123*DC123/($K$5*1000)))</f>
        <v>2.9535222368488117</v>
      </c>
      <c r="Z123">
        <f t="shared" si="45"/>
        <v>0.11726434452128327</v>
      </c>
      <c r="AA123">
        <f t="shared" si="46"/>
        <v>7.3522574974814556E-2</v>
      </c>
      <c r="AB123">
        <f t="shared" si="47"/>
        <v>241.73781164058653</v>
      </c>
      <c r="AC123">
        <f>(DE123+(AB123+2*0.95*0.0000000567*(((DE123+$B$7)+273)^4-(DE123+273)^4)-44100*Q123)/(1.84*29.3*Y123+8*0.95*0.0000000567*(DE123+273)^3))</f>
        <v>36.043872077421511</v>
      </c>
      <c r="AD123">
        <f>($C$7*DF123+$D$7*DG123+$E$7*AC123)</f>
        <v>35.28417741935484</v>
      </c>
      <c r="AE123">
        <f t="shared" si="48"/>
        <v>5.737868850492398</v>
      </c>
      <c r="AF123">
        <f t="shared" si="49"/>
        <v>64.025904365650348</v>
      </c>
      <c r="AG123">
        <f t="shared" si="50"/>
        <v>3.672844942660471</v>
      </c>
      <c r="AH123">
        <f t="shared" si="51"/>
        <v>5.7364983424286287</v>
      </c>
      <c r="AI123">
        <f t="shared" si="52"/>
        <v>2.065023907831927</v>
      </c>
      <c r="AJ123">
        <f t="shared" si="53"/>
        <v>-110.4373912926329</v>
      </c>
      <c r="AK123">
        <f t="shared" si="54"/>
        <v>-0.68828577327769969</v>
      </c>
      <c r="AL123">
        <f>2*0.95*0.0000000567*(((DE123+$B$7)+273)^4-(AD123+273)^4)</f>
        <v>-5.4573816641274253E-2</v>
      </c>
      <c r="AM123">
        <f t="shared" si="55"/>
        <v>130.55756075803467</v>
      </c>
      <c r="AN123">
        <v>0</v>
      </c>
      <c r="AO123">
        <v>0</v>
      </c>
      <c r="AP123">
        <f>IF(AN123*$H$13&gt;=AR123,1,(AR123/(AR123-AN123*$H$13)))</f>
        <v>1</v>
      </c>
      <c r="AQ123">
        <f t="shared" si="56"/>
        <v>0</v>
      </c>
      <c r="AR123">
        <f>MAX(0,($B$13+$C$13*DJ123)/(1+$D$13*DJ123)*DC123/(DE123+273)*$E$13)</f>
        <v>52161.9789856727</v>
      </c>
      <c r="AS123" t="s">
        <v>414</v>
      </c>
      <c r="AT123">
        <v>12558.6</v>
      </c>
      <c r="AU123">
        <v>607.06799999999998</v>
      </c>
      <c r="AV123">
        <v>2188.17</v>
      </c>
      <c r="AW123">
        <f t="shared" si="57"/>
        <v>0.72256817340517421</v>
      </c>
      <c r="AX123">
        <v>-1.734461745173538</v>
      </c>
      <c r="AY123" t="s">
        <v>916</v>
      </c>
      <c r="AZ123">
        <v>12508.7</v>
      </c>
      <c r="BA123">
        <v>690.08319230769246</v>
      </c>
      <c r="BB123">
        <v>929.78800000000001</v>
      </c>
      <c r="BC123">
        <f t="shared" si="58"/>
        <v>0.25780587369627006</v>
      </c>
      <c r="BD123">
        <v>0.5</v>
      </c>
      <c r="BE123">
        <f t="shared" si="59"/>
        <v>1261.2174086722077</v>
      </c>
      <c r="BF123">
        <f t="shared" si="60"/>
        <v>11.377415396742762</v>
      </c>
      <c r="BG123">
        <f t="shared" si="61"/>
        <v>162.5746279818421</v>
      </c>
      <c r="BH123">
        <f t="shared" si="62"/>
        <v>1.0396206912272409E-2</v>
      </c>
      <c r="BI123">
        <f t="shared" si="63"/>
        <v>1.3534074434172092</v>
      </c>
      <c r="BJ123">
        <f t="shared" si="64"/>
        <v>441.35047450277006</v>
      </c>
      <c r="BK123" t="s">
        <v>917</v>
      </c>
      <c r="BL123">
        <v>-223.47</v>
      </c>
      <c r="BM123">
        <f t="shared" si="65"/>
        <v>-223.47</v>
      </c>
      <c r="BN123">
        <f t="shared" si="66"/>
        <v>1.2403451109285126</v>
      </c>
      <c r="BO123">
        <f t="shared" si="67"/>
        <v>0.20785011479851651</v>
      </c>
      <c r="BP123">
        <f t="shared" si="68"/>
        <v>0.52179512696754082</v>
      </c>
      <c r="BQ123">
        <f t="shared" si="69"/>
        <v>0.74276402978528611</v>
      </c>
      <c r="BR123">
        <f t="shared" si="70"/>
        <v>0.79588919626943744</v>
      </c>
      <c r="BS123">
        <f t="shared" si="71"/>
        <v>-6.7308211055971137E-2</v>
      </c>
      <c r="BT123">
        <f t="shared" si="72"/>
        <v>1.0673082110559711</v>
      </c>
      <c r="BU123">
        <v>3332</v>
      </c>
      <c r="BV123">
        <v>300</v>
      </c>
      <c r="BW123">
        <v>300</v>
      </c>
      <c r="BX123">
        <v>300</v>
      </c>
      <c r="BY123">
        <v>12508.7</v>
      </c>
      <c r="BZ123">
        <v>878.14</v>
      </c>
      <c r="CA123">
        <v>-9.0614300000000005E-3</v>
      </c>
      <c r="CB123">
        <v>-7.78</v>
      </c>
      <c r="CC123" t="s">
        <v>417</v>
      </c>
      <c r="CD123" t="s">
        <v>417</v>
      </c>
      <c r="CE123" t="s">
        <v>417</v>
      </c>
      <c r="CF123" t="s">
        <v>417</v>
      </c>
      <c r="CG123" t="s">
        <v>417</v>
      </c>
      <c r="CH123" t="s">
        <v>417</v>
      </c>
      <c r="CI123" t="s">
        <v>417</v>
      </c>
      <c r="CJ123" t="s">
        <v>417</v>
      </c>
      <c r="CK123" t="s">
        <v>417</v>
      </c>
      <c r="CL123" t="s">
        <v>417</v>
      </c>
      <c r="CM123">
        <f>$B$11*DK123+$C$11*DL123+$F$11*DW123*(1-DZ123)</f>
        <v>1500.008064516129</v>
      </c>
      <c r="CN123">
        <f t="shared" si="73"/>
        <v>1261.2174086722077</v>
      </c>
      <c r="CO123">
        <f>($B$11*$D$9+$C$11*$D$9+$F$11*((EJ123+EB123)/MAX(EJ123+EB123+EK123, 0.1)*$I$9+EK123/MAX(EJ123+EB123+EK123, 0.1)*$J$9))/($B$11+$C$11+$F$11)</f>
        <v>0.8408070853132712</v>
      </c>
      <c r="CP123">
        <f>($B$11*$K$9+$C$11*$K$9+$F$11*((EJ123+EB123)/MAX(EJ123+EB123+EK123, 0.1)*$P$9+EK123/MAX(EJ123+EB123+EK123, 0.1)*$Q$9))/($B$11+$C$11+$F$11)</f>
        <v>0.16115767465461331</v>
      </c>
      <c r="CQ123">
        <v>6</v>
      </c>
      <c r="CR123">
        <v>0.5</v>
      </c>
      <c r="CS123" t="s">
        <v>418</v>
      </c>
      <c r="CT123">
        <v>2</v>
      </c>
      <c r="CU123">
        <v>1690400156.099999</v>
      </c>
      <c r="CV123">
        <v>409.92296774193551</v>
      </c>
      <c r="CW123">
        <v>422.3232903225807</v>
      </c>
      <c r="CX123">
        <v>36.220467741935487</v>
      </c>
      <c r="CY123">
        <v>33.807632258064523</v>
      </c>
      <c r="CZ123">
        <v>408.83429032258061</v>
      </c>
      <c r="DA123">
        <v>35.559325806451618</v>
      </c>
      <c r="DB123">
        <v>600.17622580645173</v>
      </c>
      <c r="DC123">
        <v>101.30206451612899</v>
      </c>
      <c r="DD123">
        <v>0.1004068387096774</v>
      </c>
      <c r="DE123">
        <v>35.279854838709682</v>
      </c>
      <c r="DF123">
        <v>35.28417741935484</v>
      </c>
      <c r="DG123">
        <v>999.90000000000032</v>
      </c>
      <c r="DH123">
        <v>0</v>
      </c>
      <c r="DI123">
        <v>0</v>
      </c>
      <c r="DJ123">
        <v>10006.999677419361</v>
      </c>
      <c r="DK123">
        <v>0</v>
      </c>
      <c r="DL123">
        <v>144.61261290322579</v>
      </c>
      <c r="DM123">
        <v>-12.400348387096781</v>
      </c>
      <c r="DN123">
        <v>425.32848387096772</v>
      </c>
      <c r="DO123">
        <v>437.10064516129029</v>
      </c>
      <c r="DP123">
        <v>2.4128312903225808</v>
      </c>
      <c r="DQ123">
        <v>422.3232903225807</v>
      </c>
      <c r="DR123">
        <v>33.807632258064523</v>
      </c>
      <c r="DS123">
        <v>3.669207419354839</v>
      </c>
      <c r="DT123">
        <v>3.424782903225807</v>
      </c>
      <c r="DU123">
        <v>27.423732258064511</v>
      </c>
      <c r="DV123">
        <v>26.25140967741935</v>
      </c>
      <c r="DW123">
        <v>1500.008064516129</v>
      </c>
      <c r="DX123">
        <v>0.97300632258064557</v>
      </c>
      <c r="DY123">
        <v>2.6993370967741941E-2</v>
      </c>
      <c r="DZ123">
        <v>0</v>
      </c>
      <c r="EA123">
        <v>690.78325806451608</v>
      </c>
      <c r="EB123">
        <v>4.9993100000000013</v>
      </c>
      <c r="EC123">
        <v>12452.554838709681</v>
      </c>
      <c r="ED123">
        <v>13259.335483870969</v>
      </c>
      <c r="EE123">
        <v>44.205290322580623</v>
      </c>
      <c r="EF123">
        <v>45.289999999999992</v>
      </c>
      <c r="EG123">
        <v>44.434999999999967</v>
      </c>
      <c r="EH123">
        <v>44.686999999999969</v>
      </c>
      <c r="EI123">
        <v>45.518000000000001</v>
      </c>
      <c r="EJ123">
        <v>1454.6554838709681</v>
      </c>
      <c r="EK123">
        <v>40.354516129032241</v>
      </c>
      <c r="EL123">
        <v>0</v>
      </c>
      <c r="EM123">
        <v>161.70000004768369</v>
      </c>
      <c r="EN123">
        <v>0</v>
      </c>
      <c r="EO123">
        <v>690.08319230769246</v>
      </c>
      <c r="EP123">
        <v>-67.941299053578518</v>
      </c>
      <c r="EQ123">
        <v>-2120.4205087068422</v>
      </c>
      <c r="ER123">
        <v>12434.465384615391</v>
      </c>
      <c r="ES123">
        <v>15</v>
      </c>
      <c r="ET123">
        <v>1690399920.5999999</v>
      </c>
      <c r="EU123" t="s">
        <v>909</v>
      </c>
      <c r="EV123">
        <v>1690399920.5999999</v>
      </c>
      <c r="EW123">
        <v>1690399421.0999999</v>
      </c>
      <c r="EX123">
        <v>70</v>
      </c>
      <c r="EY123">
        <v>-8.0630000000000006</v>
      </c>
      <c r="EZ123">
        <v>-1E-3</v>
      </c>
      <c r="FA123">
        <v>1.0880000000000001</v>
      </c>
      <c r="FB123">
        <v>0.66100000000000003</v>
      </c>
      <c r="FC123">
        <v>411</v>
      </c>
      <c r="FD123">
        <v>32</v>
      </c>
      <c r="FE123">
        <v>0.32</v>
      </c>
      <c r="FF123">
        <v>0.25</v>
      </c>
      <c r="FG123">
        <v>11.366310328535389</v>
      </c>
      <c r="FH123">
        <v>0.67304318305975874</v>
      </c>
      <c r="FI123">
        <v>5.9755057486383829E-2</v>
      </c>
      <c r="FJ123">
        <v>1</v>
      </c>
      <c r="FK123">
        <v>-12.37276341463415</v>
      </c>
      <c r="FL123">
        <v>-0.59837770034840942</v>
      </c>
      <c r="FM123">
        <v>6.74716444727151E-2</v>
      </c>
      <c r="FN123">
        <v>1</v>
      </c>
      <c r="FO123">
        <v>409.92148387096768</v>
      </c>
      <c r="FP123">
        <v>4.8193548386949572E-2</v>
      </c>
      <c r="FQ123">
        <v>1.4275788137650781E-2</v>
      </c>
      <c r="FR123">
        <v>1</v>
      </c>
      <c r="FS123">
        <v>2.3890146341463421</v>
      </c>
      <c r="FT123">
        <v>0.39242655052265007</v>
      </c>
      <c r="FU123">
        <v>4.1748280122165922E-2</v>
      </c>
      <c r="FV123">
        <v>1</v>
      </c>
      <c r="FW123">
        <v>36.217967741935489</v>
      </c>
      <c r="FX123">
        <v>0.1987741935482599</v>
      </c>
      <c r="FY123">
        <v>1.8680874938008778E-2</v>
      </c>
      <c r="FZ123">
        <v>1</v>
      </c>
      <c r="GA123">
        <v>5</v>
      </c>
      <c r="GB123">
        <v>5</v>
      </c>
      <c r="GC123" t="s">
        <v>420</v>
      </c>
      <c r="GD123">
        <v>3.16892</v>
      </c>
      <c r="GE123">
        <v>2.7965499999999999</v>
      </c>
      <c r="GF123">
        <v>0.101268</v>
      </c>
      <c r="GG123">
        <v>0.10434499999999999</v>
      </c>
      <c r="GH123">
        <v>0.156195</v>
      </c>
      <c r="GI123">
        <v>0.15046699999999999</v>
      </c>
      <c r="GJ123">
        <v>27658.2</v>
      </c>
      <c r="GK123">
        <v>22027.4</v>
      </c>
      <c r="GL123">
        <v>28802.2</v>
      </c>
      <c r="GM123">
        <v>24124.3</v>
      </c>
      <c r="GN123">
        <v>30922.400000000001</v>
      </c>
      <c r="GO123">
        <v>29911.9</v>
      </c>
      <c r="GP123">
        <v>39735.5</v>
      </c>
      <c r="GQ123">
        <v>39358.400000000001</v>
      </c>
      <c r="GR123">
        <v>2.0751499999999998</v>
      </c>
      <c r="GS123">
        <v>1.79095</v>
      </c>
      <c r="GT123">
        <v>0.116564</v>
      </c>
      <c r="GU123">
        <v>0</v>
      </c>
      <c r="GV123">
        <v>33.387</v>
      </c>
      <c r="GW123">
        <v>999.9</v>
      </c>
      <c r="GX123">
        <v>62.4</v>
      </c>
      <c r="GY123">
        <v>35.6</v>
      </c>
      <c r="GZ123">
        <v>35.965800000000002</v>
      </c>
      <c r="HA123">
        <v>62.279000000000003</v>
      </c>
      <c r="HB123">
        <v>30.088100000000001</v>
      </c>
      <c r="HC123">
        <v>1</v>
      </c>
      <c r="HD123">
        <v>0.62270800000000004</v>
      </c>
      <c r="HE123">
        <v>0</v>
      </c>
      <c r="HF123">
        <v>20.276499999999999</v>
      </c>
      <c r="HG123">
        <v>5.2228300000000001</v>
      </c>
      <c r="HH123">
        <v>11.914</v>
      </c>
      <c r="HI123">
        <v>4.9635499999999997</v>
      </c>
      <c r="HJ123">
        <v>3.2919999999999998</v>
      </c>
      <c r="HK123">
        <v>9999</v>
      </c>
      <c r="HL123">
        <v>9999</v>
      </c>
      <c r="HM123">
        <v>9999</v>
      </c>
      <c r="HN123">
        <v>999.9</v>
      </c>
      <c r="HO123">
        <v>4.9702900000000003</v>
      </c>
      <c r="HP123">
        <v>1.87531</v>
      </c>
      <c r="HQ123">
        <v>1.87409</v>
      </c>
      <c r="HR123">
        <v>1.8733200000000001</v>
      </c>
      <c r="HS123">
        <v>1.8747100000000001</v>
      </c>
      <c r="HT123">
        <v>1.86972</v>
      </c>
      <c r="HU123">
        <v>1.87382</v>
      </c>
      <c r="HV123">
        <v>1.8789199999999999</v>
      </c>
      <c r="HW123">
        <v>0</v>
      </c>
      <c r="HX123">
        <v>0</v>
      </c>
      <c r="HY123">
        <v>0</v>
      </c>
      <c r="HZ123">
        <v>0</v>
      </c>
      <c r="IA123" t="s">
        <v>421</v>
      </c>
      <c r="IB123" t="s">
        <v>422</v>
      </c>
      <c r="IC123" t="s">
        <v>423</v>
      </c>
      <c r="ID123" t="s">
        <v>423</v>
      </c>
      <c r="IE123" t="s">
        <v>423</v>
      </c>
      <c r="IF123" t="s">
        <v>423</v>
      </c>
      <c r="IG123">
        <v>0</v>
      </c>
      <c r="IH123">
        <v>100</v>
      </c>
      <c r="II123">
        <v>100</v>
      </c>
      <c r="IJ123">
        <v>1.0880000000000001</v>
      </c>
      <c r="IK123">
        <v>0.66110000000000002</v>
      </c>
      <c r="IL123">
        <v>1.0674702475970179</v>
      </c>
      <c r="IM123">
        <v>7.5022699049890511E-4</v>
      </c>
      <c r="IN123">
        <v>-1.9075414379404558E-6</v>
      </c>
      <c r="IO123">
        <v>4.87577687351772E-10</v>
      </c>
      <c r="IP123">
        <v>0.66114500000000476</v>
      </c>
      <c r="IQ123">
        <v>0</v>
      </c>
      <c r="IR123">
        <v>0</v>
      </c>
      <c r="IS123">
        <v>0</v>
      </c>
      <c r="IT123">
        <v>1</v>
      </c>
      <c r="IU123">
        <v>1943</v>
      </c>
      <c r="IV123">
        <v>1</v>
      </c>
      <c r="IW123">
        <v>21</v>
      </c>
      <c r="IX123">
        <v>4.0999999999999996</v>
      </c>
      <c r="IY123">
        <v>12.4</v>
      </c>
      <c r="IZ123">
        <v>1.11816</v>
      </c>
      <c r="JA123">
        <v>2.4377399999999998</v>
      </c>
      <c r="JB123">
        <v>1.42578</v>
      </c>
      <c r="JC123">
        <v>2.2705099999999998</v>
      </c>
      <c r="JD123">
        <v>1.5478499999999999</v>
      </c>
      <c r="JE123">
        <v>2.32178</v>
      </c>
      <c r="JF123">
        <v>39.242199999999997</v>
      </c>
      <c r="JG123">
        <v>14.079499999999999</v>
      </c>
      <c r="JH123">
        <v>18</v>
      </c>
      <c r="JI123">
        <v>634.46900000000005</v>
      </c>
      <c r="JJ123">
        <v>428.49799999999999</v>
      </c>
      <c r="JK123">
        <v>34.6721</v>
      </c>
      <c r="JL123">
        <v>34.978999999999999</v>
      </c>
      <c r="JM123">
        <v>29.999500000000001</v>
      </c>
      <c r="JN123">
        <v>34.796900000000001</v>
      </c>
      <c r="JO123">
        <v>34.702300000000001</v>
      </c>
      <c r="JP123">
        <v>22.402200000000001</v>
      </c>
      <c r="JQ123">
        <v>0</v>
      </c>
      <c r="JR123">
        <v>100</v>
      </c>
      <c r="JS123">
        <v>-999.9</v>
      </c>
      <c r="JT123">
        <v>422.41399999999999</v>
      </c>
      <c r="JU123">
        <v>35</v>
      </c>
      <c r="JV123">
        <v>93.852999999999994</v>
      </c>
      <c r="JW123">
        <v>100.136</v>
      </c>
    </row>
    <row r="124" spans="1:283" x14ac:dyDescent="0.2">
      <c r="A124">
        <v>108</v>
      </c>
      <c r="B124">
        <v>1690400293.0999999</v>
      </c>
      <c r="C124">
        <v>21923</v>
      </c>
      <c r="D124" t="s">
        <v>918</v>
      </c>
      <c r="E124" t="s">
        <v>919</v>
      </c>
      <c r="F124">
        <v>15</v>
      </c>
      <c r="P124">
        <v>1690400285.099999</v>
      </c>
      <c r="Q124">
        <f t="shared" si="37"/>
        <v>7.0127057165422866E-4</v>
      </c>
      <c r="R124">
        <f t="shared" si="38"/>
        <v>0.70127057165422868</v>
      </c>
      <c r="S124">
        <f t="shared" si="39"/>
        <v>4.5783060310020458</v>
      </c>
      <c r="T124">
        <f t="shared" si="40"/>
        <v>409.97025806451609</v>
      </c>
      <c r="U124">
        <f t="shared" si="41"/>
        <v>138.35832079122096</v>
      </c>
      <c r="V124">
        <f t="shared" si="42"/>
        <v>14.028978697577511</v>
      </c>
      <c r="W124">
        <f t="shared" si="43"/>
        <v>41.569339553536921</v>
      </c>
      <c r="X124">
        <f t="shared" si="44"/>
        <v>2.823007318764521E-2</v>
      </c>
      <c r="Y124">
        <f>IF(LEFT(CS124,1)&lt;&gt;"0",IF(LEFT(CS124,1)="1",3,CT124),$D$5+$E$5*(DJ124*DC124/($K$5*1000))+$F$5*(DJ124*DC124/($K$5*1000))*MAX(MIN(CQ124,$J$5),$I$5)*MAX(MIN(CQ124,$J$5),$I$5)+$G$5*MAX(MIN(CQ124,$J$5),$I$5)*(DJ124*DC124/($K$5*1000))+$H$5*(DJ124*DC124/($K$5*1000))*(DJ124*DC124/($K$5*1000)))</f>
        <v>2.9516838045614837</v>
      </c>
      <c r="Z124">
        <f t="shared" si="45"/>
        <v>2.8080932094105025E-2</v>
      </c>
      <c r="AA124">
        <f t="shared" si="46"/>
        <v>1.7563916471668804E-2</v>
      </c>
      <c r="AB124">
        <f t="shared" si="47"/>
        <v>241.73955049425675</v>
      </c>
      <c r="AC124">
        <f>(DE124+(AB124+2*0.95*0.0000000567*(((DE124+$B$7)+273)^4-(DE124+273)^4)-44100*Q124)/(1.84*29.3*Y124+8*0.95*0.0000000567*(DE124+273)^3))</f>
        <v>36.600237401800285</v>
      </c>
      <c r="AD124">
        <f>($C$7*DF124+$D$7*DG124+$E$7*AC124)</f>
        <v>35.846296774193547</v>
      </c>
      <c r="AE124">
        <f t="shared" si="48"/>
        <v>5.9185357220390635</v>
      </c>
      <c r="AF124">
        <f t="shared" si="49"/>
        <v>60.769478534721891</v>
      </c>
      <c r="AG124">
        <f t="shared" si="50"/>
        <v>3.5040095335551098</v>
      </c>
      <c r="AH124">
        <f t="shared" si="51"/>
        <v>5.7660681283500272</v>
      </c>
      <c r="AI124">
        <f t="shared" si="52"/>
        <v>2.4145261884839537</v>
      </c>
      <c r="AJ124">
        <f t="shared" si="53"/>
        <v>-30.926032209951483</v>
      </c>
      <c r="AK124">
        <f t="shared" si="54"/>
        <v>-75.32910603568682</v>
      </c>
      <c r="AL124">
        <f>2*0.95*0.0000000567*(((DE124+$B$7)+273)^4-(AD124+273)^4)</f>
        <v>-5.9956016903589529</v>
      </c>
      <c r="AM124">
        <f t="shared" si="55"/>
        <v>129.4888105582595</v>
      </c>
      <c r="AN124">
        <v>0</v>
      </c>
      <c r="AO124">
        <v>0</v>
      </c>
      <c r="AP124">
        <f>IF(AN124*$H$13&gt;=AR124,1,(AR124/(AR124-AN124*$H$13)))</f>
        <v>1</v>
      </c>
      <c r="AQ124">
        <f t="shared" si="56"/>
        <v>0</v>
      </c>
      <c r="AR124">
        <f>MAX(0,($B$13+$C$13*DJ124)/(1+$D$13*DJ124)*DC124/(DE124+273)*$E$13)</f>
        <v>52093.93622162001</v>
      </c>
      <c r="AS124" t="s">
        <v>414</v>
      </c>
      <c r="AT124">
        <v>12558.6</v>
      </c>
      <c r="AU124">
        <v>607.06799999999998</v>
      </c>
      <c r="AV124">
        <v>2188.17</v>
      </c>
      <c r="AW124">
        <f t="shared" si="57"/>
        <v>0.72256817340517421</v>
      </c>
      <c r="AX124">
        <v>-1.734461745173538</v>
      </c>
      <c r="AY124" t="s">
        <v>920</v>
      </c>
      <c r="AZ124">
        <v>12486.3</v>
      </c>
      <c r="BA124">
        <v>761.47007999999983</v>
      </c>
      <c r="BB124">
        <v>944.42700000000002</v>
      </c>
      <c r="BC124">
        <f t="shared" si="58"/>
        <v>0.19372266993637433</v>
      </c>
      <c r="BD124">
        <v>0.5</v>
      </c>
      <c r="BE124">
        <f t="shared" si="59"/>
        <v>1261.2253941053314</v>
      </c>
      <c r="BF124">
        <f t="shared" si="60"/>
        <v>4.5783060310020458</v>
      </c>
      <c r="BG124">
        <f t="shared" si="61"/>
        <v>122.16397536882037</v>
      </c>
      <c r="BH124">
        <f t="shared" si="62"/>
        <v>5.0052653599269121E-3</v>
      </c>
      <c r="BI124">
        <f t="shared" si="63"/>
        <v>1.3169286773885116</v>
      </c>
      <c r="BJ124">
        <f t="shared" si="64"/>
        <v>444.62187338918704</v>
      </c>
      <c r="BK124" t="s">
        <v>921</v>
      </c>
      <c r="BL124">
        <v>-1711.21</v>
      </c>
      <c r="BM124">
        <f t="shared" si="65"/>
        <v>-1711.21</v>
      </c>
      <c r="BN124">
        <f t="shared" si="66"/>
        <v>2.8119028786767002</v>
      </c>
      <c r="BO124">
        <f t="shared" si="67"/>
        <v>6.8893798361749053E-2</v>
      </c>
      <c r="BP124">
        <f t="shared" si="68"/>
        <v>0.31895916786771228</v>
      </c>
      <c r="BQ124">
        <f t="shared" si="69"/>
        <v>0.54232114750162341</v>
      </c>
      <c r="BR124">
        <f t="shared" si="70"/>
        <v>0.78663046406873172</v>
      </c>
      <c r="BS124">
        <f t="shared" si="71"/>
        <v>-0.15482125928652196</v>
      </c>
      <c r="BT124">
        <f t="shared" si="72"/>
        <v>1.1548212592865219</v>
      </c>
      <c r="BU124">
        <v>3334</v>
      </c>
      <c r="BV124">
        <v>300</v>
      </c>
      <c r="BW124">
        <v>300</v>
      </c>
      <c r="BX124">
        <v>300</v>
      </c>
      <c r="BY124">
        <v>12486.3</v>
      </c>
      <c r="BZ124">
        <v>920.9</v>
      </c>
      <c r="CA124">
        <v>-9.0438399999999992E-3</v>
      </c>
      <c r="CB124">
        <v>5.44</v>
      </c>
      <c r="CC124" t="s">
        <v>417</v>
      </c>
      <c r="CD124" t="s">
        <v>417</v>
      </c>
      <c r="CE124" t="s">
        <v>417</v>
      </c>
      <c r="CF124" t="s">
        <v>417</v>
      </c>
      <c r="CG124" t="s">
        <v>417</v>
      </c>
      <c r="CH124" t="s">
        <v>417</v>
      </c>
      <c r="CI124" t="s">
        <v>417</v>
      </c>
      <c r="CJ124" t="s">
        <v>417</v>
      </c>
      <c r="CK124" t="s">
        <v>417</v>
      </c>
      <c r="CL124" t="s">
        <v>417</v>
      </c>
      <c r="CM124">
        <f>$B$11*DK124+$C$11*DL124+$F$11*DW124*(1-DZ124)</f>
        <v>1500.0174193548389</v>
      </c>
      <c r="CN124">
        <f t="shared" si="73"/>
        <v>1261.2253941053314</v>
      </c>
      <c r="CO124">
        <f>($B$11*$D$9+$C$11*$D$9+$F$11*((EJ124+EB124)/MAX(EJ124+EB124+EK124, 0.1)*$I$9+EK124/MAX(EJ124+EB124+EK124, 0.1)*$J$9))/($B$11+$C$11+$F$11)</f>
        <v>0.84080716519131316</v>
      </c>
      <c r="CP124">
        <f>($B$11*$K$9+$C$11*$K$9+$F$11*((EJ124+EB124)/MAX(EJ124+EB124+EK124, 0.1)*$P$9+EK124/MAX(EJ124+EB124+EK124, 0.1)*$Q$9))/($B$11+$C$11+$F$11)</f>
        <v>0.16115782881923432</v>
      </c>
      <c r="CQ124">
        <v>6</v>
      </c>
      <c r="CR124">
        <v>0.5</v>
      </c>
      <c r="CS124" t="s">
        <v>418</v>
      </c>
      <c r="CT124">
        <v>2</v>
      </c>
      <c r="CU124">
        <v>1690400285.099999</v>
      </c>
      <c r="CV124">
        <v>409.97025806451609</v>
      </c>
      <c r="CW124">
        <v>414.83480645161279</v>
      </c>
      <c r="CX124">
        <v>34.557674193548387</v>
      </c>
      <c r="CY124">
        <v>33.880812903225809</v>
      </c>
      <c r="CZ124">
        <v>408.88525806451611</v>
      </c>
      <c r="DA124">
        <v>34.07167419354839</v>
      </c>
      <c r="DB124">
        <v>600.15512903225806</v>
      </c>
      <c r="DC124">
        <v>101.29600000000001</v>
      </c>
      <c r="DD124">
        <v>9.9988454838709689E-2</v>
      </c>
      <c r="DE124">
        <v>35.372919354838722</v>
      </c>
      <c r="DF124">
        <v>35.846296774193547</v>
      </c>
      <c r="DG124">
        <v>999.90000000000032</v>
      </c>
      <c r="DH124">
        <v>0</v>
      </c>
      <c r="DI124">
        <v>0</v>
      </c>
      <c r="DJ124">
        <v>9997.1590322580651</v>
      </c>
      <c r="DK124">
        <v>0</v>
      </c>
      <c r="DL124">
        <v>994.92322580645157</v>
      </c>
      <c r="DM124">
        <v>-4.8608809677419362</v>
      </c>
      <c r="DN124">
        <v>424.72583870967748</v>
      </c>
      <c r="DO124">
        <v>429.38254838709679</v>
      </c>
      <c r="DP124">
        <v>0.85201209677419354</v>
      </c>
      <c r="DQ124">
        <v>414.83480645161279</v>
      </c>
      <c r="DR124">
        <v>33.880812903225809</v>
      </c>
      <c r="DS124">
        <v>3.5182967741935478</v>
      </c>
      <c r="DT124">
        <v>3.431991290322582</v>
      </c>
      <c r="DU124">
        <v>26.708300000000001</v>
      </c>
      <c r="DV124">
        <v>26.287009677419359</v>
      </c>
      <c r="DW124">
        <v>1500.0174193548389</v>
      </c>
      <c r="DX124">
        <v>0.97300383870967766</v>
      </c>
      <c r="DY124">
        <v>2.699595483870967E-2</v>
      </c>
      <c r="DZ124">
        <v>0</v>
      </c>
      <c r="EA124">
        <v>762.92496774193546</v>
      </c>
      <c r="EB124">
        <v>4.9993100000000013</v>
      </c>
      <c r="EC124">
        <v>15198.39677419355</v>
      </c>
      <c r="ED124">
        <v>13259.409677419349</v>
      </c>
      <c r="EE124">
        <v>43.993903225806442</v>
      </c>
      <c r="EF124">
        <v>45.090451612903209</v>
      </c>
      <c r="EG124">
        <v>44.253999999999998</v>
      </c>
      <c r="EH124">
        <v>44.557999999999979</v>
      </c>
      <c r="EI124">
        <v>45.266000000000012</v>
      </c>
      <c r="EJ124">
        <v>1454.658709677419</v>
      </c>
      <c r="EK124">
        <v>40.358709677419341</v>
      </c>
      <c r="EL124">
        <v>0</v>
      </c>
      <c r="EM124">
        <v>128.5</v>
      </c>
      <c r="EN124">
        <v>0</v>
      </c>
      <c r="EO124">
        <v>761.47007999999983</v>
      </c>
      <c r="EP124">
        <v>-93.259922951689845</v>
      </c>
      <c r="EQ124">
        <v>-13116.315361916961</v>
      </c>
      <c r="ER124">
        <v>14991.004000000001</v>
      </c>
      <c r="ES124">
        <v>15</v>
      </c>
      <c r="ET124">
        <v>1690400313.0999999</v>
      </c>
      <c r="EU124" t="s">
        <v>922</v>
      </c>
      <c r="EV124">
        <v>1690400313.0999999</v>
      </c>
      <c r="EW124">
        <v>1690400311.0999999</v>
      </c>
      <c r="EX124">
        <v>71</v>
      </c>
      <c r="EY124">
        <v>0</v>
      </c>
      <c r="EZ124">
        <v>-0.17499999999999999</v>
      </c>
      <c r="FA124">
        <v>1.085</v>
      </c>
      <c r="FB124">
        <v>0.48599999999999999</v>
      </c>
      <c r="FC124">
        <v>415</v>
      </c>
      <c r="FD124">
        <v>34</v>
      </c>
      <c r="FE124">
        <v>0.54</v>
      </c>
      <c r="FF124">
        <v>0.12</v>
      </c>
      <c r="FG124">
        <v>4.5013979142499467</v>
      </c>
      <c r="FH124">
        <v>-0.76645259349770734</v>
      </c>
      <c r="FI124">
        <v>6.5514879742385124E-2</v>
      </c>
      <c r="FJ124">
        <v>1</v>
      </c>
      <c r="FK124">
        <v>-4.847210975609757</v>
      </c>
      <c r="FL124">
        <v>2.4017351916365729E-2</v>
      </c>
      <c r="FM124">
        <v>5.6978512244395978E-2</v>
      </c>
      <c r="FN124">
        <v>1</v>
      </c>
      <c r="FO124">
        <v>409.97383870967741</v>
      </c>
      <c r="FP124">
        <v>0.2937096774173229</v>
      </c>
      <c r="FQ124">
        <v>2.7891606754848159E-2</v>
      </c>
      <c r="FR124">
        <v>1</v>
      </c>
      <c r="FS124">
        <v>0.83079109756097558</v>
      </c>
      <c r="FT124">
        <v>0.47444870383275289</v>
      </c>
      <c r="FU124">
        <v>4.7279851190804613E-2</v>
      </c>
      <c r="FV124">
        <v>1</v>
      </c>
      <c r="FW124">
        <v>34.732825806451622</v>
      </c>
      <c r="FX124">
        <v>0.35797258064518239</v>
      </c>
      <c r="FY124">
        <v>2.7871316828757531E-2</v>
      </c>
      <c r="FZ124">
        <v>1</v>
      </c>
      <c r="GA124">
        <v>5</v>
      </c>
      <c r="GB124">
        <v>5</v>
      </c>
      <c r="GC124" t="s">
        <v>420</v>
      </c>
      <c r="GD124">
        <v>3.16886</v>
      </c>
      <c r="GE124">
        <v>2.7965300000000002</v>
      </c>
      <c r="GF124">
        <v>0.101273</v>
      </c>
      <c r="GG124">
        <v>0.102923</v>
      </c>
      <c r="GH124">
        <v>0.151867</v>
      </c>
      <c r="GI124">
        <v>0.150698</v>
      </c>
      <c r="GJ124">
        <v>27661.200000000001</v>
      </c>
      <c r="GK124">
        <v>22066.2</v>
      </c>
      <c r="GL124">
        <v>28804.9</v>
      </c>
      <c r="GM124">
        <v>24128.1</v>
      </c>
      <c r="GN124">
        <v>31083.200000000001</v>
      </c>
      <c r="GO124">
        <v>29908.799999999999</v>
      </c>
      <c r="GP124">
        <v>39738.699999999997</v>
      </c>
      <c r="GQ124">
        <v>39365.9</v>
      </c>
      <c r="GR124">
        <v>2.07457</v>
      </c>
      <c r="GS124">
        <v>1.8150500000000001</v>
      </c>
      <c r="GT124">
        <v>0.12703200000000001</v>
      </c>
      <c r="GU124">
        <v>0</v>
      </c>
      <c r="GV124">
        <v>33.802999999999997</v>
      </c>
      <c r="GW124">
        <v>999.9</v>
      </c>
      <c r="GX124">
        <v>62.2</v>
      </c>
      <c r="GY124">
        <v>35.700000000000003</v>
      </c>
      <c r="GZ124">
        <v>36.048299999999998</v>
      </c>
      <c r="HA124">
        <v>62.279000000000003</v>
      </c>
      <c r="HB124">
        <v>29.683499999999999</v>
      </c>
      <c r="HC124">
        <v>1</v>
      </c>
      <c r="HD124">
        <v>0.61346500000000004</v>
      </c>
      <c r="HE124">
        <v>0</v>
      </c>
      <c r="HF124">
        <v>20.276900000000001</v>
      </c>
      <c r="HG124">
        <v>5.2222299999999997</v>
      </c>
      <c r="HH124">
        <v>11.9138</v>
      </c>
      <c r="HI124">
        <v>4.9633500000000002</v>
      </c>
      <c r="HJ124">
        <v>3.2919999999999998</v>
      </c>
      <c r="HK124">
        <v>9999</v>
      </c>
      <c r="HL124">
        <v>9999</v>
      </c>
      <c r="HM124">
        <v>9999</v>
      </c>
      <c r="HN124">
        <v>999.9</v>
      </c>
      <c r="HO124">
        <v>4.9702900000000003</v>
      </c>
      <c r="HP124">
        <v>1.87531</v>
      </c>
      <c r="HQ124">
        <v>1.87408</v>
      </c>
      <c r="HR124">
        <v>1.8733200000000001</v>
      </c>
      <c r="HS124">
        <v>1.87469</v>
      </c>
      <c r="HT124">
        <v>1.8696699999999999</v>
      </c>
      <c r="HU124">
        <v>1.8737900000000001</v>
      </c>
      <c r="HV124">
        <v>1.8789</v>
      </c>
      <c r="HW124">
        <v>0</v>
      </c>
      <c r="HX124">
        <v>0</v>
      </c>
      <c r="HY124">
        <v>0</v>
      </c>
      <c r="HZ124">
        <v>0</v>
      </c>
      <c r="IA124" t="s">
        <v>421</v>
      </c>
      <c r="IB124" t="s">
        <v>422</v>
      </c>
      <c r="IC124" t="s">
        <v>423</v>
      </c>
      <c r="ID124" t="s">
        <v>423</v>
      </c>
      <c r="IE124" t="s">
        <v>423</v>
      </c>
      <c r="IF124" t="s">
        <v>423</v>
      </c>
      <c r="IG124">
        <v>0</v>
      </c>
      <c r="IH124">
        <v>100</v>
      </c>
      <c r="II124">
        <v>100</v>
      </c>
      <c r="IJ124">
        <v>1.085</v>
      </c>
      <c r="IK124">
        <v>0.48599999999999999</v>
      </c>
      <c r="IL124">
        <v>1.0674702475970179</v>
      </c>
      <c r="IM124">
        <v>7.5022699049890511E-4</v>
      </c>
      <c r="IN124">
        <v>-1.9075414379404558E-6</v>
      </c>
      <c r="IO124">
        <v>4.87577687351772E-10</v>
      </c>
      <c r="IP124">
        <v>0.66114500000000476</v>
      </c>
      <c r="IQ124">
        <v>0</v>
      </c>
      <c r="IR124">
        <v>0</v>
      </c>
      <c r="IS124">
        <v>0</v>
      </c>
      <c r="IT124">
        <v>1</v>
      </c>
      <c r="IU124">
        <v>1943</v>
      </c>
      <c r="IV124">
        <v>1</v>
      </c>
      <c r="IW124">
        <v>21</v>
      </c>
      <c r="IX124">
        <v>6.2</v>
      </c>
      <c r="IY124">
        <v>14.5</v>
      </c>
      <c r="IZ124">
        <v>1.10229</v>
      </c>
      <c r="JA124">
        <v>2.4426299999999999</v>
      </c>
      <c r="JB124">
        <v>1.42578</v>
      </c>
      <c r="JC124">
        <v>2.2705099999999998</v>
      </c>
      <c r="JD124">
        <v>1.5478499999999999</v>
      </c>
      <c r="JE124">
        <v>2.3852500000000001</v>
      </c>
      <c r="JF124">
        <v>39.267099999999999</v>
      </c>
      <c r="JG124">
        <v>14.061999999999999</v>
      </c>
      <c r="JH124">
        <v>18</v>
      </c>
      <c r="JI124">
        <v>633.38900000000001</v>
      </c>
      <c r="JJ124">
        <v>442.63200000000001</v>
      </c>
      <c r="JK124">
        <v>34.552700000000002</v>
      </c>
      <c r="JL124">
        <v>34.878500000000003</v>
      </c>
      <c r="JM124">
        <v>30</v>
      </c>
      <c r="JN124">
        <v>34.729700000000001</v>
      </c>
      <c r="JO124">
        <v>34.645499999999998</v>
      </c>
      <c r="JP124">
        <v>22.0898</v>
      </c>
      <c r="JQ124">
        <v>0</v>
      </c>
      <c r="JR124">
        <v>100</v>
      </c>
      <c r="JS124">
        <v>-999.9</v>
      </c>
      <c r="JT124">
        <v>414.77600000000001</v>
      </c>
      <c r="JU124">
        <v>35</v>
      </c>
      <c r="JV124">
        <v>93.861199999999997</v>
      </c>
      <c r="JW124">
        <v>100.154</v>
      </c>
    </row>
    <row r="125" spans="1:283" x14ac:dyDescent="0.2">
      <c r="A125">
        <v>109</v>
      </c>
      <c r="B125">
        <v>1690400438.5</v>
      </c>
      <c r="C125">
        <v>22068.400000095371</v>
      </c>
      <c r="D125" t="s">
        <v>923</v>
      </c>
      <c r="E125" t="s">
        <v>924</v>
      </c>
      <c r="F125">
        <v>15</v>
      </c>
      <c r="P125">
        <v>1690400430.75</v>
      </c>
      <c r="Q125">
        <f t="shared" si="37"/>
        <v>1.0826396830961327E-3</v>
      </c>
      <c r="R125">
        <f t="shared" si="38"/>
        <v>1.0826396830961327</v>
      </c>
      <c r="S125">
        <f t="shared" si="39"/>
        <v>6.910179678624325</v>
      </c>
      <c r="T125">
        <f t="shared" si="40"/>
        <v>410.04753333333332</v>
      </c>
      <c r="U125">
        <f t="shared" si="41"/>
        <v>153.86231027409389</v>
      </c>
      <c r="V125">
        <f t="shared" si="42"/>
        <v>15.600975342952056</v>
      </c>
      <c r="W125">
        <f t="shared" si="43"/>
        <v>41.577053182001677</v>
      </c>
      <c r="X125">
        <f t="shared" si="44"/>
        <v>4.539343747456618E-2</v>
      </c>
      <c r="Y125">
        <f>IF(LEFT(CS125,1)&lt;&gt;"0",IF(LEFT(CS125,1)="1",3,CT125),$D$5+$E$5*(DJ125*DC125/($K$5*1000))+$F$5*(DJ125*DC125/($K$5*1000))*MAX(MIN(CQ125,$J$5),$I$5)*MAX(MIN(CQ125,$J$5),$I$5)+$G$5*MAX(MIN(CQ125,$J$5),$I$5)*(DJ125*DC125/($K$5*1000))+$H$5*(DJ125*DC125/($K$5*1000))*(DJ125*DC125/($K$5*1000)))</f>
        <v>2.9508452299579688</v>
      </c>
      <c r="Z125">
        <f t="shared" si="45"/>
        <v>4.5009041448998081E-2</v>
      </c>
      <c r="AA125">
        <f t="shared" si="46"/>
        <v>2.8164915913767664E-2</v>
      </c>
      <c r="AB125">
        <f t="shared" si="47"/>
        <v>241.73962353635991</v>
      </c>
      <c r="AC125">
        <f>(DE125+(AB125+2*0.95*0.0000000567*(((DE125+$B$7)+273)^4-(DE125+273)^4)-44100*Q125)/(1.84*29.3*Y125+8*0.95*0.0000000567*(DE125+273)^3))</f>
        <v>36.511028794686126</v>
      </c>
      <c r="AD125">
        <f>($C$7*DF125+$D$7*DG125+$E$7*AC125)</f>
        <v>35.731000000000002</v>
      </c>
      <c r="AE125">
        <f t="shared" si="48"/>
        <v>5.8810814041638579</v>
      </c>
      <c r="AF125">
        <f t="shared" si="49"/>
        <v>61.635928392994899</v>
      </c>
      <c r="AG125">
        <f t="shared" si="50"/>
        <v>3.5556214200339484</v>
      </c>
      <c r="AH125">
        <f t="shared" si="51"/>
        <v>5.7687480544838436</v>
      </c>
      <c r="AI125">
        <f t="shared" si="52"/>
        <v>2.3254599841299095</v>
      </c>
      <c r="AJ125">
        <f t="shared" si="53"/>
        <v>-47.744410024539448</v>
      </c>
      <c r="AK125">
        <f t="shared" si="54"/>
        <v>-55.627060157110016</v>
      </c>
      <c r="AL125">
        <f>2*0.95*0.0000000567*(((DE125+$B$7)+273)^4-(AD125+273)^4)</f>
        <v>-4.4264311701494039</v>
      </c>
      <c r="AM125">
        <f t="shared" si="55"/>
        <v>133.94172218456106</v>
      </c>
      <c r="AN125">
        <v>0</v>
      </c>
      <c r="AO125">
        <v>0</v>
      </c>
      <c r="AP125">
        <f>IF(AN125*$H$13&gt;=AR125,1,(AR125/(AR125-AN125*$H$13)))</f>
        <v>1</v>
      </c>
      <c r="AQ125">
        <f t="shared" si="56"/>
        <v>0</v>
      </c>
      <c r="AR125">
        <f>MAX(0,($B$13+$C$13*DJ125)/(1+$D$13*DJ125)*DC125/(DE125+273)*$E$13)</f>
        <v>52068.720885115887</v>
      </c>
      <c r="AS125" t="s">
        <v>414</v>
      </c>
      <c r="AT125">
        <v>12558.6</v>
      </c>
      <c r="AU125">
        <v>607.06799999999998</v>
      </c>
      <c r="AV125">
        <v>2188.17</v>
      </c>
      <c r="AW125">
        <f t="shared" si="57"/>
        <v>0.72256817340517421</v>
      </c>
      <c r="AX125">
        <v>-1.734461745173538</v>
      </c>
      <c r="AY125" t="s">
        <v>925</v>
      </c>
      <c r="AZ125">
        <v>12503.5</v>
      </c>
      <c r="BA125">
        <v>655.56942307692293</v>
      </c>
      <c r="BB125">
        <v>858.38400000000001</v>
      </c>
      <c r="BC125">
        <f t="shared" si="58"/>
        <v>0.23627488038346134</v>
      </c>
      <c r="BD125">
        <v>0.5</v>
      </c>
      <c r="BE125">
        <f t="shared" si="59"/>
        <v>1261.2225900188396</v>
      </c>
      <c r="BF125">
        <f t="shared" si="60"/>
        <v>6.910179678624325</v>
      </c>
      <c r="BG125">
        <f t="shared" si="61"/>
        <v>148.99760829681031</v>
      </c>
      <c r="BH125">
        <f t="shared" si="62"/>
        <v>6.8541758546116216E-3</v>
      </c>
      <c r="BI125">
        <f t="shared" si="63"/>
        <v>1.5491737963428955</v>
      </c>
      <c r="BJ125">
        <f t="shared" si="64"/>
        <v>424.58539417285147</v>
      </c>
      <c r="BK125" t="s">
        <v>926</v>
      </c>
      <c r="BL125">
        <v>559.08000000000004</v>
      </c>
      <c r="BM125">
        <f t="shared" si="65"/>
        <v>559.08000000000004</v>
      </c>
      <c r="BN125">
        <f t="shared" si="66"/>
        <v>0.3486831068612648</v>
      </c>
      <c r="BO125">
        <f t="shared" si="67"/>
        <v>0.67762066969728807</v>
      </c>
      <c r="BP125">
        <f t="shared" si="68"/>
        <v>0.81627534390365164</v>
      </c>
      <c r="BQ125">
        <f t="shared" si="69"/>
        <v>0.80701020596809225</v>
      </c>
      <c r="BR125">
        <f t="shared" si="70"/>
        <v>0.84105010302940608</v>
      </c>
      <c r="BS125">
        <f t="shared" si="71"/>
        <v>0.57788565280584658</v>
      </c>
      <c r="BT125">
        <f t="shared" si="72"/>
        <v>0.42211434719415342</v>
      </c>
      <c r="BU125">
        <v>3336</v>
      </c>
      <c r="BV125">
        <v>300</v>
      </c>
      <c r="BW125">
        <v>300</v>
      </c>
      <c r="BX125">
        <v>300</v>
      </c>
      <c r="BY125">
        <v>12503.5</v>
      </c>
      <c r="BZ125">
        <v>818.13</v>
      </c>
      <c r="CA125">
        <v>-9.0561099999999992E-3</v>
      </c>
      <c r="CB125">
        <v>-4.18</v>
      </c>
      <c r="CC125" t="s">
        <v>417</v>
      </c>
      <c r="CD125" t="s">
        <v>417</v>
      </c>
      <c r="CE125" t="s">
        <v>417</v>
      </c>
      <c r="CF125" t="s">
        <v>417</v>
      </c>
      <c r="CG125" t="s">
        <v>417</v>
      </c>
      <c r="CH125" t="s">
        <v>417</v>
      </c>
      <c r="CI125" t="s">
        <v>417</v>
      </c>
      <c r="CJ125" t="s">
        <v>417</v>
      </c>
      <c r="CK125" t="s">
        <v>417</v>
      </c>
      <c r="CL125" t="s">
        <v>417</v>
      </c>
      <c r="CM125">
        <f>$B$11*DK125+$C$11*DL125+$F$11*DW125*(1-DZ125)</f>
        <v>1500.0136666666669</v>
      </c>
      <c r="CN125">
        <f t="shared" si="73"/>
        <v>1261.2225900188396</v>
      </c>
      <c r="CO125">
        <f>($B$11*$D$9+$C$11*$D$9+$F$11*((EJ125+EB125)/MAX(EJ125+EB125+EK125, 0.1)*$I$9+EK125/MAX(EJ125+EB125+EK125, 0.1)*$J$9))/($B$11+$C$11+$F$11)</f>
        <v>0.84080739932292126</v>
      </c>
      <c r="CP125">
        <f>($B$11*$K$9+$C$11*$K$9+$F$11*((EJ125+EB125)/MAX(EJ125+EB125+EK125, 0.1)*$P$9+EK125/MAX(EJ125+EB125+EK125, 0.1)*$Q$9))/($B$11+$C$11+$F$11)</f>
        <v>0.16115828069323804</v>
      </c>
      <c r="CQ125">
        <v>6</v>
      </c>
      <c r="CR125">
        <v>0.5</v>
      </c>
      <c r="CS125" t="s">
        <v>418</v>
      </c>
      <c r="CT125">
        <v>2</v>
      </c>
      <c r="CU125">
        <v>1690400430.75</v>
      </c>
      <c r="CV125">
        <v>410.04753333333332</v>
      </c>
      <c r="CW125">
        <v>417.40013333333332</v>
      </c>
      <c r="CX125">
        <v>35.066789999999997</v>
      </c>
      <c r="CY125">
        <v>34.022329999999997</v>
      </c>
      <c r="CZ125">
        <v>408.85653333333329</v>
      </c>
      <c r="DA125">
        <v>34.580436666666657</v>
      </c>
      <c r="DB125">
        <v>600.12350000000004</v>
      </c>
      <c r="DC125">
        <v>101.2958</v>
      </c>
      <c r="DD125">
        <v>9.9891479999999991E-2</v>
      </c>
      <c r="DE125">
        <v>35.381333333333338</v>
      </c>
      <c r="DF125">
        <v>35.731000000000002</v>
      </c>
      <c r="DG125">
        <v>999.9000000000002</v>
      </c>
      <c r="DH125">
        <v>0</v>
      </c>
      <c r="DI125">
        <v>0</v>
      </c>
      <c r="DJ125">
        <v>9992.4193333333333</v>
      </c>
      <c r="DK125">
        <v>0</v>
      </c>
      <c r="DL125">
        <v>1890.933</v>
      </c>
      <c r="DM125">
        <v>-7.4555010000000008</v>
      </c>
      <c r="DN125">
        <v>424.84266666666667</v>
      </c>
      <c r="DO125">
        <v>432.10133333333329</v>
      </c>
      <c r="DP125">
        <v>1.0444525</v>
      </c>
      <c r="DQ125">
        <v>417.40013333333332</v>
      </c>
      <c r="DR125">
        <v>34.022329999999997</v>
      </c>
      <c r="DS125">
        <v>3.5521203333333329</v>
      </c>
      <c r="DT125">
        <v>3.4463213333333331</v>
      </c>
      <c r="DU125">
        <v>26.87093333333333</v>
      </c>
      <c r="DV125">
        <v>26.35759333333333</v>
      </c>
      <c r="DW125">
        <v>1500.0136666666669</v>
      </c>
      <c r="DX125">
        <v>0.97299749999999974</v>
      </c>
      <c r="DY125">
        <v>2.70023E-2</v>
      </c>
      <c r="DZ125">
        <v>0</v>
      </c>
      <c r="EA125">
        <v>655.56099999999992</v>
      </c>
      <c r="EB125">
        <v>4.9993100000000004</v>
      </c>
      <c r="EC125">
        <v>11710.273333333331</v>
      </c>
      <c r="ED125">
        <v>13259.35666666667</v>
      </c>
      <c r="EE125">
        <v>43.756200000000007</v>
      </c>
      <c r="EF125">
        <v>44.936999999999983</v>
      </c>
      <c r="EG125">
        <v>44</v>
      </c>
      <c r="EH125">
        <v>44.311999999999983</v>
      </c>
      <c r="EI125">
        <v>45.116599999999991</v>
      </c>
      <c r="EJ125">
        <v>1454.644</v>
      </c>
      <c r="EK125">
        <v>40.370333333333313</v>
      </c>
      <c r="EL125">
        <v>0</v>
      </c>
      <c r="EM125">
        <v>144.79999995231631</v>
      </c>
      <c r="EN125">
        <v>0</v>
      </c>
      <c r="EO125">
        <v>655.56942307692293</v>
      </c>
      <c r="EP125">
        <v>-104.87921369316911</v>
      </c>
      <c r="EQ125">
        <v>-1887.165812372441</v>
      </c>
      <c r="ER125">
        <v>11706.538461538459</v>
      </c>
      <c r="ES125">
        <v>15</v>
      </c>
      <c r="ET125">
        <v>1690400460</v>
      </c>
      <c r="EU125" t="s">
        <v>927</v>
      </c>
      <c r="EV125">
        <v>1690400460</v>
      </c>
      <c r="EW125">
        <v>1690400311.0999999</v>
      </c>
      <c r="EX125">
        <v>72</v>
      </c>
      <c r="EY125">
        <v>0.107</v>
      </c>
      <c r="EZ125">
        <v>-0.17499999999999999</v>
      </c>
      <c r="FA125">
        <v>1.1910000000000001</v>
      </c>
      <c r="FB125">
        <v>0.48599999999999999</v>
      </c>
      <c r="FC125">
        <v>417</v>
      </c>
      <c r="FD125">
        <v>34</v>
      </c>
      <c r="FE125">
        <v>0.37</v>
      </c>
      <c r="FF125">
        <v>0.12</v>
      </c>
      <c r="FG125">
        <v>7.018811724666282</v>
      </c>
      <c r="FH125">
        <v>-0.33798095678314399</v>
      </c>
      <c r="FI125">
        <v>4.3158980730644968E-2</v>
      </c>
      <c r="FJ125">
        <v>1</v>
      </c>
      <c r="FK125">
        <v>-7.4510519999999998</v>
      </c>
      <c r="FL125">
        <v>-4.9785365853659717E-2</v>
      </c>
      <c r="FM125">
        <v>4.2414295243467182E-2</v>
      </c>
      <c r="FN125">
        <v>1</v>
      </c>
      <c r="FO125">
        <v>409.94483333333329</v>
      </c>
      <c r="FP125">
        <v>0.38781757508305831</v>
      </c>
      <c r="FQ125">
        <v>3.3113021943377063E-2</v>
      </c>
      <c r="FR125">
        <v>1</v>
      </c>
      <c r="FS125">
        <v>1.027495</v>
      </c>
      <c r="FT125">
        <v>0.40928075797373331</v>
      </c>
      <c r="FU125">
        <v>3.9438469327548721E-2</v>
      </c>
      <c r="FV125">
        <v>1</v>
      </c>
      <c r="FW125">
        <v>35.066789999999997</v>
      </c>
      <c r="FX125">
        <v>0.57063136818679028</v>
      </c>
      <c r="FY125">
        <v>4.1395509820912967E-2</v>
      </c>
      <c r="FZ125">
        <v>1</v>
      </c>
      <c r="GA125">
        <v>5</v>
      </c>
      <c r="GB125">
        <v>5</v>
      </c>
      <c r="GC125" t="s">
        <v>420</v>
      </c>
      <c r="GD125">
        <v>3.1691699999999998</v>
      </c>
      <c r="GE125">
        <v>2.7961</v>
      </c>
      <c r="GF125">
        <v>0.101288</v>
      </c>
      <c r="GG125">
        <v>0.10342800000000001</v>
      </c>
      <c r="GH125">
        <v>0.15350900000000001</v>
      </c>
      <c r="GI125">
        <v>0.15121499999999999</v>
      </c>
      <c r="GJ125">
        <v>27660.7</v>
      </c>
      <c r="GK125">
        <v>22053.3</v>
      </c>
      <c r="GL125">
        <v>28804.799999999999</v>
      </c>
      <c r="GM125">
        <v>24127.4</v>
      </c>
      <c r="GN125">
        <v>31022.5</v>
      </c>
      <c r="GO125">
        <v>29888.3</v>
      </c>
      <c r="GP125">
        <v>39738.699999999997</v>
      </c>
      <c r="GQ125">
        <v>39363.1</v>
      </c>
      <c r="GR125">
        <v>2.0773999999999999</v>
      </c>
      <c r="GS125">
        <v>1.7750300000000001</v>
      </c>
      <c r="GT125">
        <v>0.118203</v>
      </c>
      <c r="GU125">
        <v>0</v>
      </c>
      <c r="GV125">
        <v>33.865099999999998</v>
      </c>
      <c r="GW125">
        <v>999.9</v>
      </c>
      <c r="GX125">
        <v>62.2</v>
      </c>
      <c r="GY125">
        <v>35.700000000000003</v>
      </c>
      <c r="GZ125">
        <v>36.049999999999997</v>
      </c>
      <c r="HA125">
        <v>61.488999999999997</v>
      </c>
      <c r="HB125">
        <v>30.196300000000001</v>
      </c>
      <c r="HC125">
        <v>1</v>
      </c>
      <c r="HD125">
        <v>0.61105900000000002</v>
      </c>
      <c r="HE125">
        <v>0</v>
      </c>
      <c r="HF125">
        <v>20.276599999999998</v>
      </c>
      <c r="HG125">
        <v>5.2228300000000001</v>
      </c>
      <c r="HH125">
        <v>11.9137</v>
      </c>
      <c r="HI125">
        <v>4.9635499999999997</v>
      </c>
      <c r="HJ125">
        <v>3.2919999999999998</v>
      </c>
      <c r="HK125">
        <v>9999</v>
      </c>
      <c r="HL125">
        <v>9999</v>
      </c>
      <c r="HM125">
        <v>9999</v>
      </c>
      <c r="HN125">
        <v>999.9</v>
      </c>
      <c r="HO125">
        <v>4.9702999999999999</v>
      </c>
      <c r="HP125">
        <v>1.87531</v>
      </c>
      <c r="HQ125">
        <v>1.87408</v>
      </c>
      <c r="HR125">
        <v>1.87331</v>
      </c>
      <c r="HS125">
        <v>1.87469</v>
      </c>
      <c r="HT125">
        <v>1.8696600000000001</v>
      </c>
      <c r="HU125">
        <v>1.87384</v>
      </c>
      <c r="HV125">
        <v>1.87893</v>
      </c>
      <c r="HW125">
        <v>0</v>
      </c>
      <c r="HX125">
        <v>0</v>
      </c>
      <c r="HY125">
        <v>0</v>
      </c>
      <c r="HZ125">
        <v>0</v>
      </c>
      <c r="IA125" t="s">
        <v>421</v>
      </c>
      <c r="IB125" t="s">
        <v>422</v>
      </c>
      <c r="IC125" t="s">
        <v>423</v>
      </c>
      <c r="ID125" t="s">
        <v>423</v>
      </c>
      <c r="IE125" t="s">
        <v>423</v>
      </c>
      <c r="IF125" t="s">
        <v>423</v>
      </c>
      <c r="IG125">
        <v>0</v>
      </c>
      <c r="IH125">
        <v>100</v>
      </c>
      <c r="II125">
        <v>100</v>
      </c>
      <c r="IJ125">
        <v>1.1910000000000001</v>
      </c>
      <c r="IK125">
        <v>0.4864</v>
      </c>
      <c r="IL125">
        <v>1.066980211588572</v>
      </c>
      <c r="IM125">
        <v>7.5022699049890511E-4</v>
      </c>
      <c r="IN125">
        <v>-1.9075414379404558E-6</v>
      </c>
      <c r="IO125">
        <v>4.87577687351772E-10</v>
      </c>
      <c r="IP125">
        <v>0.48635999999999768</v>
      </c>
      <c r="IQ125">
        <v>0</v>
      </c>
      <c r="IR125">
        <v>0</v>
      </c>
      <c r="IS125">
        <v>0</v>
      </c>
      <c r="IT125">
        <v>1</v>
      </c>
      <c r="IU125">
        <v>1943</v>
      </c>
      <c r="IV125">
        <v>1</v>
      </c>
      <c r="IW125">
        <v>21</v>
      </c>
      <c r="IX125">
        <v>2.1</v>
      </c>
      <c r="IY125">
        <v>2.1</v>
      </c>
      <c r="IZ125">
        <v>1.1084000000000001</v>
      </c>
      <c r="JA125">
        <v>2.4487299999999999</v>
      </c>
      <c r="JB125">
        <v>1.42578</v>
      </c>
      <c r="JC125">
        <v>2.2705099999999998</v>
      </c>
      <c r="JD125">
        <v>1.5478499999999999</v>
      </c>
      <c r="JE125">
        <v>2.3156699999999999</v>
      </c>
      <c r="JF125">
        <v>39.292000000000002</v>
      </c>
      <c r="JG125">
        <v>14.0357</v>
      </c>
      <c r="JH125">
        <v>18</v>
      </c>
      <c r="JI125">
        <v>635.23699999999997</v>
      </c>
      <c r="JJ125">
        <v>418.54199999999997</v>
      </c>
      <c r="JK125">
        <v>34.4559</v>
      </c>
      <c r="JL125">
        <v>34.840400000000002</v>
      </c>
      <c r="JM125">
        <v>30</v>
      </c>
      <c r="JN125">
        <v>34.695</v>
      </c>
      <c r="JO125">
        <v>34.6143</v>
      </c>
      <c r="JP125">
        <v>22.201699999999999</v>
      </c>
      <c r="JQ125">
        <v>0</v>
      </c>
      <c r="JR125">
        <v>100</v>
      </c>
      <c r="JS125">
        <v>-999.9</v>
      </c>
      <c r="JT125">
        <v>417.38</v>
      </c>
      <c r="JU125">
        <v>35</v>
      </c>
      <c r="JV125">
        <v>93.860900000000001</v>
      </c>
      <c r="JW125">
        <v>100.148</v>
      </c>
    </row>
    <row r="126" spans="1:283" x14ac:dyDescent="0.2">
      <c r="A126">
        <v>110</v>
      </c>
      <c r="B126">
        <v>1690400569</v>
      </c>
      <c r="C126">
        <v>22198.900000095371</v>
      </c>
      <c r="D126" t="s">
        <v>928</v>
      </c>
      <c r="E126" t="s">
        <v>929</v>
      </c>
      <c r="F126">
        <v>15</v>
      </c>
      <c r="P126">
        <v>1690400561</v>
      </c>
      <c r="Q126">
        <f t="shared" si="37"/>
        <v>2.1806256442617857E-3</v>
      </c>
      <c r="R126">
        <f t="shared" si="38"/>
        <v>2.1806256442617857</v>
      </c>
      <c r="S126">
        <f t="shared" si="39"/>
        <v>12.305318013162335</v>
      </c>
      <c r="T126">
        <f t="shared" si="40"/>
        <v>409.90541935483861</v>
      </c>
      <c r="U126">
        <f t="shared" si="41"/>
        <v>201.89579186123476</v>
      </c>
      <c r="V126">
        <f t="shared" si="42"/>
        <v>20.470313246861583</v>
      </c>
      <c r="W126">
        <f t="shared" si="43"/>
        <v>41.560511283696584</v>
      </c>
      <c r="X126">
        <f t="shared" si="44"/>
        <v>0.10141138328385375</v>
      </c>
      <c r="Y126">
        <f>IF(LEFT(CS126,1)&lt;&gt;"0",IF(LEFT(CS126,1)="1",3,CT126),$D$5+$E$5*(DJ126*DC126/($K$5*1000))+$F$5*(DJ126*DC126/($K$5*1000))*MAX(MIN(CQ126,$J$5),$I$5)*MAX(MIN(CQ126,$J$5),$I$5)+$G$5*MAX(MIN(CQ126,$J$5),$I$5)*(DJ126*DC126/($K$5*1000))+$H$5*(DJ126*DC126/($K$5*1000))*(DJ126*DC126/($K$5*1000)))</f>
        <v>2.9520044846812725</v>
      </c>
      <c r="Z126">
        <f t="shared" si="45"/>
        <v>9.9514974250245733E-2</v>
      </c>
      <c r="AA126">
        <f t="shared" si="46"/>
        <v>6.2364289935307543E-2</v>
      </c>
      <c r="AB126">
        <f t="shared" si="47"/>
        <v>241.73990584916319</v>
      </c>
      <c r="AC126">
        <f>(DE126+(AB126+2*0.95*0.0000000567*(((DE126+$B$7)+273)^4-(DE126+273)^4)-44100*Q126)/(1.84*29.3*Y126+8*0.95*0.0000000567*(DE126+273)^3))</f>
        <v>36.269282571742309</v>
      </c>
      <c r="AD126">
        <f>($C$7*DF126+$D$7*DG126+$E$7*AC126)</f>
        <v>35.463158064516143</v>
      </c>
      <c r="AE126">
        <f t="shared" si="48"/>
        <v>5.7948664452718575</v>
      </c>
      <c r="AF126">
        <f t="shared" si="49"/>
        <v>63.596018546806931</v>
      </c>
      <c r="AG126">
        <f t="shared" si="50"/>
        <v>3.6769189210033466</v>
      </c>
      <c r="AH126">
        <f t="shared" si="51"/>
        <v>5.7816809998838519</v>
      </c>
      <c r="AI126">
        <f t="shared" si="52"/>
        <v>2.1179475242685109</v>
      </c>
      <c r="AJ126">
        <f t="shared" si="53"/>
        <v>-96.165590911944747</v>
      </c>
      <c r="AK126">
        <f t="shared" si="54"/>
        <v>-6.5676978151639052</v>
      </c>
      <c r="AL126">
        <f>2*0.95*0.0000000567*(((DE126+$B$7)+273)^4-(AD126+273)^4)</f>
        <v>-0.52183127591392797</v>
      </c>
      <c r="AM126">
        <f t="shared" si="55"/>
        <v>138.4847858461406</v>
      </c>
      <c r="AN126">
        <v>0</v>
      </c>
      <c r="AO126">
        <v>0</v>
      </c>
      <c r="AP126">
        <f>IF(AN126*$H$13&gt;=AR126,1,(AR126/(AR126-AN126*$H$13)))</f>
        <v>1</v>
      </c>
      <c r="AQ126">
        <f t="shared" si="56"/>
        <v>0</v>
      </c>
      <c r="AR126">
        <f>MAX(0,($B$13+$C$13*DJ126)/(1+$D$13*DJ126)*DC126/(DE126+273)*$E$13)</f>
        <v>52094.643671687038</v>
      </c>
      <c r="AS126" t="s">
        <v>414</v>
      </c>
      <c r="AT126">
        <v>12558.6</v>
      </c>
      <c r="AU126">
        <v>607.06799999999998</v>
      </c>
      <c r="AV126">
        <v>2188.17</v>
      </c>
      <c r="AW126">
        <f t="shared" si="57"/>
        <v>0.72256817340517421</v>
      </c>
      <c r="AX126">
        <v>-1.734461745173538</v>
      </c>
      <c r="AY126" t="s">
        <v>930</v>
      </c>
      <c r="AZ126">
        <v>12484</v>
      </c>
      <c r="BA126">
        <v>624.78126923076923</v>
      </c>
      <c r="BB126">
        <v>940.37400000000002</v>
      </c>
      <c r="BC126">
        <f t="shared" si="58"/>
        <v>0.33560342030854828</v>
      </c>
      <c r="BD126">
        <v>0.5</v>
      </c>
      <c r="BE126">
        <f t="shared" si="59"/>
        <v>1261.2265553956886</v>
      </c>
      <c r="BF126">
        <f t="shared" si="60"/>
        <v>12.305318013162335</v>
      </c>
      <c r="BG126">
        <f t="shared" si="61"/>
        <v>211.63597288738092</v>
      </c>
      <c r="BH126">
        <f t="shared" si="62"/>
        <v>1.1131845978243876E-2</v>
      </c>
      <c r="BI126">
        <f t="shared" si="63"/>
        <v>1.3269146105698371</v>
      </c>
      <c r="BJ126">
        <f t="shared" si="64"/>
        <v>443.72152846453031</v>
      </c>
      <c r="BK126" t="s">
        <v>931</v>
      </c>
      <c r="BL126">
        <v>-370.11</v>
      </c>
      <c r="BM126">
        <f t="shared" si="65"/>
        <v>-370.11</v>
      </c>
      <c r="BN126">
        <f t="shared" si="66"/>
        <v>1.3935774489724302</v>
      </c>
      <c r="BO126">
        <f t="shared" si="67"/>
        <v>0.24082150622917245</v>
      </c>
      <c r="BP126">
        <f t="shared" si="68"/>
        <v>0.48774801819972791</v>
      </c>
      <c r="BQ126">
        <f t="shared" si="69"/>
        <v>0.9468558344861201</v>
      </c>
      <c r="BR126">
        <f t="shared" si="70"/>
        <v>0.78919386605038766</v>
      </c>
      <c r="BS126">
        <f t="shared" si="71"/>
        <v>-0.14265864240811257</v>
      </c>
      <c r="BT126">
        <f t="shared" si="72"/>
        <v>1.1426586424081127</v>
      </c>
      <c r="BU126">
        <v>3338</v>
      </c>
      <c r="BV126">
        <v>300</v>
      </c>
      <c r="BW126">
        <v>300</v>
      </c>
      <c r="BX126">
        <v>300</v>
      </c>
      <c r="BY126">
        <v>12484</v>
      </c>
      <c r="BZ126">
        <v>853.77</v>
      </c>
      <c r="CA126">
        <v>-9.0440699999999995E-3</v>
      </c>
      <c r="CB126">
        <v>-13.28</v>
      </c>
      <c r="CC126" t="s">
        <v>417</v>
      </c>
      <c r="CD126" t="s">
        <v>417</v>
      </c>
      <c r="CE126" t="s">
        <v>417</v>
      </c>
      <c r="CF126" t="s">
        <v>417</v>
      </c>
      <c r="CG126" t="s">
        <v>417</v>
      </c>
      <c r="CH126" t="s">
        <v>417</v>
      </c>
      <c r="CI126" t="s">
        <v>417</v>
      </c>
      <c r="CJ126" t="s">
        <v>417</v>
      </c>
      <c r="CK126" t="s">
        <v>417</v>
      </c>
      <c r="CL126" t="s">
        <v>417</v>
      </c>
      <c r="CM126">
        <f>$B$11*DK126+$C$11*DL126+$F$11*DW126*(1-DZ126)</f>
        <v>1500.0187096774191</v>
      </c>
      <c r="CN126">
        <f t="shared" si="73"/>
        <v>1261.2265553956886</v>
      </c>
      <c r="CO126">
        <f>($B$11*$D$9+$C$11*$D$9+$F$11*((EJ126+EB126)/MAX(EJ126+EB126+EK126, 0.1)*$I$9+EK126/MAX(EJ126+EB126+EK126, 0.1)*$J$9))/($B$11+$C$11+$F$11)</f>
        <v>0.84080721610926901</v>
      </c>
      <c r="CP126">
        <f>($B$11*$K$9+$C$11*$K$9+$F$11*((EJ126+EB126)/MAX(EJ126+EB126+EK126, 0.1)*$P$9+EK126/MAX(EJ126+EB126+EK126, 0.1)*$Q$9))/($B$11+$C$11+$F$11)</f>
        <v>0.16115792709088919</v>
      </c>
      <c r="CQ126">
        <v>6</v>
      </c>
      <c r="CR126">
        <v>0.5</v>
      </c>
      <c r="CS126" t="s">
        <v>418</v>
      </c>
      <c r="CT126">
        <v>2</v>
      </c>
      <c r="CU126">
        <v>1690400561</v>
      </c>
      <c r="CV126">
        <v>409.90541935483861</v>
      </c>
      <c r="CW126">
        <v>423.10100000000011</v>
      </c>
      <c r="CX126">
        <v>36.264929032258067</v>
      </c>
      <c r="CY126">
        <v>34.163954838709678</v>
      </c>
      <c r="CZ126">
        <v>408.70974193548381</v>
      </c>
      <c r="DA126">
        <v>35.778564516129038</v>
      </c>
      <c r="DB126">
        <v>600.1631290322581</v>
      </c>
      <c r="DC126">
        <v>101.2903548387097</v>
      </c>
      <c r="DD126">
        <v>0.10013506774193549</v>
      </c>
      <c r="DE126">
        <v>35.421890322580637</v>
      </c>
      <c r="DF126">
        <v>35.463158064516143</v>
      </c>
      <c r="DG126">
        <v>999.90000000000032</v>
      </c>
      <c r="DH126">
        <v>0</v>
      </c>
      <c r="DI126">
        <v>0</v>
      </c>
      <c r="DJ126">
        <v>9999.5367741935497</v>
      </c>
      <c r="DK126">
        <v>0</v>
      </c>
      <c r="DL126">
        <v>1858.290967741935</v>
      </c>
      <c r="DM126">
        <v>-13.195667741935489</v>
      </c>
      <c r="DN126">
        <v>425.32993548387088</v>
      </c>
      <c r="DO126">
        <v>438.06719354838708</v>
      </c>
      <c r="DP126">
        <v>2.1009664516129032</v>
      </c>
      <c r="DQ126">
        <v>423.10100000000011</v>
      </c>
      <c r="DR126">
        <v>34.163954838709678</v>
      </c>
      <c r="DS126">
        <v>3.673283870967742</v>
      </c>
      <c r="DT126">
        <v>3.4604767741935478</v>
      </c>
      <c r="DU126">
        <v>27.442690322580638</v>
      </c>
      <c r="DV126">
        <v>26.427067741935481</v>
      </c>
      <c r="DW126">
        <v>1500.0187096774191</v>
      </c>
      <c r="DX126">
        <v>0.97300019354838696</v>
      </c>
      <c r="DY126">
        <v>2.6999622580645151E-2</v>
      </c>
      <c r="DZ126">
        <v>0</v>
      </c>
      <c r="EA126">
        <v>624.81900000000007</v>
      </c>
      <c r="EB126">
        <v>4.9993100000000013</v>
      </c>
      <c r="EC126">
        <v>11240.445161290319</v>
      </c>
      <c r="ED126">
        <v>13259.39677419355</v>
      </c>
      <c r="EE126">
        <v>43.75</v>
      </c>
      <c r="EF126">
        <v>45.186999999999969</v>
      </c>
      <c r="EG126">
        <v>44</v>
      </c>
      <c r="EH126">
        <v>44.487806451612897</v>
      </c>
      <c r="EI126">
        <v>45.116870967741939</v>
      </c>
      <c r="EJ126">
        <v>1454.6574193548381</v>
      </c>
      <c r="EK126">
        <v>40.361290322580622</v>
      </c>
      <c r="EL126">
        <v>0</v>
      </c>
      <c r="EM126">
        <v>130</v>
      </c>
      <c r="EN126">
        <v>0</v>
      </c>
      <c r="EO126">
        <v>624.78126923076923</v>
      </c>
      <c r="EP126">
        <v>-5.2645128110361368</v>
      </c>
      <c r="EQ126">
        <v>11.124787452102041</v>
      </c>
      <c r="ER126">
        <v>11245.276923076921</v>
      </c>
      <c r="ES126">
        <v>15</v>
      </c>
      <c r="ET126">
        <v>1690400460</v>
      </c>
      <c r="EU126" t="s">
        <v>927</v>
      </c>
      <c r="EV126">
        <v>1690400460</v>
      </c>
      <c r="EW126">
        <v>1690400311.0999999</v>
      </c>
      <c r="EX126">
        <v>72</v>
      </c>
      <c r="EY126">
        <v>0.107</v>
      </c>
      <c r="EZ126">
        <v>-0.17499999999999999</v>
      </c>
      <c r="FA126">
        <v>1.1910000000000001</v>
      </c>
      <c r="FB126">
        <v>0.48599999999999999</v>
      </c>
      <c r="FC126">
        <v>417</v>
      </c>
      <c r="FD126">
        <v>34</v>
      </c>
      <c r="FE126">
        <v>0.37</v>
      </c>
      <c r="FF126">
        <v>0.12</v>
      </c>
      <c r="FG126">
        <v>12.316346148327019</v>
      </c>
      <c r="FH126">
        <v>-0.17833547168673439</v>
      </c>
      <c r="FI126">
        <v>4.6121945602240998E-2</v>
      </c>
      <c r="FJ126">
        <v>1</v>
      </c>
      <c r="FK126">
        <v>-13.19350975609756</v>
      </c>
      <c r="FL126">
        <v>-4.2767247386749752E-2</v>
      </c>
      <c r="FM126">
        <v>4.3439438104875952E-2</v>
      </c>
      <c r="FN126">
        <v>1</v>
      </c>
      <c r="FO126">
        <v>409.89774193548379</v>
      </c>
      <c r="FP126">
        <v>0.43388709677300508</v>
      </c>
      <c r="FQ126">
        <v>3.5636124967588702E-2</v>
      </c>
      <c r="FR126">
        <v>1</v>
      </c>
      <c r="FS126">
        <v>2.0746614634146341</v>
      </c>
      <c r="FT126">
        <v>0.42729742160278461</v>
      </c>
      <c r="FU126">
        <v>4.2800147797840089E-2</v>
      </c>
      <c r="FV126">
        <v>1</v>
      </c>
      <c r="FW126">
        <v>36.257380645161291</v>
      </c>
      <c r="FX126">
        <v>0.43415806451611322</v>
      </c>
      <c r="FY126">
        <v>3.278230659044945E-2</v>
      </c>
      <c r="FZ126">
        <v>1</v>
      </c>
      <c r="GA126">
        <v>5</v>
      </c>
      <c r="GB126">
        <v>5</v>
      </c>
      <c r="GC126" t="s">
        <v>420</v>
      </c>
      <c r="GD126">
        <v>3.1694</v>
      </c>
      <c r="GE126">
        <v>2.7965399999999998</v>
      </c>
      <c r="GF126">
        <v>0.101271</v>
      </c>
      <c r="GG126">
        <v>0.104481</v>
      </c>
      <c r="GH126">
        <v>0.157029</v>
      </c>
      <c r="GI126">
        <v>0.15159300000000001</v>
      </c>
      <c r="GJ126">
        <v>27660.6</v>
      </c>
      <c r="GK126">
        <v>22030.5</v>
      </c>
      <c r="GL126">
        <v>28804.1</v>
      </c>
      <c r="GM126">
        <v>24130.9</v>
      </c>
      <c r="GN126">
        <v>30891.5</v>
      </c>
      <c r="GO126">
        <v>29879.9</v>
      </c>
      <c r="GP126">
        <v>39736.5</v>
      </c>
      <c r="GQ126">
        <v>39369.4</v>
      </c>
      <c r="GR126">
        <v>2.0755499999999998</v>
      </c>
      <c r="GS126">
        <v>1.7921199999999999</v>
      </c>
      <c r="GT126">
        <v>9.4741599999999995E-2</v>
      </c>
      <c r="GU126">
        <v>0</v>
      </c>
      <c r="GV126">
        <v>33.938499999999998</v>
      </c>
      <c r="GW126">
        <v>999.9</v>
      </c>
      <c r="GX126">
        <v>62.1</v>
      </c>
      <c r="GY126">
        <v>35.799999999999997</v>
      </c>
      <c r="GZ126">
        <v>36.193100000000001</v>
      </c>
      <c r="HA126">
        <v>62.069000000000003</v>
      </c>
      <c r="HB126">
        <v>30.220400000000001</v>
      </c>
      <c r="HC126">
        <v>1</v>
      </c>
      <c r="HD126">
        <v>0.60844500000000001</v>
      </c>
      <c r="HE126">
        <v>0</v>
      </c>
      <c r="HF126">
        <v>20.276399999999999</v>
      </c>
      <c r="HG126">
        <v>5.2229799999999997</v>
      </c>
      <c r="HH126">
        <v>11.914099999999999</v>
      </c>
      <c r="HI126">
        <v>4.9634499999999999</v>
      </c>
      <c r="HJ126">
        <v>3.2919999999999998</v>
      </c>
      <c r="HK126">
        <v>9999</v>
      </c>
      <c r="HL126">
        <v>9999</v>
      </c>
      <c r="HM126">
        <v>9999</v>
      </c>
      <c r="HN126">
        <v>999.9</v>
      </c>
      <c r="HO126">
        <v>4.9702700000000002</v>
      </c>
      <c r="HP126">
        <v>1.87531</v>
      </c>
      <c r="HQ126">
        <v>1.87408</v>
      </c>
      <c r="HR126">
        <v>1.8733</v>
      </c>
      <c r="HS126">
        <v>1.87469</v>
      </c>
      <c r="HT126">
        <v>1.8696600000000001</v>
      </c>
      <c r="HU126">
        <v>1.87381</v>
      </c>
      <c r="HV126">
        <v>1.8788800000000001</v>
      </c>
      <c r="HW126">
        <v>0</v>
      </c>
      <c r="HX126">
        <v>0</v>
      </c>
      <c r="HY126">
        <v>0</v>
      </c>
      <c r="HZ126">
        <v>0</v>
      </c>
      <c r="IA126" t="s">
        <v>421</v>
      </c>
      <c r="IB126" t="s">
        <v>422</v>
      </c>
      <c r="IC126" t="s">
        <v>423</v>
      </c>
      <c r="ID126" t="s">
        <v>423</v>
      </c>
      <c r="IE126" t="s">
        <v>423</v>
      </c>
      <c r="IF126" t="s">
        <v>423</v>
      </c>
      <c r="IG126">
        <v>0</v>
      </c>
      <c r="IH126">
        <v>100</v>
      </c>
      <c r="II126">
        <v>100</v>
      </c>
      <c r="IJ126">
        <v>1.1950000000000001</v>
      </c>
      <c r="IK126">
        <v>0.4864</v>
      </c>
      <c r="IL126">
        <v>1.174319194424613</v>
      </c>
      <c r="IM126">
        <v>7.5022699049890511E-4</v>
      </c>
      <c r="IN126">
        <v>-1.9075414379404558E-6</v>
      </c>
      <c r="IO126">
        <v>4.87577687351772E-10</v>
      </c>
      <c r="IP126">
        <v>0.48635999999999768</v>
      </c>
      <c r="IQ126">
        <v>0</v>
      </c>
      <c r="IR126">
        <v>0</v>
      </c>
      <c r="IS126">
        <v>0</v>
      </c>
      <c r="IT126">
        <v>1</v>
      </c>
      <c r="IU126">
        <v>1943</v>
      </c>
      <c r="IV126">
        <v>1</v>
      </c>
      <c r="IW126">
        <v>21</v>
      </c>
      <c r="IX126">
        <v>1.8</v>
      </c>
      <c r="IY126">
        <v>4.3</v>
      </c>
      <c r="IZ126">
        <v>1.1206100000000001</v>
      </c>
      <c r="JA126">
        <v>2.4291999999999998</v>
      </c>
      <c r="JB126">
        <v>1.42578</v>
      </c>
      <c r="JC126">
        <v>2.2705099999999998</v>
      </c>
      <c r="JD126">
        <v>1.5478499999999999</v>
      </c>
      <c r="JE126">
        <v>2.4194300000000002</v>
      </c>
      <c r="JF126">
        <v>39.366700000000002</v>
      </c>
      <c r="JG126">
        <v>14.026999999999999</v>
      </c>
      <c r="JH126">
        <v>18</v>
      </c>
      <c r="JI126">
        <v>633.79499999999996</v>
      </c>
      <c r="JJ126">
        <v>428.62200000000001</v>
      </c>
      <c r="JK126">
        <v>34.5794</v>
      </c>
      <c r="JL126">
        <v>34.849800000000002</v>
      </c>
      <c r="JM126">
        <v>30</v>
      </c>
      <c r="JN126">
        <v>34.693199999999997</v>
      </c>
      <c r="JO126">
        <v>34.6143</v>
      </c>
      <c r="JP126">
        <v>22.461300000000001</v>
      </c>
      <c r="JQ126">
        <v>0</v>
      </c>
      <c r="JR126">
        <v>100</v>
      </c>
      <c r="JS126">
        <v>-999.9</v>
      </c>
      <c r="JT126">
        <v>423.173</v>
      </c>
      <c r="JU126">
        <v>35</v>
      </c>
      <c r="JV126">
        <v>93.856999999999999</v>
      </c>
      <c r="JW126">
        <v>100.164</v>
      </c>
    </row>
    <row r="127" spans="1:283" x14ac:dyDescent="0.2">
      <c r="A127">
        <v>111</v>
      </c>
      <c r="B127">
        <v>1690400691.5</v>
      </c>
      <c r="C127">
        <v>22321.400000095371</v>
      </c>
      <c r="D127" t="s">
        <v>932</v>
      </c>
      <c r="E127" t="s">
        <v>933</v>
      </c>
      <c r="F127">
        <v>15</v>
      </c>
      <c r="P127">
        <v>1690400683.75</v>
      </c>
      <c r="Q127">
        <f t="shared" si="37"/>
        <v>8.0633968342574595E-5</v>
      </c>
      <c r="R127">
        <f t="shared" si="38"/>
        <v>8.0633968342574594E-2</v>
      </c>
      <c r="S127">
        <f t="shared" si="39"/>
        <v>0.96589304361046058</v>
      </c>
      <c r="T127">
        <f t="shared" si="40"/>
        <v>410.0408666666666</v>
      </c>
      <c r="U127">
        <f t="shared" si="41"/>
        <v>-103.04978320460542</v>
      </c>
      <c r="V127">
        <f t="shared" si="42"/>
        <v>-10.447345069078901</v>
      </c>
      <c r="W127">
        <f t="shared" si="43"/>
        <v>41.570571943710689</v>
      </c>
      <c r="X127">
        <f t="shared" si="44"/>
        <v>3.0520957906368241E-3</v>
      </c>
      <c r="Y127">
        <f>IF(LEFT(CS127,1)&lt;&gt;"0",IF(LEFT(CS127,1)="1",3,CT127),$D$5+$E$5*(DJ127*DC127/($K$5*1000))+$F$5*(DJ127*DC127/($K$5*1000))*MAX(MIN(CQ127,$J$5),$I$5)*MAX(MIN(CQ127,$J$5),$I$5)+$G$5*MAX(MIN(CQ127,$J$5),$I$5)*(DJ127*DC127/($K$5*1000))+$H$5*(DJ127*DC127/($K$5*1000))*(DJ127*DC127/($K$5*1000)))</f>
        <v>2.9518972917449808</v>
      </c>
      <c r="Z127">
        <f t="shared" si="45"/>
        <v>3.0503437134200579E-3</v>
      </c>
      <c r="AA127">
        <f t="shared" si="46"/>
        <v>1.906622150508029E-3</v>
      </c>
      <c r="AB127">
        <f t="shared" si="47"/>
        <v>241.75266847511071</v>
      </c>
      <c r="AC127">
        <f>(DE127+(AB127+2*0.95*0.0000000567*(((DE127+$B$7)+273)^4-(DE127+273)^4)-44100*Q127)/(1.84*29.3*Y127+8*0.95*0.0000000567*(DE127+273)^3))</f>
        <v>36.872719342184091</v>
      </c>
      <c r="AD127">
        <f>($C$7*DF127+$D$7*DG127+$E$7*AC127)</f>
        <v>36.191139999999997</v>
      </c>
      <c r="AE127">
        <f t="shared" si="48"/>
        <v>6.0317980274238634</v>
      </c>
      <c r="AF127">
        <f t="shared" si="49"/>
        <v>59.934239841884384</v>
      </c>
      <c r="AG127">
        <f t="shared" si="50"/>
        <v>3.4775258366639537</v>
      </c>
      <c r="AH127">
        <f t="shared" si="51"/>
        <v>5.8022356600136993</v>
      </c>
      <c r="AI127">
        <f t="shared" si="52"/>
        <v>2.5542721907599097</v>
      </c>
      <c r="AJ127">
        <f t="shared" si="53"/>
        <v>-3.5559580039075396</v>
      </c>
      <c r="AK127">
        <f t="shared" si="54"/>
        <v>-112.18816753003382</v>
      </c>
      <c r="AL127">
        <f>2*0.95*0.0000000567*(((DE127+$B$7)+273)^4-(AD127+273)^4)</f>
        <v>-8.9485481177584969</v>
      </c>
      <c r="AM127">
        <f t="shared" si="55"/>
        <v>117.05999482341086</v>
      </c>
      <c r="AN127">
        <v>0</v>
      </c>
      <c r="AO127">
        <v>0</v>
      </c>
      <c r="AP127">
        <f>IF(AN127*$H$13&gt;=AR127,1,(AR127/(AR127-AN127*$H$13)))</f>
        <v>1</v>
      </c>
      <c r="AQ127">
        <f t="shared" si="56"/>
        <v>0</v>
      </c>
      <c r="AR127">
        <f>MAX(0,($B$13+$C$13*DJ127)/(1+$D$13*DJ127)*DC127/(DE127+273)*$E$13)</f>
        <v>52080.558710300393</v>
      </c>
      <c r="AS127" t="s">
        <v>414</v>
      </c>
      <c r="AT127">
        <v>12558.6</v>
      </c>
      <c r="AU127">
        <v>607.06799999999998</v>
      </c>
      <c r="AV127">
        <v>2188.17</v>
      </c>
      <c r="AW127">
        <f t="shared" si="57"/>
        <v>0.72256817340517421</v>
      </c>
      <c r="AX127">
        <v>-1.734461745173538</v>
      </c>
      <c r="AY127" t="s">
        <v>934</v>
      </c>
      <c r="AZ127">
        <v>12582.9</v>
      </c>
      <c r="BA127">
        <v>502.17149999999998</v>
      </c>
      <c r="BB127">
        <v>591.51</v>
      </c>
      <c r="BC127">
        <f t="shared" si="58"/>
        <v>0.15103464015823909</v>
      </c>
      <c r="BD127">
        <v>0.5</v>
      </c>
      <c r="BE127">
        <f t="shared" si="59"/>
        <v>1261.2917005570521</v>
      </c>
      <c r="BF127">
        <f t="shared" si="60"/>
        <v>0.96589304361046058</v>
      </c>
      <c r="BG127">
        <f t="shared" si="61"/>
        <v>95.249369064103902</v>
      </c>
      <c r="BH127">
        <f t="shared" si="62"/>
        <v>2.1409439129674614E-3</v>
      </c>
      <c r="BI127">
        <f t="shared" si="63"/>
        <v>2.6992950245980629</v>
      </c>
      <c r="BJ127">
        <f t="shared" si="64"/>
        <v>347.12007112492739</v>
      </c>
      <c r="BK127" t="s">
        <v>935</v>
      </c>
      <c r="BL127">
        <v>-1314.51</v>
      </c>
      <c r="BM127">
        <f t="shared" si="65"/>
        <v>-1314.51</v>
      </c>
      <c r="BN127">
        <f t="shared" si="66"/>
        <v>3.222295481056956</v>
      </c>
      <c r="BO127">
        <f t="shared" si="67"/>
        <v>4.6871753706676747E-2</v>
      </c>
      <c r="BP127">
        <f t="shared" si="68"/>
        <v>0.45583952858953714</v>
      </c>
      <c r="BQ127">
        <f t="shared" si="69"/>
        <v>-5.7422869263401495</v>
      </c>
      <c r="BR127">
        <f t="shared" si="70"/>
        <v>1.0098399723736988</v>
      </c>
      <c r="BS127">
        <f t="shared" si="71"/>
        <v>-0.12269391824299795</v>
      </c>
      <c r="BT127">
        <f t="shared" si="72"/>
        <v>1.122693918242998</v>
      </c>
      <c r="BU127">
        <v>3340</v>
      </c>
      <c r="BV127">
        <v>300</v>
      </c>
      <c r="BW127">
        <v>300</v>
      </c>
      <c r="BX127">
        <v>300</v>
      </c>
      <c r="BY127">
        <v>12582.9</v>
      </c>
      <c r="BZ127">
        <v>580.94000000000005</v>
      </c>
      <c r="CA127">
        <v>-9.1134200000000005E-3</v>
      </c>
      <c r="CB127">
        <v>1.7</v>
      </c>
      <c r="CC127" t="s">
        <v>417</v>
      </c>
      <c r="CD127" t="s">
        <v>417</v>
      </c>
      <c r="CE127" t="s">
        <v>417</v>
      </c>
      <c r="CF127" t="s">
        <v>417</v>
      </c>
      <c r="CG127" t="s">
        <v>417</v>
      </c>
      <c r="CH127" t="s">
        <v>417</v>
      </c>
      <c r="CI127" t="s">
        <v>417</v>
      </c>
      <c r="CJ127" t="s">
        <v>417</v>
      </c>
      <c r="CK127" t="s">
        <v>417</v>
      </c>
      <c r="CL127" t="s">
        <v>417</v>
      </c>
      <c r="CM127">
        <f>$B$11*DK127+$C$11*DL127+$F$11*DW127*(1-DZ127)</f>
        <v>1500.096</v>
      </c>
      <c r="CN127">
        <f t="shared" si="73"/>
        <v>1261.2917005570521</v>
      </c>
      <c r="CO127">
        <f>($B$11*$D$9+$C$11*$D$9+$F$11*((EJ127+EB127)/MAX(EJ127+EB127+EK127, 0.1)*$I$9+EK127/MAX(EJ127+EB127+EK127, 0.1)*$J$9))/($B$11+$C$11+$F$11)</f>
        <v>0.8408073220360911</v>
      </c>
      <c r="CP127">
        <f>($B$11*$K$9+$C$11*$K$9+$F$11*((EJ127+EB127)/MAX(EJ127+EB127+EK127, 0.1)*$P$9+EK127/MAX(EJ127+EB127+EK127, 0.1)*$Q$9))/($B$11+$C$11+$F$11)</f>
        <v>0.16115813152965591</v>
      </c>
      <c r="CQ127">
        <v>6</v>
      </c>
      <c r="CR127">
        <v>0.5</v>
      </c>
      <c r="CS127" t="s">
        <v>418</v>
      </c>
      <c r="CT127">
        <v>2</v>
      </c>
      <c r="CU127">
        <v>1690400683.75</v>
      </c>
      <c r="CV127">
        <v>410.0408666666666</v>
      </c>
      <c r="CW127">
        <v>411.03963333333343</v>
      </c>
      <c r="CX127">
        <v>34.301373333333331</v>
      </c>
      <c r="CY127">
        <v>34.223520000000001</v>
      </c>
      <c r="CZ127">
        <v>408.93786666666659</v>
      </c>
      <c r="DA127">
        <v>33.804373333333331</v>
      </c>
      <c r="DB127">
        <v>600.11389999999994</v>
      </c>
      <c r="DC127">
        <v>101.2814666666667</v>
      </c>
      <c r="DD127">
        <v>0.10006703666666671</v>
      </c>
      <c r="DE127">
        <v>35.486186666666669</v>
      </c>
      <c r="DF127">
        <v>36.191139999999997</v>
      </c>
      <c r="DG127">
        <v>999.9000000000002</v>
      </c>
      <c r="DH127">
        <v>0</v>
      </c>
      <c r="DI127">
        <v>0</v>
      </c>
      <c r="DJ127">
        <v>9999.8056666666635</v>
      </c>
      <c r="DK127">
        <v>0</v>
      </c>
      <c r="DL127">
        <v>1315.547333333333</v>
      </c>
      <c r="DM127">
        <v>-0.90622456666666673</v>
      </c>
      <c r="DN127">
        <v>424.6964333333334</v>
      </c>
      <c r="DO127">
        <v>425.6053</v>
      </c>
      <c r="DP127">
        <v>6.721105333333334E-2</v>
      </c>
      <c r="DQ127">
        <v>411.03963333333343</v>
      </c>
      <c r="DR127">
        <v>34.223520000000001</v>
      </c>
      <c r="DS127">
        <v>3.473014</v>
      </c>
      <c r="DT127">
        <v>3.466206666666666</v>
      </c>
      <c r="DU127">
        <v>26.488393333333331</v>
      </c>
      <c r="DV127">
        <v>26.455116666666662</v>
      </c>
      <c r="DW127">
        <v>1500.096</v>
      </c>
      <c r="DX127">
        <v>0.97299976666666654</v>
      </c>
      <c r="DY127">
        <v>2.7000200000000009E-2</v>
      </c>
      <c r="DZ127">
        <v>0</v>
      </c>
      <c r="EA127">
        <v>502.28083333333331</v>
      </c>
      <c r="EB127">
        <v>4.9993100000000004</v>
      </c>
      <c r="EC127">
        <v>9958.889000000001</v>
      </c>
      <c r="ED127">
        <v>13260.07666666667</v>
      </c>
      <c r="EE127">
        <v>43.972700000000003</v>
      </c>
      <c r="EF127">
        <v>45.379133333333343</v>
      </c>
      <c r="EG127">
        <v>44.201699999999981</v>
      </c>
      <c r="EH127">
        <v>44.901866666666663</v>
      </c>
      <c r="EI127">
        <v>45.307866666666641</v>
      </c>
      <c r="EJ127">
        <v>1454.727333333333</v>
      </c>
      <c r="EK127">
        <v>40.368666666666662</v>
      </c>
      <c r="EL127">
        <v>0</v>
      </c>
      <c r="EM127">
        <v>122</v>
      </c>
      <c r="EN127">
        <v>0</v>
      </c>
      <c r="EO127">
        <v>502.17149999999998</v>
      </c>
      <c r="EP127">
        <v>-42.282153875337002</v>
      </c>
      <c r="EQ127">
        <v>-743.53709578463383</v>
      </c>
      <c r="ER127">
        <v>9959.9115384615397</v>
      </c>
      <c r="ES127">
        <v>15</v>
      </c>
      <c r="ET127">
        <v>1690400708.5</v>
      </c>
      <c r="EU127" t="s">
        <v>936</v>
      </c>
      <c r="EV127">
        <v>1690400708.5</v>
      </c>
      <c r="EW127">
        <v>1690400708.5</v>
      </c>
      <c r="EX127">
        <v>73</v>
      </c>
      <c r="EY127">
        <v>-9.1999999999999998E-2</v>
      </c>
      <c r="EZ127">
        <v>1.0999999999999999E-2</v>
      </c>
      <c r="FA127">
        <v>1.103</v>
      </c>
      <c r="FB127">
        <v>0.497</v>
      </c>
      <c r="FC127">
        <v>411</v>
      </c>
      <c r="FD127">
        <v>34</v>
      </c>
      <c r="FE127">
        <v>0.38</v>
      </c>
      <c r="FF127">
        <v>0.21</v>
      </c>
      <c r="FG127">
        <v>0.8633205702221286</v>
      </c>
      <c r="FH127">
        <v>0.41616604651957823</v>
      </c>
      <c r="FI127">
        <v>3.5977385160533538E-2</v>
      </c>
      <c r="FJ127">
        <v>1</v>
      </c>
      <c r="FK127">
        <v>-0.87909087499999994</v>
      </c>
      <c r="FL127">
        <v>-0.46706139962476589</v>
      </c>
      <c r="FM127">
        <v>4.9850041136486292E-2</v>
      </c>
      <c r="FN127">
        <v>1</v>
      </c>
      <c r="FO127">
        <v>410.14420000000001</v>
      </c>
      <c r="FP127">
        <v>-0.77606229143411298</v>
      </c>
      <c r="FQ127">
        <v>6.0651133542582378E-2</v>
      </c>
      <c r="FR127">
        <v>1</v>
      </c>
      <c r="FS127">
        <v>4.2402651E-2</v>
      </c>
      <c r="FT127">
        <v>0.41554130093808639</v>
      </c>
      <c r="FU127">
        <v>4.0554778804944847E-2</v>
      </c>
      <c r="FV127">
        <v>1</v>
      </c>
      <c r="FW127">
        <v>34.28474666666667</v>
      </c>
      <c r="FX127">
        <v>0.35509855394871198</v>
      </c>
      <c r="FY127">
        <v>2.580716610211628E-2</v>
      </c>
      <c r="FZ127">
        <v>1</v>
      </c>
      <c r="GA127">
        <v>5</v>
      </c>
      <c r="GB127">
        <v>5</v>
      </c>
      <c r="GC127" t="s">
        <v>420</v>
      </c>
      <c r="GD127">
        <v>3.1690299999999998</v>
      </c>
      <c r="GE127">
        <v>2.7969400000000002</v>
      </c>
      <c r="GF127">
        <v>0.10123600000000001</v>
      </c>
      <c r="GG127">
        <v>0.102177</v>
      </c>
      <c r="GH127">
        <v>0.15104300000000001</v>
      </c>
      <c r="GI127">
        <v>0.151701</v>
      </c>
      <c r="GJ127">
        <v>27655.9</v>
      </c>
      <c r="GK127">
        <v>22080.799999999999</v>
      </c>
      <c r="GL127">
        <v>28798.799999999999</v>
      </c>
      <c r="GM127">
        <v>24124.400000000001</v>
      </c>
      <c r="GN127">
        <v>31107.200000000001</v>
      </c>
      <c r="GO127">
        <v>29869.7</v>
      </c>
      <c r="GP127">
        <v>39729.9</v>
      </c>
      <c r="GQ127">
        <v>39360.300000000003</v>
      </c>
      <c r="GR127">
        <v>2.0711499999999998</v>
      </c>
      <c r="GS127">
        <v>1.7981</v>
      </c>
      <c r="GT127">
        <v>0.14489099999999999</v>
      </c>
      <c r="GU127">
        <v>0</v>
      </c>
      <c r="GV127">
        <v>33.847299999999997</v>
      </c>
      <c r="GW127">
        <v>999.9</v>
      </c>
      <c r="GX127">
        <v>62.1</v>
      </c>
      <c r="GY127">
        <v>35.9</v>
      </c>
      <c r="GZ127">
        <v>36.397500000000001</v>
      </c>
      <c r="HA127">
        <v>62.289000000000001</v>
      </c>
      <c r="HB127">
        <v>29.747599999999998</v>
      </c>
      <c r="HC127">
        <v>1</v>
      </c>
      <c r="HD127">
        <v>0.621977</v>
      </c>
      <c r="HE127">
        <v>0</v>
      </c>
      <c r="HF127">
        <v>20.276399999999999</v>
      </c>
      <c r="HG127">
        <v>5.2226800000000004</v>
      </c>
      <c r="HH127">
        <v>11.914099999999999</v>
      </c>
      <c r="HI127">
        <v>4.9635499999999997</v>
      </c>
      <c r="HJ127">
        <v>3.2919999999999998</v>
      </c>
      <c r="HK127">
        <v>9999</v>
      </c>
      <c r="HL127">
        <v>9999</v>
      </c>
      <c r="HM127">
        <v>9999</v>
      </c>
      <c r="HN127">
        <v>999.9</v>
      </c>
      <c r="HO127">
        <v>4.9703099999999996</v>
      </c>
      <c r="HP127">
        <v>1.87531</v>
      </c>
      <c r="HQ127">
        <v>1.87408</v>
      </c>
      <c r="HR127">
        <v>1.87331</v>
      </c>
      <c r="HS127">
        <v>1.8747100000000001</v>
      </c>
      <c r="HT127">
        <v>1.86968</v>
      </c>
      <c r="HU127">
        <v>1.87382</v>
      </c>
      <c r="HV127">
        <v>1.8788400000000001</v>
      </c>
      <c r="HW127">
        <v>0</v>
      </c>
      <c r="HX127">
        <v>0</v>
      </c>
      <c r="HY127">
        <v>0</v>
      </c>
      <c r="HZ127">
        <v>0</v>
      </c>
      <c r="IA127" t="s">
        <v>421</v>
      </c>
      <c r="IB127" t="s">
        <v>422</v>
      </c>
      <c r="IC127" t="s">
        <v>423</v>
      </c>
      <c r="ID127" t="s">
        <v>423</v>
      </c>
      <c r="IE127" t="s">
        <v>423</v>
      </c>
      <c r="IF127" t="s">
        <v>423</v>
      </c>
      <c r="IG127">
        <v>0</v>
      </c>
      <c r="IH127">
        <v>100</v>
      </c>
      <c r="II127">
        <v>100</v>
      </c>
      <c r="IJ127">
        <v>1.103</v>
      </c>
      <c r="IK127">
        <v>0.497</v>
      </c>
      <c r="IL127">
        <v>1.174319194424613</v>
      </c>
      <c r="IM127">
        <v>7.5022699049890511E-4</v>
      </c>
      <c r="IN127">
        <v>-1.9075414379404558E-6</v>
      </c>
      <c r="IO127">
        <v>4.87577687351772E-10</v>
      </c>
      <c r="IP127">
        <v>0.48635999999999768</v>
      </c>
      <c r="IQ127">
        <v>0</v>
      </c>
      <c r="IR127">
        <v>0</v>
      </c>
      <c r="IS127">
        <v>0</v>
      </c>
      <c r="IT127">
        <v>1</v>
      </c>
      <c r="IU127">
        <v>1943</v>
      </c>
      <c r="IV127">
        <v>1</v>
      </c>
      <c r="IW127">
        <v>21</v>
      </c>
      <c r="IX127">
        <v>3.9</v>
      </c>
      <c r="IY127">
        <v>6.3</v>
      </c>
      <c r="IZ127">
        <v>1.09497</v>
      </c>
      <c r="JA127">
        <v>2.4438499999999999</v>
      </c>
      <c r="JB127">
        <v>1.42578</v>
      </c>
      <c r="JC127">
        <v>2.2692899999999998</v>
      </c>
      <c r="JD127">
        <v>1.5478499999999999</v>
      </c>
      <c r="JE127">
        <v>2.3596200000000001</v>
      </c>
      <c r="JF127">
        <v>39.516599999999997</v>
      </c>
      <c r="JG127">
        <v>14.0007</v>
      </c>
      <c r="JH127">
        <v>18</v>
      </c>
      <c r="JI127">
        <v>631.42200000000003</v>
      </c>
      <c r="JJ127">
        <v>432.94</v>
      </c>
      <c r="JK127">
        <v>34.700800000000001</v>
      </c>
      <c r="JL127">
        <v>34.984900000000003</v>
      </c>
      <c r="JM127">
        <v>30.000699999999998</v>
      </c>
      <c r="JN127">
        <v>34.8001</v>
      </c>
      <c r="JO127">
        <v>34.728700000000003</v>
      </c>
      <c r="JP127">
        <v>21.945399999999999</v>
      </c>
      <c r="JQ127">
        <v>0</v>
      </c>
      <c r="JR127">
        <v>100</v>
      </c>
      <c r="JS127">
        <v>-999.9</v>
      </c>
      <c r="JT127">
        <v>411.084</v>
      </c>
      <c r="JU127">
        <v>35</v>
      </c>
      <c r="JV127">
        <v>93.840599999999995</v>
      </c>
      <c r="JW127">
        <v>100.139</v>
      </c>
    </row>
    <row r="128" spans="1:283" x14ac:dyDescent="0.2">
      <c r="A128">
        <v>112</v>
      </c>
      <c r="B128">
        <v>1690400818.5</v>
      </c>
      <c r="C128">
        <v>22448.400000095371</v>
      </c>
      <c r="D128" t="s">
        <v>937</v>
      </c>
      <c r="E128" t="s">
        <v>938</v>
      </c>
      <c r="F128">
        <v>15</v>
      </c>
      <c r="P128">
        <v>1690400810.5</v>
      </c>
      <c r="Q128">
        <f t="shared" si="37"/>
        <v>-6.2586817418847291E-5</v>
      </c>
      <c r="R128">
        <f t="shared" si="38"/>
        <v>-6.2586817418847293E-2</v>
      </c>
      <c r="S128">
        <f t="shared" si="39"/>
        <v>0.76894993883924967</v>
      </c>
      <c r="T128">
        <f t="shared" si="40"/>
        <v>409.92580645161291</v>
      </c>
      <c r="U128">
        <f t="shared" si="41"/>
        <v>870.78574456329977</v>
      </c>
      <c r="V128">
        <f t="shared" si="42"/>
        <v>88.281318471089776</v>
      </c>
      <c r="W128">
        <f t="shared" si="43"/>
        <v>41.558777110001813</v>
      </c>
      <c r="X128">
        <f t="shared" si="44"/>
        <v>-2.5294455878641861E-3</v>
      </c>
      <c r="Y128">
        <f>IF(LEFT(CS128,1)&lt;&gt;"0",IF(LEFT(CS128,1)="1",3,CT128),$D$5+$E$5*(DJ128*DC128/($K$5*1000))+$F$5*(DJ128*DC128/($K$5*1000))*MAX(MIN(CQ128,$J$5),$I$5)*MAX(MIN(CQ128,$J$5),$I$5)+$G$5*MAX(MIN(CQ128,$J$5),$I$5)*(DJ128*DC128/($K$5*1000))+$H$5*(DJ128*DC128/($K$5*1000))*(DJ128*DC128/($K$5*1000)))</f>
        <v>2.9527630768071278</v>
      </c>
      <c r="Z128">
        <f t="shared" si="45"/>
        <v>-2.5306499937218715E-3</v>
      </c>
      <c r="AA128">
        <f t="shared" si="46"/>
        <v>-1.581547990091996E-3</v>
      </c>
      <c r="AB128">
        <f t="shared" si="47"/>
        <v>241.72110818017836</v>
      </c>
      <c r="AC128">
        <f>(DE128+(AB128+2*0.95*0.0000000567*(((DE128+$B$7)+273)^4-(DE128+273)^4)-44100*Q128)/(1.84*29.3*Y128+8*0.95*0.0000000567*(DE128+273)^3))</f>
        <v>36.428423547908871</v>
      </c>
      <c r="AD128">
        <f>($C$7*DF128+$D$7*DG128+$E$7*AC128)</f>
        <v>35.625206451612911</v>
      </c>
      <c r="AE128">
        <f t="shared" si="48"/>
        <v>5.8468955574000878</v>
      </c>
      <c r="AF128">
        <f t="shared" si="49"/>
        <v>61.143436591542191</v>
      </c>
      <c r="AG128">
        <f t="shared" si="50"/>
        <v>3.454604211308733</v>
      </c>
      <c r="AH128">
        <f t="shared" si="51"/>
        <v>5.6500000717764678</v>
      </c>
      <c r="AI128">
        <f t="shared" si="52"/>
        <v>2.3922913460913549</v>
      </c>
      <c r="AJ128">
        <f t="shared" si="53"/>
        <v>2.7600786481711657</v>
      </c>
      <c r="AK128">
        <f t="shared" si="54"/>
        <v>-98.697405058033922</v>
      </c>
      <c r="AL128">
        <f>2*0.95*0.0000000567*(((DE128+$B$7)+273)^4-(AD128+273)^4)</f>
        <v>-7.8302137053895988</v>
      </c>
      <c r="AM128">
        <f t="shared" si="55"/>
        <v>137.953568064926</v>
      </c>
      <c r="AN128">
        <v>0</v>
      </c>
      <c r="AO128">
        <v>0</v>
      </c>
      <c r="AP128">
        <f>IF(AN128*$H$13&gt;=AR128,1,(AR128/(AR128-AN128*$H$13)))</f>
        <v>1</v>
      </c>
      <c r="AQ128">
        <f t="shared" si="56"/>
        <v>0</v>
      </c>
      <c r="AR128">
        <f>MAX(0,($B$13+$C$13*DJ128)/(1+$D$13*DJ128)*DC128/(DE128+273)*$E$13)</f>
        <v>52186.485356128069</v>
      </c>
      <c r="AS128" t="s">
        <v>414</v>
      </c>
      <c r="AT128">
        <v>12558.6</v>
      </c>
      <c r="AU128">
        <v>607.06799999999998</v>
      </c>
      <c r="AV128">
        <v>2188.17</v>
      </c>
      <c r="AW128">
        <f t="shared" si="57"/>
        <v>0.72256817340517421</v>
      </c>
      <c r="AX128">
        <v>-1.734461745173538</v>
      </c>
      <c r="AY128" t="s">
        <v>939</v>
      </c>
      <c r="AZ128">
        <v>12585.4</v>
      </c>
      <c r="BA128">
        <v>464.69184000000001</v>
      </c>
      <c r="BB128">
        <v>512.6</v>
      </c>
      <c r="BC128">
        <f t="shared" si="58"/>
        <v>9.3461100273117492E-2</v>
      </c>
      <c r="BD128">
        <v>0.5</v>
      </c>
      <c r="BE128">
        <f t="shared" si="59"/>
        <v>1261.1278933241776</v>
      </c>
      <c r="BF128">
        <f t="shared" si="60"/>
        <v>0.76894993883924967</v>
      </c>
      <c r="BG128">
        <f t="shared" si="61"/>
        <v>58.933200247598194</v>
      </c>
      <c r="BH128">
        <f t="shared" si="62"/>
        <v>1.9850577386042131E-3</v>
      </c>
      <c r="BI128">
        <f t="shared" si="63"/>
        <v>3.2687670698400315</v>
      </c>
      <c r="BJ128">
        <f t="shared" si="64"/>
        <v>318.36002327564574</v>
      </c>
      <c r="BK128" t="s">
        <v>940</v>
      </c>
      <c r="BL128">
        <v>-336.7</v>
      </c>
      <c r="BM128">
        <f t="shared" si="65"/>
        <v>-336.7</v>
      </c>
      <c r="BN128">
        <f t="shared" si="66"/>
        <v>1.6568474444010923</v>
      </c>
      <c r="BO128">
        <f t="shared" si="67"/>
        <v>5.6408995643471106E-2</v>
      </c>
      <c r="BP128">
        <f t="shared" si="68"/>
        <v>0.66362624610375986</v>
      </c>
      <c r="BQ128">
        <f t="shared" si="69"/>
        <v>-0.50713638480755419</v>
      </c>
      <c r="BR128">
        <f t="shared" si="70"/>
        <v>1.059748200938333</v>
      </c>
      <c r="BS128">
        <f t="shared" si="71"/>
        <v>-4.0872051536684446E-2</v>
      </c>
      <c r="BT128">
        <f t="shared" si="72"/>
        <v>1.0408720515366845</v>
      </c>
      <c r="BU128">
        <v>3342</v>
      </c>
      <c r="BV128">
        <v>300</v>
      </c>
      <c r="BW128">
        <v>300</v>
      </c>
      <c r="BX128">
        <v>300</v>
      </c>
      <c r="BY128">
        <v>12585.4</v>
      </c>
      <c r="BZ128">
        <v>507.22</v>
      </c>
      <c r="CA128">
        <v>-9.1141499999999997E-3</v>
      </c>
      <c r="CB128">
        <v>1.38</v>
      </c>
      <c r="CC128" t="s">
        <v>417</v>
      </c>
      <c r="CD128" t="s">
        <v>417</v>
      </c>
      <c r="CE128" t="s">
        <v>417</v>
      </c>
      <c r="CF128" t="s">
        <v>417</v>
      </c>
      <c r="CG128" t="s">
        <v>417</v>
      </c>
      <c r="CH128" t="s">
        <v>417</v>
      </c>
      <c r="CI128" t="s">
        <v>417</v>
      </c>
      <c r="CJ128" t="s">
        <v>417</v>
      </c>
      <c r="CK128" t="s">
        <v>417</v>
      </c>
      <c r="CL128" t="s">
        <v>417</v>
      </c>
      <c r="CM128">
        <f>$B$11*DK128+$C$11*DL128+$F$11*DW128*(1-DZ128)</f>
        <v>1499.901290322581</v>
      </c>
      <c r="CN128">
        <f t="shared" si="73"/>
        <v>1261.1278933241776</v>
      </c>
      <c r="CO128">
        <f>($B$11*$D$9+$C$11*$D$9+$F$11*((EJ128+EB128)/MAX(EJ128+EB128+EK128, 0.1)*$I$9+EK128/MAX(EJ128+EB128+EK128, 0.1)*$J$9))/($B$11+$C$11+$F$11)</f>
        <v>0.84080725942501811</v>
      </c>
      <c r="CP128">
        <f>($B$11*$K$9+$C$11*$K$9+$F$11*((EJ128+EB128)/MAX(EJ128+EB128+EK128, 0.1)*$P$9+EK128/MAX(EJ128+EB128+EK128, 0.1)*$Q$9))/($B$11+$C$11+$F$11)</f>
        <v>0.16115801069028474</v>
      </c>
      <c r="CQ128">
        <v>6</v>
      </c>
      <c r="CR128">
        <v>0.5</v>
      </c>
      <c r="CS128" t="s">
        <v>418</v>
      </c>
      <c r="CT128">
        <v>2</v>
      </c>
      <c r="CU128">
        <v>1690400810.5</v>
      </c>
      <c r="CV128">
        <v>409.92580645161291</v>
      </c>
      <c r="CW128">
        <v>410.66887096774201</v>
      </c>
      <c r="CX128">
        <v>34.075387096774193</v>
      </c>
      <c r="CY128">
        <v>34.135822580645169</v>
      </c>
      <c r="CZ128">
        <v>408.81780645161291</v>
      </c>
      <c r="DA128">
        <v>33.584387096774194</v>
      </c>
      <c r="DB128">
        <v>600.18529032258073</v>
      </c>
      <c r="DC128">
        <v>101.2815161290323</v>
      </c>
      <c r="DD128">
        <v>9.9700803225806447E-2</v>
      </c>
      <c r="DE128">
        <v>35.005206451612899</v>
      </c>
      <c r="DF128">
        <v>35.625206451612911</v>
      </c>
      <c r="DG128">
        <v>999.90000000000032</v>
      </c>
      <c r="DH128">
        <v>0</v>
      </c>
      <c r="DI128">
        <v>0</v>
      </c>
      <c r="DJ128">
        <v>10004.71741935484</v>
      </c>
      <c r="DK128">
        <v>0</v>
      </c>
      <c r="DL128">
        <v>1792.900322580645</v>
      </c>
      <c r="DM128">
        <v>-0.74790903225806449</v>
      </c>
      <c r="DN128">
        <v>424.38470967741932</v>
      </c>
      <c r="DO128">
        <v>425.18287096774179</v>
      </c>
      <c r="DP128">
        <v>-5.4540312903225807E-2</v>
      </c>
      <c r="DQ128">
        <v>410.66887096774201</v>
      </c>
      <c r="DR128">
        <v>34.135822580645169</v>
      </c>
      <c r="DS128">
        <v>3.4518025806451611</v>
      </c>
      <c r="DT128">
        <v>3.4573261290322592</v>
      </c>
      <c r="DU128">
        <v>26.384512903225811</v>
      </c>
      <c r="DV128">
        <v>26.41161935483872</v>
      </c>
      <c r="DW128">
        <v>1499.901290322581</v>
      </c>
      <c r="DX128">
        <v>0.97300151612903241</v>
      </c>
      <c r="DY128">
        <v>2.6998819354838721E-2</v>
      </c>
      <c r="DZ128">
        <v>0</v>
      </c>
      <c r="EA128">
        <v>464.73277419354838</v>
      </c>
      <c r="EB128">
        <v>4.9993100000000013</v>
      </c>
      <c r="EC128">
        <v>8515.6151612903232</v>
      </c>
      <c r="ED128">
        <v>13258.36129032258</v>
      </c>
      <c r="EE128">
        <v>43.870935483870959</v>
      </c>
      <c r="EF128">
        <v>45.137</v>
      </c>
      <c r="EG128">
        <v>44.027999999999999</v>
      </c>
      <c r="EH128">
        <v>44.735774193548373</v>
      </c>
      <c r="EI128">
        <v>45.186999999999969</v>
      </c>
      <c r="EJ128">
        <v>1454.5419354838709</v>
      </c>
      <c r="EK128">
        <v>40.360322580645153</v>
      </c>
      <c r="EL128">
        <v>0</v>
      </c>
      <c r="EM128">
        <v>126.2000000476837</v>
      </c>
      <c r="EN128">
        <v>0</v>
      </c>
      <c r="EO128">
        <v>464.69184000000001</v>
      </c>
      <c r="EP128">
        <v>-8.5775384383780917</v>
      </c>
      <c r="EQ128">
        <v>-1366.939226638417</v>
      </c>
      <c r="ER128">
        <v>8506.5792000000001</v>
      </c>
      <c r="ES128">
        <v>15</v>
      </c>
      <c r="ET128">
        <v>1690400841.5</v>
      </c>
      <c r="EU128" t="s">
        <v>941</v>
      </c>
      <c r="EV128">
        <v>1690400841.5</v>
      </c>
      <c r="EW128">
        <v>1690400836</v>
      </c>
      <c r="EX128">
        <v>74</v>
      </c>
      <c r="EY128">
        <v>5.0000000000000001E-3</v>
      </c>
      <c r="EZ128">
        <v>-6.0000000000000001E-3</v>
      </c>
      <c r="FA128">
        <v>1.1080000000000001</v>
      </c>
      <c r="FB128">
        <v>0.49099999999999999</v>
      </c>
      <c r="FC128">
        <v>411</v>
      </c>
      <c r="FD128">
        <v>34</v>
      </c>
      <c r="FE128">
        <v>0.41</v>
      </c>
      <c r="FF128">
        <v>0.5</v>
      </c>
      <c r="FG128">
        <v>0.77094707792219264</v>
      </c>
      <c r="FH128">
        <v>0.1933267108376566</v>
      </c>
      <c r="FI128">
        <v>7.2201467532429883E-2</v>
      </c>
      <c r="FJ128">
        <v>1</v>
      </c>
      <c r="FK128">
        <v>-0.69617307500000003</v>
      </c>
      <c r="FL128">
        <v>-0.80087584615384544</v>
      </c>
      <c r="FM128">
        <v>0.1171869427932113</v>
      </c>
      <c r="FN128">
        <v>1</v>
      </c>
      <c r="FO128">
        <v>409.92196666666672</v>
      </c>
      <c r="FP128">
        <v>1.1324849833145549</v>
      </c>
      <c r="FQ128">
        <v>8.6716581779704927E-2</v>
      </c>
      <c r="FR128">
        <v>1</v>
      </c>
      <c r="FS128">
        <v>-7.1239267500000009E-2</v>
      </c>
      <c r="FT128">
        <v>0.41850477185741081</v>
      </c>
      <c r="FU128">
        <v>4.0532404521631753E-2</v>
      </c>
      <c r="FV128">
        <v>1</v>
      </c>
      <c r="FW128">
        <v>34.082956666666661</v>
      </c>
      <c r="FX128">
        <v>0.35162002224703148</v>
      </c>
      <c r="FY128">
        <v>2.589529794297692E-2</v>
      </c>
      <c r="FZ128">
        <v>1</v>
      </c>
      <c r="GA128">
        <v>5</v>
      </c>
      <c r="GB128">
        <v>5</v>
      </c>
      <c r="GC128" t="s">
        <v>420</v>
      </c>
      <c r="GD128">
        <v>3.1686200000000002</v>
      </c>
      <c r="GE128">
        <v>2.7963900000000002</v>
      </c>
      <c r="GF128">
        <v>0.10122100000000001</v>
      </c>
      <c r="GG128">
        <v>0.10208100000000001</v>
      </c>
      <c r="GH128">
        <v>0.15032799999999999</v>
      </c>
      <c r="GI128">
        <v>0.151393</v>
      </c>
      <c r="GJ128">
        <v>27656.6</v>
      </c>
      <c r="GK128">
        <v>22079.3</v>
      </c>
      <c r="GL128">
        <v>28799.5</v>
      </c>
      <c r="GM128">
        <v>24120.5</v>
      </c>
      <c r="GN128">
        <v>31134.7</v>
      </c>
      <c r="GO128">
        <v>29877.1</v>
      </c>
      <c r="GP128">
        <v>39730.6</v>
      </c>
      <c r="GQ128">
        <v>39355.1</v>
      </c>
      <c r="GR128">
        <v>2.0714000000000001</v>
      </c>
      <c r="GS128">
        <v>1.7898499999999999</v>
      </c>
      <c r="GT128">
        <v>0.15603800000000001</v>
      </c>
      <c r="GU128">
        <v>0</v>
      </c>
      <c r="GV128">
        <v>33.072499999999998</v>
      </c>
      <c r="GW128">
        <v>999.9</v>
      </c>
      <c r="GX128">
        <v>61.7</v>
      </c>
      <c r="GY128">
        <v>36</v>
      </c>
      <c r="GZ128">
        <v>36.362400000000001</v>
      </c>
      <c r="HA128">
        <v>62.548999999999999</v>
      </c>
      <c r="HB128">
        <v>30.296500000000002</v>
      </c>
      <c r="HC128">
        <v>1</v>
      </c>
      <c r="HD128">
        <v>0.62933899999999998</v>
      </c>
      <c r="HE128">
        <v>0</v>
      </c>
      <c r="HF128">
        <v>20.276299999999999</v>
      </c>
      <c r="HG128">
        <v>5.2231300000000003</v>
      </c>
      <c r="HH128">
        <v>11.914</v>
      </c>
      <c r="HI128">
        <v>4.9633000000000003</v>
      </c>
      <c r="HJ128">
        <v>3.2919999999999998</v>
      </c>
      <c r="HK128">
        <v>9999</v>
      </c>
      <c r="HL128">
        <v>9999</v>
      </c>
      <c r="HM128">
        <v>9999</v>
      </c>
      <c r="HN128">
        <v>999.9</v>
      </c>
      <c r="HO128">
        <v>4.9702799999999998</v>
      </c>
      <c r="HP128">
        <v>1.87531</v>
      </c>
      <c r="HQ128">
        <v>1.87408</v>
      </c>
      <c r="HR128">
        <v>1.8733200000000001</v>
      </c>
      <c r="HS128">
        <v>1.87473</v>
      </c>
      <c r="HT128">
        <v>1.86971</v>
      </c>
      <c r="HU128">
        <v>1.87381</v>
      </c>
      <c r="HV128">
        <v>1.8789100000000001</v>
      </c>
      <c r="HW128">
        <v>0</v>
      </c>
      <c r="HX128">
        <v>0</v>
      </c>
      <c r="HY128">
        <v>0</v>
      </c>
      <c r="HZ128">
        <v>0</v>
      </c>
      <c r="IA128" t="s">
        <v>421</v>
      </c>
      <c r="IB128" t="s">
        <v>422</v>
      </c>
      <c r="IC128" t="s">
        <v>423</v>
      </c>
      <c r="ID128" t="s">
        <v>423</v>
      </c>
      <c r="IE128" t="s">
        <v>423</v>
      </c>
      <c r="IF128" t="s">
        <v>423</v>
      </c>
      <c r="IG128">
        <v>0</v>
      </c>
      <c r="IH128">
        <v>100</v>
      </c>
      <c r="II128">
        <v>100</v>
      </c>
      <c r="IJ128">
        <v>1.1080000000000001</v>
      </c>
      <c r="IK128">
        <v>0.49099999999999999</v>
      </c>
      <c r="IL128">
        <v>1.0821122676858159</v>
      </c>
      <c r="IM128">
        <v>7.5022699049890511E-4</v>
      </c>
      <c r="IN128">
        <v>-1.9075414379404558E-6</v>
      </c>
      <c r="IO128">
        <v>4.87577687351772E-10</v>
      </c>
      <c r="IP128">
        <v>0.4968900000000005</v>
      </c>
      <c r="IQ128">
        <v>0</v>
      </c>
      <c r="IR128">
        <v>0</v>
      </c>
      <c r="IS128">
        <v>0</v>
      </c>
      <c r="IT128">
        <v>1</v>
      </c>
      <c r="IU128">
        <v>1943</v>
      </c>
      <c r="IV128">
        <v>1</v>
      </c>
      <c r="IW128">
        <v>21</v>
      </c>
      <c r="IX128">
        <v>1.8</v>
      </c>
      <c r="IY128">
        <v>1.8</v>
      </c>
      <c r="IZ128">
        <v>1.09497</v>
      </c>
      <c r="JA128">
        <v>2.4401899999999999</v>
      </c>
      <c r="JB128">
        <v>1.42578</v>
      </c>
      <c r="JC128">
        <v>2.2705099999999998</v>
      </c>
      <c r="JD128">
        <v>1.5478499999999999</v>
      </c>
      <c r="JE128">
        <v>2.4511699999999998</v>
      </c>
      <c r="JF128">
        <v>39.541600000000003</v>
      </c>
      <c r="JG128">
        <v>13.9832</v>
      </c>
      <c r="JH128">
        <v>18</v>
      </c>
      <c r="JI128">
        <v>632.58900000000006</v>
      </c>
      <c r="JJ128">
        <v>428.64100000000002</v>
      </c>
      <c r="JK128">
        <v>34.603099999999998</v>
      </c>
      <c r="JL128">
        <v>35.077100000000002</v>
      </c>
      <c r="JM128">
        <v>30</v>
      </c>
      <c r="JN128">
        <v>34.903799999999997</v>
      </c>
      <c r="JO128">
        <v>34.824800000000003</v>
      </c>
      <c r="JP128">
        <v>21.9297</v>
      </c>
      <c r="JQ128">
        <v>0</v>
      </c>
      <c r="JR128">
        <v>100</v>
      </c>
      <c r="JS128">
        <v>-999.9</v>
      </c>
      <c r="JT128">
        <v>410.59399999999999</v>
      </c>
      <c r="JU128">
        <v>35</v>
      </c>
      <c r="JV128">
        <v>93.842600000000004</v>
      </c>
      <c r="JW128">
        <v>100.125</v>
      </c>
    </row>
    <row r="129" spans="1:283" x14ac:dyDescent="0.2">
      <c r="A129">
        <v>113</v>
      </c>
      <c r="B129">
        <v>1690400964</v>
      </c>
      <c r="C129">
        <v>22593.900000095371</v>
      </c>
      <c r="D129" t="s">
        <v>942</v>
      </c>
      <c r="E129" t="s">
        <v>943</v>
      </c>
      <c r="F129">
        <v>15</v>
      </c>
      <c r="P129">
        <v>1690400956.25</v>
      </c>
      <c r="Q129">
        <f t="shared" si="37"/>
        <v>6.7684956456092902E-4</v>
      </c>
      <c r="R129">
        <f t="shared" si="38"/>
        <v>0.67684956456092904</v>
      </c>
      <c r="S129">
        <f t="shared" si="39"/>
        <v>4.7619352507171779</v>
      </c>
      <c r="T129">
        <f t="shared" si="40"/>
        <v>409.8594333333333</v>
      </c>
      <c r="U129">
        <f t="shared" si="41"/>
        <v>124.16903503105279</v>
      </c>
      <c r="V129">
        <f t="shared" si="42"/>
        <v>12.589404445971882</v>
      </c>
      <c r="W129">
        <f t="shared" si="43"/>
        <v>41.555337616498136</v>
      </c>
      <c r="X129">
        <f t="shared" si="44"/>
        <v>2.780522271643698E-2</v>
      </c>
      <c r="Y129">
        <f>IF(LEFT(CS129,1)&lt;&gt;"0",IF(LEFT(CS129,1)="1",3,CT129),$D$5+$E$5*(DJ129*DC129/($K$5*1000))+$F$5*(DJ129*DC129/($K$5*1000))*MAX(MIN(CQ129,$J$5),$I$5)*MAX(MIN(CQ129,$J$5),$I$5)+$G$5*MAX(MIN(CQ129,$J$5),$I$5)*(DJ129*DC129/($K$5*1000))+$H$5*(DJ129*DC129/($K$5*1000))*(DJ129*DC129/($K$5*1000)))</f>
        <v>2.9518380604492918</v>
      </c>
      <c r="Z129">
        <f t="shared" si="45"/>
        <v>2.7660531963794456E-2</v>
      </c>
      <c r="AA129">
        <f t="shared" si="46"/>
        <v>1.730076946312098E-2</v>
      </c>
      <c r="AB129">
        <f t="shared" si="47"/>
        <v>241.73630067548913</v>
      </c>
      <c r="AC129">
        <f>(DE129+(AB129+2*0.95*0.0000000567*(((DE129+$B$7)+273)^4-(DE129+273)^4)-44100*Q129)/(1.84*29.3*Y129+8*0.95*0.0000000567*(DE129+273)^3))</f>
        <v>36.16924848781597</v>
      </c>
      <c r="AD129">
        <f>($C$7*DF129+$D$7*DG129+$E$7*AC129)</f>
        <v>35.736256666666662</v>
      </c>
      <c r="AE129">
        <f t="shared" si="48"/>
        <v>5.8827845485067982</v>
      </c>
      <c r="AF129">
        <f t="shared" si="49"/>
        <v>62.485656875076288</v>
      </c>
      <c r="AG129">
        <f t="shared" si="50"/>
        <v>3.5168065411043812</v>
      </c>
      <c r="AH129">
        <f t="shared" si="51"/>
        <v>5.6281820772650519</v>
      </c>
      <c r="AI129">
        <f t="shared" si="52"/>
        <v>2.365978007402417</v>
      </c>
      <c r="AJ129">
        <f t="shared" si="53"/>
        <v>-29.849065797136969</v>
      </c>
      <c r="AK129">
        <f t="shared" si="54"/>
        <v>-127.45535082109518</v>
      </c>
      <c r="AL129">
        <f>2*0.95*0.0000000567*(((DE129+$B$7)+273)^4-(AD129+273)^4)</f>
        <v>-10.116944397312922</v>
      </c>
      <c r="AM129">
        <f t="shared" si="55"/>
        <v>74.314939659944059</v>
      </c>
      <c r="AN129">
        <v>0</v>
      </c>
      <c r="AO129">
        <v>0</v>
      </c>
      <c r="AP129">
        <f>IF(AN129*$H$13&gt;=AR129,1,(AR129/(AR129-AN129*$H$13)))</f>
        <v>1</v>
      </c>
      <c r="AQ129">
        <f t="shared" si="56"/>
        <v>0</v>
      </c>
      <c r="AR129">
        <f>MAX(0,($B$13+$C$13*DJ129)/(1+$D$13*DJ129)*DC129/(DE129+273)*$E$13)</f>
        <v>52172.201353111086</v>
      </c>
      <c r="AS129" t="s">
        <v>414</v>
      </c>
      <c r="AT129">
        <v>12558.6</v>
      </c>
      <c r="AU129">
        <v>607.06799999999998</v>
      </c>
      <c r="AV129">
        <v>2188.17</v>
      </c>
      <c r="AW129">
        <f t="shared" si="57"/>
        <v>0.72256817340517421</v>
      </c>
      <c r="AX129">
        <v>-1.734461745173538</v>
      </c>
      <c r="AY129" t="s">
        <v>944</v>
      </c>
      <c r="AZ129">
        <v>12513.4</v>
      </c>
      <c r="BA129">
        <v>670.97680000000003</v>
      </c>
      <c r="BB129">
        <v>830.75300000000004</v>
      </c>
      <c r="BC129">
        <f t="shared" si="58"/>
        <v>0.1923269612026679</v>
      </c>
      <c r="BD129">
        <v>0.5</v>
      </c>
      <c r="BE129">
        <f t="shared" si="59"/>
        <v>1261.2024405572486</v>
      </c>
      <c r="BF129">
        <f t="shared" si="60"/>
        <v>4.7619352507171779</v>
      </c>
      <c r="BG129">
        <f t="shared" si="61"/>
        <v>121.28161642688201</v>
      </c>
      <c r="BH129">
        <f t="shared" si="62"/>
        <v>5.1509549831035483E-3</v>
      </c>
      <c r="BI129">
        <f t="shared" si="63"/>
        <v>1.6339597931033651</v>
      </c>
      <c r="BJ129">
        <f t="shared" si="64"/>
        <v>417.7133416885199</v>
      </c>
      <c r="BK129" t="s">
        <v>945</v>
      </c>
      <c r="BL129">
        <v>499.8</v>
      </c>
      <c r="BM129">
        <f t="shared" si="65"/>
        <v>499.8</v>
      </c>
      <c r="BN129">
        <f t="shared" si="66"/>
        <v>0.39837713496069227</v>
      </c>
      <c r="BO129">
        <f t="shared" si="67"/>
        <v>0.48277610415980515</v>
      </c>
      <c r="BP129">
        <f t="shared" si="68"/>
        <v>0.80398076251058703</v>
      </c>
      <c r="BQ129">
        <f t="shared" si="69"/>
        <v>0.71429107897266231</v>
      </c>
      <c r="BR129">
        <f t="shared" si="70"/>
        <v>0.85852588890533299</v>
      </c>
      <c r="BS129">
        <f t="shared" si="71"/>
        <v>0.35961227997610445</v>
      </c>
      <c r="BT129">
        <f t="shared" si="72"/>
        <v>0.64038772002389555</v>
      </c>
      <c r="BU129">
        <v>3344</v>
      </c>
      <c r="BV129">
        <v>300</v>
      </c>
      <c r="BW129">
        <v>300</v>
      </c>
      <c r="BX129">
        <v>300</v>
      </c>
      <c r="BY129">
        <v>12513.4</v>
      </c>
      <c r="BZ129">
        <v>805.28</v>
      </c>
      <c r="CA129">
        <v>-9.0634300000000008E-3</v>
      </c>
      <c r="CB129">
        <v>-1.29</v>
      </c>
      <c r="CC129" t="s">
        <v>417</v>
      </c>
      <c r="CD129" t="s">
        <v>417</v>
      </c>
      <c r="CE129" t="s">
        <v>417</v>
      </c>
      <c r="CF129" t="s">
        <v>417</v>
      </c>
      <c r="CG129" t="s">
        <v>417</v>
      </c>
      <c r="CH129" t="s">
        <v>417</v>
      </c>
      <c r="CI129" t="s">
        <v>417</v>
      </c>
      <c r="CJ129" t="s">
        <v>417</v>
      </c>
      <c r="CK129" t="s">
        <v>417</v>
      </c>
      <c r="CL129" t="s">
        <v>417</v>
      </c>
      <c r="CM129">
        <f>$B$11*DK129+$C$11*DL129+$F$11*DW129*(1-DZ129)</f>
        <v>1499.9893333333339</v>
      </c>
      <c r="CN129">
        <f t="shared" si="73"/>
        <v>1261.2024405572486</v>
      </c>
      <c r="CO129">
        <f>($B$11*$D$9+$C$11*$D$9+$F$11*((EJ129+EB129)/MAX(EJ129+EB129+EK129, 0.1)*$I$9+EK129/MAX(EJ129+EB129+EK129, 0.1)*$J$9))/($B$11+$C$11+$F$11)</f>
        <v>0.84080760611447558</v>
      </c>
      <c r="CP129">
        <f>($B$11*$K$9+$C$11*$K$9+$F$11*((EJ129+EB129)/MAX(EJ129+EB129+EK129, 0.1)*$P$9+EK129/MAX(EJ129+EB129+EK129, 0.1)*$Q$9))/($B$11+$C$11+$F$11)</f>
        <v>0.16115867980093795</v>
      </c>
      <c r="CQ129">
        <v>6</v>
      </c>
      <c r="CR129">
        <v>0.5</v>
      </c>
      <c r="CS129" t="s">
        <v>418</v>
      </c>
      <c r="CT129">
        <v>2</v>
      </c>
      <c r="CU129">
        <v>1690400956.25</v>
      </c>
      <c r="CV129">
        <v>409.8594333333333</v>
      </c>
      <c r="CW129">
        <v>414.89763333333332</v>
      </c>
      <c r="CX129">
        <v>34.686190000000003</v>
      </c>
      <c r="CY129">
        <v>34.032966666666667</v>
      </c>
      <c r="CZ129">
        <v>408.80143333333331</v>
      </c>
      <c r="DA129">
        <v>34.199190000000002</v>
      </c>
      <c r="DB129">
        <v>600.13676666666663</v>
      </c>
      <c r="DC129">
        <v>101.28926666666671</v>
      </c>
      <c r="DD129">
        <v>9.9976173333333321E-2</v>
      </c>
      <c r="DE129">
        <v>34.935353333333332</v>
      </c>
      <c r="DF129">
        <v>35.736256666666662</v>
      </c>
      <c r="DG129">
        <v>999.9000000000002</v>
      </c>
      <c r="DH129">
        <v>0</v>
      </c>
      <c r="DI129">
        <v>0</v>
      </c>
      <c r="DJ129">
        <v>9998.6993333333321</v>
      </c>
      <c r="DK129">
        <v>0</v>
      </c>
      <c r="DL129">
        <v>1811.0123333333329</v>
      </c>
      <c r="DM129">
        <v>-4.9875679999999996</v>
      </c>
      <c r="DN129">
        <v>424.64103333333333</v>
      </c>
      <c r="DO129">
        <v>429.5154</v>
      </c>
      <c r="DP129">
        <v>0.6574412999999999</v>
      </c>
      <c r="DQ129">
        <v>414.89763333333332</v>
      </c>
      <c r="DR129">
        <v>34.032966666666667</v>
      </c>
      <c r="DS129">
        <v>3.5137659999999999</v>
      </c>
      <c r="DT129">
        <v>3.4471733333333341</v>
      </c>
      <c r="DU129">
        <v>26.686399999999999</v>
      </c>
      <c r="DV129">
        <v>26.361773333333339</v>
      </c>
      <c r="DW129">
        <v>1499.9893333333339</v>
      </c>
      <c r="DX129">
        <v>0.97299116666666685</v>
      </c>
      <c r="DY129">
        <v>2.7008730000000002E-2</v>
      </c>
      <c r="DZ129">
        <v>0</v>
      </c>
      <c r="EA129">
        <v>671.64993333333348</v>
      </c>
      <c r="EB129">
        <v>4.9993100000000004</v>
      </c>
      <c r="EC129">
        <v>12968.82</v>
      </c>
      <c r="ED129">
        <v>13259.1</v>
      </c>
      <c r="EE129">
        <v>43.557866666666648</v>
      </c>
      <c r="EF129">
        <v>44.811999999999983</v>
      </c>
      <c r="EG129">
        <v>43.789266666666663</v>
      </c>
      <c r="EH129">
        <v>44.155999999999992</v>
      </c>
      <c r="EI129">
        <v>44.875</v>
      </c>
      <c r="EJ129">
        <v>1454.6093333333331</v>
      </c>
      <c r="EK129">
        <v>40.380000000000017</v>
      </c>
      <c r="EL129">
        <v>0</v>
      </c>
      <c r="EM129">
        <v>145</v>
      </c>
      <c r="EN129">
        <v>0</v>
      </c>
      <c r="EO129">
        <v>670.97680000000003</v>
      </c>
      <c r="EP129">
        <v>-76.970769329714258</v>
      </c>
      <c r="EQ129">
        <v>-977.82307818002732</v>
      </c>
      <c r="ER129">
        <v>12958.472</v>
      </c>
      <c r="ES129">
        <v>15</v>
      </c>
      <c r="ET129">
        <v>1690400986</v>
      </c>
      <c r="EU129" t="s">
        <v>946</v>
      </c>
      <c r="EV129">
        <v>1690400986</v>
      </c>
      <c r="EW129">
        <v>1690400983.5</v>
      </c>
      <c r="EX129">
        <v>75</v>
      </c>
      <c r="EY129">
        <v>-4.8000000000000001E-2</v>
      </c>
      <c r="EZ129">
        <v>-4.0000000000000001E-3</v>
      </c>
      <c r="FA129">
        <v>1.0580000000000001</v>
      </c>
      <c r="FB129">
        <v>0.48699999999999999</v>
      </c>
      <c r="FC129">
        <v>415</v>
      </c>
      <c r="FD129">
        <v>34</v>
      </c>
      <c r="FE129">
        <v>0.39</v>
      </c>
      <c r="FF129">
        <v>0.24</v>
      </c>
      <c r="FG129">
        <v>4.7115957172054568</v>
      </c>
      <c r="FH129">
        <v>-0.33726253686359159</v>
      </c>
      <c r="FI129">
        <v>3.5236465921290393E-2</v>
      </c>
      <c r="FJ129">
        <v>1</v>
      </c>
      <c r="FK129">
        <v>-4.9698778048780499</v>
      </c>
      <c r="FL129">
        <v>-0.13649602787456039</v>
      </c>
      <c r="FM129">
        <v>4.4011030020599737E-2</v>
      </c>
      <c r="FN129">
        <v>1</v>
      </c>
      <c r="FO129">
        <v>409.90800000000002</v>
      </c>
      <c r="FP129">
        <v>0.6523064516126017</v>
      </c>
      <c r="FQ129">
        <v>5.3931856646056729E-2</v>
      </c>
      <c r="FR129">
        <v>1</v>
      </c>
      <c r="FS129">
        <v>0.64079236585365862</v>
      </c>
      <c r="FT129">
        <v>0.34513845993031361</v>
      </c>
      <c r="FU129">
        <v>3.4239426187461723E-2</v>
      </c>
      <c r="FV129">
        <v>1</v>
      </c>
      <c r="FW129">
        <v>34.688929032258073</v>
      </c>
      <c r="FX129">
        <v>0.31221774193541962</v>
      </c>
      <c r="FY129">
        <v>2.365031805758154E-2</v>
      </c>
      <c r="FZ129">
        <v>1</v>
      </c>
      <c r="GA129">
        <v>5</v>
      </c>
      <c r="GB129">
        <v>5</v>
      </c>
      <c r="GC129" t="s">
        <v>420</v>
      </c>
      <c r="GD129">
        <v>3.1693600000000002</v>
      </c>
      <c r="GE129">
        <v>2.7971300000000001</v>
      </c>
      <c r="GF129">
        <v>0.10123699999999999</v>
      </c>
      <c r="GG129">
        <v>0.102908</v>
      </c>
      <c r="GH129">
        <v>0.152223</v>
      </c>
      <c r="GI129">
        <v>0.15112</v>
      </c>
      <c r="GJ129">
        <v>27659.9</v>
      </c>
      <c r="GK129">
        <v>22063.9</v>
      </c>
      <c r="GL129">
        <v>28802.6</v>
      </c>
      <c r="GM129">
        <v>24125.4</v>
      </c>
      <c r="GN129">
        <v>31068.3</v>
      </c>
      <c r="GO129">
        <v>29889.9</v>
      </c>
      <c r="GP129">
        <v>39735.9</v>
      </c>
      <c r="GQ129">
        <v>39360.199999999997</v>
      </c>
      <c r="GR129">
        <v>2.0767500000000001</v>
      </c>
      <c r="GS129">
        <v>0.66372500000000001</v>
      </c>
      <c r="GT129">
        <v>0.17011200000000001</v>
      </c>
      <c r="GU129">
        <v>0</v>
      </c>
      <c r="GV129">
        <v>33.019799999999996</v>
      </c>
      <c r="GW129">
        <v>999.9</v>
      </c>
      <c r="GX129">
        <v>61.5</v>
      </c>
      <c r="GY129">
        <v>36</v>
      </c>
      <c r="GZ129">
        <v>36.240600000000001</v>
      </c>
      <c r="HA129">
        <v>61.988999999999997</v>
      </c>
      <c r="HB129">
        <v>30.148199999999999</v>
      </c>
      <c r="HC129">
        <v>1</v>
      </c>
      <c r="HD129">
        <v>0.61810699999999996</v>
      </c>
      <c r="HE129">
        <v>0</v>
      </c>
      <c r="HF129">
        <v>20.276599999999998</v>
      </c>
      <c r="HG129">
        <v>5.2225299999999999</v>
      </c>
      <c r="HH129">
        <v>11.914099999999999</v>
      </c>
      <c r="HI129">
        <v>4.9635499999999997</v>
      </c>
      <c r="HJ129">
        <v>3.29203</v>
      </c>
      <c r="HK129">
        <v>9999</v>
      </c>
      <c r="HL129">
        <v>9999</v>
      </c>
      <c r="HM129">
        <v>9999</v>
      </c>
      <c r="HN129">
        <v>999.9</v>
      </c>
      <c r="HO129">
        <v>4.9702900000000003</v>
      </c>
      <c r="HP129">
        <v>1.87531</v>
      </c>
      <c r="HQ129">
        <v>1.87408</v>
      </c>
      <c r="HR129">
        <v>1.87331</v>
      </c>
      <c r="HS129">
        <v>1.8747100000000001</v>
      </c>
      <c r="HT129">
        <v>1.8696900000000001</v>
      </c>
      <c r="HU129">
        <v>1.8738300000000001</v>
      </c>
      <c r="HV129">
        <v>1.8789100000000001</v>
      </c>
      <c r="HW129">
        <v>0</v>
      </c>
      <c r="HX129">
        <v>0</v>
      </c>
      <c r="HY129">
        <v>0</v>
      </c>
      <c r="HZ129">
        <v>0</v>
      </c>
      <c r="IA129" t="s">
        <v>421</v>
      </c>
      <c r="IB129" t="s">
        <v>422</v>
      </c>
      <c r="IC129" t="s">
        <v>423</v>
      </c>
      <c r="ID129" t="s">
        <v>423</v>
      </c>
      <c r="IE129" t="s">
        <v>423</v>
      </c>
      <c r="IF129" t="s">
        <v>423</v>
      </c>
      <c r="IG129">
        <v>0</v>
      </c>
      <c r="IH129">
        <v>100</v>
      </c>
      <c r="II129">
        <v>100</v>
      </c>
      <c r="IJ129">
        <v>1.0580000000000001</v>
      </c>
      <c r="IK129">
        <v>0.48699999999999999</v>
      </c>
      <c r="IL129">
        <v>1.0874223484072929</v>
      </c>
      <c r="IM129">
        <v>7.5022699049890511E-4</v>
      </c>
      <c r="IN129">
        <v>-1.9075414379404558E-6</v>
      </c>
      <c r="IO129">
        <v>4.87577687351772E-10</v>
      </c>
      <c r="IP129">
        <v>0.49120952380952332</v>
      </c>
      <c r="IQ129">
        <v>0</v>
      </c>
      <c r="IR129">
        <v>0</v>
      </c>
      <c r="IS129">
        <v>0</v>
      </c>
      <c r="IT129">
        <v>1</v>
      </c>
      <c r="IU129">
        <v>1943</v>
      </c>
      <c r="IV129">
        <v>1</v>
      </c>
      <c r="IW129">
        <v>21</v>
      </c>
      <c r="IX129">
        <v>2</v>
      </c>
      <c r="IY129">
        <v>2.1</v>
      </c>
      <c r="IZ129">
        <v>1.1035200000000001</v>
      </c>
      <c r="JA129">
        <v>2.4475099999999999</v>
      </c>
      <c r="JB129">
        <v>1.42578</v>
      </c>
      <c r="JC129">
        <v>2.2705099999999998</v>
      </c>
      <c r="JD129">
        <v>1.5478499999999999</v>
      </c>
      <c r="JE129">
        <v>2.33765</v>
      </c>
      <c r="JF129">
        <v>39.416600000000003</v>
      </c>
      <c r="JG129">
        <v>13.956899999999999</v>
      </c>
      <c r="JH129">
        <v>18</v>
      </c>
      <c r="JI129">
        <v>635.89</v>
      </c>
      <c r="JJ129">
        <v>46.682899999999997</v>
      </c>
      <c r="JK129">
        <v>34.351500000000001</v>
      </c>
      <c r="JL129">
        <v>34.926000000000002</v>
      </c>
      <c r="JM129">
        <v>29.999500000000001</v>
      </c>
      <c r="JN129">
        <v>34.816600000000001</v>
      </c>
      <c r="JO129">
        <v>34.732199999999999</v>
      </c>
      <c r="JP129">
        <v>22.116700000000002</v>
      </c>
      <c r="JQ129">
        <v>0</v>
      </c>
      <c r="JR129">
        <v>100</v>
      </c>
      <c r="JS129">
        <v>-999.9</v>
      </c>
      <c r="JT129">
        <v>414.71</v>
      </c>
      <c r="JU129">
        <v>35</v>
      </c>
      <c r="JV129">
        <v>93.854200000000006</v>
      </c>
      <c r="JW129">
        <v>100.14100000000001</v>
      </c>
    </row>
    <row r="130" spans="1:283" x14ac:dyDescent="0.2">
      <c r="A130">
        <v>114</v>
      </c>
      <c r="B130">
        <v>1690401142.5</v>
      </c>
      <c r="C130">
        <v>22772.400000095371</v>
      </c>
      <c r="D130" t="s">
        <v>947</v>
      </c>
      <c r="E130" t="s">
        <v>948</v>
      </c>
      <c r="F130">
        <v>15</v>
      </c>
      <c r="P130">
        <v>1690401134.5</v>
      </c>
      <c r="Q130">
        <f t="shared" si="37"/>
        <v>6.5279827414070428E-4</v>
      </c>
      <c r="R130">
        <f t="shared" si="38"/>
        <v>0.65279827414070424</v>
      </c>
      <c r="S130">
        <f t="shared" si="39"/>
        <v>4.4645744602639947</v>
      </c>
      <c r="T130">
        <f t="shared" si="40"/>
        <v>409.84590322580652</v>
      </c>
      <c r="U130">
        <f t="shared" si="41"/>
        <v>102.83945634769982</v>
      </c>
      <c r="V130">
        <f t="shared" si="42"/>
        <v>10.426331511753766</v>
      </c>
      <c r="W130">
        <f t="shared" si="43"/>
        <v>41.552040505919962</v>
      </c>
      <c r="X130">
        <f t="shared" si="44"/>
        <v>2.4234018443621722E-2</v>
      </c>
      <c r="Y130">
        <f>IF(LEFT(CS130,1)&lt;&gt;"0",IF(LEFT(CS130,1)="1",3,CT130),$D$5+$E$5*(DJ130*DC130/($K$5*1000))+$F$5*(DJ130*DC130/($K$5*1000))*MAX(MIN(CQ130,$J$5),$I$5)*MAX(MIN(CQ130,$J$5),$I$5)+$G$5*MAX(MIN(CQ130,$J$5),$I$5)*(DJ130*DC130/($K$5*1000))+$H$5*(DJ130*DC130/($K$5*1000))*(DJ130*DC130/($K$5*1000)))</f>
        <v>2.9515507488695247</v>
      </c>
      <c r="Z130">
        <f t="shared" si="45"/>
        <v>2.4124018013132988E-2</v>
      </c>
      <c r="AA130">
        <f t="shared" si="46"/>
        <v>1.5087352615290314E-2</v>
      </c>
      <c r="AB130">
        <f t="shared" si="47"/>
        <v>241.73950210747245</v>
      </c>
      <c r="AC130">
        <f>(DE130+(AB130+2*0.95*0.0000000567*(((DE130+$B$7)+273)^4-(DE130+273)^4)-44100*Q130)/(1.84*29.3*Y130+8*0.95*0.0000000567*(DE130+273)^3))</f>
        <v>36.243583917950723</v>
      </c>
      <c r="AD130">
        <f>($C$7*DF130+$D$7*DG130+$E$7*AC130)</f>
        <v>36.477396774193537</v>
      </c>
      <c r="AE130">
        <f t="shared" si="48"/>
        <v>6.1272431743623903</v>
      </c>
      <c r="AF130">
        <f t="shared" si="49"/>
        <v>62.204606886334055</v>
      </c>
      <c r="AG130">
        <f t="shared" si="50"/>
        <v>3.5142169428763381</v>
      </c>
      <c r="AH130">
        <f t="shared" si="51"/>
        <v>5.6494480373420517</v>
      </c>
      <c r="AI130">
        <f t="shared" si="52"/>
        <v>2.6130262314860522</v>
      </c>
      <c r="AJ130">
        <f t="shared" si="53"/>
        <v>-28.78840388960506</v>
      </c>
      <c r="AK130">
        <f t="shared" si="54"/>
        <v>-234.54159561093994</v>
      </c>
      <c r="AL130">
        <f>2*0.95*0.0000000567*(((DE130+$B$7)+273)^4-(AD130+273)^4)</f>
        <v>-18.692344309929151</v>
      </c>
      <c r="AM130">
        <f t="shared" si="55"/>
        <v>-40.282841703001708</v>
      </c>
      <c r="AN130">
        <v>0</v>
      </c>
      <c r="AO130">
        <v>0</v>
      </c>
      <c r="AP130">
        <f>IF(AN130*$H$13&gt;=AR130,1,(AR130/(AR130-AN130*$H$13)))</f>
        <v>1</v>
      </c>
      <c r="AQ130">
        <f t="shared" si="56"/>
        <v>0</v>
      </c>
      <c r="AR130">
        <f>MAX(0,($B$13+$C$13*DJ130)/(1+$D$13*DJ130)*DC130/(DE130+273)*$E$13)</f>
        <v>52152.410700500688</v>
      </c>
      <c r="AS130" t="s">
        <v>414</v>
      </c>
      <c r="AT130">
        <v>12558.6</v>
      </c>
      <c r="AU130">
        <v>607.06799999999998</v>
      </c>
      <c r="AV130">
        <v>2188.17</v>
      </c>
      <c r="AW130">
        <f t="shared" si="57"/>
        <v>0.72256817340517421</v>
      </c>
      <c r="AX130">
        <v>-1.734461745173538</v>
      </c>
      <c r="AY130" t="s">
        <v>949</v>
      </c>
      <c r="AZ130">
        <v>12502.8</v>
      </c>
      <c r="BA130">
        <v>632.39255999999989</v>
      </c>
      <c r="BB130">
        <v>784.52200000000005</v>
      </c>
      <c r="BC130">
        <f t="shared" si="58"/>
        <v>0.19391354225885338</v>
      </c>
      <c r="BD130">
        <v>0.5</v>
      </c>
      <c r="BE130">
        <f t="shared" si="59"/>
        <v>1261.2219489442025</v>
      </c>
      <c r="BF130">
        <f t="shared" si="60"/>
        <v>4.4645744602639947</v>
      </c>
      <c r="BG130">
        <f t="shared" si="61"/>
        <v>122.28400784719251</v>
      </c>
      <c r="BH130">
        <f t="shared" si="62"/>
        <v>4.9151033334195356E-3</v>
      </c>
      <c r="BI130">
        <f t="shared" si="63"/>
        <v>1.7891760842908166</v>
      </c>
      <c r="BJ130">
        <f t="shared" si="64"/>
        <v>405.69258896426584</v>
      </c>
      <c r="BK130" t="s">
        <v>950</v>
      </c>
      <c r="BL130">
        <v>-1119.78</v>
      </c>
      <c r="BM130">
        <f t="shared" si="65"/>
        <v>-1119.78</v>
      </c>
      <c r="BN130">
        <f t="shared" si="66"/>
        <v>2.4273404697382608</v>
      </c>
      <c r="BO130">
        <f t="shared" si="67"/>
        <v>7.9887244775251068E-2</v>
      </c>
      <c r="BP130">
        <f t="shared" si="68"/>
        <v>0.42432563974667098</v>
      </c>
      <c r="BQ130">
        <f t="shared" si="69"/>
        <v>0.85728943838966776</v>
      </c>
      <c r="BR130">
        <f t="shared" si="70"/>
        <v>0.88776562169929585</v>
      </c>
      <c r="BS130">
        <f t="shared" si="71"/>
        <v>-0.14145665938010191</v>
      </c>
      <c r="BT130">
        <f t="shared" si="72"/>
        <v>1.1414566593801019</v>
      </c>
      <c r="BU130">
        <v>3346</v>
      </c>
      <c r="BV130">
        <v>300</v>
      </c>
      <c r="BW130">
        <v>300</v>
      </c>
      <c r="BX130">
        <v>300</v>
      </c>
      <c r="BY130">
        <v>12502.8</v>
      </c>
      <c r="BZ130">
        <v>757.48</v>
      </c>
      <c r="CA130">
        <v>-9.0557899999999993E-3</v>
      </c>
      <c r="CB130">
        <v>-2.0099999999999998</v>
      </c>
      <c r="CC130" t="s">
        <v>417</v>
      </c>
      <c r="CD130" t="s">
        <v>417</v>
      </c>
      <c r="CE130" t="s">
        <v>417</v>
      </c>
      <c r="CF130" t="s">
        <v>417</v>
      </c>
      <c r="CG130" t="s">
        <v>417</v>
      </c>
      <c r="CH130" t="s">
        <v>417</v>
      </c>
      <c r="CI130" t="s">
        <v>417</v>
      </c>
      <c r="CJ130" t="s">
        <v>417</v>
      </c>
      <c r="CK130" t="s">
        <v>417</v>
      </c>
      <c r="CL130" t="s">
        <v>417</v>
      </c>
      <c r="CM130">
        <f>$B$11*DK130+$C$11*DL130+$F$11*DW130*(1-DZ130)</f>
        <v>1500.012903225806</v>
      </c>
      <c r="CN130">
        <f t="shared" si="73"/>
        <v>1261.2219489442025</v>
      </c>
      <c r="CO130">
        <f>($B$11*$D$9+$C$11*$D$9+$F$11*((EJ130+EB130)/MAX(EJ130+EB130+EK130, 0.1)*$I$9+EK130/MAX(EJ130+EB130+EK130, 0.1)*$J$9))/($B$11+$C$11+$F$11)</f>
        <v>0.84080739987764164</v>
      </c>
      <c r="CP130">
        <f>($B$11*$K$9+$C$11*$K$9+$F$11*((EJ130+EB130)/MAX(EJ130+EB130+EK130, 0.1)*$P$9+EK130/MAX(EJ130+EB130+EK130, 0.1)*$Q$9))/($B$11+$C$11+$F$11)</f>
        <v>0.16115828176384822</v>
      </c>
      <c r="CQ130">
        <v>6</v>
      </c>
      <c r="CR130">
        <v>0.5</v>
      </c>
      <c r="CS130" t="s">
        <v>418</v>
      </c>
      <c r="CT130">
        <v>2</v>
      </c>
      <c r="CU130">
        <v>1690401134.5</v>
      </c>
      <c r="CV130">
        <v>409.84590322580652</v>
      </c>
      <c r="CW130">
        <v>414.5769354838709</v>
      </c>
      <c r="CX130">
        <v>34.662254838709693</v>
      </c>
      <c r="CY130">
        <v>34.032229032258073</v>
      </c>
      <c r="CZ130">
        <v>408.78490322580649</v>
      </c>
      <c r="DA130">
        <v>34.165254838709693</v>
      </c>
      <c r="DB130">
        <v>600.13809677419351</v>
      </c>
      <c r="DC130">
        <v>101.2847096774194</v>
      </c>
      <c r="DD130">
        <v>9.983553548387096E-2</v>
      </c>
      <c r="DE130">
        <v>35.003441935483863</v>
      </c>
      <c r="DF130">
        <v>36.477396774193537</v>
      </c>
      <c r="DG130">
        <v>999.90000000000032</v>
      </c>
      <c r="DH130">
        <v>0</v>
      </c>
      <c r="DI130">
        <v>0</v>
      </c>
      <c r="DJ130">
        <v>9997.5180645161272</v>
      </c>
      <c r="DK130">
        <v>0</v>
      </c>
      <c r="DL130">
        <v>1686.3135483870969</v>
      </c>
      <c r="DM130">
        <v>-4.7445422580645156</v>
      </c>
      <c r="DN130">
        <v>424.54896774193548</v>
      </c>
      <c r="DO130">
        <v>429.18280645161292</v>
      </c>
      <c r="DP130">
        <v>0.63188725806451618</v>
      </c>
      <c r="DQ130">
        <v>414.5769354838709</v>
      </c>
      <c r="DR130">
        <v>34.032229032258073</v>
      </c>
      <c r="DS130">
        <v>3.510945161290322</v>
      </c>
      <c r="DT130">
        <v>3.4469435483870958</v>
      </c>
      <c r="DU130">
        <v>26.67275806451612</v>
      </c>
      <c r="DV130">
        <v>26.360658064516141</v>
      </c>
      <c r="DW130">
        <v>1500.012903225806</v>
      </c>
      <c r="DX130">
        <v>0.97299519354838659</v>
      </c>
      <c r="DY130">
        <v>2.700462258064517E-2</v>
      </c>
      <c r="DZ130">
        <v>0</v>
      </c>
      <c r="EA130">
        <v>632.74954838709687</v>
      </c>
      <c r="EB130">
        <v>4.9993100000000013</v>
      </c>
      <c r="EC130">
        <v>11541.84193548387</v>
      </c>
      <c r="ED130">
        <v>13259.322580645159</v>
      </c>
      <c r="EE130">
        <v>43.625</v>
      </c>
      <c r="EF130">
        <v>44.906999999999989</v>
      </c>
      <c r="EG130">
        <v>43.875</v>
      </c>
      <c r="EH130">
        <v>44.125</v>
      </c>
      <c r="EI130">
        <v>44.883000000000003</v>
      </c>
      <c r="EJ130">
        <v>1454.6425806451609</v>
      </c>
      <c r="EK130">
        <v>40.370322580645137</v>
      </c>
      <c r="EL130">
        <v>0</v>
      </c>
      <c r="EM130">
        <v>177.79999995231631</v>
      </c>
      <c r="EN130">
        <v>0</v>
      </c>
      <c r="EO130">
        <v>632.39255999999989</v>
      </c>
      <c r="EP130">
        <v>-38.269230805188009</v>
      </c>
      <c r="EQ130">
        <v>-2068.0769254369029</v>
      </c>
      <c r="ER130">
        <v>11513.06</v>
      </c>
      <c r="ES130">
        <v>15</v>
      </c>
      <c r="ET130">
        <v>1690401165.5</v>
      </c>
      <c r="EU130" t="s">
        <v>951</v>
      </c>
      <c r="EV130">
        <v>1690401164</v>
      </c>
      <c r="EW130">
        <v>1690401165.5</v>
      </c>
      <c r="EX130">
        <v>77</v>
      </c>
      <c r="EY130">
        <v>1.6E-2</v>
      </c>
      <c r="EZ130">
        <v>-2E-3</v>
      </c>
      <c r="FA130">
        <v>1.0609999999999999</v>
      </c>
      <c r="FB130">
        <v>0.497</v>
      </c>
      <c r="FC130">
        <v>415</v>
      </c>
      <c r="FD130">
        <v>34</v>
      </c>
      <c r="FE130">
        <v>0.49</v>
      </c>
      <c r="FF130">
        <v>0.25</v>
      </c>
      <c r="FG130">
        <v>4.4817001107506247</v>
      </c>
      <c r="FH130">
        <v>-0.34692013990174492</v>
      </c>
      <c r="FI130">
        <v>6.8939241426293041E-2</v>
      </c>
      <c r="FJ130">
        <v>1</v>
      </c>
      <c r="FK130">
        <v>-4.7738152500000002</v>
      </c>
      <c r="FL130">
        <v>0.48619621013133502</v>
      </c>
      <c r="FM130">
        <v>7.6831619141714769E-2</v>
      </c>
      <c r="FN130">
        <v>1</v>
      </c>
      <c r="FO130">
        <v>409.83470000000011</v>
      </c>
      <c r="FP130">
        <v>0.33698776418113963</v>
      </c>
      <c r="FQ130">
        <v>2.7564651276589369E-2</v>
      </c>
      <c r="FR130">
        <v>1</v>
      </c>
      <c r="FS130">
        <v>0.62062244999999994</v>
      </c>
      <c r="FT130">
        <v>0.2470180187617248</v>
      </c>
      <c r="FU130">
        <v>2.4904951587937291E-2</v>
      </c>
      <c r="FV130">
        <v>1</v>
      </c>
      <c r="FW130">
        <v>34.66531333333333</v>
      </c>
      <c r="FX130">
        <v>0.18522981090093929</v>
      </c>
      <c r="FY130">
        <v>1.4322260839531011E-2</v>
      </c>
      <c r="FZ130">
        <v>1</v>
      </c>
      <c r="GA130">
        <v>5</v>
      </c>
      <c r="GB130">
        <v>5</v>
      </c>
      <c r="GC130" t="s">
        <v>420</v>
      </c>
      <c r="GD130">
        <v>3.1689400000000001</v>
      </c>
      <c r="GE130">
        <v>2.7968700000000002</v>
      </c>
      <c r="GF130">
        <v>0.10126599999999999</v>
      </c>
      <c r="GG130">
        <v>0.102891</v>
      </c>
      <c r="GH130">
        <v>0.15210799999999999</v>
      </c>
      <c r="GI130">
        <v>0.15118000000000001</v>
      </c>
      <c r="GJ130">
        <v>27664.7</v>
      </c>
      <c r="GK130">
        <v>22067.8</v>
      </c>
      <c r="GL130">
        <v>28807.8</v>
      </c>
      <c r="GM130">
        <v>24128.400000000001</v>
      </c>
      <c r="GN130">
        <v>31076.9</v>
      </c>
      <c r="GO130">
        <v>29890.9</v>
      </c>
      <c r="GP130">
        <v>39743</v>
      </c>
      <c r="GQ130">
        <v>39365.4</v>
      </c>
      <c r="GR130">
        <v>2.07673</v>
      </c>
      <c r="GS130">
        <v>1.8151999999999999</v>
      </c>
      <c r="GT130">
        <v>0.18426799999999999</v>
      </c>
      <c r="GU130">
        <v>0</v>
      </c>
      <c r="GV130">
        <v>33.477800000000002</v>
      </c>
      <c r="GW130">
        <v>999.9</v>
      </c>
      <c r="GX130">
        <v>61.6</v>
      </c>
      <c r="GY130">
        <v>35.9</v>
      </c>
      <c r="GZ130">
        <v>36.103999999999999</v>
      </c>
      <c r="HA130">
        <v>61.768999999999998</v>
      </c>
      <c r="HB130">
        <v>31.1859</v>
      </c>
      <c r="HC130">
        <v>1</v>
      </c>
      <c r="HD130">
        <v>0.60604199999999997</v>
      </c>
      <c r="HE130">
        <v>0</v>
      </c>
      <c r="HF130">
        <v>20.276800000000001</v>
      </c>
      <c r="HG130">
        <v>5.2229799999999997</v>
      </c>
      <c r="HH130">
        <v>11.914099999999999</v>
      </c>
      <c r="HI130">
        <v>4.9637000000000002</v>
      </c>
      <c r="HJ130">
        <v>3.2919999999999998</v>
      </c>
      <c r="HK130">
        <v>9999</v>
      </c>
      <c r="HL130">
        <v>9999</v>
      </c>
      <c r="HM130">
        <v>9999</v>
      </c>
      <c r="HN130">
        <v>999.9</v>
      </c>
      <c r="HO130">
        <v>4.9702999999999999</v>
      </c>
      <c r="HP130">
        <v>1.87531</v>
      </c>
      <c r="HQ130">
        <v>1.8741000000000001</v>
      </c>
      <c r="HR130">
        <v>1.8733200000000001</v>
      </c>
      <c r="HS130">
        <v>1.8747</v>
      </c>
      <c r="HT130">
        <v>1.8696699999999999</v>
      </c>
      <c r="HU130">
        <v>1.8737900000000001</v>
      </c>
      <c r="HV130">
        <v>1.8789199999999999</v>
      </c>
      <c r="HW130">
        <v>0</v>
      </c>
      <c r="HX130">
        <v>0</v>
      </c>
      <c r="HY130">
        <v>0</v>
      </c>
      <c r="HZ130">
        <v>0</v>
      </c>
      <c r="IA130" t="s">
        <v>421</v>
      </c>
      <c r="IB130" t="s">
        <v>422</v>
      </c>
      <c r="IC130" t="s">
        <v>423</v>
      </c>
      <c r="ID130" t="s">
        <v>423</v>
      </c>
      <c r="IE130" t="s">
        <v>423</v>
      </c>
      <c r="IF130" t="s">
        <v>423</v>
      </c>
      <c r="IG130">
        <v>0</v>
      </c>
      <c r="IH130">
        <v>100</v>
      </c>
      <c r="II130">
        <v>100</v>
      </c>
      <c r="IJ130">
        <v>1.0609999999999999</v>
      </c>
      <c r="IK130">
        <v>0.497</v>
      </c>
      <c r="IL130">
        <v>1.0261215697983621</v>
      </c>
      <c r="IM130">
        <v>7.5022699049890511E-4</v>
      </c>
      <c r="IN130">
        <v>-1.9075414379404558E-6</v>
      </c>
      <c r="IO130">
        <v>4.87577687351772E-10</v>
      </c>
      <c r="IP130">
        <v>0.49886500000000211</v>
      </c>
      <c r="IQ130">
        <v>0</v>
      </c>
      <c r="IR130">
        <v>0</v>
      </c>
      <c r="IS130">
        <v>0</v>
      </c>
      <c r="IT130">
        <v>1</v>
      </c>
      <c r="IU130">
        <v>1943</v>
      </c>
      <c r="IV130">
        <v>1</v>
      </c>
      <c r="IW130">
        <v>21</v>
      </c>
      <c r="IX130">
        <v>2.1</v>
      </c>
      <c r="IY130">
        <v>2</v>
      </c>
      <c r="IZ130">
        <v>1.1035200000000001</v>
      </c>
      <c r="JA130">
        <v>2.4304199999999998</v>
      </c>
      <c r="JB130">
        <v>1.42578</v>
      </c>
      <c r="JC130">
        <v>2.2692899999999998</v>
      </c>
      <c r="JD130">
        <v>1.5478499999999999</v>
      </c>
      <c r="JE130">
        <v>2.50488</v>
      </c>
      <c r="JF130">
        <v>39.316899999999997</v>
      </c>
      <c r="JG130">
        <v>13.9482</v>
      </c>
      <c r="JH130">
        <v>18</v>
      </c>
      <c r="JI130">
        <v>634.47900000000004</v>
      </c>
      <c r="JJ130">
        <v>442.36500000000001</v>
      </c>
      <c r="JK130">
        <v>34.222200000000001</v>
      </c>
      <c r="JL130">
        <v>34.764299999999999</v>
      </c>
      <c r="JM130">
        <v>30</v>
      </c>
      <c r="JN130">
        <v>34.669800000000002</v>
      </c>
      <c r="JO130">
        <v>34.592300000000002</v>
      </c>
      <c r="JP130">
        <v>22.113</v>
      </c>
      <c r="JQ130">
        <v>0</v>
      </c>
      <c r="JR130">
        <v>100</v>
      </c>
      <c r="JS130">
        <v>-999.9</v>
      </c>
      <c r="JT130">
        <v>414.637</v>
      </c>
      <c r="JU130">
        <v>35</v>
      </c>
      <c r="JV130">
        <v>93.871099999999998</v>
      </c>
      <c r="JW130">
        <v>100.154</v>
      </c>
    </row>
    <row r="131" spans="1:283" x14ac:dyDescent="0.2">
      <c r="A131">
        <v>115</v>
      </c>
      <c r="B131">
        <v>1690401261.5</v>
      </c>
      <c r="C131">
        <v>22891.400000095371</v>
      </c>
      <c r="D131" t="s">
        <v>952</v>
      </c>
      <c r="E131" t="s">
        <v>953</v>
      </c>
      <c r="F131">
        <v>15</v>
      </c>
      <c r="P131">
        <v>1690401253.5</v>
      </c>
      <c r="Q131">
        <f t="shared" si="37"/>
        <v>6.9657517635345046E-4</v>
      </c>
      <c r="R131">
        <f t="shared" si="38"/>
        <v>0.69657517635345045</v>
      </c>
      <c r="S131">
        <f t="shared" si="39"/>
        <v>3.4129085574083389</v>
      </c>
      <c r="T131">
        <f t="shared" si="40"/>
        <v>409.98716129032272</v>
      </c>
      <c r="U131">
        <f t="shared" si="41"/>
        <v>192.0682543777811</v>
      </c>
      <c r="V131">
        <f t="shared" si="42"/>
        <v>19.473395459363879</v>
      </c>
      <c r="W131">
        <f t="shared" si="43"/>
        <v>41.567734089804091</v>
      </c>
      <c r="X131">
        <f t="shared" si="44"/>
        <v>2.6712234229809416E-2</v>
      </c>
      <c r="Y131">
        <f>IF(LEFT(CS131,1)&lt;&gt;"0",IF(LEFT(CS131,1)="1",3,CT131),$D$5+$E$5*(DJ131*DC131/($K$5*1000))+$F$5*(DJ131*DC131/($K$5*1000))*MAX(MIN(CQ131,$J$5),$I$5)*MAX(MIN(CQ131,$J$5),$I$5)+$G$5*MAX(MIN(CQ131,$J$5),$I$5)*(DJ131*DC131/($K$5*1000))+$H$5*(DJ131*DC131/($K$5*1000))*(DJ131*DC131/($K$5*1000)))</f>
        <v>2.9514361319237663</v>
      </c>
      <c r="Z131">
        <f t="shared" si="45"/>
        <v>2.657864754618821E-2</v>
      </c>
      <c r="AA131">
        <f t="shared" si="46"/>
        <v>1.6623601124862435E-2</v>
      </c>
      <c r="AB131">
        <f t="shared" si="47"/>
        <v>241.73773290357161</v>
      </c>
      <c r="AC131">
        <f>(DE131+(AB131+2*0.95*0.0000000567*(((DE131+$B$7)+273)^4-(DE131+273)^4)-44100*Q131)/(1.84*29.3*Y131+8*0.95*0.0000000567*(DE131+273)^3))</f>
        <v>36.099124301748198</v>
      </c>
      <c r="AD131">
        <f>($C$7*DF131+$D$7*DG131+$E$7*AC131)</f>
        <v>36.236087096774177</v>
      </c>
      <c r="AE131">
        <f t="shared" si="48"/>
        <v>6.0466984938469546</v>
      </c>
      <c r="AF131">
        <f t="shared" si="49"/>
        <v>62.676530722543525</v>
      </c>
      <c r="AG131">
        <f t="shared" si="50"/>
        <v>3.5148114405345736</v>
      </c>
      <c r="AH131">
        <f t="shared" si="51"/>
        <v>5.6078589545645743</v>
      </c>
      <c r="AI131">
        <f t="shared" si="52"/>
        <v>2.531887053312381</v>
      </c>
      <c r="AJ131">
        <f t="shared" si="53"/>
        <v>-30.718965277187166</v>
      </c>
      <c r="AK131">
        <f t="shared" si="54"/>
        <v>-217.35700173389782</v>
      </c>
      <c r="AL131">
        <f>2*0.95*0.0000000567*(((DE131+$B$7)+273)^4-(AD131+273)^4)</f>
        <v>-17.291920945252901</v>
      </c>
      <c r="AM131">
        <f t="shared" si="55"/>
        <v>-23.630155052766298</v>
      </c>
      <c r="AN131">
        <v>0</v>
      </c>
      <c r="AO131">
        <v>0</v>
      </c>
      <c r="AP131">
        <f>IF(AN131*$H$13&gt;=AR131,1,(AR131/(AR131-AN131*$H$13)))</f>
        <v>1</v>
      </c>
      <c r="AQ131">
        <f t="shared" si="56"/>
        <v>0</v>
      </c>
      <c r="AR131">
        <f>MAX(0,($B$13+$C$13*DJ131)/(1+$D$13*DJ131)*DC131/(DE131+273)*$E$13)</f>
        <v>52171.81356866267</v>
      </c>
      <c r="AS131" t="s">
        <v>414</v>
      </c>
      <c r="AT131">
        <v>12558.6</v>
      </c>
      <c r="AU131">
        <v>607.06799999999998</v>
      </c>
      <c r="AV131">
        <v>2188.17</v>
      </c>
      <c r="AW131">
        <f t="shared" si="57"/>
        <v>0.72256817340517421</v>
      </c>
      <c r="AX131">
        <v>-1.734461745173538</v>
      </c>
      <c r="AY131" t="s">
        <v>954</v>
      </c>
      <c r="AZ131">
        <v>12566.2</v>
      </c>
      <c r="BA131">
        <v>506.30795999999992</v>
      </c>
      <c r="BB131">
        <v>581.19500000000005</v>
      </c>
      <c r="BC131">
        <f t="shared" si="58"/>
        <v>0.12885011054809503</v>
      </c>
      <c r="BD131">
        <v>0.5</v>
      </c>
      <c r="BE131">
        <f t="shared" si="59"/>
        <v>1261.216634999344</v>
      </c>
      <c r="BF131">
        <f t="shared" si="60"/>
        <v>3.4129085574083389</v>
      </c>
      <c r="BG131">
        <f t="shared" si="61"/>
        <v>81.25395142238095</v>
      </c>
      <c r="BH131">
        <f t="shared" si="62"/>
        <v>4.0812737159818336E-3</v>
      </c>
      <c r="BI131">
        <f t="shared" si="63"/>
        <v>2.764949801701666</v>
      </c>
      <c r="BJ131">
        <f t="shared" si="64"/>
        <v>343.5420336895217</v>
      </c>
      <c r="BK131" t="s">
        <v>955</v>
      </c>
      <c r="BL131">
        <v>-436.85</v>
      </c>
      <c r="BM131">
        <f t="shared" si="65"/>
        <v>-436.85</v>
      </c>
      <c r="BN131">
        <f t="shared" si="66"/>
        <v>1.7516410154939392</v>
      </c>
      <c r="BO131">
        <f t="shared" si="67"/>
        <v>7.355965600734754E-2</v>
      </c>
      <c r="BP131">
        <f t="shared" si="68"/>
        <v>0.6121762881806615</v>
      </c>
      <c r="BQ131">
        <f t="shared" si="69"/>
        <v>-2.8944088431956216</v>
      </c>
      <c r="BR131">
        <f t="shared" si="70"/>
        <v>1.0163639031510932</v>
      </c>
      <c r="BS131">
        <f t="shared" si="71"/>
        <v>-6.3468359705049424E-2</v>
      </c>
      <c r="BT131">
        <f t="shared" si="72"/>
        <v>1.0634683597050494</v>
      </c>
      <c r="BU131">
        <v>3348</v>
      </c>
      <c r="BV131">
        <v>300</v>
      </c>
      <c r="BW131">
        <v>300</v>
      </c>
      <c r="BX131">
        <v>300</v>
      </c>
      <c r="BY131">
        <v>12566.2</v>
      </c>
      <c r="BZ131">
        <v>570.46</v>
      </c>
      <c r="CA131">
        <v>-9.1024000000000001E-3</v>
      </c>
      <c r="CB131">
        <v>0.64</v>
      </c>
      <c r="CC131" t="s">
        <v>417</v>
      </c>
      <c r="CD131" t="s">
        <v>417</v>
      </c>
      <c r="CE131" t="s">
        <v>417</v>
      </c>
      <c r="CF131" t="s">
        <v>417</v>
      </c>
      <c r="CG131" t="s">
        <v>417</v>
      </c>
      <c r="CH131" t="s">
        <v>417</v>
      </c>
      <c r="CI131" t="s">
        <v>417</v>
      </c>
      <c r="CJ131" t="s">
        <v>417</v>
      </c>
      <c r="CK131" t="s">
        <v>417</v>
      </c>
      <c r="CL131" t="s">
        <v>417</v>
      </c>
      <c r="CM131">
        <f>$B$11*DK131+$C$11*DL131+$F$11*DW131*(1-DZ131)</f>
        <v>1500.007096774194</v>
      </c>
      <c r="CN131">
        <f t="shared" si="73"/>
        <v>1261.216634999344</v>
      </c>
      <c r="CO131">
        <f>($B$11*$D$9+$C$11*$D$9+$F$11*((EJ131+EB131)/MAX(EJ131+EB131+EK131, 0.1)*$I$9+EK131/MAX(EJ131+EB131+EK131, 0.1)*$J$9))/($B$11+$C$11+$F$11)</f>
        <v>0.84080711198741964</v>
      </c>
      <c r="CP131">
        <f>($B$11*$K$9+$C$11*$K$9+$F$11*((EJ131+EB131)/MAX(EJ131+EB131+EK131, 0.1)*$P$9+EK131/MAX(EJ131+EB131+EK131, 0.1)*$Q$9))/($B$11+$C$11+$F$11)</f>
        <v>0.16115772613571974</v>
      </c>
      <c r="CQ131">
        <v>6</v>
      </c>
      <c r="CR131">
        <v>0.5</v>
      </c>
      <c r="CS131" t="s">
        <v>418</v>
      </c>
      <c r="CT131">
        <v>2</v>
      </c>
      <c r="CU131">
        <v>1690401253.5</v>
      </c>
      <c r="CV131">
        <v>409.98716129032272</v>
      </c>
      <c r="CW131">
        <v>413.68470967741939</v>
      </c>
      <c r="CX131">
        <v>34.666974193548377</v>
      </c>
      <c r="CY131">
        <v>33.994719354838708</v>
      </c>
      <c r="CZ131">
        <v>408.86516129032259</v>
      </c>
      <c r="DA131">
        <v>34.168974193548387</v>
      </c>
      <c r="DB131">
        <v>600.15367741935484</v>
      </c>
      <c r="DC131">
        <v>101.287935483871</v>
      </c>
      <c r="DD131">
        <v>9.9956661290322574E-2</v>
      </c>
      <c r="DE131">
        <v>34.87007419354839</v>
      </c>
      <c r="DF131">
        <v>36.236087096774177</v>
      </c>
      <c r="DG131">
        <v>999.90000000000032</v>
      </c>
      <c r="DH131">
        <v>0</v>
      </c>
      <c r="DI131">
        <v>0</v>
      </c>
      <c r="DJ131">
        <v>9996.5490322580627</v>
      </c>
      <c r="DK131">
        <v>0</v>
      </c>
      <c r="DL131">
        <v>1581.212580645162</v>
      </c>
      <c r="DM131">
        <v>-3.7558829032258072</v>
      </c>
      <c r="DN131">
        <v>424.64964516129032</v>
      </c>
      <c r="DO131">
        <v>428.24267741935478</v>
      </c>
      <c r="DP131">
        <v>0.67111935483870977</v>
      </c>
      <c r="DQ131">
        <v>413.68470967741939</v>
      </c>
      <c r="DR131">
        <v>33.994719354838708</v>
      </c>
      <c r="DS131">
        <v>3.5112267741935481</v>
      </c>
      <c r="DT131">
        <v>3.4432503225806439</v>
      </c>
      <c r="DU131">
        <v>26.674122580645172</v>
      </c>
      <c r="DV131">
        <v>26.342490322580652</v>
      </c>
      <c r="DW131">
        <v>1500.007096774194</v>
      </c>
      <c r="DX131">
        <v>0.97300574193548361</v>
      </c>
      <c r="DY131">
        <v>2.6994564516129041E-2</v>
      </c>
      <c r="DZ131">
        <v>0</v>
      </c>
      <c r="EA131">
        <v>506.96035483870969</v>
      </c>
      <c r="EB131">
        <v>4.9993100000000013</v>
      </c>
      <c r="EC131">
        <v>9490.1283870967709</v>
      </c>
      <c r="ED131">
        <v>13259.345161290321</v>
      </c>
      <c r="EE131">
        <v>43.561999999999969</v>
      </c>
      <c r="EF131">
        <v>44.811999999999969</v>
      </c>
      <c r="EG131">
        <v>43.84858064516127</v>
      </c>
      <c r="EH131">
        <v>44.066064516129003</v>
      </c>
      <c r="EI131">
        <v>44.866870967741932</v>
      </c>
      <c r="EJ131">
        <v>1454.6525806451609</v>
      </c>
      <c r="EK131">
        <v>40.355806451612892</v>
      </c>
      <c r="EL131">
        <v>0</v>
      </c>
      <c r="EM131">
        <v>118.6000001430511</v>
      </c>
      <c r="EN131">
        <v>0</v>
      </c>
      <c r="EO131">
        <v>506.30795999999992</v>
      </c>
      <c r="EP131">
        <v>-46.763307625570093</v>
      </c>
      <c r="EQ131">
        <v>-1474.876151127482</v>
      </c>
      <c r="ER131">
        <v>9485.1516000000011</v>
      </c>
      <c r="ES131">
        <v>15</v>
      </c>
      <c r="ET131">
        <v>1690401285</v>
      </c>
      <c r="EU131" t="s">
        <v>956</v>
      </c>
      <c r="EV131">
        <v>1690401285</v>
      </c>
      <c r="EW131">
        <v>1690401283</v>
      </c>
      <c r="EX131">
        <v>78</v>
      </c>
      <c r="EY131">
        <v>0.06</v>
      </c>
      <c r="EZ131">
        <v>1E-3</v>
      </c>
      <c r="FA131">
        <v>1.1220000000000001</v>
      </c>
      <c r="FB131">
        <v>0.498</v>
      </c>
      <c r="FC131">
        <v>414</v>
      </c>
      <c r="FD131">
        <v>34</v>
      </c>
      <c r="FE131">
        <v>0.5</v>
      </c>
      <c r="FF131">
        <v>0.13</v>
      </c>
      <c r="FG131">
        <v>3.4752229039947</v>
      </c>
      <c r="FH131">
        <v>-0.58341898399687486</v>
      </c>
      <c r="FI131">
        <v>4.7075798628866461E-2</v>
      </c>
      <c r="FJ131">
        <v>1</v>
      </c>
      <c r="FK131">
        <v>-3.7595242500000001</v>
      </c>
      <c r="FL131">
        <v>0.27928469043152943</v>
      </c>
      <c r="FM131">
        <v>3.7337962644438658E-2</v>
      </c>
      <c r="FN131">
        <v>1</v>
      </c>
      <c r="FO131">
        <v>409.92989999999998</v>
      </c>
      <c r="FP131">
        <v>0.37767296996688549</v>
      </c>
      <c r="FQ131">
        <v>3.1867799840383529E-2</v>
      </c>
      <c r="FR131">
        <v>1</v>
      </c>
      <c r="FS131">
        <v>0.65312170000000003</v>
      </c>
      <c r="FT131">
        <v>0.40108743714821737</v>
      </c>
      <c r="FU131">
        <v>4.0030387119786882E-2</v>
      </c>
      <c r="FV131">
        <v>1</v>
      </c>
      <c r="FW131">
        <v>34.667466666666662</v>
      </c>
      <c r="FX131">
        <v>0.22609121245831421</v>
      </c>
      <c r="FY131">
        <v>1.8983507461887861E-2</v>
      </c>
      <c r="FZ131">
        <v>1</v>
      </c>
      <c r="GA131">
        <v>5</v>
      </c>
      <c r="GB131">
        <v>5</v>
      </c>
      <c r="GC131" t="s">
        <v>420</v>
      </c>
      <c r="GD131">
        <v>3.1690100000000001</v>
      </c>
      <c r="GE131">
        <v>2.7972199999999998</v>
      </c>
      <c r="GF131">
        <v>0.101285</v>
      </c>
      <c r="GG131">
        <v>0.102711</v>
      </c>
      <c r="GH131">
        <v>0.15213199999999999</v>
      </c>
      <c r="GI131">
        <v>0.15104300000000001</v>
      </c>
      <c r="GJ131">
        <v>27661.3</v>
      </c>
      <c r="GK131">
        <v>22072.7</v>
      </c>
      <c r="GL131">
        <v>28804.799999999999</v>
      </c>
      <c r="GM131">
        <v>24128.9</v>
      </c>
      <c r="GN131">
        <v>31072.400000000001</v>
      </c>
      <c r="GO131">
        <v>29895.8</v>
      </c>
      <c r="GP131">
        <v>39738.6</v>
      </c>
      <c r="GQ131">
        <v>39365.599999999999</v>
      </c>
      <c r="GR131">
        <v>2.0759300000000001</v>
      </c>
      <c r="GS131">
        <v>1.66632</v>
      </c>
      <c r="GT131">
        <v>0.18476300000000001</v>
      </c>
      <c r="GU131">
        <v>0</v>
      </c>
      <c r="GV131">
        <v>33.277999999999999</v>
      </c>
      <c r="GW131">
        <v>999.9</v>
      </c>
      <c r="GX131">
        <v>61.7</v>
      </c>
      <c r="GY131">
        <v>35.9</v>
      </c>
      <c r="GZ131">
        <v>36.160600000000002</v>
      </c>
      <c r="HA131">
        <v>62.289000000000001</v>
      </c>
      <c r="HB131">
        <v>31.426300000000001</v>
      </c>
      <c r="HC131">
        <v>1</v>
      </c>
      <c r="HD131">
        <v>0.604939</v>
      </c>
      <c r="HE131">
        <v>0</v>
      </c>
      <c r="HF131">
        <v>20.277000000000001</v>
      </c>
      <c r="HG131">
        <v>5.2232799999999999</v>
      </c>
      <c r="HH131">
        <v>11.914</v>
      </c>
      <c r="HI131">
        <v>4.9634999999999998</v>
      </c>
      <c r="HJ131">
        <v>3.2919999999999998</v>
      </c>
      <c r="HK131">
        <v>9999</v>
      </c>
      <c r="HL131">
        <v>9999</v>
      </c>
      <c r="HM131">
        <v>9999</v>
      </c>
      <c r="HN131">
        <v>999.9</v>
      </c>
      <c r="HO131">
        <v>4.9702999999999999</v>
      </c>
      <c r="HP131">
        <v>1.87531</v>
      </c>
      <c r="HQ131">
        <v>1.87408</v>
      </c>
      <c r="HR131">
        <v>1.87331</v>
      </c>
      <c r="HS131">
        <v>1.87469</v>
      </c>
      <c r="HT131">
        <v>1.8696900000000001</v>
      </c>
      <c r="HU131">
        <v>1.8737999999999999</v>
      </c>
      <c r="HV131">
        <v>1.8789499999999999</v>
      </c>
      <c r="HW131">
        <v>0</v>
      </c>
      <c r="HX131">
        <v>0</v>
      </c>
      <c r="HY131">
        <v>0</v>
      </c>
      <c r="HZ131">
        <v>0</v>
      </c>
      <c r="IA131" t="s">
        <v>421</v>
      </c>
      <c r="IB131" t="s">
        <v>422</v>
      </c>
      <c r="IC131" t="s">
        <v>423</v>
      </c>
      <c r="ID131" t="s">
        <v>423</v>
      </c>
      <c r="IE131" t="s">
        <v>423</v>
      </c>
      <c r="IF131" t="s">
        <v>423</v>
      </c>
      <c r="IG131">
        <v>0</v>
      </c>
      <c r="IH131">
        <v>100</v>
      </c>
      <c r="II131">
        <v>100</v>
      </c>
      <c r="IJ131">
        <v>1.1220000000000001</v>
      </c>
      <c r="IK131">
        <v>0.498</v>
      </c>
      <c r="IL131">
        <v>1.042486301551377</v>
      </c>
      <c r="IM131">
        <v>7.5022699049890511E-4</v>
      </c>
      <c r="IN131">
        <v>-1.9075414379404558E-6</v>
      </c>
      <c r="IO131">
        <v>4.87577687351772E-10</v>
      </c>
      <c r="IP131">
        <v>0.49685999999999808</v>
      </c>
      <c r="IQ131">
        <v>0</v>
      </c>
      <c r="IR131">
        <v>0</v>
      </c>
      <c r="IS131">
        <v>0</v>
      </c>
      <c r="IT131">
        <v>1</v>
      </c>
      <c r="IU131">
        <v>1943</v>
      </c>
      <c r="IV131">
        <v>1</v>
      </c>
      <c r="IW131">
        <v>21</v>
      </c>
      <c r="IX131">
        <v>1.6</v>
      </c>
      <c r="IY131">
        <v>1.6</v>
      </c>
      <c r="IZ131">
        <v>1.10229</v>
      </c>
      <c r="JA131">
        <v>2.4279799999999998</v>
      </c>
      <c r="JB131">
        <v>1.42578</v>
      </c>
      <c r="JC131">
        <v>2.2705099999999998</v>
      </c>
      <c r="JD131">
        <v>1.5478499999999999</v>
      </c>
      <c r="JE131">
        <v>2.47559</v>
      </c>
      <c r="JF131">
        <v>39.292000000000002</v>
      </c>
      <c r="JG131">
        <v>13.9306</v>
      </c>
      <c r="JH131">
        <v>18</v>
      </c>
      <c r="JI131">
        <v>633.53800000000001</v>
      </c>
      <c r="JJ131">
        <v>358.25200000000001</v>
      </c>
      <c r="JK131">
        <v>34.113900000000001</v>
      </c>
      <c r="JL131">
        <v>34.743899999999996</v>
      </c>
      <c r="JM131">
        <v>30</v>
      </c>
      <c r="JN131">
        <v>34.635300000000001</v>
      </c>
      <c r="JO131">
        <v>34.557000000000002</v>
      </c>
      <c r="JP131">
        <v>22.0791</v>
      </c>
      <c r="JQ131">
        <v>0</v>
      </c>
      <c r="JR131">
        <v>100</v>
      </c>
      <c r="JS131">
        <v>-999.9</v>
      </c>
      <c r="JT131">
        <v>413.72699999999998</v>
      </c>
      <c r="JU131">
        <v>35</v>
      </c>
      <c r="JV131">
        <v>93.860900000000001</v>
      </c>
      <c r="JW131">
        <v>100.155</v>
      </c>
    </row>
    <row r="132" spans="1:283" x14ac:dyDescent="0.2">
      <c r="A132">
        <v>116</v>
      </c>
      <c r="B132">
        <v>1690401450</v>
      </c>
      <c r="C132">
        <v>23079.900000095371</v>
      </c>
      <c r="D132" t="s">
        <v>957</v>
      </c>
      <c r="E132" t="s">
        <v>958</v>
      </c>
      <c r="F132">
        <v>15</v>
      </c>
      <c r="P132">
        <v>1690401442</v>
      </c>
      <c r="Q132">
        <f t="shared" si="37"/>
        <v>4.2901025269907885E-4</v>
      </c>
      <c r="R132">
        <f t="shared" si="38"/>
        <v>0.42901025269907883</v>
      </c>
      <c r="S132">
        <f t="shared" si="39"/>
        <v>4.139614223935018</v>
      </c>
      <c r="T132">
        <f t="shared" si="40"/>
        <v>409.89064516129031</v>
      </c>
      <c r="U132">
        <f t="shared" si="41"/>
        <v>-11.188887045973543</v>
      </c>
      <c r="V132">
        <f t="shared" si="42"/>
        <v>-1.1343019100730973</v>
      </c>
      <c r="W132">
        <f t="shared" si="43"/>
        <v>41.553707693819291</v>
      </c>
      <c r="X132">
        <f t="shared" si="44"/>
        <v>1.6096150145067007E-2</v>
      </c>
      <c r="Y132">
        <f>IF(LEFT(CS132,1)&lt;&gt;"0",IF(LEFT(CS132,1)="1",3,CT132),$D$5+$E$5*(DJ132*DC132/($K$5*1000))+$F$5*(DJ132*DC132/($K$5*1000))*MAX(MIN(CQ132,$J$5),$I$5)*MAX(MIN(CQ132,$J$5),$I$5)+$G$5*MAX(MIN(CQ132,$J$5),$I$5)*(DJ132*DC132/($K$5*1000))+$H$5*(DJ132*DC132/($K$5*1000))*(DJ132*DC132/($K$5*1000)))</f>
        <v>2.9506560179174648</v>
      </c>
      <c r="Z132">
        <f t="shared" si="45"/>
        <v>1.6047528011031945E-2</v>
      </c>
      <c r="AA132">
        <f t="shared" si="46"/>
        <v>1.003406119691334E-2</v>
      </c>
      <c r="AB132">
        <f t="shared" si="47"/>
        <v>241.74068112932153</v>
      </c>
      <c r="AC132">
        <f>(DE132+(AB132+2*0.95*0.0000000567*(((DE132+$B$7)+273)^4-(DE132+273)^4)-44100*Q132)/(1.84*29.3*Y132+8*0.95*0.0000000567*(DE132+273)^3))</f>
        <v>36.074091305029171</v>
      </c>
      <c r="AD132">
        <f>($C$7*DF132+$D$7*DG132+$E$7*AC132)</f>
        <v>36.28249677419354</v>
      </c>
      <c r="AE132">
        <f t="shared" si="48"/>
        <v>6.0621173594416797</v>
      </c>
      <c r="AF132">
        <f t="shared" si="49"/>
        <v>62.370972799767941</v>
      </c>
      <c r="AG132">
        <f t="shared" si="50"/>
        <v>3.4794585467732517</v>
      </c>
      <c r="AH132">
        <f t="shared" si="51"/>
        <v>5.5786504371889443</v>
      </c>
      <c r="AI132">
        <f t="shared" si="52"/>
        <v>2.582658812668428</v>
      </c>
      <c r="AJ132">
        <f t="shared" si="53"/>
        <v>-18.919352144029379</v>
      </c>
      <c r="AK132">
        <f t="shared" si="54"/>
        <v>-239.66406406835404</v>
      </c>
      <c r="AL132">
        <f>2*0.95*0.0000000567*(((DE132+$B$7)+273)^4-(AD132+273)^4)</f>
        <v>-19.067200433942158</v>
      </c>
      <c r="AM132">
        <f t="shared" si="55"/>
        <v>-35.909935517004044</v>
      </c>
      <c r="AN132">
        <v>0</v>
      </c>
      <c r="AO132">
        <v>0</v>
      </c>
      <c r="AP132">
        <f>IF(AN132*$H$13&gt;=AR132,1,(AR132/(AR132-AN132*$H$13)))</f>
        <v>1</v>
      </c>
      <c r="AQ132">
        <f t="shared" si="56"/>
        <v>0</v>
      </c>
      <c r="AR132">
        <f>MAX(0,($B$13+$C$13*DJ132)/(1+$D$13*DJ132)*DC132/(DE132+273)*$E$13)</f>
        <v>52165.370499898228</v>
      </c>
      <c r="AS132" t="s">
        <v>414</v>
      </c>
      <c r="AT132">
        <v>12558.6</v>
      </c>
      <c r="AU132">
        <v>607.06799999999998</v>
      </c>
      <c r="AV132">
        <v>2188.17</v>
      </c>
      <c r="AW132">
        <f t="shared" si="57"/>
        <v>0.72256817340517421</v>
      </c>
      <c r="AX132">
        <v>-1.734461745173538</v>
      </c>
      <c r="AY132" t="s">
        <v>959</v>
      </c>
      <c r="AZ132">
        <v>12487.1</v>
      </c>
      <c r="BA132">
        <v>674.87980769230774</v>
      </c>
      <c r="BB132">
        <v>819.79899999999998</v>
      </c>
      <c r="BC132">
        <f t="shared" si="58"/>
        <v>0.17677405352737963</v>
      </c>
      <c r="BD132">
        <v>0.5</v>
      </c>
      <c r="BE132">
        <f t="shared" si="59"/>
        <v>1261.2313543541527</v>
      </c>
      <c r="BF132">
        <f t="shared" si="60"/>
        <v>4.139614223935018</v>
      </c>
      <c r="BG132">
        <f t="shared" si="61"/>
        <v>111.47648947250525</v>
      </c>
      <c r="BH132">
        <f t="shared" si="62"/>
        <v>4.657413525939921E-3</v>
      </c>
      <c r="BI132">
        <f t="shared" si="63"/>
        <v>1.6691542683023524</v>
      </c>
      <c r="BJ132">
        <f t="shared" si="64"/>
        <v>414.92566706455807</v>
      </c>
      <c r="BK132" t="s">
        <v>960</v>
      </c>
      <c r="BL132">
        <v>-1815.03</v>
      </c>
      <c r="BM132">
        <f t="shared" si="65"/>
        <v>-1815.03</v>
      </c>
      <c r="BN132">
        <f t="shared" si="66"/>
        <v>3.2139939180213686</v>
      </c>
      <c r="BO132">
        <f t="shared" si="67"/>
        <v>5.5001365290761661E-2</v>
      </c>
      <c r="BP132">
        <f t="shared" si="68"/>
        <v>0.34181929456434856</v>
      </c>
      <c r="BQ132">
        <f t="shared" si="69"/>
        <v>0.68123213028515939</v>
      </c>
      <c r="BR132">
        <f t="shared" si="70"/>
        <v>0.86545396818168596</v>
      </c>
      <c r="BS132">
        <f t="shared" si="71"/>
        <v>-0.14792134377978811</v>
      </c>
      <c r="BT132">
        <f t="shared" si="72"/>
        <v>1.1479213437797882</v>
      </c>
      <c r="BU132">
        <v>3350</v>
      </c>
      <c r="BV132">
        <v>300</v>
      </c>
      <c r="BW132">
        <v>300</v>
      </c>
      <c r="BX132">
        <v>300</v>
      </c>
      <c r="BY132">
        <v>12487.1</v>
      </c>
      <c r="BZ132">
        <v>792.18</v>
      </c>
      <c r="CA132">
        <v>-9.0442600000000001E-3</v>
      </c>
      <c r="CB132">
        <v>-1.53</v>
      </c>
      <c r="CC132" t="s">
        <v>417</v>
      </c>
      <c r="CD132" t="s">
        <v>417</v>
      </c>
      <c r="CE132" t="s">
        <v>417</v>
      </c>
      <c r="CF132" t="s">
        <v>417</v>
      </c>
      <c r="CG132" t="s">
        <v>417</v>
      </c>
      <c r="CH132" t="s">
        <v>417</v>
      </c>
      <c r="CI132" t="s">
        <v>417</v>
      </c>
      <c r="CJ132" t="s">
        <v>417</v>
      </c>
      <c r="CK132" t="s">
        <v>417</v>
      </c>
      <c r="CL132" t="s">
        <v>417</v>
      </c>
      <c r="CM132">
        <f>$B$11*DK132+$C$11*DL132+$F$11*DW132*(1-DZ132)</f>
        <v>1500.024516129032</v>
      </c>
      <c r="CN132">
        <f t="shared" si="73"/>
        <v>1261.2313543541527</v>
      </c>
      <c r="CO132">
        <f>($B$11*$D$9+$C$11*$D$9+$F$11*((EJ132+EB132)/MAX(EJ132+EB132+EK132, 0.1)*$I$9+EK132/MAX(EJ132+EB132+EK132, 0.1)*$J$9))/($B$11+$C$11+$F$11)</f>
        <v>0.84080716067820693</v>
      </c>
      <c r="CP132">
        <f>($B$11*$K$9+$C$11*$K$9+$F$11*((EJ132+EB132)/MAX(EJ132+EB132+EK132, 0.1)*$P$9+EK132/MAX(EJ132+EB132+EK132, 0.1)*$Q$9))/($B$11+$C$11+$F$11)</f>
        <v>0.16115782010893948</v>
      </c>
      <c r="CQ132">
        <v>6</v>
      </c>
      <c r="CR132">
        <v>0.5</v>
      </c>
      <c r="CS132" t="s">
        <v>418</v>
      </c>
      <c r="CT132">
        <v>2</v>
      </c>
      <c r="CU132">
        <v>1690401442</v>
      </c>
      <c r="CV132">
        <v>409.89064516129031</v>
      </c>
      <c r="CW132">
        <v>414.20474193548392</v>
      </c>
      <c r="CX132">
        <v>34.321787096774202</v>
      </c>
      <c r="CY132">
        <v>33.907632258064517</v>
      </c>
      <c r="CZ132">
        <v>408.81264516129028</v>
      </c>
      <c r="DA132">
        <v>33.821787096774202</v>
      </c>
      <c r="DB132">
        <v>600.18980645161298</v>
      </c>
      <c r="DC132">
        <v>101.2767419354838</v>
      </c>
      <c r="DD132">
        <v>0.100803964516129</v>
      </c>
      <c r="DE132">
        <v>34.775893548387103</v>
      </c>
      <c r="DF132">
        <v>36.28249677419354</v>
      </c>
      <c r="DG132">
        <v>999.90000000000032</v>
      </c>
      <c r="DH132">
        <v>0</v>
      </c>
      <c r="DI132">
        <v>0</v>
      </c>
      <c r="DJ132">
        <v>9993.2258064516136</v>
      </c>
      <c r="DK132">
        <v>0</v>
      </c>
      <c r="DL132">
        <v>1391.8129032258071</v>
      </c>
      <c r="DM132">
        <v>-4.2683167741935479</v>
      </c>
      <c r="DN132">
        <v>424.50545161290319</v>
      </c>
      <c r="DO132">
        <v>428.74254838709692</v>
      </c>
      <c r="DP132">
        <v>0.41194558064516129</v>
      </c>
      <c r="DQ132">
        <v>414.20474193548392</v>
      </c>
      <c r="DR132">
        <v>33.907632258064517</v>
      </c>
      <c r="DS132">
        <v>3.4757738709677422</v>
      </c>
      <c r="DT132">
        <v>3.434052903225806</v>
      </c>
      <c r="DU132">
        <v>26.501867741935481</v>
      </c>
      <c r="DV132">
        <v>26.297180645161301</v>
      </c>
      <c r="DW132">
        <v>1500.024516129032</v>
      </c>
      <c r="DX132">
        <v>0.97300600000000048</v>
      </c>
      <c r="DY132">
        <v>2.6993703225806451E-2</v>
      </c>
      <c r="DZ132">
        <v>0</v>
      </c>
      <c r="EA132">
        <v>675.0199032258065</v>
      </c>
      <c r="EB132">
        <v>4.9993100000000013</v>
      </c>
      <c r="EC132">
        <v>13308.58709677419</v>
      </c>
      <c r="ED132">
        <v>13259.480645161289</v>
      </c>
      <c r="EE132">
        <v>43.387</v>
      </c>
      <c r="EF132">
        <v>44.610774193548373</v>
      </c>
      <c r="EG132">
        <v>43.699193548387072</v>
      </c>
      <c r="EH132">
        <v>44</v>
      </c>
      <c r="EI132">
        <v>44.686999999999969</v>
      </c>
      <c r="EJ132">
        <v>1454.6670967741929</v>
      </c>
      <c r="EK132">
        <v>40.358709677419327</v>
      </c>
      <c r="EL132">
        <v>0</v>
      </c>
      <c r="EM132">
        <v>188</v>
      </c>
      <c r="EN132">
        <v>0</v>
      </c>
      <c r="EO132">
        <v>674.87980769230774</v>
      </c>
      <c r="EP132">
        <v>-13.63668376667135</v>
      </c>
      <c r="EQ132">
        <v>1938.529910455703</v>
      </c>
      <c r="ER132">
        <v>13315.11538461539</v>
      </c>
      <c r="ES132">
        <v>15</v>
      </c>
      <c r="ET132">
        <v>1690401475</v>
      </c>
      <c r="EU132" t="s">
        <v>961</v>
      </c>
      <c r="EV132">
        <v>1690401469</v>
      </c>
      <c r="EW132">
        <v>1690401475</v>
      </c>
      <c r="EX132">
        <v>79</v>
      </c>
      <c r="EY132">
        <v>-4.2999999999999997E-2</v>
      </c>
      <c r="EZ132">
        <v>2E-3</v>
      </c>
      <c r="FA132">
        <v>1.0780000000000001</v>
      </c>
      <c r="FB132">
        <v>0.5</v>
      </c>
      <c r="FC132">
        <v>414</v>
      </c>
      <c r="FD132">
        <v>34</v>
      </c>
      <c r="FE132">
        <v>0.54</v>
      </c>
      <c r="FF132">
        <v>0.2</v>
      </c>
      <c r="FG132">
        <v>4.0937553743620061</v>
      </c>
      <c r="FH132">
        <v>7.77695246244519E-2</v>
      </c>
      <c r="FI132">
        <v>2.7116993942430011E-2</v>
      </c>
      <c r="FJ132">
        <v>1</v>
      </c>
      <c r="FK132">
        <v>-4.2657426829268292</v>
      </c>
      <c r="FL132">
        <v>-6.2048571428571168E-2</v>
      </c>
      <c r="FM132">
        <v>2.619009783313574E-2</v>
      </c>
      <c r="FN132">
        <v>1</v>
      </c>
      <c r="FO132">
        <v>409.93629032258059</v>
      </c>
      <c r="FP132">
        <v>-4.2725806452965982E-2</v>
      </c>
      <c r="FQ132">
        <v>1.6737428692924099E-2</v>
      </c>
      <c r="FR132">
        <v>1</v>
      </c>
      <c r="FS132">
        <v>0.39162070731707321</v>
      </c>
      <c r="FT132">
        <v>0.28768868989546997</v>
      </c>
      <c r="FU132">
        <v>3.3618611718296103E-2</v>
      </c>
      <c r="FV132">
        <v>1</v>
      </c>
      <c r="FW132">
        <v>34.316525806451622</v>
      </c>
      <c r="FX132">
        <v>0.1055999999999726</v>
      </c>
      <c r="FY132">
        <v>1.065524156163148E-2</v>
      </c>
      <c r="FZ132">
        <v>1</v>
      </c>
      <c r="GA132">
        <v>5</v>
      </c>
      <c r="GB132">
        <v>5</v>
      </c>
      <c r="GC132" t="s">
        <v>420</v>
      </c>
      <c r="GD132">
        <v>3.16927</v>
      </c>
      <c r="GE132">
        <v>2.7968700000000002</v>
      </c>
      <c r="GF132">
        <v>0.101275</v>
      </c>
      <c r="GG132">
        <v>0.102823</v>
      </c>
      <c r="GH132">
        <v>0.15110000000000001</v>
      </c>
      <c r="GI132">
        <v>0.15082400000000001</v>
      </c>
      <c r="GJ132">
        <v>27668.3</v>
      </c>
      <c r="GK132">
        <v>22070.400000000001</v>
      </c>
      <c r="GL132">
        <v>28811.5</v>
      </c>
      <c r="GM132">
        <v>24129.200000000001</v>
      </c>
      <c r="GN132">
        <v>31117.200000000001</v>
      </c>
      <c r="GO132">
        <v>29904.3</v>
      </c>
      <c r="GP132">
        <v>39747.699999999997</v>
      </c>
      <c r="GQ132">
        <v>39366.9</v>
      </c>
      <c r="GR132">
        <v>2.0770200000000001</v>
      </c>
      <c r="GS132">
        <v>1.8360799999999999</v>
      </c>
      <c r="GT132">
        <v>0.17110300000000001</v>
      </c>
      <c r="GU132">
        <v>0</v>
      </c>
      <c r="GV132">
        <v>33.494</v>
      </c>
      <c r="GW132">
        <v>999.9</v>
      </c>
      <c r="GX132">
        <v>61.7</v>
      </c>
      <c r="GY132">
        <v>35.799999999999997</v>
      </c>
      <c r="GZ132">
        <v>35.967500000000001</v>
      </c>
      <c r="HA132">
        <v>61.869</v>
      </c>
      <c r="HB132">
        <v>30.160299999999999</v>
      </c>
      <c r="HC132">
        <v>1</v>
      </c>
      <c r="HD132">
        <v>0.60056399999999999</v>
      </c>
      <c r="HE132">
        <v>0</v>
      </c>
      <c r="HF132">
        <v>20.277000000000001</v>
      </c>
      <c r="HG132">
        <v>5.2231300000000003</v>
      </c>
      <c r="HH132">
        <v>11.913399999999999</v>
      </c>
      <c r="HI132">
        <v>4.9637500000000001</v>
      </c>
      <c r="HJ132">
        <v>3.2919999999999998</v>
      </c>
      <c r="HK132">
        <v>9999</v>
      </c>
      <c r="HL132">
        <v>9999</v>
      </c>
      <c r="HM132">
        <v>9999</v>
      </c>
      <c r="HN132">
        <v>999.9</v>
      </c>
      <c r="HO132">
        <v>4.9702999999999999</v>
      </c>
      <c r="HP132">
        <v>1.87531</v>
      </c>
      <c r="HQ132">
        <v>1.87408</v>
      </c>
      <c r="HR132">
        <v>1.8733</v>
      </c>
      <c r="HS132">
        <v>1.87469</v>
      </c>
      <c r="HT132">
        <v>1.8696699999999999</v>
      </c>
      <c r="HU132">
        <v>1.8738300000000001</v>
      </c>
      <c r="HV132">
        <v>1.8789100000000001</v>
      </c>
      <c r="HW132">
        <v>0</v>
      </c>
      <c r="HX132">
        <v>0</v>
      </c>
      <c r="HY132">
        <v>0</v>
      </c>
      <c r="HZ132">
        <v>0</v>
      </c>
      <c r="IA132" t="s">
        <v>421</v>
      </c>
      <c r="IB132" t="s">
        <v>422</v>
      </c>
      <c r="IC132" t="s">
        <v>423</v>
      </c>
      <c r="ID132" t="s">
        <v>423</v>
      </c>
      <c r="IE132" t="s">
        <v>423</v>
      </c>
      <c r="IF132" t="s">
        <v>423</v>
      </c>
      <c r="IG132">
        <v>0</v>
      </c>
      <c r="IH132">
        <v>100</v>
      </c>
      <c r="II132">
        <v>100</v>
      </c>
      <c r="IJ132">
        <v>1.0780000000000001</v>
      </c>
      <c r="IK132">
        <v>0.5</v>
      </c>
      <c r="IL132">
        <v>1.102646194013305</v>
      </c>
      <c r="IM132">
        <v>7.5022699049890511E-4</v>
      </c>
      <c r="IN132">
        <v>-1.9075414379404558E-6</v>
      </c>
      <c r="IO132">
        <v>4.87577687351772E-10</v>
      </c>
      <c r="IP132">
        <v>0.49778571428571888</v>
      </c>
      <c r="IQ132">
        <v>0</v>
      </c>
      <c r="IR132">
        <v>0</v>
      </c>
      <c r="IS132">
        <v>0</v>
      </c>
      <c r="IT132">
        <v>1</v>
      </c>
      <c r="IU132">
        <v>1943</v>
      </c>
      <c r="IV132">
        <v>1</v>
      </c>
      <c r="IW132">
        <v>21</v>
      </c>
      <c r="IX132">
        <v>2.8</v>
      </c>
      <c r="IY132">
        <v>2.8</v>
      </c>
      <c r="IZ132">
        <v>1.1035200000000001</v>
      </c>
      <c r="JA132">
        <v>2.4438499999999999</v>
      </c>
      <c r="JB132">
        <v>1.42578</v>
      </c>
      <c r="JC132">
        <v>2.2680699999999998</v>
      </c>
      <c r="JD132">
        <v>1.5478499999999999</v>
      </c>
      <c r="JE132">
        <v>2.3034699999999999</v>
      </c>
      <c r="JF132">
        <v>39.192399999999999</v>
      </c>
      <c r="JG132">
        <v>13.8781</v>
      </c>
      <c r="JH132">
        <v>18</v>
      </c>
      <c r="JI132">
        <v>633.93499999999995</v>
      </c>
      <c r="JJ132">
        <v>454.63</v>
      </c>
      <c r="JK132">
        <v>33.952399999999997</v>
      </c>
      <c r="JL132">
        <v>34.696100000000001</v>
      </c>
      <c r="JM132">
        <v>29.9999</v>
      </c>
      <c r="JN132">
        <v>34.588200000000001</v>
      </c>
      <c r="JO132">
        <v>34.508200000000002</v>
      </c>
      <c r="JP132">
        <v>22.103999999999999</v>
      </c>
      <c r="JQ132">
        <v>0</v>
      </c>
      <c r="JR132">
        <v>100</v>
      </c>
      <c r="JS132">
        <v>-999.9</v>
      </c>
      <c r="JT132">
        <v>414.11700000000002</v>
      </c>
      <c r="JU132">
        <v>35</v>
      </c>
      <c r="JV132">
        <v>93.882499999999993</v>
      </c>
      <c r="JW132">
        <v>100.157</v>
      </c>
    </row>
    <row r="133" spans="1:283" x14ac:dyDescent="0.2">
      <c r="A133">
        <v>117</v>
      </c>
      <c r="B133">
        <v>1690401594</v>
      </c>
      <c r="C133">
        <v>23223.900000095371</v>
      </c>
      <c r="D133" t="s">
        <v>962</v>
      </c>
      <c r="E133" t="s">
        <v>963</v>
      </c>
      <c r="F133">
        <v>15</v>
      </c>
      <c r="P133">
        <v>1690401586</v>
      </c>
      <c r="Q133">
        <f t="shared" si="37"/>
        <v>2.6337960154001279E-4</v>
      </c>
      <c r="R133">
        <f t="shared" si="38"/>
        <v>0.26337960154001278</v>
      </c>
      <c r="S133">
        <f t="shared" si="39"/>
        <v>4.5925520347228126</v>
      </c>
      <c r="T133">
        <f t="shared" si="40"/>
        <v>409.90509677419362</v>
      </c>
      <c r="U133">
        <f t="shared" si="41"/>
        <v>-288.32328190325711</v>
      </c>
      <c r="V133">
        <f t="shared" si="42"/>
        <v>-29.227734959555626</v>
      </c>
      <c r="W133">
        <f t="shared" si="43"/>
        <v>41.55265384051453</v>
      </c>
      <c r="X133">
        <f t="shared" si="44"/>
        <v>1.0578588151805323E-2</v>
      </c>
      <c r="Y133">
        <f>IF(LEFT(CS133,1)&lt;&gt;"0",IF(LEFT(CS133,1)="1",3,CT133),$D$5+$E$5*(DJ133*DC133/($K$5*1000))+$F$5*(DJ133*DC133/($K$5*1000))*MAX(MIN(CQ133,$J$5),$I$5)*MAX(MIN(CQ133,$J$5),$I$5)+$G$5*MAX(MIN(CQ133,$J$5),$I$5)*(DJ133*DC133/($K$5*1000))+$H$5*(DJ133*DC133/($K$5*1000))*(DJ133*DC133/($K$5*1000)))</f>
        <v>2.9516540298415652</v>
      </c>
      <c r="Z133">
        <f t="shared" si="45"/>
        <v>1.0557570476949343E-2</v>
      </c>
      <c r="AA133">
        <f t="shared" si="46"/>
        <v>6.6003663850354114E-3</v>
      </c>
      <c r="AB133">
        <f t="shared" si="47"/>
        <v>241.73527131440977</v>
      </c>
      <c r="AC133">
        <f>(DE133+(AB133+2*0.95*0.0000000567*(((DE133+$B$7)+273)^4-(DE133+273)^4)-44100*Q133)/(1.84*29.3*Y133+8*0.95*0.0000000567*(DE133+273)^3))</f>
        <v>35.660309025725475</v>
      </c>
      <c r="AD133">
        <f>($C$7*DF133+$D$7*DG133+$E$7*AC133)</f>
        <v>35.697016129032257</v>
      </c>
      <c r="AE133">
        <f t="shared" si="48"/>
        <v>5.8700810644678318</v>
      </c>
      <c r="AF133">
        <f t="shared" si="49"/>
        <v>63.569056993625061</v>
      </c>
      <c r="AG133">
        <f t="shared" si="50"/>
        <v>3.4575175304718058</v>
      </c>
      <c r="AH133">
        <f t="shared" si="51"/>
        <v>5.4389945265642972</v>
      </c>
      <c r="AI133">
        <f t="shared" si="52"/>
        <v>2.4125635339960261</v>
      </c>
      <c r="AJ133">
        <f t="shared" si="53"/>
        <v>-11.615040427914565</v>
      </c>
      <c r="AK133">
        <f t="shared" si="54"/>
        <v>-219.19225904786356</v>
      </c>
      <c r="AL133">
        <f>2*0.95*0.0000000567*(((DE133+$B$7)+273)^4-(AD133+273)^4)</f>
        <v>-17.344443592767767</v>
      </c>
      <c r="AM133">
        <f t="shared" si="55"/>
        <v>-6.4164717541361256</v>
      </c>
      <c r="AN133">
        <v>0</v>
      </c>
      <c r="AO133">
        <v>0</v>
      </c>
      <c r="AP133">
        <f>IF(AN133*$H$13&gt;=AR133,1,(AR133/(AR133-AN133*$H$13)))</f>
        <v>1</v>
      </c>
      <c r="AQ133">
        <f t="shared" si="56"/>
        <v>0</v>
      </c>
      <c r="AR133">
        <f>MAX(0,($B$13+$C$13*DJ133)/(1+$D$13*DJ133)*DC133/(DE133+273)*$E$13)</f>
        <v>52271.129099716374</v>
      </c>
      <c r="AS133" t="s">
        <v>414</v>
      </c>
      <c r="AT133">
        <v>12558.6</v>
      </c>
      <c r="AU133">
        <v>607.06799999999998</v>
      </c>
      <c r="AV133">
        <v>2188.17</v>
      </c>
      <c r="AW133">
        <f t="shared" si="57"/>
        <v>0.72256817340517421</v>
      </c>
      <c r="AX133">
        <v>-1.734461745173538</v>
      </c>
      <c r="AY133" t="s">
        <v>964</v>
      </c>
      <c r="AZ133">
        <v>12611.5</v>
      </c>
      <c r="BA133">
        <v>563.98061538461548</v>
      </c>
      <c r="BB133">
        <v>649.96100000000001</v>
      </c>
      <c r="BC133">
        <f t="shared" si="58"/>
        <v>0.13228545192001451</v>
      </c>
      <c r="BD133">
        <v>0.5</v>
      </c>
      <c r="BE133">
        <f t="shared" si="59"/>
        <v>1261.2011906191992</v>
      </c>
      <c r="BF133">
        <f t="shared" si="60"/>
        <v>4.5925520347228126</v>
      </c>
      <c r="BG133">
        <f t="shared" si="61"/>
        <v>83.419284731560566</v>
      </c>
      <c r="BH133">
        <f t="shared" si="62"/>
        <v>5.0166569988647413E-3</v>
      </c>
      <c r="BI133">
        <f t="shared" si="63"/>
        <v>2.3666173816582843</v>
      </c>
      <c r="BJ133">
        <f t="shared" si="64"/>
        <v>366.45971731645096</v>
      </c>
      <c r="BK133" t="s">
        <v>965</v>
      </c>
      <c r="BL133">
        <v>-43.31</v>
      </c>
      <c r="BM133">
        <f t="shared" si="65"/>
        <v>-43.31</v>
      </c>
      <c r="BN133">
        <f t="shared" si="66"/>
        <v>1.0666347673168082</v>
      </c>
      <c r="BO133">
        <f t="shared" si="67"/>
        <v>0.12402132011202624</v>
      </c>
      <c r="BP133">
        <f t="shared" si="68"/>
        <v>0.6893223331600552</v>
      </c>
      <c r="BQ133">
        <f t="shared" si="69"/>
        <v>2.0045318493783246</v>
      </c>
      <c r="BR133">
        <f t="shared" si="70"/>
        <v>0.97287145294863964</v>
      </c>
      <c r="BS133">
        <f t="shared" si="71"/>
        <v>-9.524021265143609E-3</v>
      </c>
      <c r="BT133">
        <f t="shared" si="72"/>
        <v>1.0095240212651435</v>
      </c>
      <c r="BU133">
        <v>3352</v>
      </c>
      <c r="BV133">
        <v>300</v>
      </c>
      <c r="BW133">
        <v>300</v>
      </c>
      <c r="BX133">
        <v>300</v>
      </c>
      <c r="BY133">
        <v>12611.5</v>
      </c>
      <c r="BZ133">
        <v>636.46</v>
      </c>
      <c r="CA133">
        <v>-9.1332900000000005E-3</v>
      </c>
      <c r="CB133">
        <v>1.31</v>
      </c>
      <c r="CC133" t="s">
        <v>417</v>
      </c>
      <c r="CD133" t="s">
        <v>417</v>
      </c>
      <c r="CE133" t="s">
        <v>417</v>
      </c>
      <c r="CF133" t="s">
        <v>417</v>
      </c>
      <c r="CG133" t="s">
        <v>417</v>
      </c>
      <c r="CH133" t="s">
        <v>417</v>
      </c>
      <c r="CI133" t="s">
        <v>417</v>
      </c>
      <c r="CJ133" t="s">
        <v>417</v>
      </c>
      <c r="CK133" t="s">
        <v>417</v>
      </c>
      <c r="CL133" t="s">
        <v>417</v>
      </c>
      <c r="CM133">
        <f>$B$11*DK133+$C$11*DL133+$F$11*DW133*(1-DZ133)</f>
        <v>1499.988387096774</v>
      </c>
      <c r="CN133">
        <f t="shared" si="73"/>
        <v>1261.2011906191992</v>
      </c>
      <c r="CO133">
        <f>($B$11*$D$9+$C$11*$D$9+$F$11*((EJ133+EB133)/MAX(EJ133+EB133+EK133, 0.1)*$I$9+EK133/MAX(EJ133+EB133+EK133, 0.1)*$J$9))/($B$11+$C$11+$F$11)</f>
        <v>0.8408073032220289</v>
      </c>
      <c r="CP133">
        <f>($B$11*$K$9+$C$11*$K$9+$F$11*((EJ133+EB133)/MAX(EJ133+EB133+EK133, 0.1)*$P$9+EK133/MAX(EJ133+EB133+EK133, 0.1)*$Q$9))/($B$11+$C$11+$F$11)</f>
        <v>0.16115809521851576</v>
      </c>
      <c r="CQ133">
        <v>6</v>
      </c>
      <c r="CR133">
        <v>0.5</v>
      </c>
      <c r="CS133" t="s">
        <v>418</v>
      </c>
      <c r="CT133">
        <v>2</v>
      </c>
      <c r="CU133">
        <v>1690401586</v>
      </c>
      <c r="CV133">
        <v>409.90509677419362</v>
      </c>
      <c r="CW133">
        <v>414.60448387096778</v>
      </c>
      <c r="CX133">
        <v>34.107425806451623</v>
      </c>
      <c r="CY133">
        <v>33.853090322580641</v>
      </c>
      <c r="CZ133">
        <v>408.85909677419357</v>
      </c>
      <c r="DA133">
        <v>33.608425806451613</v>
      </c>
      <c r="DB133">
        <v>600.14370967741922</v>
      </c>
      <c r="DC133">
        <v>101.27164516129029</v>
      </c>
      <c r="DD133">
        <v>9.9755603225806469E-2</v>
      </c>
      <c r="DE133">
        <v>34.319570967741939</v>
      </c>
      <c r="DF133">
        <v>35.697016129032257</v>
      </c>
      <c r="DG133">
        <v>999.90000000000032</v>
      </c>
      <c r="DH133">
        <v>0</v>
      </c>
      <c r="DI133">
        <v>0</v>
      </c>
      <c r="DJ133">
        <v>9999.3941935483854</v>
      </c>
      <c r="DK133">
        <v>0</v>
      </c>
      <c r="DL133">
        <v>1825.258064516129</v>
      </c>
      <c r="DM133">
        <v>-4.6647161290322581</v>
      </c>
      <c r="DN133">
        <v>424.4159677419355</v>
      </c>
      <c r="DO133">
        <v>429.13187096774197</v>
      </c>
      <c r="DP133">
        <v>0.25549083870967743</v>
      </c>
      <c r="DQ133">
        <v>414.60448387096778</v>
      </c>
      <c r="DR133">
        <v>33.853090322580641</v>
      </c>
      <c r="DS133">
        <v>3.4542322580645171</v>
      </c>
      <c r="DT133">
        <v>3.42835806451613</v>
      </c>
      <c r="DU133">
        <v>26.396451612903231</v>
      </c>
      <c r="DV133">
        <v>26.269080645161281</v>
      </c>
      <c r="DW133">
        <v>1499.988387096774</v>
      </c>
      <c r="DX133">
        <v>0.97299977419354844</v>
      </c>
      <c r="DY133">
        <v>2.700020322580645E-2</v>
      </c>
      <c r="DZ133">
        <v>0</v>
      </c>
      <c r="EA133">
        <v>564.29141935483869</v>
      </c>
      <c r="EB133">
        <v>4.9993100000000013</v>
      </c>
      <c r="EC133">
        <v>9856.2587096774223</v>
      </c>
      <c r="ED133">
        <v>13259.12258064516</v>
      </c>
      <c r="EE133">
        <v>43.264000000000003</v>
      </c>
      <c r="EF133">
        <v>44.375</v>
      </c>
      <c r="EG133">
        <v>43.503999999999998</v>
      </c>
      <c r="EH133">
        <v>43.822225806451598</v>
      </c>
      <c r="EI133">
        <v>44.53</v>
      </c>
      <c r="EJ133">
        <v>1454.6238709677421</v>
      </c>
      <c r="EK133">
        <v>40.3648387096774</v>
      </c>
      <c r="EL133">
        <v>0</v>
      </c>
      <c r="EM133">
        <v>143.60000014305109</v>
      </c>
      <c r="EN133">
        <v>0</v>
      </c>
      <c r="EO133">
        <v>563.98061538461548</v>
      </c>
      <c r="EP133">
        <v>-34.696752129791847</v>
      </c>
      <c r="EQ133">
        <v>-233.57606603027969</v>
      </c>
      <c r="ER133">
        <v>9858.9707692307693</v>
      </c>
      <c r="ES133">
        <v>15</v>
      </c>
      <c r="ET133">
        <v>1690401618</v>
      </c>
      <c r="EU133" t="s">
        <v>966</v>
      </c>
      <c r="EV133">
        <v>1690401618</v>
      </c>
      <c r="EW133">
        <v>1690401616.5</v>
      </c>
      <c r="EX133">
        <v>80</v>
      </c>
      <c r="EY133">
        <v>-3.2000000000000001E-2</v>
      </c>
      <c r="EZ133">
        <v>-1E-3</v>
      </c>
      <c r="FA133">
        <v>1.046</v>
      </c>
      <c r="FB133">
        <v>0.499</v>
      </c>
      <c r="FC133">
        <v>415</v>
      </c>
      <c r="FD133">
        <v>34</v>
      </c>
      <c r="FE133">
        <v>0.34</v>
      </c>
      <c r="FF133">
        <v>0.22</v>
      </c>
      <c r="FG133">
        <v>4.5650016085727643</v>
      </c>
      <c r="FH133">
        <v>-0.58996704561010949</v>
      </c>
      <c r="FI133">
        <v>6.5756650173374787E-2</v>
      </c>
      <c r="FJ133">
        <v>1</v>
      </c>
      <c r="FK133">
        <v>-4.6964829999999997</v>
      </c>
      <c r="FL133">
        <v>0.56428772983116493</v>
      </c>
      <c r="FM133">
        <v>7.4611466585237346E-2</v>
      </c>
      <c r="FN133">
        <v>1</v>
      </c>
      <c r="FO133">
        <v>409.94013333333328</v>
      </c>
      <c r="FP133">
        <v>-2.11434927686335E-2</v>
      </c>
      <c r="FQ133">
        <v>2.9301573715795819E-2</v>
      </c>
      <c r="FR133">
        <v>1</v>
      </c>
      <c r="FS133">
        <v>0.24485799999999999</v>
      </c>
      <c r="FT133">
        <v>0.27272051031894889</v>
      </c>
      <c r="FU133">
        <v>2.7681152134620409E-2</v>
      </c>
      <c r="FV133">
        <v>1</v>
      </c>
      <c r="FW133">
        <v>34.106486666666662</v>
      </c>
      <c r="FX133">
        <v>0.39874705228042828</v>
      </c>
      <c r="FY133">
        <v>3.0300393103426471E-2</v>
      </c>
      <c r="FZ133">
        <v>1</v>
      </c>
      <c r="GA133">
        <v>5</v>
      </c>
      <c r="GB133">
        <v>5</v>
      </c>
      <c r="GC133" t="s">
        <v>420</v>
      </c>
      <c r="GD133">
        <v>3.1692900000000002</v>
      </c>
      <c r="GE133">
        <v>2.7962199999999999</v>
      </c>
      <c r="GF133">
        <v>0.10127800000000001</v>
      </c>
      <c r="GG133">
        <v>0.102904</v>
      </c>
      <c r="GH133">
        <v>0.15060499999999999</v>
      </c>
      <c r="GI133">
        <v>0.15068899999999999</v>
      </c>
      <c r="GJ133">
        <v>27664.400000000001</v>
      </c>
      <c r="GK133">
        <v>22070.6</v>
      </c>
      <c r="GL133">
        <v>28807.3</v>
      </c>
      <c r="GM133">
        <v>24131.5</v>
      </c>
      <c r="GN133">
        <v>31130.799999999999</v>
      </c>
      <c r="GO133">
        <v>29912</v>
      </c>
      <c r="GP133">
        <v>39742.1</v>
      </c>
      <c r="GQ133">
        <v>39370.9</v>
      </c>
      <c r="GR133">
        <v>2.0764</v>
      </c>
      <c r="GS133">
        <v>1.7782500000000001</v>
      </c>
      <c r="GT133">
        <v>0.185113</v>
      </c>
      <c r="GU133">
        <v>0</v>
      </c>
      <c r="GV133">
        <v>32.690600000000003</v>
      </c>
      <c r="GW133">
        <v>999.9</v>
      </c>
      <c r="GX133">
        <v>61.7</v>
      </c>
      <c r="GY133">
        <v>35.799999999999997</v>
      </c>
      <c r="GZ133">
        <v>35.965800000000002</v>
      </c>
      <c r="HA133">
        <v>62.529000000000003</v>
      </c>
      <c r="HB133">
        <v>29.679500000000001</v>
      </c>
      <c r="HC133">
        <v>1</v>
      </c>
      <c r="HD133">
        <v>0.59880800000000001</v>
      </c>
      <c r="HE133">
        <v>0</v>
      </c>
      <c r="HF133">
        <v>20.276700000000002</v>
      </c>
      <c r="HG133">
        <v>5.2237299999999998</v>
      </c>
      <c r="HH133">
        <v>11.9132</v>
      </c>
      <c r="HI133">
        <v>4.9632500000000004</v>
      </c>
      <c r="HJ133">
        <v>3.2919999999999998</v>
      </c>
      <c r="HK133">
        <v>9999</v>
      </c>
      <c r="HL133">
        <v>9999</v>
      </c>
      <c r="HM133">
        <v>9999</v>
      </c>
      <c r="HN133">
        <v>999.9</v>
      </c>
      <c r="HO133">
        <v>4.9702999999999999</v>
      </c>
      <c r="HP133">
        <v>1.87531</v>
      </c>
      <c r="HQ133">
        <v>1.87408</v>
      </c>
      <c r="HR133">
        <v>1.8733</v>
      </c>
      <c r="HS133">
        <v>1.87469</v>
      </c>
      <c r="HT133">
        <v>1.8696600000000001</v>
      </c>
      <c r="HU133">
        <v>1.87381</v>
      </c>
      <c r="HV133">
        <v>1.87883</v>
      </c>
      <c r="HW133">
        <v>0</v>
      </c>
      <c r="HX133">
        <v>0</v>
      </c>
      <c r="HY133">
        <v>0</v>
      </c>
      <c r="HZ133">
        <v>0</v>
      </c>
      <c r="IA133" t="s">
        <v>421</v>
      </c>
      <c r="IB133" t="s">
        <v>422</v>
      </c>
      <c r="IC133" t="s">
        <v>423</v>
      </c>
      <c r="ID133" t="s">
        <v>423</v>
      </c>
      <c r="IE133" t="s">
        <v>423</v>
      </c>
      <c r="IF133" t="s">
        <v>423</v>
      </c>
      <c r="IG133">
        <v>0</v>
      </c>
      <c r="IH133">
        <v>100</v>
      </c>
      <c r="II133">
        <v>100</v>
      </c>
      <c r="IJ133">
        <v>1.046</v>
      </c>
      <c r="IK133">
        <v>0.499</v>
      </c>
      <c r="IL133">
        <v>1.059585496570252</v>
      </c>
      <c r="IM133">
        <v>7.5022699049890511E-4</v>
      </c>
      <c r="IN133">
        <v>-1.9075414379404558E-6</v>
      </c>
      <c r="IO133">
        <v>4.87577687351772E-10</v>
      </c>
      <c r="IP133">
        <v>0.50016499999998842</v>
      </c>
      <c r="IQ133">
        <v>0</v>
      </c>
      <c r="IR133">
        <v>0</v>
      </c>
      <c r="IS133">
        <v>0</v>
      </c>
      <c r="IT133">
        <v>1</v>
      </c>
      <c r="IU133">
        <v>1943</v>
      </c>
      <c r="IV133">
        <v>1</v>
      </c>
      <c r="IW133">
        <v>21</v>
      </c>
      <c r="IX133">
        <v>2.1</v>
      </c>
      <c r="IY133">
        <v>2</v>
      </c>
      <c r="IZ133">
        <v>1.1047400000000001</v>
      </c>
      <c r="JA133">
        <v>2.4487299999999999</v>
      </c>
      <c r="JB133">
        <v>1.42578</v>
      </c>
      <c r="JC133">
        <v>2.2680699999999998</v>
      </c>
      <c r="JD133">
        <v>1.5478499999999999</v>
      </c>
      <c r="JE133">
        <v>2.3339799999999999</v>
      </c>
      <c r="JF133">
        <v>39.1676</v>
      </c>
      <c r="JG133">
        <v>13.8606</v>
      </c>
      <c r="JH133">
        <v>18</v>
      </c>
      <c r="JI133">
        <v>633.22799999999995</v>
      </c>
      <c r="JJ133">
        <v>419.61099999999999</v>
      </c>
      <c r="JK133">
        <v>33.831499999999998</v>
      </c>
      <c r="JL133">
        <v>34.662199999999999</v>
      </c>
      <c r="JM133">
        <v>29.9999</v>
      </c>
      <c r="JN133">
        <v>34.563200000000002</v>
      </c>
      <c r="JO133">
        <v>34.4863</v>
      </c>
      <c r="JP133">
        <v>22.124600000000001</v>
      </c>
      <c r="JQ133">
        <v>0</v>
      </c>
      <c r="JR133">
        <v>100</v>
      </c>
      <c r="JS133">
        <v>-999.9</v>
      </c>
      <c r="JT133">
        <v>414.58</v>
      </c>
      <c r="JU133">
        <v>35</v>
      </c>
      <c r="JV133">
        <v>93.869100000000003</v>
      </c>
      <c r="JW133">
        <v>100.167</v>
      </c>
    </row>
    <row r="134" spans="1:283" x14ac:dyDescent="0.2">
      <c r="A134">
        <v>118</v>
      </c>
      <c r="B134">
        <v>1690401736.5</v>
      </c>
      <c r="C134">
        <v>23366.400000095371</v>
      </c>
      <c r="D134" t="s">
        <v>967</v>
      </c>
      <c r="E134" t="s">
        <v>968</v>
      </c>
      <c r="F134">
        <v>15</v>
      </c>
      <c r="P134">
        <v>1690401728.75</v>
      </c>
      <c r="Q134">
        <f t="shared" si="37"/>
        <v>-1.9995313630307747E-4</v>
      </c>
      <c r="R134">
        <f t="shared" si="38"/>
        <v>-0.19995313630307746</v>
      </c>
      <c r="S134">
        <f t="shared" si="39"/>
        <v>0.80128923225661286</v>
      </c>
      <c r="T134">
        <f t="shared" si="40"/>
        <v>410.10123333333331</v>
      </c>
      <c r="U134">
        <f t="shared" si="41"/>
        <v>552.28112373961949</v>
      </c>
      <c r="V134">
        <f t="shared" si="42"/>
        <v>55.98475479067973</v>
      </c>
      <c r="W134">
        <f t="shared" si="43"/>
        <v>41.571974852333597</v>
      </c>
      <c r="X134">
        <f t="shared" si="44"/>
        <v>-7.9243021205519203E-3</v>
      </c>
      <c r="Y134">
        <f>IF(LEFT(CS134,1)&lt;&gt;"0",IF(LEFT(CS134,1)="1",3,CT134),$D$5+$E$5*(DJ134*DC134/($K$5*1000))+$F$5*(DJ134*DC134/($K$5*1000))*MAX(MIN(CQ134,$J$5),$I$5)*MAX(MIN(CQ134,$J$5),$I$5)+$G$5*MAX(MIN(CQ134,$J$5),$I$5)*(DJ134*DC134/($K$5*1000))+$H$5*(DJ134*DC134/($K$5*1000))*(DJ134*DC134/($K$5*1000)))</f>
        <v>2.95082306677822</v>
      </c>
      <c r="Z134">
        <f t="shared" si="45"/>
        <v>-7.9361436217252664E-3</v>
      </c>
      <c r="AA134">
        <f t="shared" si="46"/>
        <v>-4.9590244086705039E-3</v>
      </c>
      <c r="AB134">
        <f t="shared" si="47"/>
        <v>241.74199925572574</v>
      </c>
      <c r="AC134">
        <f>(DE134+(AB134+2*0.95*0.0000000567*(((DE134+$B$7)+273)^4-(DE134+273)^4)-44100*Q134)/(1.84*29.3*Y134+8*0.95*0.0000000567*(DE134+273)^3))</f>
        <v>36.00435229332669</v>
      </c>
      <c r="AD134">
        <f>($C$7*DF134+$D$7*DG134+$E$7*AC134)</f>
        <v>35.64676333333334</v>
      </c>
      <c r="AE134">
        <f t="shared" si="48"/>
        <v>5.8538473505554194</v>
      </c>
      <c r="AF134">
        <f t="shared" si="49"/>
        <v>62.036206112477686</v>
      </c>
      <c r="AG134">
        <f t="shared" si="50"/>
        <v>3.4165893882777434</v>
      </c>
      <c r="AH134">
        <f t="shared" si="51"/>
        <v>5.5074118847357196</v>
      </c>
      <c r="AI134">
        <f t="shared" si="52"/>
        <v>2.437257962277676</v>
      </c>
      <c r="AJ134">
        <f t="shared" si="53"/>
        <v>8.8179333109657172</v>
      </c>
      <c r="AK134">
        <f t="shared" si="54"/>
        <v>-175.37240253650015</v>
      </c>
      <c r="AL134">
        <f>2*0.95*0.0000000567*(((DE134+$B$7)+273)^4-(AD134+273)^4)</f>
        <v>-13.892712494900398</v>
      </c>
      <c r="AM134">
        <f t="shared" si="55"/>
        <v>61.294817535290917</v>
      </c>
      <c r="AN134">
        <v>0</v>
      </c>
      <c r="AO134">
        <v>0</v>
      </c>
      <c r="AP134">
        <f>IF(AN134*$H$13&gt;=AR134,1,(AR134/(AR134-AN134*$H$13)))</f>
        <v>1</v>
      </c>
      <c r="AQ134">
        <f t="shared" si="56"/>
        <v>0</v>
      </c>
      <c r="AR134">
        <f>MAX(0,($B$13+$C$13*DJ134)/(1+$D$13*DJ134)*DC134/(DE134+273)*$E$13)</f>
        <v>52209.250524571078</v>
      </c>
      <c r="AS134" t="s">
        <v>414</v>
      </c>
      <c r="AT134">
        <v>12558.6</v>
      </c>
      <c r="AU134">
        <v>607.06799999999998</v>
      </c>
      <c r="AV134">
        <v>2188.17</v>
      </c>
      <c r="AW134">
        <f t="shared" si="57"/>
        <v>0.72256817340517421</v>
      </c>
      <c r="AX134">
        <v>-1.734461745173538</v>
      </c>
      <c r="AY134" t="s">
        <v>969</v>
      </c>
      <c r="AZ134">
        <v>12623.1</v>
      </c>
      <c r="BA134">
        <v>418.86079999999998</v>
      </c>
      <c r="BB134">
        <v>463.976</v>
      </c>
      <c r="BC134">
        <f t="shared" si="58"/>
        <v>9.7236063934341477E-2</v>
      </c>
      <c r="BD134">
        <v>0.5</v>
      </c>
      <c r="BE134">
        <f t="shared" si="59"/>
        <v>1261.2361902879406</v>
      </c>
      <c r="BF134">
        <f t="shared" si="60"/>
        <v>0.80128923225661286</v>
      </c>
      <c r="BG134">
        <f t="shared" si="61"/>
        <v>61.318821417571733</v>
      </c>
      <c r="BH134">
        <f t="shared" si="62"/>
        <v>2.0105282396402201E-3</v>
      </c>
      <c r="BI134">
        <f t="shared" si="63"/>
        <v>3.7161275583219822</v>
      </c>
      <c r="BJ134">
        <f t="shared" si="64"/>
        <v>298.90514647780458</v>
      </c>
      <c r="BK134" t="s">
        <v>970</v>
      </c>
      <c r="BL134">
        <v>-1011.08</v>
      </c>
      <c r="BM134">
        <f t="shared" si="65"/>
        <v>-1011.08</v>
      </c>
      <c r="BN134">
        <f t="shared" si="66"/>
        <v>3.1791644395399765</v>
      </c>
      <c r="BO134">
        <f t="shared" si="67"/>
        <v>3.0585415062207817E-2</v>
      </c>
      <c r="BP134">
        <f t="shared" si="68"/>
        <v>0.53893693834492462</v>
      </c>
      <c r="BQ134">
        <f t="shared" si="69"/>
        <v>-0.31528806641880763</v>
      </c>
      <c r="BR134">
        <f t="shared" si="70"/>
        <v>1.0905014350750299</v>
      </c>
      <c r="BS134">
        <f t="shared" si="71"/>
        <v>-7.3829543039351214E-2</v>
      </c>
      <c r="BT134">
        <f t="shared" si="72"/>
        <v>1.0738295430393512</v>
      </c>
      <c r="BU134">
        <v>3354</v>
      </c>
      <c r="BV134">
        <v>300</v>
      </c>
      <c r="BW134">
        <v>300</v>
      </c>
      <c r="BX134">
        <v>300</v>
      </c>
      <c r="BY134">
        <v>12623.1</v>
      </c>
      <c r="BZ134">
        <v>458.35</v>
      </c>
      <c r="CA134">
        <v>-9.1409799999999999E-3</v>
      </c>
      <c r="CB134">
        <v>1.34</v>
      </c>
      <c r="CC134" t="s">
        <v>417</v>
      </c>
      <c r="CD134" t="s">
        <v>417</v>
      </c>
      <c r="CE134" t="s">
        <v>417</v>
      </c>
      <c r="CF134" t="s">
        <v>417</v>
      </c>
      <c r="CG134" t="s">
        <v>417</v>
      </c>
      <c r="CH134" t="s">
        <v>417</v>
      </c>
      <c r="CI134" t="s">
        <v>417</v>
      </c>
      <c r="CJ134" t="s">
        <v>417</v>
      </c>
      <c r="CK134" t="s">
        <v>417</v>
      </c>
      <c r="CL134" t="s">
        <v>417</v>
      </c>
      <c r="CM134">
        <f>$B$11*DK134+$C$11*DL134+$F$11*DW134*(1-DZ134)</f>
        <v>1500.03</v>
      </c>
      <c r="CN134">
        <f t="shared" si="73"/>
        <v>1261.2361902879406</v>
      </c>
      <c r="CO134">
        <f>($B$11*$D$9+$C$11*$D$9+$F$11*((EJ134+EB134)/MAX(EJ134+EB134+EK134, 0.1)*$I$9+EK134/MAX(EJ134+EB134+EK134, 0.1)*$J$9))/($B$11+$C$11+$F$11)</f>
        <v>0.84080731071241288</v>
      </c>
      <c r="CP134">
        <f>($B$11*$K$9+$C$11*$K$9+$F$11*((EJ134+EB134)/MAX(EJ134+EB134+EK134, 0.1)*$P$9+EK134/MAX(EJ134+EB134+EK134, 0.1)*$Q$9))/($B$11+$C$11+$F$11)</f>
        <v>0.161158109674957</v>
      </c>
      <c r="CQ134">
        <v>6</v>
      </c>
      <c r="CR134">
        <v>0.5</v>
      </c>
      <c r="CS134" t="s">
        <v>418</v>
      </c>
      <c r="CT134">
        <v>2</v>
      </c>
      <c r="CU134">
        <v>1690401728.75</v>
      </c>
      <c r="CV134">
        <v>410.10123333333331</v>
      </c>
      <c r="CW134">
        <v>410.82033333333322</v>
      </c>
      <c r="CX134">
        <v>33.70413666666667</v>
      </c>
      <c r="CY134">
        <v>33.897300000000008</v>
      </c>
      <c r="CZ134">
        <v>408.99523333333332</v>
      </c>
      <c r="DA134">
        <v>33.205136666666668</v>
      </c>
      <c r="DB134">
        <v>600.15703333333329</v>
      </c>
      <c r="DC134">
        <v>101.27006666666669</v>
      </c>
      <c r="DD134">
        <v>9.9964616666666659E-2</v>
      </c>
      <c r="DE134">
        <v>34.544379999999997</v>
      </c>
      <c r="DF134">
        <v>35.64676333333334</v>
      </c>
      <c r="DG134">
        <v>999.9000000000002</v>
      </c>
      <c r="DH134">
        <v>0</v>
      </c>
      <c r="DI134">
        <v>0</v>
      </c>
      <c r="DJ134">
        <v>9994.8326666666653</v>
      </c>
      <c r="DK134">
        <v>0</v>
      </c>
      <c r="DL134">
        <v>1945.588333333334</v>
      </c>
      <c r="DM134">
        <v>-0.77673140000000018</v>
      </c>
      <c r="DN134">
        <v>424.34583333333342</v>
      </c>
      <c r="DO134">
        <v>425.23463333333342</v>
      </c>
      <c r="DP134">
        <v>-0.1930055333333334</v>
      </c>
      <c r="DQ134">
        <v>410.82033333333322</v>
      </c>
      <c r="DR134">
        <v>33.897300000000008</v>
      </c>
      <c r="DS134">
        <v>3.4132376666666668</v>
      </c>
      <c r="DT134">
        <v>3.432783000000001</v>
      </c>
      <c r="DU134">
        <v>26.194236666666669</v>
      </c>
      <c r="DV134">
        <v>26.290906666666661</v>
      </c>
      <c r="DW134">
        <v>1500.03</v>
      </c>
      <c r="DX134">
        <v>0.97299869999999988</v>
      </c>
      <c r="DY134">
        <v>2.7001100000000011E-2</v>
      </c>
      <c r="DZ134">
        <v>0</v>
      </c>
      <c r="EA134">
        <v>418.86216666666672</v>
      </c>
      <c r="EB134">
        <v>4.9993100000000004</v>
      </c>
      <c r="EC134">
        <v>7864.8813333333364</v>
      </c>
      <c r="ED134">
        <v>13259.50333333333</v>
      </c>
      <c r="EE134">
        <v>43.337199999999982</v>
      </c>
      <c r="EF134">
        <v>44.593499999999992</v>
      </c>
      <c r="EG134">
        <v>43.608199999999989</v>
      </c>
      <c r="EH134">
        <v>44</v>
      </c>
      <c r="EI134">
        <v>44.545466666666648</v>
      </c>
      <c r="EJ134">
        <v>1454.664</v>
      </c>
      <c r="EK134">
        <v>40.366333333333323</v>
      </c>
      <c r="EL134">
        <v>0</v>
      </c>
      <c r="EM134">
        <v>141.79999995231631</v>
      </c>
      <c r="EN134">
        <v>0</v>
      </c>
      <c r="EO134">
        <v>418.86079999999998</v>
      </c>
      <c r="EP134">
        <v>-2.614461550206014</v>
      </c>
      <c r="EQ134">
        <v>6.7546151530085536</v>
      </c>
      <c r="ER134">
        <v>7867.0531999999994</v>
      </c>
      <c r="ES134">
        <v>15</v>
      </c>
      <c r="ET134">
        <v>1690401756.5</v>
      </c>
      <c r="EU134" t="s">
        <v>971</v>
      </c>
      <c r="EV134">
        <v>1690401756.5</v>
      </c>
      <c r="EW134">
        <v>1690401754.5</v>
      </c>
      <c r="EX134">
        <v>81</v>
      </c>
      <c r="EY134">
        <v>5.8000000000000003E-2</v>
      </c>
      <c r="EZ134">
        <v>0</v>
      </c>
      <c r="FA134">
        <v>1.1060000000000001</v>
      </c>
      <c r="FB134">
        <v>0.499</v>
      </c>
      <c r="FC134">
        <v>411</v>
      </c>
      <c r="FD134">
        <v>34</v>
      </c>
      <c r="FE134">
        <v>0.28999999999999998</v>
      </c>
      <c r="FF134">
        <v>0.26</v>
      </c>
      <c r="FG134">
        <v>0.85089238035450143</v>
      </c>
      <c r="FH134">
        <v>0.2167677127790775</v>
      </c>
      <c r="FI134">
        <v>3.6488151032118131E-2</v>
      </c>
      <c r="FJ134">
        <v>1</v>
      </c>
      <c r="FK134">
        <v>-0.75497515000000004</v>
      </c>
      <c r="FL134">
        <v>-0.33233443902438942</v>
      </c>
      <c r="FM134">
        <v>4.5055860419345013E-2</v>
      </c>
      <c r="FN134">
        <v>1</v>
      </c>
      <c r="FO134">
        <v>410.05036666666672</v>
      </c>
      <c r="FP134">
        <v>-0.30222914349330798</v>
      </c>
      <c r="FQ134">
        <v>3.3764363198823782E-2</v>
      </c>
      <c r="FR134">
        <v>1</v>
      </c>
      <c r="FS134">
        <v>-0.22113382500000001</v>
      </c>
      <c r="FT134">
        <v>0.44075053283302079</v>
      </c>
      <c r="FU134">
        <v>4.5481336513391667E-2</v>
      </c>
      <c r="FV134">
        <v>1</v>
      </c>
      <c r="FW134">
        <v>33.701136666666663</v>
      </c>
      <c r="FX134">
        <v>0.11717285873196689</v>
      </c>
      <c r="FY134">
        <v>1.0252787696794779E-2</v>
      </c>
      <c r="FZ134">
        <v>1</v>
      </c>
      <c r="GA134">
        <v>5</v>
      </c>
      <c r="GB134">
        <v>5</v>
      </c>
      <c r="GC134" t="s">
        <v>420</v>
      </c>
      <c r="GD134">
        <v>3.1689799999999999</v>
      </c>
      <c r="GE134">
        <v>2.79705</v>
      </c>
      <c r="GF134">
        <v>0.101288</v>
      </c>
      <c r="GG134">
        <v>0.10215399999999999</v>
      </c>
      <c r="GH134">
        <v>0.14922299999999999</v>
      </c>
      <c r="GI134">
        <v>0.150758</v>
      </c>
      <c r="GJ134">
        <v>27661.8</v>
      </c>
      <c r="GK134">
        <v>22083.4</v>
      </c>
      <c r="GL134">
        <v>28805.3</v>
      </c>
      <c r="GM134">
        <v>24125.5</v>
      </c>
      <c r="GN134">
        <v>31179.7</v>
      </c>
      <c r="GO134">
        <v>29902.2</v>
      </c>
      <c r="GP134">
        <v>39739.1</v>
      </c>
      <c r="GQ134">
        <v>39360.9</v>
      </c>
      <c r="GR134">
        <v>2.0758800000000002</v>
      </c>
      <c r="GS134">
        <v>1.7863</v>
      </c>
      <c r="GT134">
        <v>0.172906</v>
      </c>
      <c r="GU134">
        <v>0</v>
      </c>
      <c r="GV134">
        <v>32.829799999999999</v>
      </c>
      <c r="GW134">
        <v>999.9</v>
      </c>
      <c r="GX134">
        <v>61.8</v>
      </c>
      <c r="GY134">
        <v>35.700000000000003</v>
      </c>
      <c r="GZ134">
        <v>35.828400000000002</v>
      </c>
      <c r="HA134">
        <v>62.219000000000001</v>
      </c>
      <c r="HB134">
        <v>30.697099999999999</v>
      </c>
      <c r="HC134">
        <v>1</v>
      </c>
      <c r="HD134">
        <v>0.60545199999999999</v>
      </c>
      <c r="HE134">
        <v>0</v>
      </c>
      <c r="HF134">
        <v>20.276499999999999</v>
      </c>
      <c r="HG134">
        <v>5.2226800000000004</v>
      </c>
      <c r="HH134">
        <v>11.913399999999999</v>
      </c>
      <c r="HI134">
        <v>4.9634999999999998</v>
      </c>
      <c r="HJ134">
        <v>3.2919999999999998</v>
      </c>
      <c r="HK134">
        <v>9999</v>
      </c>
      <c r="HL134">
        <v>9999</v>
      </c>
      <c r="HM134">
        <v>9999</v>
      </c>
      <c r="HN134">
        <v>999.9</v>
      </c>
      <c r="HO134">
        <v>4.9702799999999998</v>
      </c>
      <c r="HP134">
        <v>1.87531</v>
      </c>
      <c r="HQ134">
        <v>1.87408</v>
      </c>
      <c r="HR134">
        <v>1.8732899999999999</v>
      </c>
      <c r="HS134">
        <v>1.87469</v>
      </c>
      <c r="HT134">
        <v>1.8696600000000001</v>
      </c>
      <c r="HU134">
        <v>1.8737900000000001</v>
      </c>
      <c r="HV134">
        <v>1.8788400000000001</v>
      </c>
      <c r="HW134">
        <v>0</v>
      </c>
      <c r="HX134">
        <v>0</v>
      </c>
      <c r="HY134">
        <v>0</v>
      </c>
      <c r="HZ134">
        <v>0</v>
      </c>
      <c r="IA134" t="s">
        <v>421</v>
      </c>
      <c r="IB134" t="s">
        <v>422</v>
      </c>
      <c r="IC134" t="s">
        <v>423</v>
      </c>
      <c r="ID134" t="s">
        <v>423</v>
      </c>
      <c r="IE134" t="s">
        <v>423</v>
      </c>
      <c r="IF134" t="s">
        <v>423</v>
      </c>
      <c r="IG134">
        <v>0</v>
      </c>
      <c r="IH134">
        <v>100</v>
      </c>
      <c r="II134">
        <v>100</v>
      </c>
      <c r="IJ134">
        <v>1.1060000000000001</v>
      </c>
      <c r="IK134">
        <v>0.499</v>
      </c>
      <c r="IL134">
        <v>1.027240477470071</v>
      </c>
      <c r="IM134">
        <v>7.5022699049890511E-4</v>
      </c>
      <c r="IN134">
        <v>-1.9075414379404558E-6</v>
      </c>
      <c r="IO134">
        <v>4.87577687351772E-10</v>
      </c>
      <c r="IP134">
        <v>0.49916190476190542</v>
      </c>
      <c r="IQ134">
        <v>0</v>
      </c>
      <c r="IR134">
        <v>0</v>
      </c>
      <c r="IS134">
        <v>0</v>
      </c>
      <c r="IT134">
        <v>1</v>
      </c>
      <c r="IU134">
        <v>1943</v>
      </c>
      <c r="IV134">
        <v>1</v>
      </c>
      <c r="IW134">
        <v>21</v>
      </c>
      <c r="IX134">
        <v>2</v>
      </c>
      <c r="IY134">
        <v>2</v>
      </c>
      <c r="IZ134">
        <v>1.09619</v>
      </c>
      <c r="JA134">
        <v>2.4401899999999999</v>
      </c>
      <c r="JB134">
        <v>1.42578</v>
      </c>
      <c r="JC134">
        <v>2.2705099999999998</v>
      </c>
      <c r="JD134">
        <v>1.5478499999999999</v>
      </c>
      <c r="JE134">
        <v>2.4682599999999999</v>
      </c>
      <c r="JF134">
        <v>39.1676</v>
      </c>
      <c r="JG134">
        <v>13.8431</v>
      </c>
      <c r="JH134">
        <v>18</v>
      </c>
      <c r="JI134">
        <v>633.17200000000003</v>
      </c>
      <c r="JJ134">
        <v>424.60199999999998</v>
      </c>
      <c r="JK134">
        <v>33.812199999999997</v>
      </c>
      <c r="JL134">
        <v>34.729599999999998</v>
      </c>
      <c r="JM134">
        <v>30.000499999999999</v>
      </c>
      <c r="JN134">
        <v>34.600700000000003</v>
      </c>
      <c r="JO134">
        <v>34.526899999999998</v>
      </c>
      <c r="JP134">
        <v>21.9682</v>
      </c>
      <c r="JQ134">
        <v>0</v>
      </c>
      <c r="JR134">
        <v>100</v>
      </c>
      <c r="JS134">
        <v>-999.9</v>
      </c>
      <c r="JT134">
        <v>410.83600000000001</v>
      </c>
      <c r="JU134">
        <v>35</v>
      </c>
      <c r="JV134">
        <v>93.862300000000005</v>
      </c>
      <c r="JW134">
        <v>100.142</v>
      </c>
    </row>
    <row r="135" spans="1:283" x14ac:dyDescent="0.2">
      <c r="A135">
        <v>119</v>
      </c>
      <c r="B135">
        <v>1690401869.5</v>
      </c>
      <c r="C135">
        <v>23499.400000095371</v>
      </c>
      <c r="D135" t="s">
        <v>972</v>
      </c>
      <c r="E135" t="s">
        <v>973</v>
      </c>
      <c r="F135">
        <v>15</v>
      </c>
      <c r="P135">
        <v>1690401861.5</v>
      </c>
      <c r="Q135">
        <f t="shared" si="37"/>
        <v>6.7003045490975847E-4</v>
      </c>
      <c r="R135">
        <f t="shared" si="38"/>
        <v>0.67003045490975843</v>
      </c>
      <c r="S135">
        <f t="shared" si="39"/>
        <v>6.2912386945864922</v>
      </c>
      <c r="T135">
        <f t="shared" si="40"/>
        <v>409.86241935483872</v>
      </c>
      <c r="U135">
        <f t="shared" si="41"/>
        <v>28.087944065199821</v>
      </c>
      <c r="V135">
        <f t="shared" si="42"/>
        <v>2.8472749193363436</v>
      </c>
      <c r="W135">
        <f t="shared" si="43"/>
        <v>41.547753879694461</v>
      </c>
      <c r="X135">
        <f t="shared" si="44"/>
        <v>2.7098972302119686E-2</v>
      </c>
      <c r="Y135">
        <f>IF(LEFT(CS135,1)&lt;&gt;"0",IF(LEFT(CS135,1)="1",3,CT135),$D$5+$E$5*(DJ135*DC135/($K$5*1000))+$F$5*(DJ135*DC135/($K$5*1000))*MAX(MIN(CQ135,$J$5),$I$5)*MAX(MIN(CQ135,$J$5),$I$5)+$G$5*MAX(MIN(CQ135,$J$5),$I$5)*(DJ135*DC135/($K$5*1000))+$H$5*(DJ135*DC135/($K$5*1000))*(DJ135*DC135/($K$5*1000)))</f>
        <v>2.9522469258005892</v>
      </c>
      <c r="Z135">
        <f t="shared" si="45"/>
        <v>2.6961537789926181E-2</v>
      </c>
      <c r="AA135">
        <f t="shared" si="46"/>
        <v>1.6863250824501429E-2</v>
      </c>
      <c r="AB135">
        <f t="shared" si="47"/>
        <v>241.74064384945495</v>
      </c>
      <c r="AC135">
        <f>(DE135+(AB135+2*0.95*0.0000000567*(((DE135+$B$7)+273)^4-(DE135+273)^4)-44100*Q135)/(1.84*29.3*Y135+8*0.95*0.0000000567*(DE135+273)^3))</f>
        <v>35.629393564723507</v>
      </c>
      <c r="AD135">
        <f>($C$7*DF135+$D$7*DG135+$E$7*AC135)</f>
        <v>35.821480645161287</v>
      </c>
      <c r="AE135">
        <f t="shared" si="48"/>
        <v>5.9104567144994862</v>
      </c>
      <c r="AF135">
        <f t="shared" si="49"/>
        <v>64.238506334013834</v>
      </c>
      <c r="AG135">
        <f t="shared" si="50"/>
        <v>3.5083104422835869</v>
      </c>
      <c r="AH135">
        <f t="shared" si="51"/>
        <v>5.4613823429234394</v>
      </c>
      <c r="AI135">
        <f t="shared" si="52"/>
        <v>2.4021462722158993</v>
      </c>
      <c r="AJ135">
        <f t="shared" si="53"/>
        <v>-29.548343061520349</v>
      </c>
      <c r="AK135">
        <f t="shared" si="54"/>
        <v>-227.29499596810339</v>
      </c>
      <c r="AL135">
        <f>2*0.95*0.0000000567*(((DE135+$B$7)+273)^4-(AD135+273)^4)</f>
        <v>-17.999369839016438</v>
      </c>
      <c r="AM135">
        <f t="shared" si="55"/>
        <v>-33.102065019185204</v>
      </c>
      <c r="AN135">
        <v>0</v>
      </c>
      <c r="AO135">
        <v>0</v>
      </c>
      <c r="AP135">
        <f>IF(AN135*$H$13&gt;=AR135,1,(AR135/(AR135-AN135*$H$13)))</f>
        <v>1</v>
      </c>
      <c r="AQ135">
        <f t="shared" si="56"/>
        <v>0</v>
      </c>
      <c r="AR135">
        <f>MAX(0,($B$13+$C$13*DJ135)/(1+$D$13*DJ135)*DC135/(DE135+273)*$E$13)</f>
        <v>52275.410926413424</v>
      </c>
      <c r="AS135" t="s">
        <v>414</v>
      </c>
      <c r="AT135">
        <v>12558.6</v>
      </c>
      <c r="AU135">
        <v>607.06799999999998</v>
      </c>
      <c r="AV135">
        <v>2188.17</v>
      </c>
      <c r="AW135">
        <f t="shared" si="57"/>
        <v>0.72256817340517421</v>
      </c>
      <c r="AX135">
        <v>-1.734461745173538</v>
      </c>
      <c r="AY135" t="s">
        <v>974</v>
      </c>
      <c r="AZ135">
        <v>12513.4</v>
      </c>
      <c r="BA135">
        <v>678.24830769230766</v>
      </c>
      <c r="BB135">
        <v>887.798</v>
      </c>
      <c r="BC135">
        <f t="shared" si="58"/>
        <v>0.23603307543798513</v>
      </c>
      <c r="BD135">
        <v>0.5</v>
      </c>
      <c r="BE135">
        <f t="shared" si="59"/>
        <v>1261.2274263635823</v>
      </c>
      <c r="BF135">
        <f t="shared" si="60"/>
        <v>6.2912386945864922</v>
      </c>
      <c r="BG135">
        <f t="shared" si="61"/>
        <v>148.84569413566561</v>
      </c>
      <c r="BH135">
        <f t="shared" si="62"/>
        <v>6.3634046263171011E-3</v>
      </c>
      <c r="BI135">
        <f t="shared" si="63"/>
        <v>1.4647160728003443</v>
      </c>
      <c r="BJ135">
        <f t="shared" si="64"/>
        <v>431.65938595069582</v>
      </c>
      <c r="BK135" t="s">
        <v>975</v>
      </c>
      <c r="BL135">
        <v>-399.83</v>
      </c>
      <c r="BM135">
        <f t="shared" si="65"/>
        <v>-399.83</v>
      </c>
      <c r="BN135">
        <f t="shared" si="66"/>
        <v>1.4503614560969951</v>
      </c>
      <c r="BO135">
        <f t="shared" si="67"/>
        <v>0.16274086328325599</v>
      </c>
      <c r="BP135">
        <f t="shared" si="68"/>
        <v>0.5024621329211747</v>
      </c>
      <c r="BQ135">
        <f t="shared" si="69"/>
        <v>0.74644566775083643</v>
      </c>
      <c r="BR135">
        <f t="shared" si="70"/>
        <v>0.82244662267203505</v>
      </c>
      <c r="BS135">
        <f t="shared" si="71"/>
        <v>-9.5936368183410392E-2</v>
      </c>
      <c r="BT135">
        <f t="shared" si="72"/>
        <v>1.0959363681834104</v>
      </c>
      <c r="BU135">
        <v>3356</v>
      </c>
      <c r="BV135">
        <v>300</v>
      </c>
      <c r="BW135">
        <v>300</v>
      </c>
      <c r="BX135">
        <v>300</v>
      </c>
      <c r="BY135">
        <v>12513.4</v>
      </c>
      <c r="BZ135">
        <v>843.25</v>
      </c>
      <c r="CA135">
        <v>-9.0634200000000009E-3</v>
      </c>
      <c r="CB135">
        <v>-5.42</v>
      </c>
      <c r="CC135" t="s">
        <v>417</v>
      </c>
      <c r="CD135" t="s">
        <v>417</v>
      </c>
      <c r="CE135" t="s">
        <v>417</v>
      </c>
      <c r="CF135" t="s">
        <v>417</v>
      </c>
      <c r="CG135" t="s">
        <v>417</v>
      </c>
      <c r="CH135" t="s">
        <v>417</v>
      </c>
      <c r="CI135" t="s">
        <v>417</v>
      </c>
      <c r="CJ135" t="s">
        <v>417</v>
      </c>
      <c r="CK135" t="s">
        <v>417</v>
      </c>
      <c r="CL135" t="s">
        <v>417</v>
      </c>
      <c r="CM135">
        <f>$B$11*DK135+$C$11*DL135+$F$11*DW135*(1-DZ135)</f>
        <v>1500.0193548387099</v>
      </c>
      <c r="CN135">
        <f t="shared" si="73"/>
        <v>1261.2274263635823</v>
      </c>
      <c r="CO135">
        <f>($B$11*$D$9+$C$11*$D$9+$F$11*((EJ135+EB135)/MAX(EJ135+EB135+EK135, 0.1)*$I$9+EK135/MAX(EJ135+EB135+EK135, 0.1)*$J$9))/($B$11+$C$11+$F$11)</f>
        <v>0.84080743511419298</v>
      </c>
      <c r="CP135">
        <f>($B$11*$K$9+$C$11*$K$9+$F$11*((EJ135+EB135)/MAX(EJ135+EB135+EK135, 0.1)*$P$9+EK135/MAX(EJ135+EB135+EK135, 0.1)*$Q$9))/($B$11+$C$11+$F$11)</f>
        <v>0.16115834977039226</v>
      </c>
      <c r="CQ135">
        <v>6</v>
      </c>
      <c r="CR135">
        <v>0.5</v>
      </c>
      <c r="CS135" t="s">
        <v>418</v>
      </c>
      <c r="CT135">
        <v>2</v>
      </c>
      <c r="CU135">
        <v>1690401861.5</v>
      </c>
      <c r="CV135">
        <v>409.86241935483872</v>
      </c>
      <c r="CW135">
        <v>416.42654838709677</v>
      </c>
      <c r="CX135">
        <v>34.608961290322569</v>
      </c>
      <c r="CY135">
        <v>33.96229032258065</v>
      </c>
      <c r="CZ135">
        <v>408.7264193548387</v>
      </c>
      <c r="DA135">
        <v>34.116961290322571</v>
      </c>
      <c r="DB135">
        <v>600.15812903225799</v>
      </c>
      <c r="DC135">
        <v>101.26980645161289</v>
      </c>
      <c r="DD135">
        <v>0.1001945967741936</v>
      </c>
      <c r="DE135">
        <v>34.393403225806452</v>
      </c>
      <c r="DF135">
        <v>35.821480645161287</v>
      </c>
      <c r="DG135">
        <v>999.90000000000032</v>
      </c>
      <c r="DH135">
        <v>0</v>
      </c>
      <c r="DI135">
        <v>0</v>
      </c>
      <c r="DJ135">
        <v>10002.94258064516</v>
      </c>
      <c r="DK135">
        <v>0</v>
      </c>
      <c r="DL135">
        <v>1790.4751612903231</v>
      </c>
      <c r="DM135">
        <v>-6.5930970967741924</v>
      </c>
      <c r="DN135">
        <v>424.5289354838709</v>
      </c>
      <c r="DO135">
        <v>431.06658064516131</v>
      </c>
      <c r="DP135">
        <v>0.65367680645161297</v>
      </c>
      <c r="DQ135">
        <v>416.42654838709677</v>
      </c>
      <c r="DR135">
        <v>33.96229032258065</v>
      </c>
      <c r="DS135">
        <v>3.5055529032258059</v>
      </c>
      <c r="DT135">
        <v>3.439354838709678</v>
      </c>
      <c r="DU135">
        <v>26.646658064516132</v>
      </c>
      <c r="DV135">
        <v>26.323316129032261</v>
      </c>
      <c r="DW135">
        <v>1500.0193548387099</v>
      </c>
      <c r="DX135">
        <v>0.97299358064516117</v>
      </c>
      <c r="DY135">
        <v>2.7006267741935489E-2</v>
      </c>
      <c r="DZ135">
        <v>0</v>
      </c>
      <c r="EA135">
        <v>679.07987096774207</v>
      </c>
      <c r="EB135">
        <v>4.9993100000000013</v>
      </c>
      <c r="EC135">
        <v>11927.416129032261</v>
      </c>
      <c r="ED135">
        <v>13259.37419354839</v>
      </c>
      <c r="EE135">
        <v>43.375</v>
      </c>
      <c r="EF135">
        <v>44.75</v>
      </c>
      <c r="EG135">
        <v>43.686999999999969</v>
      </c>
      <c r="EH135">
        <v>44</v>
      </c>
      <c r="EI135">
        <v>44.618903225806449</v>
      </c>
      <c r="EJ135">
        <v>1454.6470967741941</v>
      </c>
      <c r="EK135">
        <v>40.372258064516117</v>
      </c>
      <c r="EL135">
        <v>0</v>
      </c>
      <c r="EM135">
        <v>132.29999995231631</v>
      </c>
      <c r="EN135">
        <v>0</v>
      </c>
      <c r="EO135">
        <v>678.24830769230766</v>
      </c>
      <c r="EP135">
        <v>-112.39870092276119</v>
      </c>
      <c r="EQ135">
        <v>-1874.9777807443811</v>
      </c>
      <c r="ER135">
        <v>11913.288461538459</v>
      </c>
      <c r="ES135">
        <v>15</v>
      </c>
      <c r="ET135">
        <v>1690401892.5</v>
      </c>
      <c r="EU135" t="s">
        <v>976</v>
      </c>
      <c r="EV135">
        <v>1690401892.5</v>
      </c>
      <c r="EW135">
        <v>1690401890</v>
      </c>
      <c r="EX135">
        <v>82</v>
      </c>
      <c r="EY135">
        <v>3.3000000000000002E-2</v>
      </c>
      <c r="EZ135">
        <v>-7.0000000000000001E-3</v>
      </c>
      <c r="FA135">
        <v>1.1359999999999999</v>
      </c>
      <c r="FB135">
        <v>0.49199999999999999</v>
      </c>
      <c r="FC135">
        <v>417</v>
      </c>
      <c r="FD135">
        <v>34</v>
      </c>
      <c r="FE135">
        <v>0.52</v>
      </c>
      <c r="FF135">
        <v>0.3</v>
      </c>
      <c r="FG135">
        <v>6.3088478750599606</v>
      </c>
      <c r="FH135">
        <v>0.76034932810028288</v>
      </c>
      <c r="FI135">
        <v>7.3795073908885678E-2</v>
      </c>
      <c r="FJ135">
        <v>1</v>
      </c>
      <c r="FK135">
        <v>-6.559849250000001</v>
      </c>
      <c r="FL135">
        <v>-0.77625196998123058</v>
      </c>
      <c r="FM135">
        <v>8.6810662432315874E-2</v>
      </c>
      <c r="FN135">
        <v>1</v>
      </c>
      <c r="FO135">
        <v>409.82673333333338</v>
      </c>
      <c r="FP135">
        <v>0.60392436040139907</v>
      </c>
      <c r="FQ135">
        <v>5.8204772618367123E-2</v>
      </c>
      <c r="FR135">
        <v>1</v>
      </c>
      <c r="FS135">
        <v>0.63241212499999988</v>
      </c>
      <c r="FT135">
        <v>0.38978639774859219</v>
      </c>
      <c r="FU135">
        <v>3.7601397651009928E-2</v>
      </c>
      <c r="FV135">
        <v>1</v>
      </c>
      <c r="FW135">
        <v>34.611619999999988</v>
      </c>
      <c r="FX135">
        <v>0.36430878754167673</v>
      </c>
      <c r="FY135">
        <v>2.632279620405072E-2</v>
      </c>
      <c r="FZ135">
        <v>1</v>
      </c>
      <c r="GA135">
        <v>5</v>
      </c>
      <c r="GB135">
        <v>5</v>
      </c>
      <c r="GC135" t="s">
        <v>420</v>
      </c>
      <c r="GD135">
        <v>3.1690399999999999</v>
      </c>
      <c r="GE135">
        <v>2.79704</v>
      </c>
      <c r="GF135">
        <v>0.10123500000000001</v>
      </c>
      <c r="GG135">
        <v>0.103224</v>
      </c>
      <c r="GH135">
        <v>0.15201000000000001</v>
      </c>
      <c r="GI135">
        <v>0.15093200000000001</v>
      </c>
      <c r="GJ135">
        <v>27652.3</v>
      </c>
      <c r="GK135">
        <v>22053.8</v>
      </c>
      <c r="GL135">
        <v>28794.400000000001</v>
      </c>
      <c r="GM135">
        <v>24122.5</v>
      </c>
      <c r="GN135">
        <v>31066.2</v>
      </c>
      <c r="GO135">
        <v>29893.599999999999</v>
      </c>
      <c r="GP135">
        <v>39723.9</v>
      </c>
      <c r="GQ135">
        <v>39356.800000000003</v>
      </c>
      <c r="GR135">
        <v>2.0752700000000002</v>
      </c>
      <c r="GS135">
        <v>1.8005500000000001</v>
      </c>
      <c r="GT135">
        <v>0.192747</v>
      </c>
      <c r="GU135">
        <v>0</v>
      </c>
      <c r="GV135">
        <v>32.7059</v>
      </c>
      <c r="GW135">
        <v>999.9</v>
      </c>
      <c r="GX135">
        <v>62</v>
      </c>
      <c r="GY135">
        <v>35.700000000000003</v>
      </c>
      <c r="GZ135">
        <v>35.945700000000002</v>
      </c>
      <c r="HA135">
        <v>61.908999999999999</v>
      </c>
      <c r="HB135">
        <v>30.348600000000001</v>
      </c>
      <c r="HC135">
        <v>1</v>
      </c>
      <c r="HD135">
        <v>0.61748999999999998</v>
      </c>
      <c r="HE135">
        <v>0</v>
      </c>
      <c r="HF135">
        <v>20.276700000000002</v>
      </c>
      <c r="HG135">
        <v>5.2226800000000004</v>
      </c>
      <c r="HH135">
        <v>11.914099999999999</v>
      </c>
      <c r="HI135">
        <v>4.9634</v>
      </c>
      <c r="HJ135">
        <v>3.2919999999999998</v>
      </c>
      <c r="HK135">
        <v>9999</v>
      </c>
      <c r="HL135">
        <v>9999</v>
      </c>
      <c r="HM135">
        <v>9999</v>
      </c>
      <c r="HN135">
        <v>999.9</v>
      </c>
      <c r="HO135">
        <v>4.9702900000000003</v>
      </c>
      <c r="HP135">
        <v>1.87531</v>
      </c>
      <c r="HQ135">
        <v>1.87408</v>
      </c>
      <c r="HR135">
        <v>1.8732899999999999</v>
      </c>
      <c r="HS135">
        <v>1.87469</v>
      </c>
      <c r="HT135">
        <v>1.8696600000000001</v>
      </c>
      <c r="HU135">
        <v>1.8737999999999999</v>
      </c>
      <c r="HV135">
        <v>1.8788499999999999</v>
      </c>
      <c r="HW135">
        <v>0</v>
      </c>
      <c r="HX135">
        <v>0</v>
      </c>
      <c r="HY135">
        <v>0</v>
      </c>
      <c r="HZ135">
        <v>0</v>
      </c>
      <c r="IA135" t="s">
        <v>421</v>
      </c>
      <c r="IB135" t="s">
        <v>422</v>
      </c>
      <c r="IC135" t="s">
        <v>423</v>
      </c>
      <c r="ID135" t="s">
        <v>423</v>
      </c>
      <c r="IE135" t="s">
        <v>423</v>
      </c>
      <c r="IF135" t="s">
        <v>423</v>
      </c>
      <c r="IG135">
        <v>0</v>
      </c>
      <c r="IH135">
        <v>100</v>
      </c>
      <c r="II135">
        <v>100</v>
      </c>
      <c r="IJ135">
        <v>1.1359999999999999</v>
      </c>
      <c r="IK135">
        <v>0.49199999999999999</v>
      </c>
      <c r="IL135">
        <v>1.0857989429602879</v>
      </c>
      <c r="IM135">
        <v>7.5022699049890511E-4</v>
      </c>
      <c r="IN135">
        <v>-1.9075414379404558E-6</v>
      </c>
      <c r="IO135">
        <v>4.87577687351772E-10</v>
      </c>
      <c r="IP135">
        <v>0.49900499999998971</v>
      </c>
      <c r="IQ135">
        <v>0</v>
      </c>
      <c r="IR135">
        <v>0</v>
      </c>
      <c r="IS135">
        <v>0</v>
      </c>
      <c r="IT135">
        <v>1</v>
      </c>
      <c r="IU135">
        <v>1943</v>
      </c>
      <c r="IV135">
        <v>1</v>
      </c>
      <c r="IW135">
        <v>21</v>
      </c>
      <c r="IX135">
        <v>1.9</v>
      </c>
      <c r="IY135">
        <v>1.9</v>
      </c>
      <c r="IZ135">
        <v>1.1084000000000001</v>
      </c>
      <c r="JA135">
        <v>2.4426299999999999</v>
      </c>
      <c r="JB135">
        <v>1.42578</v>
      </c>
      <c r="JC135">
        <v>2.2680699999999998</v>
      </c>
      <c r="JD135">
        <v>1.5478499999999999</v>
      </c>
      <c r="JE135">
        <v>2.3913600000000002</v>
      </c>
      <c r="JF135">
        <v>39.217300000000002</v>
      </c>
      <c r="JG135">
        <v>13.8081</v>
      </c>
      <c r="JH135">
        <v>18</v>
      </c>
      <c r="JI135">
        <v>633.69200000000001</v>
      </c>
      <c r="JJ135">
        <v>433.738</v>
      </c>
      <c r="JK135">
        <v>33.832000000000001</v>
      </c>
      <c r="JL135">
        <v>34.864600000000003</v>
      </c>
      <c r="JM135">
        <v>30.000399999999999</v>
      </c>
      <c r="JN135">
        <v>34.704700000000003</v>
      </c>
      <c r="JO135">
        <v>34.6267</v>
      </c>
      <c r="JP135">
        <v>22.2087</v>
      </c>
      <c r="JQ135">
        <v>0</v>
      </c>
      <c r="JR135">
        <v>100</v>
      </c>
      <c r="JS135">
        <v>-999.9</v>
      </c>
      <c r="JT135">
        <v>416.483</v>
      </c>
      <c r="JU135">
        <v>35</v>
      </c>
      <c r="JV135">
        <v>93.826400000000007</v>
      </c>
      <c r="JW135">
        <v>100.131</v>
      </c>
    </row>
    <row r="136" spans="1:283" x14ac:dyDescent="0.2">
      <c r="A136">
        <v>120</v>
      </c>
      <c r="B136">
        <v>1690402060.0999999</v>
      </c>
      <c r="C136">
        <v>23690</v>
      </c>
      <c r="D136" t="s">
        <v>977</v>
      </c>
      <c r="E136" t="s">
        <v>978</v>
      </c>
      <c r="F136">
        <v>15</v>
      </c>
      <c r="P136">
        <v>1690402052.099999</v>
      </c>
      <c r="Q136">
        <f t="shared" si="37"/>
        <v>6.7616616292545206E-5</v>
      </c>
      <c r="R136">
        <f t="shared" si="38"/>
        <v>6.7616616292545201E-2</v>
      </c>
      <c r="S136">
        <f t="shared" si="39"/>
        <v>1.7925000762981771</v>
      </c>
      <c r="T136">
        <f t="shared" si="40"/>
        <v>409.96187096774202</v>
      </c>
      <c r="U136">
        <f t="shared" si="41"/>
        <v>-632.83969489796129</v>
      </c>
      <c r="V136">
        <f t="shared" si="42"/>
        <v>-64.140942795175107</v>
      </c>
      <c r="W136">
        <f t="shared" si="43"/>
        <v>41.551345666116511</v>
      </c>
      <c r="X136">
        <f t="shared" si="44"/>
        <v>2.7399318147222451E-3</v>
      </c>
      <c r="Y136">
        <f>IF(LEFT(CS136,1)&lt;&gt;"0",IF(LEFT(CS136,1)="1",3,CT136),$D$5+$E$5*(DJ136*DC136/($K$5*1000))+$F$5*(DJ136*DC136/($K$5*1000))*MAX(MIN(CQ136,$J$5),$I$5)*MAX(MIN(CQ136,$J$5),$I$5)+$G$5*MAX(MIN(CQ136,$J$5),$I$5)*(DJ136*DC136/($K$5*1000))+$H$5*(DJ136*DC136/($K$5*1000))*(DJ136*DC136/($K$5*1000)))</f>
        <v>2.9511922891847018</v>
      </c>
      <c r="Z136">
        <f t="shared" si="45"/>
        <v>2.7385193823967237E-3</v>
      </c>
      <c r="AA136">
        <f t="shared" si="46"/>
        <v>1.7117014517195779E-3</v>
      </c>
      <c r="AB136">
        <f t="shared" si="47"/>
        <v>241.734608042666</v>
      </c>
      <c r="AC136">
        <f>(DE136+(AB136+2*0.95*0.0000000567*(((DE136+$B$7)+273)^4-(DE136+273)^4)-44100*Q136)/(1.84*29.3*Y136+8*0.95*0.0000000567*(DE136+273)^3))</f>
        <v>35.85298103030896</v>
      </c>
      <c r="AD136">
        <f>($C$7*DF136+$D$7*DG136+$E$7*AC136)</f>
        <v>35.597903225806448</v>
      </c>
      <c r="AE136">
        <f t="shared" si="48"/>
        <v>5.838100945063518</v>
      </c>
      <c r="AF136">
        <f t="shared" si="49"/>
        <v>62.935091818245482</v>
      </c>
      <c r="AG136">
        <f t="shared" si="50"/>
        <v>3.4502401730087442</v>
      </c>
      <c r="AH136">
        <f t="shared" si="51"/>
        <v>5.482219971924291</v>
      </c>
      <c r="AI136">
        <f t="shared" si="52"/>
        <v>2.3878607720547738</v>
      </c>
      <c r="AJ136">
        <f t="shared" si="53"/>
        <v>-2.9818927785012437</v>
      </c>
      <c r="AK136">
        <f t="shared" si="54"/>
        <v>-180.74548120147483</v>
      </c>
      <c r="AL136">
        <f>2*0.95*0.0000000567*(((DE136+$B$7)+273)^4-(AD136+273)^4)</f>
        <v>-14.307416814088409</v>
      </c>
      <c r="AM136">
        <f t="shared" si="55"/>
        <v>43.699817248601505</v>
      </c>
      <c r="AN136">
        <v>0</v>
      </c>
      <c r="AO136">
        <v>0</v>
      </c>
      <c r="AP136">
        <f>IF(AN136*$H$13&gt;=AR136,1,(AR136/(AR136-AN136*$H$13)))</f>
        <v>1</v>
      </c>
      <c r="AQ136">
        <f t="shared" si="56"/>
        <v>0</v>
      </c>
      <c r="AR136">
        <f>MAX(0,($B$13+$C$13*DJ136)/(1+$D$13*DJ136)*DC136/(DE136+273)*$E$13)</f>
        <v>52233.435521451131</v>
      </c>
      <c r="AS136" t="s">
        <v>414</v>
      </c>
      <c r="AT136">
        <v>12558.6</v>
      </c>
      <c r="AU136">
        <v>607.06799999999998</v>
      </c>
      <c r="AV136">
        <v>2188.17</v>
      </c>
      <c r="AW136">
        <f t="shared" si="57"/>
        <v>0.72256817340517421</v>
      </c>
      <c r="AX136">
        <v>-1.734461745173538</v>
      </c>
      <c r="AY136" t="s">
        <v>979</v>
      </c>
      <c r="AZ136">
        <v>12563.3</v>
      </c>
      <c r="BA136">
        <v>508.59415384615392</v>
      </c>
      <c r="BB136">
        <v>604.64300000000003</v>
      </c>
      <c r="BC136">
        <f t="shared" si="58"/>
        <v>0.15885215929704988</v>
      </c>
      <c r="BD136">
        <v>0.5</v>
      </c>
      <c r="BE136">
        <f t="shared" si="59"/>
        <v>1261.1993812021167</v>
      </c>
      <c r="BF136">
        <f t="shared" si="60"/>
        <v>1.7925000762981771</v>
      </c>
      <c r="BG136">
        <f t="shared" si="61"/>
        <v>100.17212250402969</v>
      </c>
      <c r="BH136">
        <f t="shared" si="62"/>
        <v>2.7965140754429951E-3</v>
      </c>
      <c r="BI136">
        <f t="shared" si="63"/>
        <v>2.6189453942243603</v>
      </c>
      <c r="BJ136">
        <f t="shared" si="64"/>
        <v>351.60167519010309</v>
      </c>
      <c r="BK136" t="s">
        <v>980</v>
      </c>
      <c r="BL136">
        <v>-30.54</v>
      </c>
      <c r="BM136">
        <f t="shared" si="65"/>
        <v>-30.54</v>
      </c>
      <c r="BN136">
        <f t="shared" si="66"/>
        <v>1.0505091434118976</v>
      </c>
      <c r="BO136">
        <f t="shared" si="67"/>
        <v>0.15121444710240375</v>
      </c>
      <c r="BP136">
        <f t="shared" si="68"/>
        <v>0.71371517683699082</v>
      </c>
      <c r="BQ136">
        <f t="shared" si="69"/>
        <v>-39.607771609834195</v>
      </c>
      <c r="BR136">
        <f t="shared" si="70"/>
        <v>1.0015337403911955</v>
      </c>
      <c r="BS136">
        <f t="shared" si="71"/>
        <v>-9.0801067601424881E-3</v>
      </c>
      <c r="BT136">
        <f t="shared" si="72"/>
        <v>1.0090801067601425</v>
      </c>
      <c r="BU136">
        <v>3358</v>
      </c>
      <c r="BV136">
        <v>300</v>
      </c>
      <c r="BW136">
        <v>300</v>
      </c>
      <c r="BX136">
        <v>300</v>
      </c>
      <c r="BY136">
        <v>12563.3</v>
      </c>
      <c r="BZ136">
        <v>597.26</v>
      </c>
      <c r="CA136">
        <v>-9.1011900000000003E-3</v>
      </c>
      <c r="CB136">
        <v>4.91</v>
      </c>
      <c r="CC136" t="s">
        <v>417</v>
      </c>
      <c r="CD136" t="s">
        <v>417</v>
      </c>
      <c r="CE136" t="s">
        <v>417</v>
      </c>
      <c r="CF136" t="s">
        <v>417</v>
      </c>
      <c r="CG136" t="s">
        <v>417</v>
      </c>
      <c r="CH136" t="s">
        <v>417</v>
      </c>
      <c r="CI136" t="s">
        <v>417</v>
      </c>
      <c r="CJ136" t="s">
        <v>417</v>
      </c>
      <c r="CK136" t="s">
        <v>417</v>
      </c>
      <c r="CL136" t="s">
        <v>417</v>
      </c>
      <c r="CM136">
        <f>$B$11*DK136+$C$11*DL136+$F$11*DW136*(1-DZ136)</f>
        <v>1499.986451612903</v>
      </c>
      <c r="CN136">
        <f t="shared" si="73"/>
        <v>1261.1993812021167</v>
      </c>
      <c r="CO136">
        <f>($B$11*$D$9+$C$11*$D$9+$F$11*((EJ136+EB136)/MAX(EJ136+EB136+EK136, 0.1)*$I$9+EK136/MAX(EJ136+EB136+EK136, 0.1)*$J$9))/($B$11+$C$11+$F$11)</f>
        <v>0.84080718185552694</v>
      </c>
      <c r="CP136">
        <f>($B$11*$K$9+$C$11*$K$9+$F$11*((EJ136+EB136)/MAX(EJ136+EB136+EK136, 0.1)*$P$9+EK136/MAX(EJ136+EB136+EK136, 0.1)*$Q$9))/($B$11+$C$11+$F$11)</f>
        <v>0.16115786098116686</v>
      </c>
      <c r="CQ136">
        <v>6</v>
      </c>
      <c r="CR136">
        <v>0.5</v>
      </c>
      <c r="CS136" t="s">
        <v>418</v>
      </c>
      <c r="CT136">
        <v>2</v>
      </c>
      <c r="CU136">
        <v>1690402052.099999</v>
      </c>
      <c r="CV136">
        <v>409.96187096774202</v>
      </c>
      <c r="CW136">
        <v>411.78167741935482</v>
      </c>
      <c r="CX136">
        <v>34.041422580645147</v>
      </c>
      <c r="CY136">
        <v>33.976122580645161</v>
      </c>
      <c r="CZ136">
        <v>408.86187096774188</v>
      </c>
      <c r="DA136">
        <v>33.550422580645147</v>
      </c>
      <c r="DB136">
        <v>600.13645161290333</v>
      </c>
      <c r="DC136">
        <v>101.2545161290323</v>
      </c>
      <c r="DD136">
        <v>9.9655096774193541E-2</v>
      </c>
      <c r="DE136">
        <v>34.461887096774198</v>
      </c>
      <c r="DF136">
        <v>35.597903225806448</v>
      </c>
      <c r="DG136">
        <v>999.90000000000032</v>
      </c>
      <c r="DH136">
        <v>0</v>
      </c>
      <c r="DI136">
        <v>0</v>
      </c>
      <c r="DJ136">
        <v>9998.463870967742</v>
      </c>
      <c r="DK136">
        <v>0</v>
      </c>
      <c r="DL136">
        <v>1728.062580645161</v>
      </c>
      <c r="DM136">
        <v>-1.7796806451612901</v>
      </c>
      <c r="DN136">
        <v>424.45154838709692</v>
      </c>
      <c r="DO136">
        <v>426.26441935483882</v>
      </c>
      <c r="DP136">
        <v>6.6745419354838714E-2</v>
      </c>
      <c r="DQ136">
        <v>411.78167741935482</v>
      </c>
      <c r="DR136">
        <v>33.976122580645161</v>
      </c>
      <c r="DS136">
        <v>3.446994516129033</v>
      </c>
      <c r="DT136">
        <v>3.4402354838709681</v>
      </c>
      <c r="DU136">
        <v>26.3608935483871</v>
      </c>
      <c r="DV136">
        <v>26.327645161290331</v>
      </c>
      <c r="DW136">
        <v>1499.986451612903</v>
      </c>
      <c r="DX136">
        <v>0.97300348387096769</v>
      </c>
      <c r="DY136">
        <v>2.6996716129032261E-2</v>
      </c>
      <c r="DZ136">
        <v>0</v>
      </c>
      <c r="EA136">
        <v>508.8381612903226</v>
      </c>
      <c r="EB136">
        <v>4.9993100000000013</v>
      </c>
      <c r="EC136">
        <v>9514.7361290322588</v>
      </c>
      <c r="ED136">
        <v>13259.13548387097</v>
      </c>
      <c r="EE136">
        <v>43.375</v>
      </c>
      <c r="EF136">
        <v>44.75</v>
      </c>
      <c r="EG136">
        <v>43.686999999999969</v>
      </c>
      <c r="EH136">
        <v>44.061999999999969</v>
      </c>
      <c r="EI136">
        <v>44.596548387096767</v>
      </c>
      <c r="EJ136">
        <v>1454.627741935484</v>
      </c>
      <c r="EK136">
        <v>40.358709677419348</v>
      </c>
      <c r="EL136">
        <v>0</v>
      </c>
      <c r="EM136">
        <v>190.4000000953674</v>
      </c>
      <c r="EN136">
        <v>0</v>
      </c>
      <c r="EO136">
        <v>508.59415384615392</v>
      </c>
      <c r="EP136">
        <v>-19.89223930429068</v>
      </c>
      <c r="EQ136">
        <v>-260.88547026615072</v>
      </c>
      <c r="ER136">
        <v>9511.5130769230782</v>
      </c>
      <c r="ES136">
        <v>15</v>
      </c>
      <c r="ET136">
        <v>1690402086.0999999</v>
      </c>
      <c r="EU136" t="s">
        <v>981</v>
      </c>
      <c r="EV136">
        <v>1690402086.0999999</v>
      </c>
      <c r="EW136">
        <v>1690402083.0999999</v>
      </c>
      <c r="EX136">
        <v>83</v>
      </c>
      <c r="EY136">
        <v>-3.9E-2</v>
      </c>
      <c r="EZ136">
        <v>-2E-3</v>
      </c>
      <c r="FA136">
        <v>1.1000000000000001</v>
      </c>
      <c r="FB136">
        <v>0.49099999999999999</v>
      </c>
      <c r="FC136">
        <v>412</v>
      </c>
      <c r="FD136">
        <v>34</v>
      </c>
      <c r="FE136">
        <v>0.47</v>
      </c>
      <c r="FF136">
        <v>0.21</v>
      </c>
      <c r="FG136">
        <v>1.7514620776260801</v>
      </c>
      <c r="FH136">
        <v>-0.13594960442041859</v>
      </c>
      <c r="FI136">
        <v>3.4105682221939111E-2</v>
      </c>
      <c r="FJ136">
        <v>1</v>
      </c>
      <c r="FK136">
        <v>-1.7677297560975609</v>
      </c>
      <c r="FL136">
        <v>-0.18518090592334671</v>
      </c>
      <c r="FM136">
        <v>3.7426786057243228E-2</v>
      </c>
      <c r="FN136">
        <v>1</v>
      </c>
      <c r="FO136">
        <v>410.00193548387102</v>
      </c>
      <c r="FP136">
        <v>7.2580645159378246E-2</v>
      </c>
      <c r="FQ136">
        <v>1.9022796992321931E-2</v>
      </c>
      <c r="FR136">
        <v>1</v>
      </c>
      <c r="FS136">
        <v>4.6049371951219512E-2</v>
      </c>
      <c r="FT136">
        <v>0.46865948048780481</v>
      </c>
      <c r="FU136">
        <v>4.6384569833334957E-2</v>
      </c>
      <c r="FV136">
        <v>1</v>
      </c>
      <c r="FW136">
        <v>34.042864516129043</v>
      </c>
      <c r="FX136">
        <v>0.45869999999989652</v>
      </c>
      <c r="FY136">
        <v>3.4291732741920052E-2</v>
      </c>
      <c r="FZ136">
        <v>1</v>
      </c>
      <c r="GA136">
        <v>5</v>
      </c>
      <c r="GB136">
        <v>5</v>
      </c>
      <c r="GC136" t="s">
        <v>420</v>
      </c>
      <c r="GD136">
        <v>3.1689699999999998</v>
      </c>
      <c r="GE136">
        <v>2.7970199999999998</v>
      </c>
      <c r="GF136">
        <v>0.101187</v>
      </c>
      <c r="GG136">
        <v>0.102274</v>
      </c>
      <c r="GH136">
        <v>0.150255</v>
      </c>
      <c r="GI136">
        <v>0.15091599999999999</v>
      </c>
      <c r="GJ136">
        <v>27649.200000000001</v>
      </c>
      <c r="GK136">
        <v>22068.3</v>
      </c>
      <c r="GL136">
        <v>28790.5</v>
      </c>
      <c r="GM136">
        <v>24113.4</v>
      </c>
      <c r="GN136">
        <v>31128.7</v>
      </c>
      <c r="GO136">
        <v>29882.9</v>
      </c>
      <c r="GP136">
        <v>39720</v>
      </c>
      <c r="GQ136">
        <v>39341</v>
      </c>
      <c r="GR136">
        <v>2.0737199999999998</v>
      </c>
      <c r="GS136">
        <v>1.8111299999999999</v>
      </c>
      <c r="GT136">
        <v>0.179809</v>
      </c>
      <c r="GU136">
        <v>0</v>
      </c>
      <c r="GV136">
        <v>32.737400000000001</v>
      </c>
      <c r="GW136">
        <v>999.9</v>
      </c>
      <c r="GX136">
        <v>62</v>
      </c>
      <c r="GY136">
        <v>35.700000000000003</v>
      </c>
      <c r="GZ136">
        <v>35.947699999999998</v>
      </c>
      <c r="HA136">
        <v>62.197099999999999</v>
      </c>
      <c r="HB136">
        <v>30.632999999999999</v>
      </c>
      <c r="HC136">
        <v>1</v>
      </c>
      <c r="HD136">
        <v>0.63281200000000004</v>
      </c>
      <c r="HE136">
        <v>0</v>
      </c>
      <c r="HF136">
        <v>20.276</v>
      </c>
      <c r="HG136">
        <v>5.2225299999999999</v>
      </c>
      <c r="HH136">
        <v>11.914099999999999</v>
      </c>
      <c r="HI136">
        <v>4.9635499999999997</v>
      </c>
      <c r="HJ136">
        <v>3.2919999999999998</v>
      </c>
      <c r="HK136">
        <v>9999</v>
      </c>
      <c r="HL136">
        <v>9999</v>
      </c>
      <c r="HM136">
        <v>9999</v>
      </c>
      <c r="HN136">
        <v>999.9</v>
      </c>
      <c r="HO136">
        <v>4.9702999999999999</v>
      </c>
      <c r="HP136">
        <v>1.87531</v>
      </c>
      <c r="HQ136">
        <v>1.87408</v>
      </c>
      <c r="HR136">
        <v>1.8733200000000001</v>
      </c>
      <c r="HS136">
        <v>1.87469</v>
      </c>
      <c r="HT136">
        <v>1.8696600000000001</v>
      </c>
      <c r="HU136">
        <v>1.8738300000000001</v>
      </c>
      <c r="HV136">
        <v>1.8788499999999999</v>
      </c>
      <c r="HW136">
        <v>0</v>
      </c>
      <c r="HX136">
        <v>0</v>
      </c>
      <c r="HY136">
        <v>0</v>
      </c>
      <c r="HZ136">
        <v>0</v>
      </c>
      <c r="IA136" t="s">
        <v>421</v>
      </c>
      <c r="IB136" t="s">
        <v>422</v>
      </c>
      <c r="IC136" t="s">
        <v>423</v>
      </c>
      <c r="ID136" t="s">
        <v>423</v>
      </c>
      <c r="IE136" t="s">
        <v>423</v>
      </c>
      <c r="IF136" t="s">
        <v>423</v>
      </c>
      <c r="IG136">
        <v>0</v>
      </c>
      <c r="IH136">
        <v>100</v>
      </c>
      <c r="II136">
        <v>100</v>
      </c>
      <c r="IJ136">
        <v>1.1000000000000001</v>
      </c>
      <c r="IK136">
        <v>0.49099999999999999</v>
      </c>
      <c r="IL136">
        <v>1.118889620215636</v>
      </c>
      <c r="IM136">
        <v>7.5022699049890511E-4</v>
      </c>
      <c r="IN136">
        <v>-1.9075414379404558E-6</v>
      </c>
      <c r="IO136">
        <v>4.87577687351772E-10</v>
      </c>
      <c r="IP136">
        <v>0.49244285714284791</v>
      </c>
      <c r="IQ136">
        <v>0</v>
      </c>
      <c r="IR136">
        <v>0</v>
      </c>
      <c r="IS136">
        <v>0</v>
      </c>
      <c r="IT136">
        <v>1</v>
      </c>
      <c r="IU136">
        <v>1943</v>
      </c>
      <c r="IV136">
        <v>1</v>
      </c>
      <c r="IW136">
        <v>21</v>
      </c>
      <c r="IX136">
        <v>2.8</v>
      </c>
      <c r="IY136">
        <v>2.8</v>
      </c>
      <c r="IZ136">
        <v>1.09741</v>
      </c>
      <c r="JA136">
        <v>2.4328599999999998</v>
      </c>
      <c r="JB136">
        <v>1.42578</v>
      </c>
      <c r="JC136">
        <v>2.2680699999999998</v>
      </c>
      <c r="JD136">
        <v>1.5478499999999999</v>
      </c>
      <c r="JE136">
        <v>2.4853499999999999</v>
      </c>
      <c r="JF136">
        <v>39.341799999999999</v>
      </c>
      <c r="JG136">
        <v>13.7906</v>
      </c>
      <c r="JH136">
        <v>18</v>
      </c>
      <c r="JI136">
        <v>633.95899999999995</v>
      </c>
      <c r="JJ136">
        <v>441.13200000000001</v>
      </c>
      <c r="JK136">
        <v>33.819899999999997</v>
      </c>
      <c r="JL136">
        <v>35.022199999999998</v>
      </c>
      <c r="JM136">
        <v>30.000399999999999</v>
      </c>
      <c r="JN136">
        <v>34.859299999999998</v>
      </c>
      <c r="JO136">
        <v>34.777500000000003</v>
      </c>
      <c r="JP136">
        <v>22.003900000000002</v>
      </c>
      <c r="JQ136">
        <v>0</v>
      </c>
      <c r="JR136">
        <v>100</v>
      </c>
      <c r="JS136">
        <v>-999.9</v>
      </c>
      <c r="JT136">
        <v>411.81599999999997</v>
      </c>
      <c r="JU136">
        <v>35</v>
      </c>
      <c r="JV136">
        <v>93.815700000000007</v>
      </c>
      <c r="JW136">
        <v>100.09099999999999</v>
      </c>
    </row>
    <row r="137" spans="1:283" x14ac:dyDescent="0.2">
      <c r="A137">
        <v>121</v>
      </c>
      <c r="B137">
        <v>1690402237.0999999</v>
      </c>
      <c r="C137">
        <v>23867</v>
      </c>
      <c r="D137" t="s">
        <v>982</v>
      </c>
      <c r="E137" t="s">
        <v>983</v>
      </c>
      <c r="F137">
        <v>15</v>
      </c>
      <c r="P137">
        <v>1690402229.099999</v>
      </c>
      <c r="Q137">
        <f t="shared" si="37"/>
        <v>2.3578251342408233E-3</v>
      </c>
      <c r="R137">
        <f t="shared" si="38"/>
        <v>2.3578251342408234</v>
      </c>
      <c r="S137">
        <f t="shared" si="39"/>
        <v>15.580003084958026</v>
      </c>
      <c r="T137">
        <f t="shared" si="40"/>
        <v>409.82906451612899</v>
      </c>
      <c r="U137">
        <f t="shared" si="41"/>
        <v>174.74709514096548</v>
      </c>
      <c r="V137">
        <f t="shared" si="42"/>
        <v>17.713046250210965</v>
      </c>
      <c r="W137">
        <f t="shared" si="43"/>
        <v>41.541870373289569</v>
      </c>
      <c r="X137">
        <f t="shared" si="44"/>
        <v>0.11273918619777093</v>
      </c>
      <c r="Y137">
        <f>IF(LEFT(CS137,1)&lt;&gt;"0",IF(LEFT(CS137,1)="1",3,CT137),$D$5+$E$5*(DJ137*DC137/($K$5*1000))+$F$5*(DJ137*DC137/($K$5*1000))*MAX(MIN(CQ137,$J$5),$I$5)*MAX(MIN(CQ137,$J$5),$I$5)+$G$5*MAX(MIN(CQ137,$J$5),$I$5)*(DJ137*DC137/($K$5*1000))+$H$5*(DJ137*DC137/($K$5*1000))*(DJ137*DC137/($K$5*1000)))</f>
        <v>2.9516438312042341</v>
      </c>
      <c r="Z137">
        <f t="shared" si="45"/>
        <v>0.11040043681734435</v>
      </c>
      <c r="AA137">
        <f t="shared" si="46"/>
        <v>6.9206359421181557E-2</v>
      </c>
      <c r="AB137">
        <f t="shared" si="47"/>
        <v>241.74259421781218</v>
      </c>
      <c r="AC137">
        <f>(DE137+(AB137+2*0.95*0.0000000567*(((DE137+$B$7)+273)^4-(DE137+273)^4)-44100*Q137)/(1.84*29.3*Y137+8*0.95*0.0000000567*(DE137+273)^3))</f>
        <v>34.8713040135341</v>
      </c>
      <c r="AD137">
        <f>($C$7*DF137+$D$7*DG137+$E$7*AC137)</f>
        <v>35.202361290322592</v>
      </c>
      <c r="AE137">
        <f t="shared" si="48"/>
        <v>5.7119766234015739</v>
      </c>
      <c r="AF137">
        <f t="shared" si="49"/>
        <v>67.998689981477185</v>
      </c>
      <c r="AG137">
        <f t="shared" si="50"/>
        <v>3.6470860309456485</v>
      </c>
      <c r="AH137">
        <f t="shared" si="51"/>
        <v>5.363465137253546</v>
      </c>
      <c r="AI137">
        <f t="shared" si="52"/>
        <v>2.0648905924559253</v>
      </c>
      <c r="AJ137">
        <f t="shared" si="53"/>
        <v>-103.98008842002031</v>
      </c>
      <c r="AK137">
        <f t="shared" si="54"/>
        <v>-180.42715855451971</v>
      </c>
      <c r="AL137">
        <f>2*0.95*0.0000000567*(((DE137+$B$7)+273)^4-(AD137+273)^4)</f>
        <v>-14.225244470285782</v>
      </c>
      <c r="AM137">
        <f t="shared" si="55"/>
        <v>-56.88989722701362</v>
      </c>
      <c r="AN137">
        <v>0</v>
      </c>
      <c r="AO137">
        <v>0</v>
      </c>
      <c r="AP137">
        <f>IF(AN137*$H$13&gt;=AR137,1,(AR137/(AR137-AN137*$H$13)))</f>
        <v>1</v>
      </c>
      <c r="AQ137">
        <f t="shared" si="56"/>
        <v>0</v>
      </c>
      <c r="AR137">
        <f>MAX(0,($B$13+$C$13*DJ137)/(1+$D$13*DJ137)*DC137/(DE137+273)*$E$13)</f>
        <v>52313.419525864927</v>
      </c>
      <c r="AS137" t="s">
        <v>414</v>
      </c>
      <c r="AT137">
        <v>12558.6</v>
      </c>
      <c r="AU137">
        <v>607.06799999999998</v>
      </c>
      <c r="AV137">
        <v>2188.17</v>
      </c>
      <c r="AW137">
        <f t="shared" si="57"/>
        <v>0.72256817340517421</v>
      </c>
      <c r="AX137">
        <v>-1.734461745173538</v>
      </c>
      <c r="AY137" t="s">
        <v>984</v>
      </c>
      <c r="AZ137">
        <v>12516.4</v>
      </c>
      <c r="BA137">
        <v>742.96672000000001</v>
      </c>
      <c r="BB137">
        <v>1187.1400000000001</v>
      </c>
      <c r="BC137">
        <f t="shared" si="58"/>
        <v>0.37415408460670185</v>
      </c>
      <c r="BD137">
        <v>0.5</v>
      </c>
      <c r="BE137">
        <f t="shared" si="59"/>
        <v>1261.2360099741297</v>
      </c>
      <c r="BF137">
        <f t="shared" si="60"/>
        <v>15.580003084958026</v>
      </c>
      <c r="BG137">
        <f t="shared" si="61"/>
        <v>235.94830239243979</v>
      </c>
      <c r="BH137">
        <f t="shared" si="62"/>
        <v>1.3728171962428122E-2</v>
      </c>
      <c r="BI137">
        <f t="shared" si="63"/>
        <v>0.84322826288390573</v>
      </c>
      <c r="BJ137">
        <f t="shared" si="64"/>
        <v>491.97595362337785</v>
      </c>
      <c r="BK137" t="s">
        <v>985</v>
      </c>
      <c r="BL137">
        <v>-271.05</v>
      </c>
      <c r="BM137">
        <f t="shared" si="65"/>
        <v>-271.05</v>
      </c>
      <c r="BN137">
        <f t="shared" si="66"/>
        <v>1.228321849150058</v>
      </c>
      <c r="BO137">
        <f t="shared" si="67"/>
        <v>0.3046059018372092</v>
      </c>
      <c r="BP137">
        <f t="shared" si="68"/>
        <v>0.40705182944185547</v>
      </c>
      <c r="BQ137">
        <f t="shared" si="69"/>
        <v>0.76572094498613963</v>
      </c>
      <c r="BR137">
        <f t="shared" si="70"/>
        <v>0.63312170878286156</v>
      </c>
      <c r="BS137">
        <f t="shared" si="71"/>
        <v>-0.11112668639178826</v>
      </c>
      <c r="BT137">
        <f t="shared" si="72"/>
        <v>1.1111266863917884</v>
      </c>
      <c r="BU137">
        <v>3360</v>
      </c>
      <c r="BV137">
        <v>300</v>
      </c>
      <c r="BW137">
        <v>300</v>
      </c>
      <c r="BX137">
        <v>300</v>
      </c>
      <c r="BY137">
        <v>12516.4</v>
      </c>
      <c r="BZ137">
        <v>1065.8900000000001</v>
      </c>
      <c r="CA137">
        <v>-9.06736E-3</v>
      </c>
      <c r="CB137">
        <v>-20.16</v>
      </c>
      <c r="CC137" t="s">
        <v>417</v>
      </c>
      <c r="CD137" t="s">
        <v>417</v>
      </c>
      <c r="CE137" t="s">
        <v>417</v>
      </c>
      <c r="CF137" t="s">
        <v>417</v>
      </c>
      <c r="CG137" t="s">
        <v>417</v>
      </c>
      <c r="CH137" t="s">
        <v>417</v>
      </c>
      <c r="CI137" t="s">
        <v>417</v>
      </c>
      <c r="CJ137" t="s">
        <v>417</v>
      </c>
      <c r="CK137" t="s">
        <v>417</v>
      </c>
      <c r="CL137" t="s">
        <v>417</v>
      </c>
      <c r="CM137">
        <f>$B$11*DK137+$C$11*DL137+$F$11*DW137*(1-DZ137)</f>
        <v>1500.0293548387101</v>
      </c>
      <c r="CN137">
        <f t="shared" si="73"/>
        <v>1261.2360099741297</v>
      </c>
      <c r="CO137">
        <f>($B$11*$D$9+$C$11*$D$9+$F$11*((EJ137+EB137)/MAX(EJ137+EB137+EK137, 0.1)*$I$9+EK137/MAX(EJ137+EB137+EK137, 0.1)*$J$9))/($B$11+$C$11+$F$11)</f>
        <v>0.84080755213603375</v>
      </c>
      <c r="CP137">
        <f>($B$11*$K$9+$C$11*$K$9+$F$11*((EJ137+EB137)/MAX(EJ137+EB137+EK137, 0.1)*$P$9+EK137/MAX(EJ137+EB137+EK137, 0.1)*$Q$9))/($B$11+$C$11+$F$11)</f>
        <v>0.16115857562254535</v>
      </c>
      <c r="CQ137">
        <v>6</v>
      </c>
      <c r="CR137">
        <v>0.5</v>
      </c>
      <c r="CS137" t="s">
        <v>418</v>
      </c>
      <c r="CT137">
        <v>2</v>
      </c>
      <c r="CU137">
        <v>1690402229.099999</v>
      </c>
      <c r="CV137">
        <v>409.82906451612899</v>
      </c>
      <c r="CW137">
        <v>426.37145161290317</v>
      </c>
      <c r="CX137">
        <v>35.980129032258063</v>
      </c>
      <c r="CY137">
        <v>33.707677419354837</v>
      </c>
      <c r="CZ137">
        <v>408.72780645161288</v>
      </c>
      <c r="DA137">
        <v>35.489480645161287</v>
      </c>
      <c r="DB137">
        <v>600.14222580645162</v>
      </c>
      <c r="DC137">
        <v>101.2643225806452</v>
      </c>
      <c r="DD137">
        <v>9.9572687096774207E-2</v>
      </c>
      <c r="DE137">
        <v>34.068519354838713</v>
      </c>
      <c r="DF137">
        <v>35.202361290322592</v>
      </c>
      <c r="DG137">
        <v>999.90000000000032</v>
      </c>
      <c r="DH137">
        <v>0</v>
      </c>
      <c r="DI137">
        <v>0</v>
      </c>
      <c r="DJ137">
        <v>10000.05935483871</v>
      </c>
      <c r="DK137">
        <v>0</v>
      </c>
      <c r="DL137">
        <v>1785.8419354838711</v>
      </c>
      <c r="DM137">
        <v>-16.542351612903229</v>
      </c>
      <c r="DN137">
        <v>425.12512903225797</v>
      </c>
      <c r="DO137">
        <v>441.24477419354832</v>
      </c>
      <c r="DP137">
        <v>2.272447419354839</v>
      </c>
      <c r="DQ137">
        <v>426.37145161290317</v>
      </c>
      <c r="DR137">
        <v>33.707677419354837</v>
      </c>
      <c r="DS137">
        <v>3.6435048387096769</v>
      </c>
      <c r="DT137">
        <v>3.4133864516129031</v>
      </c>
      <c r="DU137">
        <v>27.303712903225811</v>
      </c>
      <c r="DV137">
        <v>26.194983870967739</v>
      </c>
      <c r="DW137">
        <v>1500.0293548387101</v>
      </c>
      <c r="DX137">
        <v>0.97299229032258083</v>
      </c>
      <c r="DY137">
        <v>2.7007583870967741E-2</v>
      </c>
      <c r="DZ137">
        <v>0</v>
      </c>
      <c r="EA137">
        <v>743.57006451612915</v>
      </c>
      <c r="EB137">
        <v>4.9993100000000013</v>
      </c>
      <c r="EC137">
        <v>12746.651612903221</v>
      </c>
      <c r="ED137">
        <v>13259.46451612903</v>
      </c>
      <c r="EE137">
        <v>43.227645161290297</v>
      </c>
      <c r="EF137">
        <v>44.495935483870959</v>
      </c>
      <c r="EG137">
        <v>43.502000000000002</v>
      </c>
      <c r="EH137">
        <v>43.811999999999969</v>
      </c>
      <c r="EI137">
        <v>44.436999999999969</v>
      </c>
      <c r="EJ137">
        <v>1454.6512903225801</v>
      </c>
      <c r="EK137">
        <v>40.378387096774212</v>
      </c>
      <c r="EL137">
        <v>0</v>
      </c>
      <c r="EM137">
        <v>176.19999980926511</v>
      </c>
      <c r="EN137">
        <v>0</v>
      </c>
      <c r="EO137">
        <v>742.96672000000001</v>
      </c>
      <c r="EP137">
        <v>-64.22684626048904</v>
      </c>
      <c r="EQ137">
        <v>-903.06923238455988</v>
      </c>
      <c r="ER137">
        <v>12739.18</v>
      </c>
      <c r="ES137">
        <v>15</v>
      </c>
      <c r="ET137">
        <v>1690402086.0999999</v>
      </c>
      <c r="EU137" t="s">
        <v>981</v>
      </c>
      <c r="EV137">
        <v>1690402086.0999999</v>
      </c>
      <c r="EW137">
        <v>1690402083.0999999</v>
      </c>
      <c r="EX137">
        <v>83</v>
      </c>
      <c r="EY137">
        <v>-3.9E-2</v>
      </c>
      <c r="EZ137">
        <v>-2E-3</v>
      </c>
      <c r="FA137">
        <v>1.1000000000000001</v>
      </c>
      <c r="FB137">
        <v>0.49099999999999999</v>
      </c>
      <c r="FC137">
        <v>412</v>
      </c>
      <c r="FD137">
        <v>34</v>
      </c>
      <c r="FE137">
        <v>0.47</v>
      </c>
      <c r="FF137">
        <v>0.21</v>
      </c>
      <c r="FG137">
        <v>15.59767188660013</v>
      </c>
      <c r="FH137">
        <v>-0.43074972342321471</v>
      </c>
      <c r="FI137">
        <v>4.6041033456591572E-2</v>
      </c>
      <c r="FJ137">
        <v>1</v>
      </c>
      <c r="FK137">
        <v>-16.558519512195119</v>
      </c>
      <c r="FL137">
        <v>0.23611986062717721</v>
      </c>
      <c r="FM137">
        <v>5.2075879063630412E-2</v>
      </c>
      <c r="FN137">
        <v>1</v>
      </c>
      <c r="FO137">
        <v>409.8145806451613</v>
      </c>
      <c r="FP137">
        <v>0.80777419354665569</v>
      </c>
      <c r="FQ137">
        <v>6.3240337369055072E-2</v>
      </c>
      <c r="FR137">
        <v>1</v>
      </c>
      <c r="FS137">
        <v>2.243303170731707</v>
      </c>
      <c r="FT137">
        <v>0.49683365853658762</v>
      </c>
      <c r="FU137">
        <v>4.9348280739025543E-2</v>
      </c>
      <c r="FV137">
        <v>1</v>
      </c>
      <c r="FW137">
        <v>35.973790322580641</v>
      </c>
      <c r="FX137">
        <v>0.38805483870961688</v>
      </c>
      <c r="FY137">
        <v>3.0160541995201968E-2</v>
      </c>
      <c r="FZ137">
        <v>1</v>
      </c>
      <c r="GA137">
        <v>5</v>
      </c>
      <c r="GB137">
        <v>5</v>
      </c>
      <c r="GC137" t="s">
        <v>420</v>
      </c>
      <c r="GD137">
        <v>3.1685099999999999</v>
      </c>
      <c r="GE137">
        <v>2.7970100000000002</v>
      </c>
      <c r="GF137">
        <v>0.101192</v>
      </c>
      <c r="GG137">
        <v>0.10500900000000001</v>
      </c>
      <c r="GH137">
        <v>0.15601200000000001</v>
      </c>
      <c r="GI137">
        <v>0.15007100000000001</v>
      </c>
      <c r="GJ137">
        <v>27643.200000000001</v>
      </c>
      <c r="GK137">
        <v>22000.1</v>
      </c>
      <c r="GL137">
        <v>28784.5</v>
      </c>
      <c r="GM137">
        <v>24112.6</v>
      </c>
      <c r="GN137">
        <v>30910.6</v>
      </c>
      <c r="GO137">
        <v>29912.1</v>
      </c>
      <c r="GP137">
        <v>39711.199999999997</v>
      </c>
      <c r="GQ137">
        <v>39339.9</v>
      </c>
      <c r="GR137">
        <v>2.0744500000000001</v>
      </c>
      <c r="GS137">
        <v>1.77495</v>
      </c>
      <c r="GT137">
        <v>0.180531</v>
      </c>
      <c r="GU137">
        <v>0</v>
      </c>
      <c r="GV137">
        <v>32.2746</v>
      </c>
      <c r="GW137">
        <v>999.9</v>
      </c>
      <c r="GX137">
        <v>61.6</v>
      </c>
      <c r="GY137">
        <v>35.799999999999997</v>
      </c>
      <c r="GZ137">
        <v>35.910600000000002</v>
      </c>
      <c r="HA137">
        <v>62.347099999999998</v>
      </c>
      <c r="HB137">
        <v>30.757200000000001</v>
      </c>
      <c r="HC137">
        <v>1</v>
      </c>
      <c r="HD137">
        <v>0.63528200000000001</v>
      </c>
      <c r="HE137">
        <v>0</v>
      </c>
      <c r="HF137">
        <v>20.276299999999999</v>
      </c>
      <c r="HG137">
        <v>5.2225299999999999</v>
      </c>
      <c r="HH137">
        <v>11.914099999999999</v>
      </c>
      <c r="HI137">
        <v>4.9635999999999996</v>
      </c>
      <c r="HJ137">
        <v>3.2919999999999998</v>
      </c>
      <c r="HK137">
        <v>9999</v>
      </c>
      <c r="HL137">
        <v>9999</v>
      </c>
      <c r="HM137">
        <v>9999</v>
      </c>
      <c r="HN137">
        <v>999.9</v>
      </c>
      <c r="HO137">
        <v>4.9702900000000003</v>
      </c>
      <c r="HP137">
        <v>1.87531</v>
      </c>
      <c r="HQ137">
        <v>1.87408</v>
      </c>
      <c r="HR137">
        <v>1.8733200000000001</v>
      </c>
      <c r="HS137">
        <v>1.87469</v>
      </c>
      <c r="HT137">
        <v>1.8696699999999999</v>
      </c>
      <c r="HU137">
        <v>1.87378</v>
      </c>
      <c r="HV137">
        <v>1.8789100000000001</v>
      </c>
      <c r="HW137">
        <v>0</v>
      </c>
      <c r="HX137">
        <v>0</v>
      </c>
      <c r="HY137">
        <v>0</v>
      </c>
      <c r="HZ137">
        <v>0</v>
      </c>
      <c r="IA137" t="s">
        <v>421</v>
      </c>
      <c r="IB137" t="s">
        <v>422</v>
      </c>
      <c r="IC137" t="s">
        <v>423</v>
      </c>
      <c r="ID137" t="s">
        <v>423</v>
      </c>
      <c r="IE137" t="s">
        <v>423</v>
      </c>
      <c r="IF137" t="s">
        <v>423</v>
      </c>
      <c r="IG137">
        <v>0</v>
      </c>
      <c r="IH137">
        <v>100</v>
      </c>
      <c r="II137">
        <v>100</v>
      </c>
      <c r="IJ137">
        <v>1.101</v>
      </c>
      <c r="IK137">
        <v>0.49070000000000003</v>
      </c>
      <c r="IL137">
        <v>1.0799565469514121</v>
      </c>
      <c r="IM137">
        <v>7.5022699049890511E-4</v>
      </c>
      <c r="IN137">
        <v>-1.9075414379404558E-6</v>
      </c>
      <c r="IO137">
        <v>4.87577687351772E-10</v>
      </c>
      <c r="IP137">
        <v>0.49065000000000231</v>
      </c>
      <c r="IQ137">
        <v>0</v>
      </c>
      <c r="IR137">
        <v>0</v>
      </c>
      <c r="IS137">
        <v>0</v>
      </c>
      <c r="IT137">
        <v>1</v>
      </c>
      <c r="IU137">
        <v>1943</v>
      </c>
      <c r="IV137">
        <v>1</v>
      </c>
      <c r="IW137">
        <v>21</v>
      </c>
      <c r="IX137">
        <v>2.5</v>
      </c>
      <c r="IY137">
        <v>2.6</v>
      </c>
      <c r="IZ137">
        <v>1.1291500000000001</v>
      </c>
      <c r="JA137">
        <v>2.4328599999999998</v>
      </c>
      <c r="JB137">
        <v>1.42578</v>
      </c>
      <c r="JC137">
        <v>2.2692899999999998</v>
      </c>
      <c r="JD137">
        <v>1.5478499999999999</v>
      </c>
      <c r="JE137">
        <v>2.3974600000000001</v>
      </c>
      <c r="JF137">
        <v>39.341799999999999</v>
      </c>
      <c r="JG137">
        <v>13.7468</v>
      </c>
      <c r="JH137">
        <v>18</v>
      </c>
      <c r="JI137">
        <v>635.08299999999997</v>
      </c>
      <c r="JJ137">
        <v>419.89600000000002</v>
      </c>
      <c r="JK137">
        <v>33.564799999999998</v>
      </c>
      <c r="JL137">
        <v>35.042000000000002</v>
      </c>
      <c r="JM137">
        <v>29.9998</v>
      </c>
      <c r="JN137">
        <v>34.918900000000001</v>
      </c>
      <c r="JO137">
        <v>34.832900000000002</v>
      </c>
      <c r="JP137">
        <v>22.619900000000001</v>
      </c>
      <c r="JQ137">
        <v>0</v>
      </c>
      <c r="JR137">
        <v>100</v>
      </c>
      <c r="JS137">
        <v>-999.9</v>
      </c>
      <c r="JT137">
        <v>426.44900000000001</v>
      </c>
      <c r="JU137">
        <v>35</v>
      </c>
      <c r="JV137">
        <v>93.795400000000001</v>
      </c>
      <c r="JW137">
        <v>100.089</v>
      </c>
    </row>
    <row r="138" spans="1:283" x14ac:dyDescent="0.2">
      <c r="A138">
        <v>122</v>
      </c>
      <c r="B138">
        <v>1690402355.5999999</v>
      </c>
      <c r="C138">
        <v>23985.5</v>
      </c>
      <c r="D138" t="s">
        <v>986</v>
      </c>
      <c r="E138" t="s">
        <v>987</v>
      </c>
      <c r="F138">
        <v>15</v>
      </c>
      <c r="P138">
        <v>1690402347.849999</v>
      </c>
      <c r="Q138">
        <f t="shared" si="37"/>
        <v>4.2559965071875452E-4</v>
      </c>
      <c r="R138">
        <f t="shared" si="38"/>
        <v>0.4255996507187545</v>
      </c>
      <c r="S138">
        <f t="shared" si="39"/>
        <v>4.4544463989442278</v>
      </c>
      <c r="T138">
        <f t="shared" si="40"/>
        <v>410.18146666666672</v>
      </c>
      <c r="U138">
        <f t="shared" si="41"/>
        <v>-26.042882095635314</v>
      </c>
      <c r="V138">
        <f t="shared" si="42"/>
        <v>-2.6395160685886316</v>
      </c>
      <c r="W138">
        <f t="shared" si="43"/>
        <v>41.572993662071376</v>
      </c>
      <c r="X138">
        <f t="shared" si="44"/>
        <v>1.6682744487163607E-2</v>
      </c>
      <c r="Y138">
        <f>IF(LEFT(CS138,1)&lt;&gt;"0",IF(LEFT(CS138,1)="1",3,CT138),$D$5+$E$5*(DJ138*DC138/($K$5*1000))+$F$5*(DJ138*DC138/($K$5*1000))*MAX(MIN(CQ138,$J$5),$I$5)*MAX(MIN(CQ138,$J$5),$I$5)+$G$5*MAX(MIN(CQ138,$J$5),$I$5)*(DJ138*DC138/($K$5*1000))+$H$5*(DJ138*DC138/($K$5*1000))*(DJ138*DC138/($K$5*1000)))</f>
        <v>2.951030750660391</v>
      </c>
      <c r="Z138">
        <f t="shared" si="45"/>
        <v>1.663052670716611E-2</v>
      </c>
      <c r="AA138">
        <f t="shared" si="46"/>
        <v>1.03987570513321E-2</v>
      </c>
      <c r="AB138">
        <f t="shared" si="47"/>
        <v>241.73847973475588</v>
      </c>
      <c r="AC138">
        <f>(DE138+(AB138+2*0.95*0.0000000567*(((DE138+$B$7)+273)^4-(DE138+273)^4)-44100*Q138)/(1.84*29.3*Y138+8*0.95*0.0000000567*(DE138+273)^3))</f>
        <v>35.546834031715001</v>
      </c>
      <c r="AD138">
        <f>($C$7*DF138+$D$7*DG138+$E$7*AC138)</f>
        <v>35.864136666666667</v>
      </c>
      <c r="AE138">
        <f t="shared" si="48"/>
        <v>5.9243495085892084</v>
      </c>
      <c r="AF138">
        <f t="shared" si="49"/>
        <v>63.696090463581534</v>
      </c>
      <c r="AG138">
        <f t="shared" si="50"/>
        <v>3.4505437710555138</v>
      </c>
      <c r="AH138">
        <f t="shared" si="51"/>
        <v>5.4171986788237412</v>
      </c>
      <c r="AI138">
        <f t="shared" si="52"/>
        <v>2.4738057375336946</v>
      </c>
      <c r="AJ138">
        <f t="shared" si="53"/>
        <v>-18.768944596697075</v>
      </c>
      <c r="AK138">
        <f t="shared" si="54"/>
        <v>-257.21045442351829</v>
      </c>
      <c r="AL138">
        <f>2*0.95*0.0000000567*(((DE138+$B$7)+273)^4-(AD138+273)^4)</f>
        <v>-20.366537136832495</v>
      </c>
      <c r="AM138">
        <f t="shared" si="55"/>
        <v>-54.607456422291989</v>
      </c>
      <c r="AN138">
        <v>0</v>
      </c>
      <c r="AO138">
        <v>0</v>
      </c>
      <c r="AP138">
        <f>IF(AN138*$H$13&gt;=AR138,1,(AR138/(AR138-AN138*$H$13)))</f>
        <v>1</v>
      </c>
      <c r="AQ138">
        <f t="shared" si="56"/>
        <v>0</v>
      </c>
      <c r="AR138">
        <f>MAX(0,($B$13+$C$13*DJ138)/(1+$D$13*DJ138)*DC138/(DE138+273)*$E$13)</f>
        <v>52265.255144159491</v>
      </c>
      <c r="AS138" t="s">
        <v>414</v>
      </c>
      <c r="AT138">
        <v>12558.6</v>
      </c>
      <c r="AU138">
        <v>607.06799999999998</v>
      </c>
      <c r="AV138">
        <v>2188.17</v>
      </c>
      <c r="AW138">
        <f t="shared" si="57"/>
        <v>0.72256817340517421</v>
      </c>
      <c r="AX138">
        <v>-1.734461745173538</v>
      </c>
      <c r="AY138" t="s">
        <v>988</v>
      </c>
      <c r="AZ138">
        <v>12557.1</v>
      </c>
      <c r="BA138">
        <v>577.26119230769234</v>
      </c>
      <c r="BB138">
        <v>722.97900000000004</v>
      </c>
      <c r="BC138">
        <f t="shared" si="58"/>
        <v>0.20155192293594659</v>
      </c>
      <c r="BD138">
        <v>0.5</v>
      </c>
      <c r="BE138">
        <f t="shared" si="59"/>
        <v>1261.2194730231893</v>
      </c>
      <c r="BF138">
        <f t="shared" si="60"/>
        <v>4.4544463989442278</v>
      </c>
      <c r="BG138">
        <f t="shared" si="61"/>
        <v>127.10060501604251</v>
      </c>
      <c r="BH138">
        <f t="shared" si="62"/>
        <v>4.9070826105172055E-3</v>
      </c>
      <c r="BI138">
        <f t="shared" si="63"/>
        <v>2.026602432435797</v>
      </c>
      <c r="BJ138">
        <f t="shared" si="64"/>
        <v>388.58718248999139</v>
      </c>
      <c r="BK138" t="s">
        <v>989</v>
      </c>
      <c r="BL138">
        <v>-155.11000000000001</v>
      </c>
      <c r="BM138">
        <f t="shared" si="65"/>
        <v>-155.11000000000001</v>
      </c>
      <c r="BN138">
        <f t="shared" si="66"/>
        <v>1.2145428843714687</v>
      </c>
      <c r="BO138">
        <f t="shared" si="67"/>
        <v>0.16594879071746452</v>
      </c>
      <c r="BP138">
        <f t="shared" si="68"/>
        <v>0.62527354818886338</v>
      </c>
      <c r="BQ138">
        <f t="shared" si="69"/>
        <v>1.2571525367938128</v>
      </c>
      <c r="BR138">
        <f t="shared" si="70"/>
        <v>0.92668973918191233</v>
      </c>
      <c r="BS138">
        <f t="shared" si="71"/>
        <v>-4.4590416385492604E-2</v>
      </c>
      <c r="BT138">
        <f t="shared" si="72"/>
        <v>1.0445904163854927</v>
      </c>
      <c r="BU138">
        <v>3362</v>
      </c>
      <c r="BV138">
        <v>300</v>
      </c>
      <c r="BW138">
        <v>300</v>
      </c>
      <c r="BX138">
        <v>300</v>
      </c>
      <c r="BY138">
        <v>12557.1</v>
      </c>
      <c r="BZ138">
        <v>697.14</v>
      </c>
      <c r="CA138">
        <v>-9.0953300000000004E-3</v>
      </c>
      <c r="CB138">
        <v>-2.34</v>
      </c>
      <c r="CC138" t="s">
        <v>417</v>
      </c>
      <c r="CD138" t="s">
        <v>417</v>
      </c>
      <c r="CE138" t="s">
        <v>417</v>
      </c>
      <c r="CF138" t="s">
        <v>417</v>
      </c>
      <c r="CG138" t="s">
        <v>417</v>
      </c>
      <c r="CH138" t="s">
        <v>417</v>
      </c>
      <c r="CI138" t="s">
        <v>417</v>
      </c>
      <c r="CJ138" t="s">
        <v>417</v>
      </c>
      <c r="CK138" t="s">
        <v>417</v>
      </c>
      <c r="CL138" t="s">
        <v>417</v>
      </c>
      <c r="CM138">
        <f>$B$11*DK138+$C$11*DL138+$F$11*DW138*(1-DZ138)</f>
        <v>1500.0103333333329</v>
      </c>
      <c r="CN138">
        <f t="shared" si="73"/>
        <v>1261.2194730231893</v>
      </c>
      <c r="CO138">
        <f>($B$11*$D$9+$C$11*$D$9+$F$11*((EJ138+EB138)/MAX(EJ138+EB138+EK138, 0.1)*$I$9+EK138/MAX(EJ138+EB138+EK138, 0.1)*$J$9))/($B$11+$C$11+$F$11)</f>
        <v>0.84080718978815228</v>
      </c>
      <c r="CP138">
        <f>($B$11*$K$9+$C$11*$K$9+$F$11*((EJ138+EB138)/MAX(EJ138+EB138+EK138, 0.1)*$P$9+EK138/MAX(EJ138+EB138+EK138, 0.1)*$Q$9))/($B$11+$C$11+$F$11)</f>
        <v>0.16115787629113396</v>
      </c>
      <c r="CQ138">
        <v>6</v>
      </c>
      <c r="CR138">
        <v>0.5</v>
      </c>
      <c r="CS138" t="s">
        <v>418</v>
      </c>
      <c r="CT138">
        <v>2</v>
      </c>
      <c r="CU138">
        <v>1690402347.849999</v>
      </c>
      <c r="CV138">
        <v>410.18146666666672</v>
      </c>
      <c r="CW138">
        <v>414.80913333333342</v>
      </c>
      <c r="CX138">
        <v>34.044916666666673</v>
      </c>
      <c r="CY138">
        <v>33.633926666666667</v>
      </c>
      <c r="CZ138">
        <v>409.10946666666672</v>
      </c>
      <c r="DA138">
        <v>33.560916666666657</v>
      </c>
      <c r="DB138">
        <v>600.17539999999997</v>
      </c>
      <c r="DC138">
        <v>101.2526666666667</v>
      </c>
      <c r="DD138">
        <v>0.1000199866666667</v>
      </c>
      <c r="DE138">
        <v>34.247436666666673</v>
      </c>
      <c r="DF138">
        <v>35.864136666666667</v>
      </c>
      <c r="DG138">
        <v>999.9000000000002</v>
      </c>
      <c r="DH138">
        <v>0</v>
      </c>
      <c r="DI138">
        <v>0</v>
      </c>
      <c r="DJ138">
        <v>9997.7293333333328</v>
      </c>
      <c r="DK138">
        <v>0</v>
      </c>
      <c r="DL138">
        <v>1536.6020000000001</v>
      </c>
      <c r="DM138">
        <v>-4.5985959999999997</v>
      </c>
      <c r="DN138">
        <v>424.6712</v>
      </c>
      <c r="DO138">
        <v>429.24636666666657</v>
      </c>
      <c r="DP138">
        <v>0.41763139999999999</v>
      </c>
      <c r="DQ138">
        <v>414.80913333333342</v>
      </c>
      <c r="DR138">
        <v>33.633926666666667</v>
      </c>
      <c r="DS138">
        <v>3.4478119999999999</v>
      </c>
      <c r="DT138">
        <v>3.4055266666666668</v>
      </c>
      <c r="DU138">
        <v>26.364916666666669</v>
      </c>
      <c r="DV138">
        <v>26.155966666666671</v>
      </c>
      <c r="DW138">
        <v>1500.0103333333329</v>
      </c>
      <c r="DX138">
        <v>0.97300699999999973</v>
      </c>
      <c r="DY138">
        <v>2.69935E-2</v>
      </c>
      <c r="DZ138">
        <v>0</v>
      </c>
      <c r="EA138">
        <v>577.30303333333336</v>
      </c>
      <c r="EB138">
        <v>4.9993100000000004</v>
      </c>
      <c r="EC138">
        <v>10571.733333333341</v>
      </c>
      <c r="ED138">
        <v>13259.353333333331</v>
      </c>
      <c r="EE138">
        <v>43.125</v>
      </c>
      <c r="EF138">
        <v>44.379133333333343</v>
      </c>
      <c r="EG138">
        <v>43.366599999999991</v>
      </c>
      <c r="EH138">
        <v>43.832999999999977</v>
      </c>
      <c r="EI138">
        <v>44.375</v>
      </c>
      <c r="EJ138">
        <v>1454.6596666666669</v>
      </c>
      <c r="EK138">
        <v>40.359999999999992</v>
      </c>
      <c r="EL138">
        <v>0</v>
      </c>
      <c r="EM138">
        <v>118</v>
      </c>
      <c r="EN138">
        <v>0</v>
      </c>
      <c r="EO138">
        <v>577.26119230769234</v>
      </c>
      <c r="EP138">
        <v>-3.9051965820014072</v>
      </c>
      <c r="EQ138">
        <v>-379.79145267222839</v>
      </c>
      <c r="ER138">
        <v>10569.426923076921</v>
      </c>
      <c r="ES138">
        <v>15</v>
      </c>
      <c r="ET138">
        <v>1690402378.5999999</v>
      </c>
      <c r="EU138" t="s">
        <v>990</v>
      </c>
      <c r="EV138">
        <v>1690402378.5999999</v>
      </c>
      <c r="EW138">
        <v>1690402377.0999999</v>
      </c>
      <c r="EX138">
        <v>84</v>
      </c>
      <c r="EY138">
        <v>-2.5999999999999999E-2</v>
      </c>
      <c r="EZ138">
        <v>-6.0000000000000001E-3</v>
      </c>
      <c r="FA138">
        <v>1.0720000000000001</v>
      </c>
      <c r="FB138">
        <v>0.48399999999999999</v>
      </c>
      <c r="FC138">
        <v>415</v>
      </c>
      <c r="FD138">
        <v>34</v>
      </c>
      <c r="FE138">
        <v>0.49</v>
      </c>
      <c r="FF138">
        <v>0.26</v>
      </c>
      <c r="FG138">
        <v>4.4232082321755071</v>
      </c>
      <c r="FH138">
        <v>9.2741003286693959E-3</v>
      </c>
      <c r="FI138">
        <v>4.1189354539794873E-2</v>
      </c>
      <c r="FJ138">
        <v>1</v>
      </c>
      <c r="FK138">
        <v>-4.6219987804878047</v>
      </c>
      <c r="FL138">
        <v>0.24575142857142171</v>
      </c>
      <c r="FM138">
        <v>5.7491593455260788E-2</v>
      </c>
      <c r="FN138">
        <v>1</v>
      </c>
      <c r="FO138">
        <v>410.22106451612899</v>
      </c>
      <c r="FP138">
        <v>-0.74124193548478079</v>
      </c>
      <c r="FQ138">
        <v>5.9431139597002608E-2</v>
      </c>
      <c r="FR138">
        <v>1</v>
      </c>
      <c r="FS138">
        <v>0.39422692682926841</v>
      </c>
      <c r="FT138">
        <v>0.43537666202090652</v>
      </c>
      <c r="FU138">
        <v>4.3224815177638258E-2</v>
      </c>
      <c r="FV138">
        <v>1</v>
      </c>
      <c r="FW138">
        <v>34.046790322580641</v>
      </c>
      <c r="FX138">
        <v>0.39045967741926368</v>
      </c>
      <c r="FY138">
        <v>2.917775726903616E-2</v>
      </c>
      <c r="FZ138">
        <v>1</v>
      </c>
      <c r="GA138">
        <v>5</v>
      </c>
      <c r="GB138">
        <v>5</v>
      </c>
      <c r="GC138" t="s">
        <v>420</v>
      </c>
      <c r="GD138">
        <v>3.1688900000000002</v>
      </c>
      <c r="GE138">
        <v>2.7968899999999999</v>
      </c>
      <c r="GF138">
        <v>0.101214</v>
      </c>
      <c r="GG138">
        <v>0.102826</v>
      </c>
      <c r="GH138">
        <v>0.15029500000000001</v>
      </c>
      <c r="GI138">
        <v>0.14990100000000001</v>
      </c>
      <c r="GJ138">
        <v>27650.2</v>
      </c>
      <c r="GK138">
        <v>22058.9</v>
      </c>
      <c r="GL138">
        <v>28792</v>
      </c>
      <c r="GM138">
        <v>24117.8</v>
      </c>
      <c r="GN138">
        <v>31128.400000000001</v>
      </c>
      <c r="GO138">
        <v>29924.2</v>
      </c>
      <c r="GP138">
        <v>39722.1</v>
      </c>
      <c r="GQ138">
        <v>39348.6</v>
      </c>
      <c r="GR138">
        <v>2.0716000000000001</v>
      </c>
      <c r="GS138">
        <v>1.7655000000000001</v>
      </c>
      <c r="GT138">
        <v>0.19539899999999999</v>
      </c>
      <c r="GU138">
        <v>0</v>
      </c>
      <c r="GV138">
        <v>32.719499999999996</v>
      </c>
      <c r="GW138">
        <v>999.9</v>
      </c>
      <c r="GX138">
        <v>61.5</v>
      </c>
      <c r="GY138">
        <v>35.799999999999997</v>
      </c>
      <c r="GZ138">
        <v>35.857599999999998</v>
      </c>
      <c r="HA138">
        <v>62.127099999999999</v>
      </c>
      <c r="HB138">
        <v>30.027999999999999</v>
      </c>
      <c r="HC138">
        <v>1</v>
      </c>
      <c r="HD138">
        <v>0.62554600000000005</v>
      </c>
      <c r="HE138">
        <v>0</v>
      </c>
      <c r="HF138">
        <v>20.276599999999998</v>
      </c>
      <c r="HG138">
        <v>5.2226800000000004</v>
      </c>
      <c r="HH138">
        <v>11.9137</v>
      </c>
      <c r="HI138">
        <v>4.9638999999999998</v>
      </c>
      <c r="HJ138">
        <v>3.29203</v>
      </c>
      <c r="HK138">
        <v>9999</v>
      </c>
      <c r="HL138">
        <v>9999</v>
      </c>
      <c r="HM138">
        <v>9999</v>
      </c>
      <c r="HN138">
        <v>999.9</v>
      </c>
      <c r="HO138">
        <v>4.9702999999999999</v>
      </c>
      <c r="HP138">
        <v>1.87531</v>
      </c>
      <c r="HQ138">
        <v>1.87408</v>
      </c>
      <c r="HR138">
        <v>1.87331</v>
      </c>
      <c r="HS138">
        <v>1.87469</v>
      </c>
      <c r="HT138">
        <v>1.8696600000000001</v>
      </c>
      <c r="HU138">
        <v>1.87381</v>
      </c>
      <c r="HV138">
        <v>1.8788899999999999</v>
      </c>
      <c r="HW138">
        <v>0</v>
      </c>
      <c r="HX138">
        <v>0</v>
      </c>
      <c r="HY138">
        <v>0</v>
      </c>
      <c r="HZ138">
        <v>0</v>
      </c>
      <c r="IA138" t="s">
        <v>421</v>
      </c>
      <c r="IB138" t="s">
        <v>422</v>
      </c>
      <c r="IC138" t="s">
        <v>423</v>
      </c>
      <c r="ID138" t="s">
        <v>423</v>
      </c>
      <c r="IE138" t="s">
        <v>423</v>
      </c>
      <c r="IF138" t="s">
        <v>423</v>
      </c>
      <c r="IG138">
        <v>0</v>
      </c>
      <c r="IH138">
        <v>100</v>
      </c>
      <c r="II138">
        <v>100</v>
      </c>
      <c r="IJ138">
        <v>1.0720000000000001</v>
      </c>
      <c r="IK138">
        <v>0.48399999999999999</v>
      </c>
      <c r="IL138">
        <v>1.0799565469514121</v>
      </c>
      <c r="IM138">
        <v>7.5022699049890511E-4</v>
      </c>
      <c r="IN138">
        <v>-1.9075414379404558E-6</v>
      </c>
      <c r="IO138">
        <v>4.87577687351772E-10</v>
      </c>
      <c r="IP138">
        <v>0.49065000000000231</v>
      </c>
      <c r="IQ138">
        <v>0</v>
      </c>
      <c r="IR138">
        <v>0</v>
      </c>
      <c r="IS138">
        <v>0</v>
      </c>
      <c r="IT138">
        <v>1</v>
      </c>
      <c r="IU138">
        <v>1943</v>
      </c>
      <c r="IV138">
        <v>1</v>
      </c>
      <c r="IW138">
        <v>21</v>
      </c>
      <c r="IX138">
        <v>4.5</v>
      </c>
      <c r="IY138">
        <v>4.5</v>
      </c>
      <c r="IZ138">
        <v>1.1047400000000001</v>
      </c>
      <c r="JA138">
        <v>2.4328599999999998</v>
      </c>
      <c r="JB138">
        <v>1.42578</v>
      </c>
      <c r="JC138">
        <v>2.2680699999999998</v>
      </c>
      <c r="JD138">
        <v>1.5478499999999999</v>
      </c>
      <c r="JE138">
        <v>2.48169</v>
      </c>
      <c r="JF138">
        <v>39.242199999999997</v>
      </c>
      <c r="JG138">
        <v>13.7118</v>
      </c>
      <c r="JH138">
        <v>18</v>
      </c>
      <c r="JI138">
        <v>632.31399999999996</v>
      </c>
      <c r="JJ138">
        <v>414.01299999999998</v>
      </c>
      <c r="JK138">
        <v>33.566099999999999</v>
      </c>
      <c r="JL138">
        <v>34.956899999999997</v>
      </c>
      <c r="JM138">
        <v>29.999500000000001</v>
      </c>
      <c r="JN138">
        <v>34.858199999999997</v>
      </c>
      <c r="JO138">
        <v>34.774799999999999</v>
      </c>
      <c r="JP138">
        <v>22.126000000000001</v>
      </c>
      <c r="JQ138">
        <v>0</v>
      </c>
      <c r="JR138">
        <v>100</v>
      </c>
      <c r="JS138">
        <v>-999.9</v>
      </c>
      <c r="JT138">
        <v>414.71</v>
      </c>
      <c r="JU138">
        <v>35</v>
      </c>
      <c r="JV138">
        <v>93.820700000000002</v>
      </c>
      <c r="JW138">
        <v>100.11</v>
      </c>
    </row>
    <row r="139" spans="1:283" x14ac:dyDescent="0.2">
      <c r="A139">
        <v>123</v>
      </c>
      <c r="B139">
        <v>1690402486.0999999</v>
      </c>
      <c r="C139">
        <v>24116</v>
      </c>
      <c r="D139" t="s">
        <v>991</v>
      </c>
      <c r="E139" t="s">
        <v>992</v>
      </c>
      <c r="F139">
        <v>15</v>
      </c>
      <c r="P139">
        <v>1690402478.349999</v>
      </c>
      <c r="Q139">
        <f t="shared" si="37"/>
        <v>2.0350989456339764E-3</v>
      </c>
      <c r="R139">
        <f t="shared" si="38"/>
        <v>2.0350989456339765</v>
      </c>
      <c r="S139">
        <f t="shared" si="39"/>
        <v>14.346264243141672</v>
      </c>
      <c r="T139">
        <f t="shared" si="40"/>
        <v>409.95036666666681</v>
      </c>
      <c r="U139">
        <f t="shared" si="41"/>
        <v>158.04756026484199</v>
      </c>
      <c r="V139">
        <f t="shared" si="42"/>
        <v>16.020334697793515</v>
      </c>
      <c r="W139">
        <f t="shared" si="43"/>
        <v>41.554213633401723</v>
      </c>
      <c r="X139">
        <f t="shared" si="44"/>
        <v>9.6262819569074148E-2</v>
      </c>
      <c r="Y139">
        <f>IF(LEFT(CS139,1)&lt;&gt;"0",IF(LEFT(CS139,1)="1",3,CT139),$D$5+$E$5*(DJ139*DC139/($K$5*1000))+$F$5*(DJ139*DC139/($K$5*1000))*MAX(MIN(CQ139,$J$5),$I$5)*MAX(MIN(CQ139,$J$5),$I$5)+$G$5*MAX(MIN(CQ139,$J$5),$I$5)*(DJ139*DC139/($K$5*1000))+$H$5*(DJ139*DC139/($K$5*1000))*(DJ139*DC139/($K$5*1000)))</f>
        <v>2.9507984271613026</v>
      </c>
      <c r="Z139">
        <f t="shared" si="45"/>
        <v>9.4551644320872902E-2</v>
      </c>
      <c r="AA139">
        <f t="shared" si="46"/>
        <v>5.9245986368430779E-2</v>
      </c>
      <c r="AB139">
        <f t="shared" si="47"/>
        <v>241.7368497749757</v>
      </c>
      <c r="AC139">
        <f>(DE139+(AB139+2*0.95*0.0000000567*(((DE139+$B$7)+273)^4-(DE139+273)^4)-44100*Q139)/(1.84*29.3*Y139+8*0.95*0.0000000567*(DE139+273)^3))</f>
        <v>34.978053841859975</v>
      </c>
      <c r="AD139">
        <f>($C$7*DF139+$D$7*DG139+$E$7*AC139)</f>
        <v>35.156983333333329</v>
      </c>
      <c r="AE139">
        <f t="shared" si="48"/>
        <v>5.6976597523000061</v>
      </c>
      <c r="AF139">
        <f t="shared" si="49"/>
        <v>67.333477049047858</v>
      </c>
      <c r="AG139">
        <f t="shared" si="50"/>
        <v>3.6161675258211394</v>
      </c>
      <c r="AH139">
        <f t="shared" si="51"/>
        <v>5.3705343676029189</v>
      </c>
      <c r="AI139">
        <f t="shared" si="52"/>
        <v>2.0814922264788667</v>
      </c>
      <c r="AJ139">
        <f t="shared" si="53"/>
        <v>-89.747863502458358</v>
      </c>
      <c r="AK139">
        <f t="shared" si="54"/>
        <v>-169.39788508813558</v>
      </c>
      <c r="AL139">
        <f>2*0.95*0.0000000567*(((DE139+$B$7)+273)^4-(AD139+273)^4)</f>
        <v>-13.358078371014823</v>
      </c>
      <c r="AM139">
        <f t="shared" si="55"/>
        <v>-30.766977186633056</v>
      </c>
      <c r="AN139">
        <v>0</v>
      </c>
      <c r="AO139">
        <v>0</v>
      </c>
      <c r="AP139">
        <f>IF(AN139*$H$13&gt;=AR139,1,(AR139/(AR139-AN139*$H$13)))</f>
        <v>1</v>
      </c>
      <c r="AQ139">
        <f t="shared" si="56"/>
        <v>0</v>
      </c>
      <c r="AR139">
        <f>MAX(0,($B$13+$C$13*DJ139)/(1+$D$13*DJ139)*DC139/(DE139+273)*$E$13)</f>
        <v>52285.323542460013</v>
      </c>
      <c r="AS139" t="s">
        <v>414</v>
      </c>
      <c r="AT139">
        <v>12558.6</v>
      </c>
      <c r="AU139">
        <v>607.06799999999998</v>
      </c>
      <c r="AV139">
        <v>2188.17</v>
      </c>
      <c r="AW139">
        <f t="shared" si="57"/>
        <v>0.72256817340517421</v>
      </c>
      <c r="AX139">
        <v>-1.734461745173538</v>
      </c>
      <c r="AY139" t="s">
        <v>993</v>
      </c>
      <c r="AZ139">
        <v>12540.1</v>
      </c>
      <c r="BA139">
        <v>681.0075599999999</v>
      </c>
      <c r="BB139">
        <v>1105.24</v>
      </c>
      <c r="BC139">
        <f t="shared" si="58"/>
        <v>0.38383739278346796</v>
      </c>
      <c r="BD139">
        <v>0.5</v>
      </c>
      <c r="BE139">
        <f t="shared" si="59"/>
        <v>1261.2105505569828</v>
      </c>
      <c r="BF139">
        <f t="shared" si="60"/>
        <v>14.346264243141672</v>
      </c>
      <c r="BG139">
        <f t="shared" si="61"/>
        <v>242.04988473839722</v>
      </c>
      <c r="BH139">
        <f t="shared" si="62"/>
        <v>1.2750231102343339E-2</v>
      </c>
      <c r="BI139">
        <f t="shared" si="63"/>
        <v>0.97981433896710224</v>
      </c>
      <c r="BJ139">
        <f t="shared" si="64"/>
        <v>477.31787837580032</v>
      </c>
      <c r="BK139" t="s">
        <v>994</v>
      </c>
      <c r="BL139">
        <v>-234.03</v>
      </c>
      <c r="BM139">
        <f t="shared" si="65"/>
        <v>-234.03</v>
      </c>
      <c r="BN139">
        <f t="shared" si="66"/>
        <v>1.2117458651514603</v>
      </c>
      <c r="BO139">
        <f t="shared" si="67"/>
        <v>0.3167639385635459</v>
      </c>
      <c r="BP139">
        <f t="shared" si="68"/>
        <v>0.44708529436049871</v>
      </c>
      <c r="BQ139">
        <f t="shared" si="69"/>
        <v>0.85157825008230104</v>
      </c>
      <c r="BR139">
        <f t="shared" si="70"/>
        <v>0.68492102343808303</v>
      </c>
      <c r="BS139">
        <f t="shared" si="71"/>
        <v>-0.10885674241564464</v>
      </c>
      <c r="BT139">
        <f t="shared" si="72"/>
        <v>1.1088567424156446</v>
      </c>
      <c r="BU139">
        <v>3364</v>
      </c>
      <c r="BV139">
        <v>300</v>
      </c>
      <c r="BW139">
        <v>300</v>
      </c>
      <c r="BX139">
        <v>300</v>
      </c>
      <c r="BY139">
        <v>12540.1</v>
      </c>
      <c r="BZ139">
        <v>951.8</v>
      </c>
      <c r="CA139">
        <v>-9.0843299999999998E-3</v>
      </c>
      <c r="CB139">
        <v>-35.42</v>
      </c>
      <c r="CC139" t="s">
        <v>417</v>
      </c>
      <c r="CD139" t="s">
        <v>417</v>
      </c>
      <c r="CE139" t="s">
        <v>417</v>
      </c>
      <c r="CF139" t="s">
        <v>417</v>
      </c>
      <c r="CG139" t="s">
        <v>417</v>
      </c>
      <c r="CH139" t="s">
        <v>417</v>
      </c>
      <c r="CI139" t="s">
        <v>417</v>
      </c>
      <c r="CJ139" t="s">
        <v>417</v>
      </c>
      <c r="CK139" t="s">
        <v>417</v>
      </c>
      <c r="CL139" t="s">
        <v>417</v>
      </c>
      <c r="CM139">
        <f>$B$11*DK139+$C$11*DL139+$F$11*DW139*(1-DZ139)</f>
        <v>1499.9996666666671</v>
      </c>
      <c r="CN139">
        <f t="shared" si="73"/>
        <v>1261.2105505569828</v>
      </c>
      <c r="CO139">
        <f>($B$11*$D$9+$C$11*$D$9+$F$11*((EJ139+EB139)/MAX(EJ139+EB139+EK139, 0.1)*$I$9+EK139/MAX(EJ139+EB139+EK139, 0.1)*$J$9))/($B$11+$C$11+$F$11)</f>
        <v>0.84080722055070389</v>
      </c>
      <c r="CP139">
        <f>($B$11*$K$9+$C$11*$K$9+$F$11*((EJ139+EB139)/MAX(EJ139+EB139+EK139, 0.1)*$P$9+EK139/MAX(EJ139+EB139+EK139, 0.1)*$Q$9))/($B$11+$C$11+$F$11)</f>
        <v>0.16115793566285835</v>
      </c>
      <c r="CQ139">
        <v>6</v>
      </c>
      <c r="CR139">
        <v>0.5</v>
      </c>
      <c r="CS139" t="s">
        <v>418</v>
      </c>
      <c r="CT139">
        <v>2</v>
      </c>
      <c r="CU139">
        <v>1690402478.349999</v>
      </c>
      <c r="CV139">
        <v>409.95036666666681</v>
      </c>
      <c r="CW139">
        <v>425.12723333333338</v>
      </c>
      <c r="CX139">
        <v>35.675063333333327</v>
      </c>
      <c r="CY139">
        <v>33.713043333333331</v>
      </c>
      <c r="CZ139">
        <v>408.87529999999998</v>
      </c>
      <c r="DA139">
        <v>35.190616666666664</v>
      </c>
      <c r="DB139">
        <v>600.14576666666665</v>
      </c>
      <c r="DC139">
        <v>101.2648333333334</v>
      </c>
      <c r="DD139">
        <v>9.9178050000000004E-2</v>
      </c>
      <c r="DE139">
        <v>34.092146666666657</v>
      </c>
      <c r="DF139">
        <v>35.156983333333329</v>
      </c>
      <c r="DG139">
        <v>999.9000000000002</v>
      </c>
      <c r="DH139">
        <v>0</v>
      </c>
      <c r="DI139">
        <v>0</v>
      </c>
      <c r="DJ139">
        <v>9995.2093333333341</v>
      </c>
      <c r="DK139">
        <v>0</v>
      </c>
      <c r="DL139">
        <v>120.8309</v>
      </c>
      <c r="DM139">
        <v>-15.17688666666667</v>
      </c>
      <c r="DN139">
        <v>425.11639999999989</v>
      </c>
      <c r="DO139">
        <v>439.95970000000011</v>
      </c>
      <c r="DP139">
        <v>1.9620310000000001</v>
      </c>
      <c r="DQ139">
        <v>425.12723333333338</v>
      </c>
      <c r="DR139">
        <v>33.713043333333331</v>
      </c>
      <c r="DS139">
        <v>3.612630666666667</v>
      </c>
      <c r="DT139">
        <v>3.4139460000000001</v>
      </c>
      <c r="DU139">
        <v>27.158560000000001</v>
      </c>
      <c r="DV139">
        <v>26.19774</v>
      </c>
      <c r="DW139">
        <v>1499.9996666666671</v>
      </c>
      <c r="DX139">
        <v>0.97300333333333333</v>
      </c>
      <c r="DY139">
        <v>2.6996220000000001E-2</v>
      </c>
      <c r="DZ139">
        <v>0</v>
      </c>
      <c r="EA139">
        <v>681.06200000000013</v>
      </c>
      <c r="EB139">
        <v>4.9993100000000004</v>
      </c>
      <c r="EC139">
        <v>11541.21333333333</v>
      </c>
      <c r="ED139">
        <v>13259.25</v>
      </c>
      <c r="EE139">
        <v>43.010333333333328</v>
      </c>
      <c r="EF139">
        <v>44.226899999999979</v>
      </c>
      <c r="EG139">
        <v>43.274799999999999</v>
      </c>
      <c r="EH139">
        <v>43.625</v>
      </c>
      <c r="EI139">
        <v>44.243699999999997</v>
      </c>
      <c r="EJ139">
        <v>1454.638666666666</v>
      </c>
      <c r="EK139">
        <v>40.360999999999983</v>
      </c>
      <c r="EL139">
        <v>0</v>
      </c>
      <c r="EM139">
        <v>129.79999995231631</v>
      </c>
      <c r="EN139">
        <v>0</v>
      </c>
      <c r="EO139">
        <v>681.0075599999999</v>
      </c>
      <c r="EP139">
        <v>-8.409076937805013</v>
      </c>
      <c r="EQ139">
        <v>712.80769411720337</v>
      </c>
      <c r="ER139">
        <v>11543.995999999999</v>
      </c>
      <c r="ES139">
        <v>15</v>
      </c>
      <c r="ET139">
        <v>1690402378.5999999</v>
      </c>
      <c r="EU139" t="s">
        <v>990</v>
      </c>
      <c r="EV139">
        <v>1690402378.5999999</v>
      </c>
      <c r="EW139">
        <v>1690402377.0999999</v>
      </c>
      <c r="EX139">
        <v>84</v>
      </c>
      <c r="EY139">
        <v>-2.5999999999999999E-2</v>
      </c>
      <c r="EZ139">
        <v>-6.0000000000000001E-3</v>
      </c>
      <c r="FA139">
        <v>1.0720000000000001</v>
      </c>
      <c r="FB139">
        <v>0.48399999999999999</v>
      </c>
      <c r="FC139">
        <v>415</v>
      </c>
      <c r="FD139">
        <v>34</v>
      </c>
      <c r="FE139">
        <v>0.49</v>
      </c>
      <c r="FF139">
        <v>0.26</v>
      </c>
      <c r="FG139">
        <v>14.35303941417277</v>
      </c>
      <c r="FH139">
        <v>-0.83896803362283512</v>
      </c>
      <c r="FI139">
        <v>6.3918127282999476E-2</v>
      </c>
      <c r="FJ139">
        <v>1</v>
      </c>
      <c r="FK139">
        <v>-15.18531219512195</v>
      </c>
      <c r="FL139">
        <v>0.34359094076655411</v>
      </c>
      <c r="FM139">
        <v>5.0561053145493771E-2</v>
      </c>
      <c r="FN139">
        <v>1</v>
      </c>
      <c r="FO139">
        <v>409.94758064516128</v>
      </c>
      <c r="FP139">
        <v>0.6392903225797979</v>
      </c>
      <c r="FQ139">
        <v>5.0288056809233893E-2</v>
      </c>
      <c r="FR139">
        <v>1</v>
      </c>
      <c r="FS139">
        <v>1.941155365853658</v>
      </c>
      <c r="FT139">
        <v>0.48833581881533478</v>
      </c>
      <c r="FU139">
        <v>4.8355675384998208E-2</v>
      </c>
      <c r="FV139">
        <v>1</v>
      </c>
      <c r="FW139">
        <v>35.673267741935483</v>
      </c>
      <c r="FX139">
        <v>0.51733064516117155</v>
      </c>
      <c r="FY139">
        <v>3.874623300813284E-2</v>
      </c>
      <c r="FZ139">
        <v>1</v>
      </c>
      <c r="GA139">
        <v>5</v>
      </c>
      <c r="GB139">
        <v>5</v>
      </c>
      <c r="GC139" t="s">
        <v>420</v>
      </c>
      <c r="GD139">
        <v>3.1688100000000001</v>
      </c>
      <c r="GE139">
        <v>2.7959999999999998</v>
      </c>
      <c r="GF139">
        <v>0.101254</v>
      </c>
      <c r="GG139">
        <v>0.10482</v>
      </c>
      <c r="GH139">
        <v>0.15528600000000001</v>
      </c>
      <c r="GI139">
        <v>0.15017800000000001</v>
      </c>
      <c r="GJ139">
        <v>27656.9</v>
      </c>
      <c r="GK139">
        <v>22015.8</v>
      </c>
      <c r="GL139">
        <v>28799.599999999999</v>
      </c>
      <c r="GM139">
        <v>24123.8</v>
      </c>
      <c r="GN139">
        <v>30951.1</v>
      </c>
      <c r="GO139">
        <v>29921.3</v>
      </c>
      <c r="GP139">
        <v>39731.1</v>
      </c>
      <c r="GQ139">
        <v>39358.400000000001</v>
      </c>
      <c r="GR139">
        <v>2.0766</v>
      </c>
      <c r="GS139">
        <v>1.7735799999999999</v>
      </c>
      <c r="GT139">
        <v>0.16903499999999999</v>
      </c>
      <c r="GU139">
        <v>0</v>
      </c>
      <c r="GV139">
        <v>32.428100000000001</v>
      </c>
      <c r="GW139">
        <v>999.9</v>
      </c>
      <c r="GX139">
        <v>61.5</v>
      </c>
      <c r="GY139">
        <v>35.799999999999997</v>
      </c>
      <c r="GZ139">
        <v>35.855600000000003</v>
      </c>
      <c r="HA139">
        <v>62.137099999999997</v>
      </c>
      <c r="HB139">
        <v>30.5168</v>
      </c>
      <c r="HC139">
        <v>1</v>
      </c>
      <c r="HD139">
        <v>0.61226599999999998</v>
      </c>
      <c r="HE139">
        <v>0</v>
      </c>
      <c r="HF139">
        <v>20.277200000000001</v>
      </c>
      <c r="HG139">
        <v>5.2231300000000003</v>
      </c>
      <c r="HH139">
        <v>11.914099999999999</v>
      </c>
      <c r="HI139">
        <v>4.9636500000000003</v>
      </c>
      <c r="HJ139">
        <v>3.2919999999999998</v>
      </c>
      <c r="HK139">
        <v>9999</v>
      </c>
      <c r="HL139">
        <v>9999</v>
      </c>
      <c r="HM139">
        <v>9999</v>
      </c>
      <c r="HN139">
        <v>999.9</v>
      </c>
      <c r="HO139">
        <v>4.9702599999999997</v>
      </c>
      <c r="HP139">
        <v>1.87531</v>
      </c>
      <c r="HQ139">
        <v>1.87408</v>
      </c>
      <c r="HR139">
        <v>1.8732800000000001</v>
      </c>
      <c r="HS139">
        <v>1.87469</v>
      </c>
      <c r="HT139">
        <v>1.8696699999999999</v>
      </c>
      <c r="HU139">
        <v>1.87378</v>
      </c>
      <c r="HV139">
        <v>1.8789100000000001</v>
      </c>
      <c r="HW139">
        <v>0</v>
      </c>
      <c r="HX139">
        <v>0</v>
      </c>
      <c r="HY139">
        <v>0</v>
      </c>
      <c r="HZ139">
        <v>0</v>
      </c>
      <c r="IA139" t="s">
        <v>421</v>
      </c>
      <c r="IB139" t="s">
        <v>422</v>
      </c>
      <c r="IC139" t="s">
        <v>423</v>
      </c>
      <c r="ID139" t="s">
        <v>423</v>
      </c>
      <c r="IE139" t="s">
        <v>423</v>
      </c>
      <c r="IF139" t="s">
        <v>423</v>
      </c>
      <c r="IG139">
        <v>0</v>
      </c>
      <c r="IH139">
        <v>100</v>
      </c>
      <c r="II139">
        <v>100</v>
      </c>
      <c r="IJ139">
        <v>1.075</v>
      </c>
      <c r="IK139">
        <v>0.4844</v>
      </c>
      <c r="IL139">
        <v>1.053963096732887</v>
      </c>
      <c r="IM139">
        <v>7.5022699049890511E-4</v>
      </c>
      <c r="IN139">
        <v>-1.9075414379404558E-6</v>
      </c>
      <c r="IO139">
        <v>4.87577687351772E-10</v>
      </c>
      <c r="IP139">
        <v>0.48444761904762151</v>
      </c>
      <c r="IQ139">
        <v>0</v>
      </c>
      <c r="IR139">
        <v>0</v>
      </c>
      <c r="IS139">
        <v>0</v>
      </c>
      <c r="IT139">
        <v>1</v>
      </c>
      <c r="IU139">
        <v>1943</v>
      </c>
      <c r="IV139">
        <v>1</v>
      </c>
      <c r="IW139">
        <v>21</v>
      </c>
      <c r="IX139">
        <v>1.8</v>
      </c>
      <c r="IY139">
        <v>1.8</v>
      </c>
      <c r="IZ139">
        <v>1.1267100000000001</v>
      </c>
      <c r="JA139">
        <v>2.4511699999999998</v>
      </c>
      <c r="JB139">
        <v>1.42578</v>
      </c>
      <c r="JC139">
        <v>2.2680699999999998</v>
      </c>
      <c r="JD139">
        <v>1.5478499999999999</v>
      </c>
      <c r="JE139">
        <v>2.323</v>
      </c>
      <c r="JF139">
        <v>39.1676</v>
      </c>
      <c r="JG139">
        <v>13.667999999999999</v>
      </c>
      <c r="JH139">
        <v>18</v>
      </c>
      <c r="JI139">
        <v>635.12199999999996</v>
      </c>
      <c r="JJ139">
        <v>418.041</v>
      </c>
      <c r="JK139">
        <v>33.507199999999997</v>
      </c>
      <c r="JL139">
        <v>34.813299999999998</v>
      </c>
      <c r="JM139">
        <v>29.999600000000001</v>
      </c>
      <c r="JN139">
        <v>34.747900000000001</v>
      </c>
      <c r="JO139">
        <v>34.668500000000002</v>
      </c>
      <c r="JP139">
        <v>22.566800000000001</v>
      </c>
      <c r="JQ139">
        <v>0</v>
      </c>
      <c r="JR139">
        <v>100</v>
      </c>
      <c r="JS139">
        <v>-999.9</v>
      </c>
      <c r="JT139">
        <v>424.90899999999999</v>
      </c>
      <c r="JU139">
        <v>35</v>
      </c>
      <c r="JV139">
        <v>93.843400000000003</v>
      </c>
      <c r="JW139">
        <v>100.13500000000001</v>
      </c>
    </row>
    <row r="140" spans="1:283" x14ac:dyDescent="0.2">
      <c r="A140">
        <v>124</v>
      </c>
      <c r="B140">
        <v>1690402626.0999999</v>
      </c>
      <c r="C140">
        <v>24256</v>
      </c>
      <c r="D140" t="s">
        <v>995</v>
      </c>
      <c r="E140" t="s">
        <v>996</v>
      </c>
      <c r="F140">
        <v>15</v>
      </c>
      <c r="P140">
        <v>1690402618.099999</v>
      </c>
      <c r="Q140">
        <f t="shared" si="37"/>
        <v>1.1033103641314994E-3</v>
      </c>
      <c r="R140">
        <f t="shared" si="38"/>
        <v>1.1033103641314994</v>
      </c>
      <c r="S140">
        <f t="shared" si="39"/>
        <v>7.3002945074099275</v>
      </c>
      <c r="T140">
        <f t="shared" si="40"/>
        <v>410.0405806451613</v>
      </c>
      <c r="U140">
        <f t="shared" si="41"/>
        <v>139.4775367717946</v>
      </c>
      <c r="V140">
        <f t="shared" si="42"/>
        <v>14.136818307417984</v>
      </c>
      <c r="W140">
        <f t="shared" si="43"/>
        <v>41.559876388790869</v>
      </c>
      <c r="X140">
        <f t="shared" si="44"/>
        <v>4.5291676556862982E-2</v>
      </c>
      <c r="Y140">
        <f>IF(LEFT(CS140,1)&lt;&gt;"0",IF(LEFT(CS140,1)="1",3,CT140),$D$5+$E$5*(DJ140*DC140/($K$5*1000))+$F$5*(DJ140*DC140/($K$5*1000))*MAX(MIN(CQ140,$J$5),$I$5)*MAX(MIN(CQ140,$J$5),$I$5)+$G$5*MAX(MIN(CQ140,$J$5),$I$5)*(DJ140*DC140/($K$5*1000))+$H$5*(DJ140*DC140/($K$5*1000))*(DJ140*DC140/($K$5*1000)))</f>
        <v>2.9515418336995518</v>
      </c>
      <c r="Z140">
        <f t="shared" si="45"/>
        <v>4.4909083698411595E-2</v>
      </c>
      <c r="AA140">
        <f t="shared" si="46"/>
        <v>2.8102282246945338E-2</v>
      </c>
      <c r="AB140">
        <f t="shared" si="47"/>
        <v>241.73658159957523</v>
      </c>
      <c r="AC140">
        <f>(DE140+(AB140+2*0.95*0.0000000567*(((DE140+$B$7)+273)^4-(DE140+273)^4)-44100*Q140)/(1.84*29.3*Y140+8*0.95*0.0000000567*(DE140+273)^3))</f>
        <v>35.351917425925848</v>
      </c>
      <c r="AD140">
        <f>($C$7*DF140+$D$7*DG140+$E$7*AC140)</f>
        <v>35.766709677419357</v>
      </c>
      <c r="AE140">
        <f t="shared" si="48"/>
        <v>5.8926596676198297</v>
      </c>
      <c r="AF140">
        <f t="shared" si="49"/>
        <v>65.019334653020906</v>
      </c>
      <c r="AG140">
        <f t="shared" si="50"/>
        <v>3.5181946224078877</v>
      </c>
      <c r="AH140">
        <f t="shared" si="51"/>
        <v>5.4109975766176595</v>
      </c>
      <c r="AI140">
        <f t="shared" si="52"/>
        <v>2.374465045211942</v>
      </c>
      <c r="AJ140">
        <f t="shared" si="53"/>
        <v>-48.655987058199123</v>
      </c>
      <c r="AK140">
        <f t="shared" si="54"/>
        <v>-245.02507415842939</v>
      </c>
      <c r="AL140">
        <f>2*0.95*0.0000000567*(((DE140+$B$7)+273)^4-(AD140+273)^4)</f>
        <v>-19.38715458029731</v>
      </c>
      <c r="AM140">
        <f t="shared" si="55"/>
        <v>-71.331634197350581</v>
      </c>
      <c r="AN140">
        <v>0</v>
      </c>
      <c r="AO140">
        <v>0</v>
      </c>
      <c r="AP140">
        <f>IF(AN140*$H$13&gt;=AR140,1,(AR140/(AR140-AN140*$H$13)))</f>
        <v>1</v>
      </c>
      <c r="AQ140">
        <f t="shared" si="56"/>
        <v>0</v>
      </c>
      <c r="AR140">
        <f>MAX(0,($B$13+$C$13*DJ140)/(1+$D$13*DJ140)*DC140/(DE140+273)*$E$13)</f>
        <v>52283.36834077863</v>
      </c>
      <c r="AS140" t="s">
        <v>414</v>
      </c>
      <c r="AT140">
        <v>12558.6</v>
      </c>
      <c r="AU140">
        <v>607.06799999999998</v>
      </c>
      <c r="AV140">
        <v>2188.17</v>
      </c>
      <c r="AW140">
        <f t="shared" si="57"/>
        <v>0.72256817340517421</v>
      </c>
      <c r="AX140">
        <v>-1.734461745173538</v>
      </c>
      <c r="AY140" t="s">
        <v>997</v>
      </c>
      <c r="AZ140">
        <v>12558.8</v>
      </c>
      <c r="BA140">
        <v>660.57365384615389</v>
      </c>
      <c r="BB140">
        <v>809.83799999999997</v>
      </c>
      <c r="BC140">
        <f t="shared" si="58"/>
        <v>0.18431383332696916</v>
      </c>
      <c r="BD140">
        <v>0.5</v>
      </c>
      <c r="BE140">
        <f t="shared" si="59"/>
        <v>1261.2096868725869</v>
      </c>
      <c r="BF140">
        <f t="shared" si="60"/>
        <v>7.3002945074099275</v>
      </c>
      <c r="BG140">
        <f t="shared" si="61"/>
        <v>116.22919600829647</v>
      </c>
      <c r="BH140">
        <f t="shared" si="62"/>
        <v>7.1635639550048881E-3</v>
      </c>
      <c r="BI140">
        <f t="shared" si="63"/>
        <v>1.7019848414127272</v>
      </c>
      <c r="BJ140">
        <f t="shared" si="64"/>
        <v>412.35856741389665</v>
      </c>
      <c r="BK140" t="s">
        <v>998</v>
      </c>
      <c r="BL140">
        <v>-95.65</v>
      </c>
      <c r="BM140">
        <f t="shared" si="65"/>
        <v>-95.65</v>
      </c>
      <c r="BN140">
        <f t="shared" si="66"/>
        <v>1.1181100417614387</v>
      </c>
      <c r="BO140">
        <f t="shared" si="67"/>
        <v>0.16484409087016735</v>
      </c>
      <c r="BP140">
        <f t="shared" si="68"/>
        <v>0.60352041754604124</v>
      </c>
      <c r="BQ140">
        <f t="shared" si="69"/>
        <v>0.73612638040068101</v>
      </c>
      <c r="BR140">
        <f t="shared" si="70"/>
        <v>0.87175400448547913</v>
      </c>
      <c r="BS140">
        <f t="shared" si="71"/>
        <v>-2.3869158571382693E-2</v>
      </c>
      <c r="BT140">
        <f t="shared" si="72"/>
        <v>1.0238691585713826</v>
      </c>
      <c r="BU140">
        <v>3366</v>
      </c>
      <c r="BV140">
        <v>300</v>
      </c>
      <c r="BW140">
        <v>300</v>
      </c>
      <c r="BX140">
        <v>300</v>
      </c>
      <c r="BY140">
        <v>12558.8</v>
      </c>
      <c r="BZ140">
        <v>795.55</v>
      </c>
      <c r="CA140">
        <v>-9.0969899999999992E-3</v>
      </c>
      <c r="CB140">
        <v>4.3899999999999997</v>
      </c>
      <c r="CC140" t="s">
        <v>417</v>
      </c>
      <c r="CD140" t="s">
        <v>417</v>
      </c>
      <c r="CE140" t="s">
        <v>417</v>
      </c>
      <c r="CF140" t="s">
        <v>417</v>
      </c>
      <c r="CG140" t="s">
        <v>417</v>
      </c>
      <c r="CH140" t="s">
        <v>417</v>
      </c>
      <c r="CI140" t="s">
        <v>417</v>
      </c>
      <c r="CJ140" t="s">
        <v>417</v>
      </c>
      <c r="CK140" t="s">
        <v>417</v>
      </c>
      <c r="CL140" t="s">
        <v>417</v>
      </c>
      <c r="CM140">
        <f>$B$11*DK140+$C$11*DL140+$F$11*DW140*(1-DZ140)</f>
        <v>1499.99870967742</v>
      </c>
      <c r="CN140">
        <f t="shared" si="73"/>
        <v>1261.2096868725869</v>
      </c>
      <c r="CO140">
        <f>($B$11*$D$9+$C$11*$D$9+$F$11*((EJ140+EB140)/MAX(EJ140+EB140+EK140, 0.1)*$I$9+EK140/MAX(EJ140+EB140+EK140, 0.1)*$J$9))/($B$11+$C$11+$F$11)</f>
        <v>0.84080718119005204</v>
      </c>
      <c r="CP140">
        <f>($B$11*$K$9+$C$11*$K$9+$F$11*((EJ140+EB140)/MAX(EJ140+EB140+EK140, 0.1)*$P$9+EK140/MAX(EJ140+EB140+EK140, 0.1)*$Q$9))/($B$11+$C$11+$F$11)</f>
        <v>0.16115785969680035</v>
      </c>
      <c r="CQ140">
        <v>6</v>
      </c>
      <c r="CR140">
        <v>0.5</v>
      </c>
      <c r="CS140" t="s">
        <v>418</v>
      </c>
      <c r="CT140">
        <v>2</v>
      </c>
      <c r="CU140">
        <v>1690402618.099999</v>
      </c>
      <c r="CV140">
        <v>410.0405806451613</v>
      </c>
      <c r="CW140">
        <v>417.79151612903229</v>
      </c>
      <c r="CX140">
        <v>34.711425806451608</v>
      </c>
      <c r="CY140">
        <v>33.646654838709679</v>
      </c>
      <c r="CZ140">
        <v>408.95558064516132</v>
      </c>
      <c r="DA140">
        <v>34.226977419354853</v>
      </c>
      <c r="DB140">
        <v>600.13632258064524</v>
      </c>
      <c r="DC140">
        <v>101.2556129032258</v>
      </c>
      <c r="DD140">
        <v>9.9907380645161289E-2</v>
      </c>
      <c r="DE140">
        <v>34.226867741935493</v>
      </c>
      <c r="DF140">
        <v>35.766709677419357</v>
      </c>
      <c r="DG140">
        <v>999.90000000000032</v>
      </c>
      <c r="DH140">
        <v>0</v>
      </c>
      <c r="DI140">
        <v>0</v>
      </c>
      <c r="DJ140">
        <v>10000.34032258064</v>
      </c>
      <c r="DK140">
        <v>0</v>
      </c>
      <c r="DL140">
        <v>121.9004193548387</v>
      </c>
      <c r="DM140">
        <v>-7.7605845161290334</v>
      </c>
      <c r="DN140">
        <v>424.77529032258059</v>
      </c>
      <c r="DO140">
        <v>432.33809677419362</v>
      </c>
      <c r="DP140">
        <v>1.064776774193549</v>
      </c>
      <c r="DQ140">
        <v>417.79151612903229</v>
      </c>
      <c r="DR140">
        <v>33.646654838709679</v>
      </c>
      <c r="DS140">
        <v>3.514727419354839</v>
      </c>
      <c r="DT140">
        <v>3.406912580645161</v>
      </c>
      <c r="DU140">
        <v>26.691038709677422</v>
      </c>
      <c r="DV140">
        <v>26.162854838709681</v>
      </c>
      <c r="DW140">
        <v>1499.99870967742</v>
      </c>
      <c r="DX140">
        <v>0.9730044838709675</v>
      </c>
      <c r="DY140">
        <v>2.699563870967742E-2</v>
      </c>
      <c r="DZ140">
        <v>0</v>
      </c>
      <c r="EA140">
        <v>660.80622580645161</v>
      </c>
      <c r="EB140">
        <v>4.9993100000000013</v>
      </c>
      <c r="EC140">
        <v>11282.3</v>
      </c>
      <c r="ED140">
        <v>13259.23870967742</v>
      </c>
      <c r="EE140">
        <v>43.061999999999969</v>
      </c>
      <c r="EF140">
        <v>44.25</v>
      </c>
      <c r="EG140">
        <v>43.311999999999969</v>
      </c>
      <c r="EH140">
        <v>43.625</v>
      </c>
      <c r="EI140">
        <v>44.311999999999969</v>
      </c>
      <c r="EJ140">
        <v>1454.64064516129</v>
      </c>
      <c r="EK140">
        <v>40.359032258064502</v>
      </c>
      <c r="EL140">
        <v>0</v>
      </c>
      <c r="EM140">
        <v>139.5999999046326</v>
      </c>
      <c r="EN140">
        <v>0</v>
      </c>
      <c r="EO140">
        <v>660.57365384615389</v>
      </c>
      <c r="EP140">
        <v>-17.81610256125256</v>
      </c>
      <c r="EQ140">
        <v>67.425639330722149</v>
      </c>
      <c r="ER140">
        <v>11279.23846153846</v>
      </c>
      <c r="ES140">
        <v>15</v>
      </c>
      <c r="ET140">
        <v>1690402646.0999999</v>
      </c>
      <c r="EU140" t="s">
        <v>999</v>
      </c>
      <c r="EV140">
        <v>1690402646.0999999</v>
      </c>
      <c r="EW140">
        <v>1690402377.0999999</v>
      </c>
      <c r="EX140">
        <v>85</v>
      </c>
      <c r="EY140">
        <v>1.4E-2</v>
      </c>
      <c r="EZ140">
        <v>-6.0000000000000001E-3</v>
      </c>
      <c r="FA140">
        <v>1.085</v>
      </c>
      <c r="FB140">
        <v>0.48399999999999999</v>
      </c>
      <c r="FC140">
        <v>418</v>
      </c>
      <c r="FD140">
        <v>34</v>
      </c>
      <c r="FE140">
        <v>0.43</v>
      </c>
      <c r="FF140">
        <v>0.26</v>
      </c>
      <c r="FG140">
        <v>7.3084178380234137</v>
      </c>
      <c r="FH140">
        <v>0.17787976994145499</v>
      </c>
      <c r="FI140">
        <v>2.9233831691766601E-2</v>
      </c>
      <c r="FJ140">
        <v>1</v>
      </c>
      <c r="FK140">
        <v>-7.7594534999999993</v>
      </c>
      <c r="FL140">
        <v>-0.1279010881801029</v>
      </c>
      <c r="FM140">
        <v>3.4233631749348417E-2</v>
      </c>
      <c r="FN140">
        <v>1</v>
      </c>
      <c r="FO140">
        <v>410.03236666666658</v>
      </c>
      <c r="FP140">
        <v>-5.3632925472390333E-2</v>
      </c>
      <c r="FQ140">
        <v>1.149632791614834E-2</v>
      </c>
      <c r="FR140">
        <v>1</v>
      </c>
      <c r="FS140">
        <v>1.0433650999999999</v>
      </c>
      <c r="FT140">
        <v>0.44229095684802983</v>
      </c>
      <c r="FU140">
        <v>4.2982218093532573E-2</v>
      </c>
      <c r="FV140">
        <v>1</v>
      </c>
      <c r="FW140">
        <v>34.709829999999997</v>
      </c>
      <c r="FX140">
        <v>0.3613855394882628</v>
      </c>
      <c r="FY140">
        <v>2.6141322970857271E-2</v>
      </c>
      <c r="FZ140">
        <v>1</v>
      </c>
      <c r="GA140">
        <v>5</v>
      </c>
      <c r="GB140">
        <v>5</v>
      </c>
      <c r="GC140" t="s">
        <v>420</v>
      </c>
      <c r="GD140">
        <v>3.1691500000000001</v>
      </c>
      <c r="GE140">
        <v>2.7963900000000002</v>
      </c>
      <c r="GF140">
        <v>0.101245</v>
      </c>
      <c r="GG140">
        <v>0.103448</v>
      </c>
      <c r="GH140">
        <v>0.15234700000000001</v>
      </c>
      <c r="GI140">
        <v>0.14998</v>
      </c>
      <c r="GJ140">
        <v>27660.9</v>
      </c>
      <c r="GK140">
        <v>22051.4</v>
      </c>
      <c r="GL140">
        <v>28803</v>
      </c>
      <c r="GM140">
        <v>24125.4</v>
      </c>
      <c r="GN140">
        <v>31062.799999999999</v>
      </c>
      <c r="GO140">
        <v>29929.5</v>
      </c>
      <c r="GP140">
        <v>39736.5</v>
      </c>
      <c r="GQ140">
        <v>39360.6</v>
      </c>
      <c r="GR140">
        <v>2.07755</v>
      </c>
      <c r="GS140">
        <v>1.7850699999999999</v>
      </c>
      <c r="GT140">
        <v>0.194799</v>
      </c>
      <c r="GU140">
        <v>0</v>
      </c>
      <c r="GV140">
        <v>32.629899999999999</v>
      </c>
      <c r="GW140">
        <v>999.9</v>
      </c>
      <c r="GX140">
        <v>61.5</v>
      </c>
      <c r="GY140">
        <v>35.700000000000003</v>
      </c>
      <c r="GZ140">
        <v>35.658900000000003</v>
      </c>
      <c r="HA140">
        <v>61.9071</v>
      </c>
      <c r="HB140">
        <v>30.745200000000001</v>
      </c>
      <c r="HC140">
        <v>1</v>
      </c>
      <c r="HD140">
        <v>0.60612299999999997</v>
      </c>
      <c r="HE140">
        <v>0</v>
      </c>
      <c r="HF140">
        <v>20.276499999999999</v>
      </c>
      <c r="HG140">
        <v>5.2183400000000004</v>
      </c>
      <c r="HH140">
        <v>11.914</v>
      </c>
      <c r="HI140">
        <v>4.9626999999999999</v>
      </c>
      <c r="HJ140">
        <v>3.2914500000000002</v>
      </c>
      <c r="HK140">
        <v>9999</v>
      </c>
      <c r="HL140">
        <v>9999</v>
      </c>
      <c r="HM140">
        <v>9999</v>
      </c>
      <c r="HN140">
        <v>999.9</v>
      </c>
      <c r="HO140">
        <v>4.9702799999999998</v>
      </c>
      <c r="HP140">
        <v>1.87531</v>
      </c>
      <c r="HQ140">
        <v>1.87408</v>
      </c>
      <c r="HR140">
        <v>1.87327</v>
      </c>
      <c r="HS140">
        <v>1.87469</v>
      </c>
      <c r="HT140">
        <v>1.8696600000000001</v>
      </c>
      <c r="HU140">
        <v>1.8737900000000001</v>
      </c>
      <c r="HV140">
        <v>1.8788199999999999</v>
      </c>
      <c r="HW140">
        <v>0</v>
      </c>
      <c r="HX140">
        <v>0</v>
      </c>
      <c r="HY140">
        <v>0</v>
      </c>
      <c r="HZ140">
        <v>0</v>
      </c>
      <c r="IA140" t="s">
        <v>421</v>
      </c>
      <c r="IB140" t="s">
        <v>422</v>
      </c>
      <c r="IC140" t="s">
        <v>423</v>
      </c>
      <c r="ID140" t="s">
        <v>423</v>
      </c>
      <c r="IE140" t="s">
        <v>423</v>
      </c>
      <c r="IF140" t="s">
        <v>423</v>
      </c>
      <c r="IG140">
        <v>0</v>
      </c>
      <c r="IH140">
        <v>100</v>
      </c>
      <c r="II140">
        <v>100</v>
      </c>
      <c r="IJ140">
        <v>1.085</v>
      </c>
      <c r="IK140">
        <v>0.48449999999999999</v>
      </c>
      <c r="IL140">
        <v>1.053963096732887</v>
      </c>
      <c r="IM140">
        <v>7.5022699049890511E-4</v>
      </c>
      <c r="IN140">
        <v>-1.9075414379404558E-6</v>
      </c>
      <c r="IO140">
        <v>4.87577687351772E-10</v>
      </c>
      <c r="IP140">
        <v>0.48444761904762151</v>
      </c>
      <c r="IQ140">
        <v>0</v>
      </c>
      <c r="IR140">
        <v>0</v>
      </c>
      <c r="IS140">
        <v>0</v>
      </c>
      <c r="IT140">
        <v>1</v>
      </c>
      <c r="IU140">
        <v>1943</v>
      </c>
      <c r="IV140">
        <v>1</v>
      </c>
      <c r="IW140">
        <v>21</v>
      </c>
      <c r="IX140">
        <v>4.0999999999999996</v>
      </c>
      <c r="IY140">
        <v>4.2</v>
      </c>
      <c r="IZ140">
        <v>1.11084</v>
      </c>
      <c r="JA140">
        <v>2.4475099999999999</v>
      </c>
      <c r="JB140">
        <v>1.42578</v>
      </c>
      <c r="JC140">
        <v>2.2692899999999998</v>
      </c>
      <c r="JD140">
        <v>1.5478499999999999</v>
      </c>
      <c r="JE140">
        <v>2.32544</v>
      </c>
      <c r="JF140">
        <v>39.118000000000002</v>
      </c>
      <c r="JG140">
        <v>13.632899999999999</v>
      </c>
      <c r="JH140">
        <v>18</v>
      </c>
      <c r="JI140">
        <v>635.14599999999996</v>
      </c>
      <c r="JJ140">
        <v>424.33499999999998</v>
      </c>
      <c r="JK140">
        <v>33.514499999999998</v>
      </c>
      <c r="JL140">
        <v>34.729300000000002</v>
      </c>
      <c r="JM140">
        <v>29.9999</v>
      </c>
      <c r="JN140">
        <v>34.673000000000002</v>
      </c>
      <c r="JO140">
        <v>34.597200000000001</v>
      </c>
      <c r="JP140">
        <v>22.263200000000001</v>
      </c>
      <c r="JQ140">
        <v>0</v>
      </c>
      <c r="JR140">
        <v>100</v>
      </c>
      <c r="JS140">
        <v>-999.9</v>
      </c>
      <c r="JT140">
        <v>417.93700000000001</v>
      </c>
      <c r="JU140">
        <v>35</v>
      </c>
      <c r="JV140">
        <v>93.855500000000006</v>
      </c>
      <c r="JW140">
        <v>100.14100000000001</v>
      </c>
    </row>
    <row r="141" spans="1:283" x14ac:dyDescent="0.2">
      <c r="A141">
        <v>125</v>
      </c>
      <c r="B141">
        <v>1690402757.0999999</v>
      </c>
      <c r="C141">
        <v>24387</v>
      </c>
      <c r="D141" t="s">
        <v>1000</v>
      </c>
      <c r="E141" t="s">
        <v>1001</v>
      </c>
      <c r="F141">
        <v>15</v>
      </c>
      <c r="P141">
        <v>1690402749.099999</v>
      </c>
      <c r="Q141">
        <f t="shared" si="37"/>
        <v>1.2881178158045126E-3</v>
      </c>
      <c r="R141">
        <f t="shared" si="38"/>
        <v>1.2881178158045126</v>
      </c>
      <c r="S141">
        <f t="shared" si="39"/>
        <v>9.0693449952301677</v>
      </c>
      <c r="T141">
        <f t="shared" si="40"/>
        <v>410.05545161290331</v>
      </c>
      <c r="U141">
        <f t="shared" si="41"/>
        <v>147.67538896640028</v>
      </c>
      <c r="V141">
        <f t="shared" si="42"/>
        <v>14.967019152185609</v>
      </c>
      <c r="W141">
        <f t="shared" si="43"/>
        <v>41.559449009779335</v>
      </c>
      <c r="X141">
        <f t="shared" si="44"/>
        <v>5.803291066936337E-2</v>
      </c>
      <c r="Y141">
        <f>IF(LEFT(CS141,1)&lt;&gt;"0",IF(LEFT(CS141,1)="1",3,CT141),$D$5+$E$5*(DJ141*DC141/($K$5*1000))+$F$5*(DJ141*DC141/($K$5*1000))*MAX(MIN(CQ141,$J$5),$I$5)*MAX(MIN(CQ141,$J$5),$I$5)+$G$5*MAX(MIN(CQ141,$J$5),$I$5)*(DJ141*DC141/($K$5*1000))+$H$5*(DJ141*DC141/($K$5*1000))*(DJ141*DC141/($K$5*1000)))</f>
        <v>2.951629460350512</v>
      </c>
      <c r="Z141">
        <f t="shared" si="45"/>
        <v>5.7406406456483497E-2</v>
      </c>
      <c r="AA141">
        <f t="shared" si="46"/>
        <v>3.5934729248158992E-2</v>
      </c>
      <c r="AB141">
        <f t="shared" si="47"/>
        <v>241.73768149456882</v>
      </c>
      <c r="AC141">
        <f>(DE141+(AB141+2*0.95*0.0000000567*(((DE141+$B$7)+273)^4-(DE141+273)^4)-44100*Q141)/(1.84*29.3*Y141+8*0.95*0.0000000567*(DE141+273)^3))</f>
        <v>35.345892922706895</v>
      </c>
      <c r="AD141">
        <f>($C$7*DF141+$D$7*DG141+$E$7*AC141)</f>
        <v>35.21887741935484</v>
      </c>
      <c r="AE141">
        <f t="shared" si="48"/>
        <v>5.7171952625110753</v>
      </c>
      <c r="AF141">
        <f t="shared" si="49"/>
        <v>65.399674935041503</v>
      </c>
      <c r="AG141">
        <f t="shared" si="50"/>
        <v>3.5469652008780517</v>
      </c>
      <c r="AH141">
        <f t="shared" si="51"/>
        <v>5.4235211480807655</v>
      </c>
      <c r="AI141">
        <f t="shared" si="52"/>
        <v>2.1702300616330237</v>
      </c>
      <c r="AJ141">
        <f t="shared" si="53"/>
        <v>-56.805995676979002</v>
      </c>
      <c r="AK141">
        <f t="shared" si="54"/>
        <v>-151.24985926604779</v>
      </c>
      <c r="AL141">
        <f>2*0.95*0.0000000567*(((DE141+$B$7)+273)^4-(AD141+273)^4)</f>
        <v>-11.937478778741299</v>
      </c>
      <c r="AM141">
        <f t="shared" si="55"/>
        <v>21.744347772800722</v>
      </c>
      <c r="AN141">
        <v>0</v>
      </c>
      <c r="AO141">
        <v>0</v>
      </c>
      <c r="AP141">
        <f>IF(AN141*$H$13&gt;=AR141,1,(AR141/(AR141-AN141*$H$13)))</f>
        <v>1</v>
      </c>
      <c r="AQ141">
        <f t="shared" si="56"/>
        <v>0</v>
      </c>
      <c r="AR141">
        <f>MAX(0,($B$13+$C$13*DJ141)/(1+$D$13*DJ141)*DC141/(DE141+273)*$E$13)</f>
        <v>52278.700998200293</v>
      </c>
      <c r="AS141" t="s">
        <v>414</v>
      </c>
      <c r="AT141">
        <v>12558.6</v>
      </c>
      <c r="AU141">
        <v>607.06799999999998</v>
      </c>
      <c r="AV141">
        <v>2188.17</v>
      </c>
      <c r="AW141">
        <f t="shared" si="57"/>
        <v>0.72256817340517421</v>
      </c>
      <c r="AX141">
        <v>-1.734461745173538</v>
      </c>
      <c r="AY141" t="s">
        <v>1002</v>
      </c>
      <c r="AZ141">
        <v>12562.8</v>
      </c>
      <c r="BA141">
        <v>814.53138461538458</v>
      </c>
      <c r="BB141">
        <v>1011.44</v>
      </c>
      <c r="BC141">
        <f t="shared" si="58"/>
        <v>0.19468145948807192</v>
      </c>
      <c r="BD141">
        <v>0.5</v>
      </c>
      <c r="BE141">
        <f t="shared" si="59"/>
        <v>1261.2124553958156</v>
      </c>
      <c r="BF141">
        <f t="shared" si="60"/>
        <v>9.0693449952301677</v>
      </c>
      <c r="BG141">
        <f t="shared" si="61"/>
        <v>122.76734077049609</v>
      </c>
      <c r="BH141">
        <f t="shared" si="62"/>
        <v>8.5662068227934426E-3</v>
      </c>
      <c r="BI141">
        <f t="shared" si="63"/>
        <v>1.1634204698251998</v>
      </c>
      <c r="BJ141">
        <f t="shared" si="64"/>
        <v>458.93697428770491</v>
      </c>
      <c r="BK141" t="s">
        <v>1003</v>
      </c>
      <c r="BL141">
        <v>-276.79000000000002</v>
      </c>
      <c r="BM141">
        <f t="shared" si="65"/>
        <v>-276.79000000000002</v>
      </c>
      <c r="BN141">
        <f t="shared" si="66"/>
        <v>1.2736593371826306</v>
      </c>
      <c r="BO141">
        <f t="shared" si="67"/>
        <v>0.15285206475910007</v>
      </c>
      <c r="BP141">
        <f t="shared" si="68"/>
        <v>0.47738300012981955</v>
      </c>
      <c r="BQ141">
        <f t="shared" si="69"/>
        <v>0.48694918388171149</v>
      </c>
      <c r="BR141">
        <f t="shared" si="70"/>
        <v>0.74424673423978971</v>
      </c>
      <c r="BS141">
        <f t="shared" si="71"/>
        <v>-5.194142767703025E-2</v>
      </c>
      <c r="BT141">
        <f t="shared" si="72"/>
        <v>1.0519414276770302</v>
      </c>
      <c r="BU141">
        <v>3368</v>
      </c>
      <c r="BV141">
        <v>300</v>
      </c>
      <c r="BW141">
        <v>300</v>
      </c>
      <c r="BX141">
        <v>300</v>
      </c>
      <c r="BY141">
        <v>12562.8</v>
      </c>
      <c r="BZ141">
        <v>987.3</v>
      </c>
      <c r="CA141">
        <v>-9.0984700000000009E-3</v>
      </c>
      <c r="CB141">
        <v>3.4</v>
      </c>
      <c r="CC141" t="s">
        <v>417</v>
      </c>
      <c r="CD141" t="s">
        <v>417</v>
      </c>
      <c r="CE141" t="s">
        <v>417</v>
      </c>
      <c r="CF141" t="s">
        <v>417</v>
      </c>
      <c r="CG141" t="s">
        <v>417</v>
      </c>
      <c r="CH141" t="s">
        <v>417</v>
      </c>
      <c r="CI141" t="s">
        <v>417</v>
      </c>
      <c r="CJ141" t="s">
        <v>417</v>
      </c>
      <c r="CK141" t="s">
        <v>417</v>
      </c>
      <c r="CL141" t="s">
        <v>417</v>
      </c>
      <c r="CM141">
        <f>$B$11*DK141+$C$11*DL141+$F$11*DW141*(1-DZ141)</f>
        <v>1500.001612903226</v>
      </c>
      <c r="CN141">
        <f t="shared" si="73"/>
        <v>1261.2124553958156</v>
      </c>
      <c r="CO141">
        <f>($B$11*$D$9+$C$11*$D$9+$F$11*((EJ141+EB141)/MAX(EJ141+EB141+EK141, 0.1)*$I$9+EK141/MAX(EJ141+EB141+EK141, 0.1)*$J$9))/($B$11+$C$11+$F$11)</f>
        <v>0.84080739950323236</v>
      </c>
      <c r="CP141">
        <f>($B$11*$K$9+$C$11*$K$9+$F$11*((EJ141+EB141)/MAX(EJ141+EB141+EK141, 0.1)*$P$9+EK141/MAX(EJ141+EB141+EK141, 0.1)*$Q$9))/($B$11+$C$11+$F$11)</f>
        <v>0.16115828104123828</v>
      </c>
      <c r="CQ141">
        <v>6</v>
      </c>
      <c r="CR141">
        <v>0.5</v>
      </c>
      <c r="CS141" t="s">
        <v>418</v>
      </c>
      <c r="CT141">
        <v>2</v>
      </c>
      <c r="CU141">
        <v>1690402749.099999</v>
      </c>
      <c r="CV141">
        <v>410.05545161290331</v>
      </c>
      <c r="CW141">
        <v>419.65116129032259</v>
      </c>
      <c r="CX141">
        <v>34.996912903225812</v>
      </c>
      <c r="CY141">
        <v>33.754112903225803</v>
      </c>
      <c r="CZ141">
        <v>408.96045161290323</v>
      </c>
      <c r="DA141">
        <v>34.512461290322577</v>
      </c>
      <c r="DB141">
        <v>600.11474193548372</v>
      </c>
      <c r="DC141">
        <v>101.251</v>
      </c>
      <c r="DD141">
        <v>9.9802303225806466E-2</v>
      </c>
      <c r="DE141">
        <v>34.268387096774191</v>
      </c>
      <c r="DF141">
        <v>35.21887741935484</v>
      </c>
      <c r="DG141">
        <v>999.90000000000032</v>
      </c>
      <c r="DH141">
        <v>0</v>
      </c>
      <c r="DI141">
        <v>0</v>
      </c>
      <c r="DJ141">
        <v>10001.293548387101</v>
      </c>
      <c r="DK141">
        <v>0</v>
      </c>
      <c r="DL141">
        <v>158.17519354838711</v>
      </c>
      <c r="DM141">
        <v>-9.6015125806451618</v>
      </c>
      <c r="DN141">
        <v>424.9204838709677</v>
      </c>
      <c r="DO141">
        <v>434.31093548387099</v>
      </c>
      <c r="DP141">
        <v>1.2427964516129031</v>
      </c>
      <c r="DQ141">
        <v>419.65116129032259</v>
      </c>
      <c r="DR141">
        <v>33.754112903225803</v>
      </c>
      <c r="DS141">
        <v>3.543472903225807</v>
      </c>
      <c r="DT141">
        <v>3.4176380645161291</v>
      </c>
      <c r="DU141">
        <v>26.829477419354841</v>
      </c>
      <c r="DV141">
        <v>26.21604838709677</v>
      </c>
      <c r="DW141">
        <v>1500.001612903226</v>
      </c>
      <c r="DX141">
        <v>0.97299745161290307</v>
      </c>
      <c r="DY141">
        <v>2.7002219354838701E-2</v>
      </c>
      <c r="DZ141">
        <v>0</v>
      </c>
      <c r="EA141">
        <v>815.39329032258047</v>
      </c>
      <c r="EB141">
        <v>4.9993100000000013</v>
      </c>
      <c r="EC141">
        <v>13809.31935483871</v>
      </c>
      <c r="ED141">
        <v>13259.245161290321</v>
      </c>
      <c r="EE141">
        <v>43.090451612903209</v>
      </c>
      <c r="EF141">
        <v>44.25</v>
      </c>
      <c r="EG141">
        <v>43.436999999999969</v>
      </c>
      <c r="EH141">
        <v>43.551999999999971</v>
      </c>
      <c r="EI141">
        <v>44.370935483870959</v>
      </c>
      <c r="EJ141">
        <v>1454.631612903225</v>
      </c>
      <c r="EK141">
        <v>40.369999999999983</v>
      </c>
      <c r="EL141">
        <v>0</v>
      </c>
      <c r="EM141">
        <v>130.39999985694891</v>
      </c>
      <c r="EN141">
        <v>0</v>
      </c>
      <c r="EO141">
        <v>814.53138461538458</v>
      </c>
      <c r="EP141">
        <v>-131.73900863084901</v>
      </c>
      <c r="EQ141">
        <v>-1759.107692996201</v>
      </c>
      <c r="ER141">
        <v>13795.573076923079</v>
      </c>
      <c r="ES141">
        <v>15</v>
      </c>
      <c r="ET141">
        <v>1690402778.0999999</v>
      </c>
      <c r="EU141" t="s">
        <v>1004</v>
      </c>
      <c r="EV141">
        <v>1690402778.0999999</v>
      </c>
      <c r="EW141">
        <v>1690402377.0999999</v>
      </c>
      <c r="EX141">
        <v>86</v>
      </c>
      <c r="EY141">
        <v>1.2E-2</v>
      </c>
      <c r="EZ141">
        <v>-6.0000000000000001E-3</v>
      </c>
      <c r="FA141">
        <v>1.095</v>
      </c>
      <c r="FB141">
        <v>0.48399999999999999</v>
      </c>
      <c r="FC141">
        <v>420</v>
      </c>
      <c r="FD141">
        <v>34</v>
      </c>
      <c r="FE141">
        <v>0.16</v>
      </c>
      <c r="FF141">
        <v>0.26</v>
      </c>
      <c r="FG141">
        <v>9.0778528679422159</v>
      </c>
      <c r="FH141">
        <v>-0.37669756456634579</v>
      </c>
      <c r="FI141">
        <v>3.9410314351241378E-2</v>
      </c>
      <c r="FJ141">
        <v>1</v>
      </c>
      <c r="FK141">
        <v>-9.5985431707317073</v>
      </c>
      <c r="FL141">
        <v>6.6651428571403465E-2</v>
      </c>
      <c r="FM141">
        <v>3.3162927394322202E-2</v>
      </c>
      <c r="FN141">
        <v>1</v>
      </c>
      <c r="FO141">
        <v>410.04961290322581</v>
      </c>
      <c r="FP141">
        <v>0.43379032257899169</v>
      </c>
      <c r="FQ141">
        <v>3.6030164261804137E-2</v>
      </c>
      <c r="FR141">
        <v>1</v>
      </c>
      <c r="FS141">
        <v>1.2226173170731709</v>
      </c>
      <c r="FT141">
        <v>0.45039114982578399</v>
      </c>
      <c r="FU141">
        <v>4.4670482043208747E-2</v>
      </c>
      <c r="FV141">
        <v>1</v>
      </c>
      <c r="FW141">
        <v>34.996912903225812</v>
      </c>
      <c r="FX141">
        <v>0.44462419354839022</v>
      </c>
      <c r="FY141">
        <v>3.3286699290193802E-2</v>
      </c>
      <c r="FZ141">
        <v>1</v>
      </c>
      <c r="GA141">
        <v>5</v>
      </c>
      <c r="GB141">
        <v>5</v>
      </c>
      <c r="GC141" t="s">
        <v>420</v>
      </c>
      <c r="GD141">
        <v>3.16934</v>
      </c>
      <c r="GE141">
        <v>2.7971499999999998</v>
      </c>
      <c r="GF141">
        <v>0.101272</v>
      </c>
      <c r="GG141">
        <v>0.10380300000000001</v>
      </c>
      <c r="GH141">
        <v>0.153221</v>
      </c>
      <c r="GI141">
        <v>0.15032000000000001</v>
      </c>
      <c r="GJ141">
        <v>27658.5</v>
      </c>
      <c r="GK141">
        <v>22041.4</v>
      </c>
      <c r="GL141">
        <v>28801.3</v>
      </c>
      <c r="GM141">
        <v>24124</v>
      </c>
      <c r="GN141">
        <v>31028.6</v>
      </c>
      <c r="GO141">
        <v>29915.9</v>
      </c>
      <c r="GP141">
        <v>39733.9</v>
      </c>
      <c r="GQ141">
        <v>39358.5</v>
      </c>
      <c r="GR141">
        <v>2.0766</v>
      </c>
      <c r="GS141">
        <v>1.7908999999999999</v>
      </c>
      <c r="GT141">
        <v>0.15526999999999999</v>
      </c>
      <c r="GU141">
        <v>0</v>
      </c>
      <c r="GV141">
        <v>32.7089</v>
      </c>
      <c r="GW141">
        <v>999.9</v>
      </c>
      <c r="GX141">
        <v>61.7</v>
      </c>
      <c r="GY141">
        <v>35.700000000000003</v>
      </c>
      <c r="GZ141">
        <v>35.779800000000002</v>
      </c>
      <c r="HA141">
        <v>62.097099999999998</v>
      </c>
      <c r="HB141">
        <v>30.965499999999999</v>
      </c>
      <c r="HC141">
        <v>1</v>
      </c>
      <c r="HD141">
        <v>0.60725399999999996</v>
      </c>
      <c r="HE141">
        <v>0</v>
      </c>
      <c r="HF141">
        <v>20.277000000000001</v>
      </c>
      <c r="HG141">
        <v>5.2223800000000002</v>
      </c>
      <c r="HH141">
        <v>11.914099999999999</v>
      </c>
      <c r="HI141">
        <v>4.9634999999999998</v>
      </c>
      <c r="HJ141">
        <v>3.2919999999999998</v>
      </c>
      <c r="HK141">
        <v>9999</v>
      </c>
      <c r="HL141">
        <v>9999</v>
      </c>
      <c r="HM141">
        <v>9999</v>
      </c>
      <c r="HN141">
        <v>999.9</v>
      </c>
      <c r="HO141">
        <v>4.9702799999999998</v>
      </c>
      <c r="HP141">
        <v>1.87531</v>
      </c>
      <c r="HQ141">
        <v>1.87408</v>
      </c>
      <c r="HR141">
        <v>1.8733</v>
      </c>
      <c r="HS141">
        <v>1.87469</v>
      </c>
      <c r="HT141">
        <v>1.86968</v>
      </c>
      <c r="HU141">
        <v>1.87378</v>
      </c>
      <c r="HV141">
        <v>1.8788499999999999</v>
      </c>
      <c r="HW141">
        <v>0</v>
      </c>
      <c r="HX141">
        <v>0</v>
      </c>
      <c r="HY141">
        <v>0</v>
      </c>
      <c r="HZ141">
        <v>0</v>
      </c>
      <c r="IA141" t="s">
        <v>421</v>
      </c>
      <c r="IB141" t="s">
        <v>422</v>
      </c>
      <c r="IC141" t="s">
        <v>423</v>
      </c>
      <c r="ID141" t="s">
        <v>423</v>
      </c>
      <c r="IE141" t="s">
        <v>423</v>
      </c>
      <c r="IF141" t="s">
        <v>423</v>
      </c>
      <c r="IG141">
        <v>0</v>
      </c>
      <c r="IH141">
        <v>100</v>
      </c>
      <c r="II141">
        <v>100</v>
      </c>
      <c r="IJ141">
        <v>1.095</v>
      </c>
      <c r="IK141">
        <v>0.48449999999999999</v>
      </c>
      <c r="IL141">
        <v>1.068093180657876</v>
      </c>
      <c r="IM141">
        <v>7.5022699049890511E-4</v>
      </c>
      <c r="IN141">
        <v>-1.9075414379404558E-6</v>
      </c>
      <c r="IO141">
        <v>4.87577687351772E-10</v>
      </c>
      <c r="IP141">
        <v>0.48444761904762151</v>
      </c>
      <c r="IQ141">
        <v>0</v>
      </c>
      <c r="IR141">
        <v>0</v>
      </c>
      <c r="IS141">
        <v>0</v>
      </c>
      <c r="IT141">
        <v>1</v>
      </c>
      <c r="IU141">
        <v>1943</v>
      </c>
      <c r="IV141">
        <v>1</v>
      </c>
      <c r="IW141">
        <v>21</v>
      </c>
      <c r="IX141">
        <v>1.9</v>
      </c>
      <c r="IY141">
        <v>6.3</v>
      </c>
      <c r="IZ141">
        <v>1.1145</v>
      </c>
      <c r="JA141">
        <v>2.4340799999999998</v>
      </c>
      <c r="JB141">
        <v>1.42578</v>
      </c>
      <c r="JC141">
        <v>2.2680699999999998</v>
      </c>
      <c r="JD141">
        <v>1.5478499999999999</v>
      </c>
      <c r="JE141">
        <v>2.4853499999999999</v>
      </c>
      <c r="JF141">
        <v>39.192399999999999</v>
      </c>
      <c r="JG141">
        <v>13.6242</v>
      </c>
      <c r="JH141">
        <v>18</v>
      </c>
      <c r="JI141">
        <v>634.26599999999996</v>
      </c>
      <c r="JJ141">
        <v>427.69099999999997</v>
      </c>
      <c r="JK141">
        <v>33.546199999999999</v>
      </c>
      <c r="JL141">
        <v>34.726300000000002</v>
      </c>
      <c r="JM141">
        <v>30.0002</v>
      </c>
      <c r="JN141">
        <v>34.657299999999999</v>
      </c>
      <c r="JO141">
        <v>34.582999999999998</v>
      </c>
      <c r="JP141">
        <v>22.331600000000002</v>
      </c>
      <c r="JQ141">
        <v>0</v>
      </c>
      <c r="JR141">
        <v>100</v>
      </c>
      <c r="JS141">
        <v>-999.9</v>
      </c>
      <c r="JT141">
        <v>419.51</v>
      </c>
      <c r="JU141">
        <v>35</v>
      </c>
      <c r="JV141">
        <v>93.849599999999995</v>
      </c>
      <c r="JW141">
        <v>100.136</v>
      </c>
    </row>
    <row r="142" spans="1:283" x14ac:dyDescent="0.2">
      <c r="A142">
        <v>126</v>
      </c>
      <c r="B142">
        <v>1690402878.0999999</v>
      </c>
      <c r="C142">
        <v>24508</v>
      </c>
      <c r="D142" t="s">
        <v>1005</v>
      </c>
      <c r="E142" t="s">
        <v>1006</v>
      </c>
      <c r="F142">
        <v>15</v>
      </c>
      <c r="P142">
        <v>1690402870.099999</v>
      </c>
      <c r="Q142">
        <f t="shared" si="37"/>
        <v>8.2067191497477978E-4</v>
      </c>
      <c r="R142">
        <f t="shared" si="38"/>
        <v>0.82067191497477976</v>
      </c>
      <c r="S142">
        <f t="shared" si="39"/>
        <v>4.4130933244806103</v>
      </c>
      <c r="T142">
        <f t="shared" si="40"/>
        <v>410.04699999999991</v>
      </c>
      <c r="U142">
        <f t="shared" si="41"/>
        <v>197.01792185114823</v>
      </c>
      <c r="V142">
        <f t="shared" si="42"/>
        <v>19.967276007090717</v>
      </c>
      <c r="W142">
        <f t="shared" si="43"/>
        <v>41.557242853598844</v>
      </c>
      <c r="X142">
        <f t="shared" si="44"/>
        <v>3.5215043989439698E-2</v>
      </c>
      <c r="Y142">
        <f>IF(LEFT(CS142,1)&lt;&gt;"0",IF(LEFT(CS142,1)="1",3,CT142),$D$5+$E$5*(DJ142*DC142/($K$5*1000))+$F$5*(DJ142*DC142/($K$5*1000))*MAX(MIN(CQ142,$J$5),$I$5)*MAX(MIN(CQ142,$J$5),$I$5)+$G$5*MAX(MIN(CQ142,$J$5),$I$5)*(DJ142*DC142/($K$5*1000))+$H$5*(DJ142*DC142/($K$5*1000))*(DJ142*DC142/($K$5*1000)))</f>
        <v>2.9515067563386665</v>
      </c>
      <c r="Z142">
        <f t="shared" si="45"/>
        <v>3.4983281391627694E-2</v>
      </c>
      <c r="AA142">
        <f t="shared" si="46"/>
        <v>2.1885246516382857E-2</v>
      </c>
      <c r="AB142">
        <f t="shared" si="47"/>
        <v>241.74340075263353</v>
      </c>
      <c r="AC142">
        <f>(DE142+(AB142+2*0.95*0.0000000567*(((DE142+$B$7)+273)^4-(DE142+273)^4)-44100*Q142)/(1.84*29.3*Y142+8*0.95*0.0000000567*(DE142+273)^3))</f>
        <v>35.589283543415242</v>
      </c>
      <c r="AD142">
        <f>($C$7*DF142+$D$7*DG142+$E$7*AC142)</f>
        <v>35.405019354838707</v>
      </c>
      <c r="AE142">
        <f t="shared" si="48"/>
        <v>5.7762980734222644</v>
      </c>
      <c r="AF142">
        <f t="shared" si="49"/>
        <v>64.233175757332447</v>
      </c>
      <c r="AG142">
        <f t="shared" si="50"/>
        <v>3.5076857418664891</v>
      </c>
      <c r="AH142">
        <f t="shared" si="51"/>
        <v>5.4608630205646866</v>
      </c>
      <c r="AI142">
        <f t="shared" si="52"/>
        <v>2.2686123315557754</v>
      </c>
      <c r="AJ142">
        <f t="shared" si="53"/>
        <v>-36.191631450387789</v>
      </c>
      <c r="AK142">
        <f t="shared" si="54"/>
        <v>-161.24205632132677</v>
      </c>
      <c r="AL142">
        <f>2*0.95*0.0000000567*(((DE142+$B$7)+273)^4-(AD142+273)^4)</f>
        <v>-12.745857014473346</v>
      </c>
      <c r="AM142">
        <f t="shared" si="55"/>
        <v>31.56385596644563</v>
      </c>
      <c r="AN142">
        <v>0</v>
      </c>
      <c r="AO142">
        <v>0</v>
      </c>
      <c r="AP142">
        <f>IF(AN142*$H$13&gt;=AR142,1,(AR142/(AR142-AN142*$H$13)))</f>
        <v>1</v>
      </c>
      <c r="AQ142">
        <f t="shared" si="56"/>
        <v>0</v>
      </c>
      <c r="AR142">
        <f>MAX(0,($B$13+$C$13*DJ142)/(1+$D$13*DJ142)*DC142/(DE142+273)*$E$13)</f>
        <v>52254.166522269174</v>
      </c>
      <c r="AS142" t="s">
        <v>414</v>
      </c>
      <c r="AT142">
        <v>12558.6</v>
      </c>
      <c r="AU142">
        <v>607.06799999999998</v>
      </c>
      <c r="AV142">
        <v>2188.17</v>
      </c>
      <c r="AW142">
        <f t="shared" si="57"/>
        <v>0.72256817340517421</v>
      </c>
      <c r="AX142">
        <v>-1.734461745173538</v>
      </c>
      <c r="AY142" t="s">
        <v>1007</v>
      </c>
      <c r="AZ142">
        <v>12581.7</v>
      </c>
      <c r="BA142">
        <v>482.35165384615391</v>
      </c>
      <c r="BB142">
        <v>595.51099999999997</v>
      </c>
      <c r="BC142">
        <f t="shared" si="58"/>
        <v>0.19002058090252916</v>
      </c>
      <c r="BD142">
        <v>0.5</v>
      </c>
      <c r="BE142">
        <f t="shared" si="59"/>
        <v>1261.2422908796862</v>
      </c>
      <c r="BF142">
        <f t="shared" si="60"/>
        <v>4.4130933244806103</v>
      </c>
      <c r="BG142">
        <f t="shared" si="61"/>
        <v>119.83099638589731</v>
      </c>
      <c r="BH142">
        <f t="shared" si="62"/>
        <v>4.8742062600568015E-3</v>
      </c>
      <c r="BI142">
        <f t="shared" si="63"/>
        <v>2.674440942316767</v>
      </c>
      <c r="BJ142">
        <f t="shared" si="64"/>
        <v>348.49408719551491</v>
      </c>
      <c r="BK142" t="s">
        <v>1008</v>
      </c>
      <c r="BL142">
        <v>-65.33</v>
      </c>
      <c r="BM142">
        <f t="shared" si="65"/>
        <v>-65.33</v>
      </c>
      <c r="BN142">
        <f t="shared" si="66"/>
        <v>1.1097041028629193</v>
      </c>
      <c r="BO142">
        <f t="shared" si="67"/>
        <v>0.17123535941905246</v>
      </c>
      <c r="BP142">
        <f t="shared" si="68"/>
        <v>0.70674905702240964</v>
      </c>
      <c r="BQ142">
        <f t="shared" si="69"/>
        <v>-9.7914117983772524</v>
      </c>
      <c r="BR142">
        <f t="shared" si="70"/>
        <v>1.0073094588457925</v>
      </c>
      <c r="BS142">
        <f t="shared" si="71"/>
        <v>-2.3192220741124956E-2</v>
      </c>
      <c r="BT142">
        <f t="shared" si="72"/>
        <v>1.023192220741125</v>
      </c>
      <c r="BU142">
        <v>3370</v>
      </c>
      <c r="BV142">
        <v>300</v>
      </c>
      <c r="BW142">
        <v>300</v>
      </c>
      <c r="BX142">
        <v>300</v>
      </c>
      <c r="BY142">
        <v>12581.7</v>
      </c>
      <c r="BZ142">
        <v>571.41</v>
      </c>
      <c r="CA142">
        <v>-9.1122500000000006E-3</v>
      </c>
      <c r="CB142">
        <v>-2.98</v>
      </c>
      <c r="CC142" t="s">
        <v>417</v>
      </c>
      <c r="CD142" t="s">
        <v>417</v>
      </c>
      <c r="CE142" t="s">
        <v>417</v>
      </c>
      <c r="CF142" t="s">
        <v>417</v>
      </c>
      <c r="CG142" t="s">
        <v>417</v>
      </c>
      <c r="CH142" t="s">
        <v>417</v>
      </c>
      <c r="CI142" t="s">
        <v>417</v>
      </c>
      <c r="CJ142" t="s">
        <v>417</v>
      </c>
      <c r="CK142" t="s">
        <v>417</v>
      </c>
      <c r="CL142" t="s">
        <v>417</v>
      </c>
      <c r="CM142">
        <f>$B$11*DK142+$C$11*DL142+$F$11*DW142*(1-DZ142)</f>
        <v>1500.0370967741931</v>
      </c>
      <c r="CN142">
        <f t="shared" si="73"/>
        <v>1261.2422908796862</v>
      </c>
      <c r="CO142">
        <f>($B$11*$D$9+$C$11*$D$9+$F$11*((EJ142+EB142)/MAX(EJ142+EB142+EK142, 0.1)*$I$9+EK142/MAX(EJ142+EB142+EK142, 0.1)*$J$9))/($B$11+$C$11+$F$11)</f>
        <v>0.84080739975829166</v>
      </c>
      <c r="CP142">
        <f>($B$11*$K$9+$C$11*$K$9+$F$11*((EJ142+EB142)/MAX(EJ142+EB142+EK142, 0.1)*$P$9+EK142/MAX(EJ142+EB142+EK142, 0.1)*$Q$9))/($B$11+$C$11+$F$11)</f>
        <v>0.16115828153350276</v>
      </c>
      <c r="CQ142">
        <v>6</v>
      </c>
      <c r="CR142">
        <v>0.5</v>
      </c>
      <c r="CS142" t="s">
        <v>418</v>
      </c>
      <c r="CT142">
        <v>2</v>
      </c>
      <c r="CU142">
        <v>1690402870.099999</v>
      </c>
      <c r="CV142">
        <v>410.04699999999991</v>
      </c>
      <c r="CW142">
        <v>414.79538709677422</v>
      </c>
      <c r="CX142">
        <v>34.610477419354837</v>
      </c>
      <c r="CY142">
        <v>33.818412903225813</v>
      </c>
      <c r="CZ142">
        <v>408.95299999999992</v>
      </c>
      <c r="DA142">
        <v>34.113477419354837</v>
      </c>
      <c r="DB142">
        <v>600.15419354838718</v>
      </c>
      <c r="DC142">
        <v>101.2476129032258</v>
      </c>
      <c r="DD142">
        <v>9.9898122580645163E-2</v>
      </c>
      <c r="DE142">
        <v>34.391693548387103</v>
      </c>
      <c r="DF142">
        <v>35.405019354838707</v>
      </c>
      <c r="DG142">
        <v>999.90000000000032</v>
      </c>
      <c r="DH142">
        <v>0</v>
      </c>
      <c r="DI142">
        <v>0</v>
      </c>
      <c r="DJ142">
        <v>10000.93129032258</v>
      </c>
      <c r="DK142">
        <v>0</v>
      </c>
      <c r="DL142">
        <v>136.5875483870968</v>
      </c>
      <c r="DM142">
        <v>-4.7416845161290322</v>
      </c>
      <c r="DN142">
        <v>424.74925806451603</v>
      </c>
      <c r="DO142">
        <v>429.31403225806457</v>
      </c>
      <c r="DP142">
        <v>0.7795124838709675</v>
      </c>
      <c r="DQ142">
        <v>414.79538709677422</v>
      </c>
      <c r="DR142">
        <v>33.818412903225813</v>
      </c>
      <c r="DS142">
        <v>3.5029574193548392</v>
      </c>
      <c r="DT142">
        <v>3.4240345161290322</v>
      </c>
      <c r="DU142">
        <v>26.634077419354838</v>
      </c>
      <c r="DV142">
        <v>26.24769677419355</v>
      </c>
      <c r="DW142">
        <v>1500.0370967741931</v>
      </c>
      <c r="DX142">
        <v>0.9729953870967738</v>
      </c>
      <c r="DY142">
        <v>2.7004258064516128E-2</v>
      </c>
      <c r="DZ142">
        <v>0</v>
      </c>
      <c r="EA142">
        <v>482.39032258064532</v>
      </c>
      <c r="EB142">
        <v>4.9993100000000013</v>
      </c>
      <c r="EC142">
        <v>9088.9409677419353</v>
      </c>
      <c r="ED142">
        <v>13259.53548387097</v>
      </c>
      <c r="EE142">
        <v>43.125</v>
      </c>
      <c r="EF142">
        <v>44.125</v>
      </c>
      <c r="EG142">
        <v>43.436999999999969</v>
      </c>
      <c r="EH142">
        <v>43.5</v>
      </c>
      <c r="EI142">
        <v>44.370935483870973</v>
      </c>
      <c r="EJ142">
        <v>1454.6661290322579</v>
      </c>
      <c r="EK142">
        <v>40.370967741935459</v>
      </c>
      <c r="EL142">
        <v>0</v>
      </c>
      <c r="EM142">
        <v>120.7999999523163</v>
      </c>
      <c r="EN142">
        <v>0</v>
      </c>
      <c r="EO142">
        <v>482.35165384615391</v>
      </c>
      <c r="EP142">
        <v>-3.173709399405432</v>
      </c>
      <c r="EQ142">
        <v>1794.541880921809</v>
      </c>
      <c r="ER142">
        <v>9114.7173076923063</v>
      </c>
      <c r="ES142">
        <v>15</v>
      </c>
      <c r="ET142">
        <v>1690402907.0999999</v>
      </c>
      <c r="EU142" t="s">
        <v>1009</v>
      </c>
      <c r="EV142">
        <v>1690402896.0999999</v>
      </c>
      <c r="EW142">
        <v>1690402907.0999999</v>
      </c>
      <c r="EX142">
        <v>87</v>
      </c>
      <c r="EY142">
        <v>-4.0000000000000001E-3</v>
      </c>
      <c r="EZ142">
        <v>1.2999999999999999E-2</v>
      </c>
      <c r="FA142">
        <v>1.0940000000000001</v>
      </c>
      <c r="FB142">
        <v>0.497</v>
      </c>
      <c r="FC142">
        <v>415</v>
      </c>
      <c r="FD142">
        <v>34</v>
      </c>
      <c r="FE142">
        <v>0.22</v>
      </c>
      <c r="FF142">
        <v>0.28999999999999998</v>
      </c>
      <c r="FG142">
        <v>4.4068346652087076</v>
      </c>
      <c r="FH142">
        <v>-0.1320781393409822</v>
      </c>
      <c r="FI142">
        <v>3.0212402433167172E-2</v>
      </c>
      <c r="FJ142">
        <v>1</v>
      </c>
      <c r="FK142">
        <v>-4.7271948780487794</v>
      </c>
      <c r="FL142">
        <v>-0.14210320557490891</v>
      </c>
      <c r="FM142">
        <v>3.100212881140239E-2</v>
      </c>
      <c r="FN142">
        <v>1</v>
      </c>
      <c r="FO142">
        <v>410.05803225806449</v>
      </c>
      <c r="FP142">
        <v>-0.31645161290471019</v>
      </c>
      <c r="FQ142">
        <v>3.3622653529800643E-2</v>
      </c>
      <c r="FR142">
        <v>1</v>
      </c>
      <c r="FS142">
        <v>0.75256836585365849</v>
      </c>
      <c r="FT142">
        <v>0.43466372822299598</v>
      </c>
      <c r="FU142">
        <v>4.4359800252885571E-2</v>
      </c>
      <c r="FV142">
        <v>1</v>
      </c>
      <c r="FW142">
        <v>34.591890322580653</v>
      </c>
      <c r="FX142">
        <v>0.34638387096778189</v>
      </c>
      <c r="FY142">
        <v>2.6709396133784601E-2</v>
      </c>
      <c r="FZ142">
        <v>1</v>
      </c>
      <c r="GA142">
        <v>5</v>
      </c>
      <c r="GB142">
        <v>5</v>
      </c>
      <c r="GC142" t="s">
        <v>420</v>
      </c>
      <c r="GD142">
        <v>3.1692100000000001</v>
      </c>
      <c r="GE142">
        <v>2.79704</v>
      </c>
      <c r="GF142">
        <v>0.10123699999999999</v>
      </c>
      <c r="GG142">
        <v>0.102879</v>
      </c>
      <c r="GH142">
        <v>0.15195400000000001</v>
      </c>
      <c r="GI142">
        <v>0.15049299999999999</v>
      </c>
      <c r="GJ142">
        <v>27656</v>
      </c>
      <c r="GK142">
        <v>22061.7</v>
      </c>
      <c r="GL142">
        <v>28797.8</v>
      </c>
      <c r="GM142">
        <v>24121.5</v>
      </c>
      <c r="GN142">
        <v>31072.1</v>
      </c>
      <c r="GO142">
        <v>29906.6</v>
      </c>
      <c r="GP142">
        <v>39729.599999999999</v>
      </c>
      <c r="GQ142">
        <v>39354.1</v>
      </c>
      <c r="GR142">
        <v>2.0768</v>
      </c>
      <c r="GS142">
        <v>1.79725</v>
      </c>
      <c r="GT142">
        <v>0.15758</v>
      </c>
      <c r="GU142">
        <v>0</v>
      </c>
      <c r="GV142">
        <v>32.873100000000001</v>
      </c>
      <c r="GW142">
        <v>999.9</v>
      </c>
      <c r="GX142">
        <v>61.8</v>
      </c>
      <c r="GY142">
        <v>35.700000000000003</v>
      </c>
      <c r="GZ142">
        <v>35.8371</v>
      </c>
      <c r="HA142">
        <v>61.847099999999998</v>
      </c>
      <c r="HB142">
        <v>30.200299999999999</v>
      </c>
      <c r="HC142">
        <v>1</v>
      </c>
      <c r="HD142">
        <v>0.61210600000000004</v>
      </c>
      <c r="HE142">
        <v>0</v>
      </c>
      <c r="HF142">
        <v>20.276900000000001</v>
      </c>
      <c r="HG142">
        <v>5.2216300000000002</v>
      </c>
      <c r="HH142">
        <v>11.914099999999999</v>
      </c>
      <c r="HI142">
        <v>4.9632500000000004</v>
      </c>
      <c r="HJ142">
        <v>3.2919999999999998</v>
      </c>
      <c r="HK142">
        <v>9999</v>
      </c>
      <c r="HL142">
        <v>9999</v>
      </c>
      <c r="HM142">
        <v>9999</v>
      </c>
      <c r="HN142">
        <v>999.9</v>
      </c>
      <c r="HO142">
        <v>4.9702900000000003</v>
      </c>
      <c r="HP142">
        <v>1.87531</v>
      </c>
      <c r="HQ142">
        <v>1.87408</v>
      </c>
      <c r="HR142">
        <v>1.8733200000000001</v>
      </c>
      <c r="HS142">
        <v>1.87469</v>
      </c>
      <c r="HT142">
        <v>1.8696600000000001</v>
      </c>
      <c r="HU142">
        <v>1.87381</v>
      </c>
      <c r="HV142">
        <v>1.8788499999999999</v>
      </c>
      <c r="HW142">
        <v>0</v>
      </c>
      <c r="HX142">
        <v>0</v>
      </c>
      <c r="HY142">
        <v>0</v>
      </c>
      <c r="HZ142">
        <v>0</v>
      </c>
      <c r="IA142" t="s">
        <v>421</v>
      </c>
      <c r="IB142" t="s">
        <v>422</v>
      </c>
      <c r="IC142" t="s">
        <v>423</v>
      </c>
      <c r="ID142" t="s">
        <v>423</v>
      </c>
      <c r="IE142" t="s">
        <v>423</v>
      </c>
      <c r="IF142" t="s">
        <v>423</v>
      </c>
      <c r="IG142">
        <v>0</v>
      </c>
      <c r="IH142">
        <v>100</v>
      </c>
      <c r="II142">
        <v>100</v>
      </c>
      <c r="IJ142">
        <v>1.0940000000000001</v>
      </c>
      <c r="IK142">
        <v>0.497</v>
      </c>
      <c r="IL142">
        <v>1.0796446607603161</v>
      </c>
      <c r="IM142">
        <v>7.5022699049890511E-4</v>
      </c>
      <c r="IN142">
        <v>-1.9075414379404558E-6</v>
      </c>
      <c r="IO142">
        <v>4.87577687351772E-10</v>
      </c>
      <c r="IP142">
        <v>0.48444761904762151</v>
      </c>
      <c r="IQ142">
        <v>0</v>
      </c>
      <c r="IR142">
        <v>0</v>
      </c>
      <c r="IS142">
        <v>0</v>
      </c>
      <c r="IT142">
        <v>1</v>
      </c>
      <c r="IU142">
        <v>1943</v>
      </c>
      <c r="IV142">
        <v>1</v>
      </c>
      <c r="IW142">
        <v>21</v>
      </c>
      <c r="IX142">
        <v>1.7</v>
      </c>
      <c r="IY142">
        <v>8.3000000000000007</v>
      </c>
      <c r="IZ142">
        <v>1.1047400000000001</v>
      </c>
      <c r="JA142">
        <v>2.4365199999999998</v>
      </c>
      <c r="JB142">
        <v>1.42578</v>
      </c>
      <c r="JC142">
        <v>2.2680699999999998</v>
      </c>
      <c r="JD142">
        <v>1.5478499999999999</v>
      </c>
      <c r="JE142">
        <v>2.4694799999999999</v>
      </c>
      <c r="JF142">
        <v>39.316899999999997</v>
      </c>
      <c r="JG142">
        <v>13.5892</v>
      </c>
      <c r="JH142">
        <v>18</v>
      </c>
      <c r="JI142">
        <v>634.62900000000002</v>
      </c>
      <c r="JJ142">
        <v>431.63299999999998</v>
      </c>
      <c r="JK142">
        <v>33.556600000000003</v>
      </c>
      <c r="JL142">
        <v>34.764299999999999</v>
      </c>
      <c r="JM142">
        <v>30.000399999999999</v>
      </c>
      <c r="JN142">
        <v>34.679600000000001</v>
      </c>
      <c r="JO142">
        <v>34.607300000000002</v>
      </c>
      <c r="JP142">
        <v>22.127400000000002</v>
      </c>
      <c r="JQ142">
        <v>0</v>
      </c>
      <c r="JR142">
        <v>100</v>
      </c>
      <c r="JS142">
        <v>-999.9</v>
      </c>
      <c r="JT142">
        <v>414.76799999999997</v>
      </c>
      <c r="JU142">
        <v>35</v>
      </c>
      <c r="JV142">
        <v>93.838999999999999</v>
      </c>
      <c r="JW142">
        <v>100.125</v>
      </c>
    </row>
    <row r="143" spans="1:283" x14ac:dyDescent="0.2">
      <c r="A143">
        <v>127</v>
      </c>
      <c r="B143">
        <v>1690402987.5999999</v>
      </c>
      <c r="C143">
        <v>24617.5</v>
      </c>
      <c r="D143" t="s">
        <v>1010</v>
      </c>
      <c r="E143" t="s">
        <v>1011</v>
      </c>
      <c r="F143">
        <v>15</v>
      </c>
      <c r="P143">
        <v>1690402979.849999</v>
      </c>
      <c r="Q143">
        <f t="shared" si="37"/>
        <v>1.461274272210948E-3</v>
      </c>
      <c r="R143">
        <f t="shared" si="38"/>
        <v>1.461274272210948</v>
      </c>
      <c r="S143">
        <f t="shared" si="39"/>
        <v>7.9322008300488127</v>
      </c>
      <c r="T143">
        <f t="shared" si="40"/>
        <v>409.98250000000002</v>
      </c>
      <c r="U143">
        <f t="shared" si="41"/>
        <v>203.53701644975911</v>
      </c>
      <c r="V143">
        <f t="shared" si="42"/>
        <v>20.628575017832141</v>
      </c>
      <c r="W143">
        <f t="shared" si="43"/>
        <v>41.551924582406222</v>
      </c>
      <c r="X143">
        <f t="shared" si="44"/>
        <v>6.5637308072221692E-2</v>
      </c>
      <c r="Y143">
        <f>IF(LEFT(CS143,1)&lt;&gt;"0",IF(LEFT(CS143,1)="1",3,CT143),$D$5+$E$5*(DJ143*DC143/($K$5*1000))+$F$5*(DJ143*DC143/($K$5*1000))*MAX(MIN(CQ143,$J$5),$I$5)*MAX(MIN(CQ143,$J$5),$I$5)+$G$5*MAX(MIN(CQ143,$J$5),$I$5)*(DJ143*DC143/($K$5*1000))+$H$5*(DJ143*DC143/($K$5*1000))*(DJ143*DC143/($K$5*1000)))</f>
        <v>2.9502697827234456</v>
      </c>
      <c r="Z143">
        <f t="shared" si="45"/>
        <v>6.4836714511737434E-2</v>
      </c>
      <c r="AA143">
        <f t="shared" si="46"/>
        <v>4.0594063034820514E-2</v>
      </c>
      <c r="AB143">
        <f t="shared" si="47"/>
        <v>241.73757423635132</v>
      </c>
      <c r="AC143">
        <f>(DE143+(AB143+2*0.95*0.0000000567*(((DE143+$B$7)+273)^4-(DE143+273)^4)-44100*Q143)/(1.84*29.3*Y143+8*0.95*0.0000000567*(DE143+273)^3))</f>
        <v>35.549708387231149</v>
      </c>
      <c r="AD143">
        <f>($C$7*DF143+$D$7*DG143+$E$7*AC143)</f>
        <v>35.35299666666667</v>
      </c>
      <c r="AE143">
        <f t="shared" si="48"/>
        <v>5.7597268900305405</v>
      </c>
      <c r="AF143">
        <f t="shared" si="49"/>
        <v>65.118339466534522</v>
      </c>
      <c r="AG143">
        <f t="shared" si="50"/>
        <v>3.5807710258517247</v>
      </c>
      <c r="AH143">
        <f t="shared" si="51"/>
        <v>5.4988672241741465</v>
      </c>
      <c r="AI143">
        <f t="shared" si="52"/>
        <v>2.1789558641788158</v>
      </c>
      <c r="AJ143">
        <f t="shared" si="53"/>
        <v>-64.442195404502812</v>
      </c>
      <c r="AK143">
        <f t="shared" si="54"/>
        <v>-133.05900439282627</v>
      </c>
      <c r="AL143">
        <f>2*0.95*0.0000000567*(((DE143+$B$7)+273)^4-(AD143+273)^4)</f>
        <v>-10.526173158752307</v>
      </c>
      <c r="AM143">
        <f t="shared" si="55"/>
        <v>33.710201280269956</v>
      </c>
      <c r="AN143">
        <v>0</v>
      </c>
      <c r="AO143">
        <v>0</v>
      </c>
      <c r="AP143">
        <f>IF(AN143*$H$13&gt;=AR143,1,(AR143/(AR143-AN143*$H$13)))</f>
        <v>1</v>
      </c>
      <c r="AQ143">
        <f t="shared" si="56"/>
        <v>0</v>
      </c>
      <c r="AR143">
        <f>MAX(0,($B$13+$C$13*DJ143)/(1+$D$13*DJ143)*DC143/(DE143+273)*$E$13)</f>
        <v>52197.846109473358</v>
      </c>
      <c r="AS143" t="s">
        <v>414</v>
      </c>
      <c r="AT143">
        <v>12558.6</v>
      </c>
      <c r="AU143">
        <v>607.06799999999998</v>
      </c>
      <c r="AV143">
        <v>2188.17</v>
      </c>
      <c r="AW143">
        <f t="shared" si="57"/>
        <v>0.72256817340517421</v>
      </c>
      <c r="AX143">
        <v>-1.734461745173538</v>
      </c>
      <c r="AY143" t="s">
        <v>1012</v>
      </c>
      <c r="AZ143">
        <v>12606.2</v>
      </c>
      <c r="BA143">
        <v>511.46499999999997</v>
      </c>
      <c r="BB143">
        <v>645.83199999999999</v>
      </c>
      <c r="BC143">
        <f t="shared" si="58"/>
        <v>0.20805255856012095</v>
      </c>
      <c r="BD143">
        <v>0.5</v>
      </c>
      <c r="BE143">
        <f t="shared" si="59"/>
        <v>1261.2144600188346</v>
      </c>
      <c r="BF143">
        <f t="shared" si="60"/>
        <v>7.9322008300488127</v>
      </c>
      <c r="BG143">
        <f t="shared" si="61"/>
        <v>131.19944764996995</v>
      </c>
      <c r="BH143">
        <f t="shared" si="62"/>
        <v>7.6645668771336403E-3</v>
      </c>
      <c r="BI143">
        <f t="shared" si="63"/>
        <v>2.3881411884205184</v>
      </c>
      <c r="BJ143">
        <f t="shared" si="64"/>
        <v>365.14349927227022</v>
      </c>
      <c r="BK143" t="s">
        <v>1013</v>
      </c>
      <c r="BL143">
        <v>-342.41</v>
      </c>
      <c r="BM143">
        <f t="shared" si="65"/>
        <v>-342.41</v>
      </c>
      <c r="BN143">
        <f t="shared" si="66"/>
        <v>1.5301843203805325</v>
      </c>
      <c r="BO143">
        <f t="shared" si="67"/>
        <v>0.13596568451856936</v>
      </c>
      <c r="BP143">
        <f t="shared" si="68"/>
        <v>0.60948004014889878</v>
      </c>
      <c r="BQ143">
        <f t="shared" si="69"/>
        <v>3.4662831493137958</v>
      </c>
      <c r="BR143">
        <f t="shared" si="70"/>
        <v>0.97548292267039072</v>
      </c>
      <c r="BS143">
        <f t="shared" si="71"/>
        <v>-9.1024820928124778E-2</v>
      </c>
      <c r="BT143">
        <f t="shared" si="72"/>
        <v>1.0910248209281248</v>
      </c>
      <c r="BU143">
        <v>3372</v>
      </c>
      <c r="BV143">
        <v>300</v>
      </c>
      <c r="BW143">
        <v>300</v>
      </c>
      <c r="BX143">
        <v>300</v>
      </c>
      <c r="BY143">
        <v>12606.2</v>
      </c>
      <c r="BZ143">
        <v>619.77</v>
      </c>
      <c r="CA143">
        <v>-9.1299999999999992E-3</v>
      </c>
      <c r="CB143">
        <v>-3.17</v>
      </c>
      <c r="CC143" t="s">
        <v>417</v>
      </c>
      <c r="CD143" t="s">
        <v>417</v>
      </c>
      <c r="CE143" t="s">
        <v>417</v>
      </c>
      <c r="CF143" t="s">
        <v>417</v>
      </c>
      <c r="CG143" t="s">
        <v>417</v>
      </c>
      <c r="CH143" t="s">
        <v>417</v>
      </c>
      <c r="CI143" t="s">
        <v>417</v>
      </c>
      <c r="CJ143" t="s">
        <v>417</v>
      </c>
      <c r="CK143" t="s">
        <v>417</v>
      </c>
      <c r="CL143" t="s">
        <v>417</v>
      </c>
      <c r="CM143">
        <f>$B$11*DK143+$C$11*DL143+$F$11*DW143*(1-DZ143)</f>
        <v>1500.0043333333331</v>
      </c>
      <c r="CN143">
        <f t="shared" si="73"/>
        <v>1261.2144600188346</v>
      </c>
      <c r="CO143">
        <f>($B$11*$D$9+$C$11*$D$9+$F$11*((EJ143+EB143)/MAX(EJ143+EB143+EK143, 0.1)*$I$9+EK143/MAX(EJ143+EB143+EK143, 0.1)*$J$9))/($B$11+$C$11+$F$11)</f>
        <v>0.84080721101394695</v>
      </c>
      <c r="CP143">
        <f>($B$11*$K$9+$C$11*$K$9+$F$11*((EJ143+EB143)/MAX(EJ143+EB143+EK143, 0.1)*$P$9+EK143/MAX(EJ143+EB143+EK143, 0.1)*$Q$9))/($B$11+$C$11+$F$11)</f>
        <v>0.16115791725691772</v>
      </c>
      <c r="CQ143">
        <v>6</v>
      </c>
      <c r="CR143">
        <v>0.5</v>
      </c>
      <c r="CS143" t="s">
        <v>418</v>
      </c>
      <c r="CT143">
        <v>2</v>
      </c>
      <c r="CU143">
        <v>1690402979.849999</v>
      </c>
      <c r="CV143">
        <v>409.98250000000002</v>
      </c>
      <c r="CW143">
        <v>418.51170000000002</v>
      </c>
      <c r="CX143">
        <v>35.330576666666673</v>
      </c>
      <c r="CY143">
        <v>33.921276666666657</v>
      </c>
      <c r="CZ143">
        <v>408.86450000000002</v>
      </c>
      <c r="DA143">
        <v>34.833533333333342</v>
      </c>
      <c r="DB143">
        <v>600.14756666666665</v>
      </c>
      <c r="DC143">
        <v>101.25043333333331</v>
      </c>
      <c r="DD143">
        <v>0.10005012000000001</v>
      </c>
      <c r="DE143">
        <v>34.516436666666671</v>
      </c>
      <c r="DF143">
        <v>35.35299666666667</v>
      </c>
      <c r="DG143">
        <v>999.9000000000002</v>
      </c>
      <c r="DH143">
        <v>0</v>
      </c>
      <c r="DI143">
        <v>0</v>
      </c>
      <c r="DJ143">
        <v>9993.630000000001</v>
      </c>
      <c r="DK143">
        <v>0</v>
      </c>
      <c r="DL143">
        <v>1643.4055333333331</v>
      </c>
      <c r="DM143">
        <v>-8.5508500000000005</v>
      </c>
      <c r="DN143">
        <v>424.97559999999999</v>
      </c>
      <c r="DO143">
        <v>433.20676666666662</v>
      </c>
      <c r="DP143">
        <v>1.409288333333333</v>
      </c>
      <c r="DQ143">
        <v>418.51170000000002</v>
      </c>
      <c r="DR143">
        <v>33.921276666666657</v>
      </c>
      <c r="DS143">
        <v>3.5772336666666669</v>
      </c>
      <c r="DT143">
        <v>3.4345433333333339</v>
      </c>
      <c r="DU143">
        <v>26.99083666666667</v>
      </c>
      <c r="DV143">
        <v>26.29959666666667</v>
      </c>
      <c r="DW143">
        <v>1500.0043333333331</v>
      </c>
      <c r="DX143">
        <v>0.97300333333333333</v>
      </c>
      <c r="DY143">
        <v>2.699704E-2</v>
      </c>
      <c r="DZ143">
        <v>0</v>
      </c>
      <c r="EA143">
        <v>511.78949999999998</v>
      </c>
      <c r="EB143">
        <v>4.9993100000000004</v>
      </c>
      <c r="EC143">
        <v>9436.7839999999978</v>
      </c>
      <c r="ED143">
        <v>13259.283333333329</v>
      </c>
      <c r="EE143">
        <v>43.231099999999991</v>
      </c>
      <c r="EF143">
        <v>44.399799999999992</v>
      </c>
      <c r="EG143">
        <v>43.561999999999983</v>
      </c>
      <c r="EH143">
        <v>43.691199999999967</v>
      </c>
      <c r="EI143">
        <v>44.5</v>
      </c>
      <c r="EJ143">
        <v>1454.644333333333</v>
      </c>
      <c r="EK143">
        <v>40.360666666666653</v>
      </c>
      <c r="EL143">
        <v>0</v>
      </c>
      <c r="EM143">
        <v>109</v>
      </c>
      <c r="EN143">
        <v>0</v>
      </c>
      <c r="EO143">
        <v>511.46499999999997</v>
      </c>
      <c r="EP143">
        <v>-41.746076869149981</v>
      </c>
      <c r="EQ143">
        <v>-1504.7553799629291</v>
      </c>
      <c r="ER143">
        <v>9422.7248</v>
      </c>
      <c r="ES143">
        <v>15</v>
      </c>
      <c r="ET143">
        <v>1690403008.5999999</v>
      </c>
      <c r="EU143" t="s">
        <v>1014</v>
      </c>
      <c r="EV143">
        <v>1690403008.5999999</v>
      </c>
      <c r="EW143">
        <v>1690402907.0999999</v>
      </c>
      <c r="EX143">
        <v>88</v>
      </c>
      <c r="EY143">
        <v>2.7E-2</v>
      </c>
      <c r="EZ143">
        <v>1.2999999999999999E-2</v>
      </c>
      <c r="FA143">
        <v>1.1180000000000001</v>
      </c>
      <c r="FB143">
        <v>0.497</v>
      </c>
      <c r="FC143">
        <v>418</v>
      </c>
      <c r="FD143">
        <v>34</v>
      </c>
      <c r="FE143">
        <v>0.2</v>
      </c>
      <c r="FF143">
        <v>0.28999999999999998</v>
      </c>
      <c r="FG143">
        <v>7.9635830178004872</v>
      </c>
      <c r="FH143">
        <v>-0.33344033795572497</v>
      </c>
      <c r="FI143">
        <v>4.1080739199843057E-2</v>
      </c>
      <c r="FJ143">
        <v>1</v>
      </c>
      <c r="FK143">
        <v>-8.5687260000000016</v>
      </c>
      <c r="FL143">
        <v>0.26021921200751302</v>
      </c>
      <c r="FM143">
        <v>3.8890220223084269E-2</v>
      </c>
      <c r="FN143">
        <v>1</v>
      </c>
      <c r="FO143">
        <v>409.95269999999988</v>
      </c>
      <c r="FP143">
        <v>0.2989187986650807</v>
      </c>
      <c r="FQ143">
        <v>3.1378495821185903E-2</v>
      </c>
      <c r="FR143">
        <v>1</v>
      </c>
      <c r="FS143">
        <v>1.3845540000000001</v>
      </c>
      <c r="FT143">
        <v>0.39680780487804351</v>
      </c>
      <c r="FU143">
        <v>3.9474562302829912E-2</v>
      </c>
      <c r="FV143">
        <v>1</v>
      </c>
      <c r="FW143">
        <v>35.324886666666657</v>
      </c>
      <c r="FX143">
        <v>0.30780867630699282</v>
      </c>
      <c r="FY143">
        <v>2.3188858435799532E-2</v>
      </c>
      <c r="FZ143">
        <v>1</v>
      </c>
      <c r="GA143">
        <v>5</v>
      </c>
      <c r="GB143">
        <v>5</v>
      </c>
      <c r="GC143" t="s">
        <v>420</v>
      </c>
      <c r="GD143">
        <v>3.1695500000000001</v>
      </c>
      <c r="GE143">
        <v>2.7980399999999999</v>
      </c>
      <c r="GF143">
        <v>0.10123500000000001</v>
      </c>
      <c r="GG143">
        <v>0.10357</v>
      </c>
      <c r="GH143">
        <v>0.15406800000000001</v>
      </c>
      <c r="GI143">
        <v>0.150781</v>
      </c>
      <c r="GJ143">
        <v>27645.8</v>
      </c>
      <c r="GK143">
        <v>22039.9</v>
      </c>
      <c r="GL143">
        <v>28787.7</v>
      </c>
      <c r="GM143">
        <v>24116.7</v>
      </c>
      <c r="GN143">
        <v>30983.8</v>
      </c>
      <c r="GO143">
        <v>29891.1</v>
      </c>
      <c r="GP143">
        <v>39715</v>
      </c>
      <c r="GQ143">
        <v>39346.400000000001</v>
      </c>
      <c r="GR143">
        <v>2.0766300000000002</v>
      </c>
      <c r="GS143">
        <v>1.78528</v>
      </c>
      <c r="GT143">
        <v>0.13307099999999999</v>
      </c>
      <c r="GU143">
        <v>0</v>
      </c>
      <c r="GV143">
        <v>33.198099999999997</v>
      </c>
      <c r="GW143">
        <v>999.9</v>
      </c>
      <c r="GX143">
        <v>61.9</v>
      </c>
      <c r="GY143">
        <v>35.700000000000003</v>
      </c>
      <c r="GZ143">
        <v>35.894399999999997</v>
      </c>
      <c r="HA143">
        <v>61.537100000000002</v>
      </c>
      <c r="HB143">
        <v>30.164300000000001</v>
      </c>
      <c r="HC143">
        <v>1</v>
      </c>
      <c r="HD143">
        <v>0.62417199999999995</v>
      </c>
      <c r="HE143">
        <v>0</v>
      </c>
      <c r="HF143">
        <v>20.276399999999999</v>
      </c>
      <c r="HG143">
        <v>5.2220800000000001</v>
      </c>
      <c r="HH143">
        <v>11.914099999999999</v>
      </c>
      <c r="HI143">
        <v>4.96305</v>
      </c>
      <c r="HJ143">
        <v>3.2919999999999998</v>
      </c>
      <c r="HK143">
        <v>9999</v>
      </c>
      <c r="HL143">
        <v>9999</v>
      </c>
      <c r="HM143">
        <v>9999</v>
      </c>
      <c r="HN143">
        <v>999.9</v>
      </c>
      <c r="HO143">
        <v>4.9702700000000002</v>
      </c>
      <c r="HP143">
        <v>1.87531</v>
      </c>
      <c r="HQ143">
        <v>1.87408</v>
      </c>
      <c r="HR143">
        <v>1.8733200000000001</v>
      </c>
      <c r="HS143">
        <v>1.87469</v>
      </c>
      <c r="HT143">
        <v>1.8696699999999999</v>
      </c>
      <c r="HU143">
        <v>1.87381</v>
      </c>
      <c r="HV143">
        <v>1.8788199999999999</v>
      </c>
      <c r="HW143">
        <v>0</v>
      </c>
      <c r="HX143">
        <v>0</v>
      </c>
      <c r="HY143">
        <v>0</v>
      </c>
      <c r="HZ143">
        <v>0</v>
      </c>
      <c r="IA143" t="s">
        <v>421</v>
      </c>
      <c r="IB143" t="s">
        <v>422</v>
      </c>
      <c r="IC143" t="s">
        <v>423</v>
      </c>
      <c r="ID143" t="s">
        <v>423</v>
      </c>
      <c r="IE143" t="s">
        <v>423</v>
      </c>
      <c r="IF143" t="s">
        <v>423</v>
      </c>
      <c r="IG143">
        <v>0</v>
      </c>
      <c r="IH143">
        <v>100</v>
      </c>
      <c r="II143">
        <v>100</v>
      </c>
      <c r="IJ143">
        <v>1.1180000000000001</v>
      </c>
      <c r="IK143">
        <v>0.497</v>
      </c>
      <c r="IL143">
        <v>1.0752414048549079</v>
      </c>
      <c r="IM143">
        <v>7.5022699049890511E-4</v>
      </c>
      <c r="IN143">
        <v>-1.9075414379404558E-6</v>
      </c>
      <c r="IO143">
        <v>4.87577687351772E-10</v>
      </c>
      <c r="IP143">
        <v>0.4970300000000023</v>
      </c>
      <c r="IQ143">
        <v>0</v>
      </c>
      <c r="IR143">
        <v>0</v>
      </c>
      <c r="IS143">
        <v>0</v>
      </c>
      <c r="IT143">
        <v>1</v>
      </c>
      <c r="IU143">
        <v>1943</v>
      </c>
      <c r="IV143">
        <v>1</v>
      </c>
      <c r="IW143">
        <v>21</v>
      </c>
      <c r="IX143">
        <v>1.5</v>
      </c>
      <c r="IY143">
        <v>1.3</v>
      </c>
      <c r="IZ143">
        <v>1.11206</v>
      </c>
      <c r="JA143">
        <v>2.4377399999999998</v>
      </c>
      <c r="JB143">
        <v>1.42578</v>
      </c>
      <c r="JC143">
        <v>2.2680699999999998</v>
      </c>
      <c r="JD143">
        <v>1.5478499999999999</v>
      </c>
      <c r="JE143">
        <v>2.47681</v>
      </c>
      <c r="JF143">
        <v>39.4666</v>
      </c>
      <c r="JG143">
        <v>13.5541</v>
      </c>
      <c r="JH143">
        <v>18</v>
      </c>
      <c r="JI143">
        <v>635.28099999999995</v>
      </c>
      <c r="JJ143">
        <v>425.041</v>
      </c>
      <c r="JK143">
        <v>33.680999999999997</v>
      </c>
      <c r="JL143">
        <v>34.877099999999999</v>
      </c>
      <c r="JM143">
        <v>30.000699999999998</v>
      </c>
      <c r="JN143">
        <v>34.762700000000002</v>
      </c>
      <c r="JO143">
        <v>34.688400000000001</v>
      </c>
      <c r="JP143">
        <v>22.279800000000002</v>
      </c>
      <c r="JQ143">
        <v>0</v>
      </c>
      <c r="JR143">
        <v>100</v>
      </c>
      <c r="JS143">
        <v>-999.9</v>
      </c>
      <c r="JT143">
        <v>418.47199999999998</v>
      </c>
      <c r="JU143">
        <v>35</v>
      </c>
      <c r="JV143">
        <v>93.805000000000007</v>
      </c>
      <c r="JW143">
        <v>100.105</v>
      </c>
    </row>
    <row r="144" spans="1:283" x14ac:dyDescent="0.2">
      <c r="A144">
        <v>128</v>
      </c>
      <c r="B144">
        <v>1690403010.5999999</v>
      </c>
      <c r="C144">
        <v>24640.5</v>
      </c>
      <c r="D144" t="s">
        <v>1015</v>
      </c>
      <c r="E144" t="s">
        <v>1016</v>
      </c>
      <c r="F144">
        <v>15</v>
      </c>
      <c r="P144">
        <v>1690403009.5999999</v>
      </c>
      <c r="Q144">
        <f t="shared" si="37"/>
        <v>2.5894464121674821E-6</v>
      </c>
      <c r="R144">
        <f t="shared" si="38"/>
        <v>2.589446412167482E-3</v>
      </c>
      <c r="S144">
        <f t="shared" si="39"/>
        <v>2.226399459502075E-2</v>
      </c>
      <c r="T144">
        <f t="shared" si="40"/>
        <v>418.42700000000002</v>
      </c>
      <c r="U144">
        <f t="shared" si="41"/>
        <v>51.824770164932787</v>
      </c>
      <c r="V144">
        <f t="shared" si="42"/>
        <v>5.2496563103657046</v>
      </c>
      <c r="W144">
        <f t="shared" si="43"/>
        <v>42.385097589177889</v>
      </c>
      <c r="X144">
        <f t="shared" si="44"/>
        <v>9.9827907738313625E-5</v>
      </c>
      <c r="Y144">
        <f>IF(LEFT(CS144,1)&lt;&gt;"0",IF(LEFT(CS144,1)="1",3,CT144),$D$5+$E$5*(DJ144*DC144/($K$5*1000))+$F$5*(DJ144*DC144/($K$5*1000))*MAX(MIN(CQ144,$J$5),$I$5)*MAX(MIN(CQ144,$J$5),$I$5)+$G$5*MAX(MIN(CQ144,$J$5),$I$5)*(DJ144*DC144/($K$5*1000))+$H$5*(DJ144*DC144/($K$5*1000))*(DJ144*DC144/($K$5*1000)))</f>
        <v>2.9514741037534353</v>
      </c>
      <c r="Z144">
        <f t="shared" si="45"/>
        <v>9.9826031950792438E-5</v>
      </c>
      <c r="AA144">
        <f t="shared" si="46"/>
        <v>6.239143849410201E-5</v>
      </c>
      <c r="AB144">
        <f t="shared" si="47"/>
        <v>241.95786007530077</v>
      </c>
      <c r="AC144">
        <f>(DE144+(AB144+2*0.95*0.0000000567*(((DE144+$B$7)+273)^4-(DE144+273)^4)-44100*Q144)/(1.84*29.3*Y144+8*0.95*0.0000000567*(DE144+273)^3))</f>
        <v>35.434050129712666</v>
      </c>
      <c r="AD144">
        <f>($C$7*DF144+$D$7*DG144+$E$7*AC144)</f>
        <v>35.929133333333333</v>
      </c>
      <c r="AE144">
        <f t="shared" si="48"/>
        <v>5.9455730537692837</v>
      </c>
      <c r="AF144">
        <f t="shared" si="49"/>
        <v>64.28944746417929</v>
      </c>
      <c r="AG144">
        <f t="shared" si="50"/>
        <v>3.4397143253163081</v>
      </c>
      <c r="AH144">
        <f t="shared" si="51"/>
        <v>5.3503560241870858</v>
      </c>
      <c r="AI144">
        <f t="shared" si="52"/>
        <v>2.5058587284529756</v>
      </c>
      <c r="AJ144">
        <f t="shared" si="53"/>
        <v>-0.11419458677658596</v>
      </c>
      <c r="AK144">
        <f t="shared" si="54"/>
        <v>-303.04379599842281</v>
      </c>
      <c r="AL144">
        <f>2*0.95*0.0000000567*(((DE144+$B$7)+273)^4-(AD144+273)^4)</f>
        <v>-23.973759218120136</v>
      </c>
      <c r="AM144">
        <f t="shared" si="55"/>
        <v>-85.173889728018764</v>
      </c>
      <c r="AN144">
        <v>415</v>
      </c>
      <c r="AO144">
        <v>69</v>
      </c>
      <c r="AP144">
        <f>IF(AN144*$H$13&gt;=AR144,1,(AR144/(AR144-AN144*$H$13)))</f>
        <v>1</v>
      </c>
      <c r="AQ144">
        <f t="shared" si="56"/>
        <v>0</v>
      </c>
      <c r="AR144">
        <f>MAX(0,($B$13+$C$13*DJ144)/(1+$D$13*DJ144)*DC144/(DE144+273)*$E$13)</f>
        <v>52315.871201642774</v>
      </c>
      <c r="AS144" t="s">
        <v>414</v>
      </c>
      <c r="AT144">
        <v>12558.6</v>
      </c>
      <c r="AU144">
        <v>607.06799999999998</v>
      </c>
      <c r="AV144">
        <v>2188.17</v>
      </c>
      <c r="AW144">
        <f t="shared" si="57"/>
        <v>0.72256817340517421</v>
      </c>
      <c r="AX144">
        <v>-1.734461745173538</v>
      </c>
      <c r="AY144" t="s">
        <v>1017</v>
      </c>
      <c r="AZ144">
        <v>12411.2</v>
      </c>
      <c r="BA144">
        <v>-13.47745384615385</v>
      </c>
      <c r="BB144">
        <v>4.2694299999999998</v>
      </c>
      <c r="BC144">
        <f t="shared" si="58"/>
        <v>4.1567337668386291</v>
      </c>
      <c r="BD144">
        <v>0.5</v>
      </c>
      <c r="BE144">
        <f t="shared" si="59"/>
        <v>1262.3603005571508</v>
      </c>
      <c r="BF144">
        <f t="shared" si="60"/>
        <v>2.226399459502075E-2</v>
      </c>
      <c r="BG144">
        <f t="shared" si="61"/>
        <v>2623.6478436212346</v>
      </c>
      <c r="BH144">
        <f t="shared" si="62"/>
        <v>1.3916199194423467E-3</v>
      </c>
      <c r="BI144">
        <f t="shared" si="63"/>
        <v>511.52040670534484</v>
      </c>
      <c r="BJ144">
        <f t="shared" si="64"/>
        <v>4.2478436156764712</v>
      </c>
      <c r="BK144" t="s">
        <v>1018</v>
      </c>
      <c r="BL144">
        <v>-258.62</v>
      </c>
      <c r="BM144">
        <f t="shared" si="65"/>
        <v>-258.62</v>
      </c>
      <c r="BN144">
        <f t="shared" si="66"/>
        <v>61.574830832218822</v>
      </c>
      <c r="BO144">
        <f t="shared" si="67"/>
        <v>6.7507026989079968E-2</v>
      </c>
      <c r="BP144">
        <f t="shared" si="68"/>
        <v>0.89255742013004802</v>
      </c>
      <c r="BQ144">
        <f t="shared" si="69"/>
        <v>-2.9440819420248211E-2</v>
      </c>
      <c r="BR144">
        <f t="shared" si="70"/>
        <v>1.3812521709541827</v>
      </c>
      <c r="BS144">
        <f t="shared" si="71"/>
        <v>1.2953980417375466</v>
      </c>
      <c r="BT144">
        <f t="shared" si="72"/>
        <v>-0.29539804173754658</v>
      </c>
      <c r="BU144">
        <v>3374</v>
      </c>
      <c r="BV144">
        <v>300</v>
      </c>
      <c r="BW144">
        <v>300</v>
      </c>
      <c r="BX144">
        <v>300</v>
      </c>
      <c r="BY144">
        <v>12411.2</v>
      </c>
      <c r="BZ144">
        <v>-0.01</v>
      </c>
      <c r="CA144">
        <v>-8.95315E-3</v>
      </c>
      <c r="CB144">
        <v>-0.1</v>
      </c>
      <c r="CC144" t="s">
        <v>417</v>
      </c>
      <c r="CD144" t="s">
        <v>417</v>
      </c>
      <c r="CE144" t="s">
        <v>417</v>
      </c>
      <c r="CF144" t="s">
        <v>417</v>
      </c>
      <c r="CG144" t="s">
        <v>417</v>
      </c>
      <c r="CH144" t="s">
        <v>417</v>
      </c>
      <c r="CI144" t="s">
        <v>417</v>
      </c>
      <c r="CJ144" t="s">
        <v>417</v>
      </c>
      <c r="CK144" t="s">
        <v>417</v>
      </c>
      <c r="CL144" t="s">
        <v>417</v>
      </c>
      <c r="CM144">
        <f>$B$11*DK144+$C$11*DL144+$F$11*DW144*(1-DZ144)</f>
        <v>1501.366666666667</v>
      </c>
      <c r="CN144">
        <f t="shared" si="73"/>
        <v>1262.3603005571508</v>
      </c>
      <c r="CO144">
        <f>($B$11*$D$9+$C$11*$D$9+$F$11*((EJ144+EB144)/MAX(EJ144+EB144+EK144, 0.1)*$I$9+EK144/MAX(EJ144+EB144+EK144, 0.1)*$J$9))/($B$11+$C$11+$F$11)</f>
        <v>0.84080746468139067</v>
      </c>
      <c r="CP144">
        <f>($B$11*$K$9+$C$11*$K$9+$F$11*((EJ144+EB144)/MAX(EJ144+EB144+EK144, 0.1)*$P$9+EK144/MAX(EJ144+EB144+EK144, 0.1)*$Q$9))/($B$11+$C$11+$F$11)</f>
        <v>0.16115840683508406</v>
      </c>
      <c r="CQ144">
        <v>6</v>
      </c>
      <c r="CR144">
        <v>0.5</v>
      </c>
      <c r="CS144" t="s">
        <v>418</v>
      </c>
      <c r="CT144">
        <v>2</v>
      </c>
      <c r="CU144">
        <v>1690403009.5999999</v>
      </c>
      <c r="CV144">
        <v>418.42700000000002</v>
      </c>
      <c r="CW144">
        <v>418.45033333333339</v>
      </c>
      <c r="CX144">
        <v>33.956966666666659</v>
      </c>
      <c r="CY144">
        <v>33.954466666666661</v>
      </c>
      <c r="CZ144">
        <v>417.31799999999998</v>
      </c>
      <c r="DA144">
        <v>33.461966666666662</v>
      </c>
      <c r="DB144">
        <v>600.36400000000003</v>
      </c>
      <c r="DC144">
        <v>101.2553333333333</v>
      </c>
      <c r="DD144">
        <v>4.0944366666666669E-2</v>
      </c>
      <c r="DE144">
        <v>34.024633333333327</v>
      </c>
      <c r="DF144">
        <v>35.929133333333333</v>
      </c>
      <c r="DG144">
        <v>999.9</v>
      </c>
      <c r="DH144">
        <v>0</v>
      </c>
      <c r="DI144">
        <v>0</v>
      </c>
      <c r="DJ144">
        <v>9999.9833333333336</v>
      </c>
      <c r="DK144">
        <v>0</v>
      </c>
      <c r="DL144">
        <v>678.22966666666662</v>
      </c>
      <c r="DM144">
        <v>-3.2246900000000002E-2</v>
      </c>
      <c r="DN144">
        <v>433.12666666666661</v>
      </c>
      <c r="DO144">
        <v>433.15800000000002</v>
      </c>
      <c r="DP144">
        <v>4.4860833333333332E-3</v>
      </c>
      <c r="DQ144">
        <v>418.45033333333339</v>
      </c>
      <c r="DR144">
        <v>33.954466666666661</v>
      </c>
      <c r="DS144">
        <v>3.4385300000000001</v>
      </c>
      <c r="DT144">
        <v>3.4380766666666669</v>
      </c>
      <c r="DU144">
        <v>26.31926666666666</v>
      </c>
      <c r="DV144">
        <v>26.317</v>
      </c>
      <c r="DW144">
        <v>1501.366666666667</v>
      </c>
      <c r="DX144">
        <v>0.97299533333333332</v>
      </c>
      <c r="DY144">
        <v>2.7004733333333329E-2</v>
      </c>
      <c r="DZ144">
        <v>0</v>
      </c>
      <c r="EA144">
        <v>-0.22550000000000001</v>
      </c>
      <c r="EB144">
        <v>4.9993100000000004</v>
      </c>
      <c r="EC144">
        <v>421595</v>
      </c>
      <c r="ED144">
        <v>13271.33333333333</v>
      </c>
      <c r="EE144">
        <v>43.291333333333327</v>
      </c>
      <c r="EF144">
        <v>44.436999999999991</v>
      </c>
      <c r="EG144">
        <v>43.625</v>
      </c>
      <c r="EH144">
        <v>43.791333333333327</v>
      </c>
      <c r="EI144">
        <v>44.5</v>
      </c>
      <c r="EJ144">
        <v>1455.9566666666669</v>
      </c>
      <c r="EK144">
        <v>40.409999999999997</v>
      </c>
      <c r="EL144">
        <v>0</v>
      </c>
      <c r="EM144">
        <v>22.400000095367432</v>
      </c>
      <c r="EN144">
        <v>0</v>
      </c>
      <c r="EO144">
        <v>-13.47745384615385</v>
      </c>
      <c r="EP144">
        <v>319.39625520381941</v>
      </c>
      <c r="EQ144">
        <v>-158836.50891660681</v>
      </c>
      <c r="ER144">
        <v>394141</v>
      </c>
      <c r="ES144">
        <v>15</v>
      </c>
      <c r="ET144">
        <v>1690403043.0999999</v>
      </c>
      <c r="EU144" t="s">
        <v>1019</v>
      </c>
      <c r="EV144">
        <v>1690403031.5999999</v>
      </c>
      <c r="EW144">
        <v>1690403043.0999999</v>
      </c>
      <c r="EX144">
        <v>89</v>
      </c>
      <c r="EY144">
        <v>-1.2E-2</v>
      </c>
      <c r="EZ144">
        <v>-3.0000000000000001E-3</v>
      </c>
      <c r="FA144">
        <v>1.109</v>
      </c>
      <c r="FB144">
        <v>0.495</v>
      </c>
      <c r="FC144">
        <v>414</v>
      </c>
      <c r="FD144">
        <v>34</v>
      </c>
      <c r="FE144">
        <v>0.56999999999999995</v>
      </c>
      <c r="FF144">
        <v>0.41</v>
      </c>
      <c r="FG144">
        <v>2.0800009707452789E-2</v>
      </c>
      <c r="FH144">
        <v>6.716317996684508E-2</v>
      </c>
      <c r="FI144">
        <v>3.6451982307553657E-2</v>
      </c>
      <c r="FJ144">
        <v>1</v>
      </c>
      <c r="FK144">
        <v>-0.96960311417073175</v>
      </c>
      <c r="FL144">
        <v>14.0894137775331</v>
      </c>
      <c r="FM144">
        <v>2.1068720884410301</v>
      </c>
      <c r="FN144">
        <v>0</v>
      </c>
      <c r="FO144">
        <v>418.43329032258072</v>
      </c>
      <c r="FP144">
        <v>1.9064516128623549E-2</v>
      </c>
      <c r="FQ144">
        <v>3.4068425973077597E-2</v>
      </c>
      <c r="FR144">
        <v>1</v>
      </c>
      <c r="FS144">
        <v>0.17018071975609761</v>
      </c>
      <c r="FT144">
        <v>-2.4311122114285708</v>
      </c>
      <c r="FU144">
        <v>0.35922148708830282</v>
      </c>
      <c r="FV144">
        <v>0</v>
      </c>
      <c r="FW144">
        <v>33.950877419354839</v>
      </c>
      <c r="FX144">
        <v>5.9283870967674367E-2</v>
      </c>
      <c r="FY144">
        <v>5.2749994451869748E-3</v>
      </c>
      <c r="FZ144">
        <v>1</v>
      </c>
      <c r="GA144">
        <v>3</v>
      </c>
      <c r="GB144">
        <v>5</v>
      </c>
      <c r="GC144" t="s">
        <v>1020</v>
      </c>
      <c r="GD144">
        <v>3.1694900000000001</v>
      </c>
      <c r="GE144">
        <v>2.7369300000000001</v>
      </c>
      <c r="GF144">
        <v>0.10279199999999999</v>
      </c>
      <c r="GG144">
        <v>0.103542</v>
      </c>
      <c r="GH144">
        <v>0.14983399999999999</v>
      </c>
      <c r="GI144">
        <v>0.15085299999999999</v>
      </c>
      <c r="GJ144">
        <v>27599.7</v>
      </c>
      <c r="GK144">
        <v>22037.200000000001</v>
      </c>
      <c r="GL144">
        <v>28789.8</v>
      </c>
      <c r="GM144">
        <v>24113.200000000001</v>
      </c>
      <c r="GN144">
        <v>31142.400000000001</v>
      </c>
      <c r="GO144">
        <v>29884.400000000001</v>
      </c>
      <c r="GP144">
        <v>39718.6</v>
      </c>
      <c r="GQ144">
        <v>39340.699999999997</v>
      </c>
      <c r="GR144">
        <v>1.0928500000000001</v>
      </c>
      <c r="GS144">
        <v>1.3976</v>
      </c>
      <c r="GT144">
        <v>0.16642000000000001</v>
      </c>
      <c r="GU144">
        <v>0</v>
      </c>
      <c r="GV144">
        <v>33.195900000000002</v>
      </c>
      <c r="GW144">
        <v>999.9</v>
      </c>
      <c r="GX144">
        <v>61.9</v>
      </c>
      <c r="GY144">
        <v>35.700000000000003</v>
      </c>
      <c r="GZ144">
        <v>35.892499999999998</v>
      </c>
      <c r="HA144">
        <v>61.877099999999999</v>
      </c>
      <c r="HB144">
        <v>25.2684</v>
      </c>
      <c r="HC144">
        <v>1</v>
      </c>
      <c r="HD144">
        <v>0.62704300000000002</v>
      </c>
      <c r="HE144">
        <v>0</v>
      </c>
      <c r="HF144">
        <v>20.274100000000001</v>
      </c>
      <c r="HG144">
        <v>5.2172900000000002</v>
      </c>
      <c r="HH144">
        <v>11.914</v>
      </c>
      <c r="HI144">
        <v>4.9621000000000004</v>
      </c>
      <c r="HJ144">
        <v>3.2908300000000001</v>
      </c>
      <c r="HK144">
        <v>9999</v>
      </c>
      <c r="HL144">
        <v>9999</v>
      </c>
      <c r="HM144">
        <v>9999</v>
      </c>
      <c r="HN144">
        <v>999.9</v>
      </c>
      <c r="HO144">
        <v>4.9702900000000003</v>
      </c>
      <c r="HP144">
        <v>1.87531</v>
      </c>
      <c r="HQ144">
        <v>1.87408</v>
      </c>
      <c r="HR144">
        <v>1.8733</v>
      </c>
      <c r="HS144">
        <v>1.87469</v>
      </c>
      <c r="HT144">
        <v>1.8696699999999999</v>
      </c>
      <c r="HU144">
        <v>1.87378</v>
      </c>
      <c r="HV144">
        <v>1.87883</v>
      </c>
      <c r="HW144">
        <v>0</v>
      </c>
      <c r="HX144">
        <v>0</v>
      </c>
      <c r="HY144">
        <v>0</v>
      </c>
      <c r="HZ144">
        <v>0</v>
      </c>
      <c r="IA144" t="s">
        <v>421</v>
      </c>
      <c r="IB144" t="s">
        <v>422</v>
      </c>
      <c r="IC144" t="s">
        <v>423</v>
      </c>
      <c r="ID144" t="s">
        <v>423</v>
      </c>
      <c r="IE144" t="s">
        <v>423</v>
      </c>
      <c r="IF144" t="s">
        <v>423</v>
      </c>
      <c r="IG144">
        <v>0</v>
      </c>
      <c r="IH144">
        <v>100</v>
      </c>
      <c r="II144">
        <v>100</v>
      </c>
      <c r="IJ144">
        <v>1.109</v>
      </c>
      <c r="IK144">
        <v>0.495</v>
      </c>
      <c r="IL144">
        <v>1.1018527742116531</v>
      </c>
      <c r="IM144">
        <v>7.5022699049890511E-4</v>
      </c>
      <c r="IN144">
        <v>-1.9075414379404558E-6</v>
      </c>
      <c r="IO144">
        <v>4.87577687351772E-10</v>
      </c>
      <c r="IP144">
        <v>0.4970300000000023</v>
      </c>
      <c r="IQ144">
        <v>0</v>
      </c>
      <c r="IR144">
        <v>0</v>
      </c>
      <c r="IS144">
        <v>0</v>
      </c>
      <c r="IT144">
        <v>1</v>
      </c>
      <c r="IU144">
        <v>1943</v>
      </c>
      <c r="IV144">
        <v>1</v>
      </c>
      <c r="IW144">
        <v>21</v>
      </c>
      <c r="IX144">
        <v>0</v>
      </c>
      <c r="IY144">
        <v>1.7</v>
      </c>
      <c r="IZ144">
        <v>1.1035200000000001</v>
      </c>
      <c r="JA144">
        <v>2.4475099999999999</v>
      </c>
      <c r="JB144">
        <v>1.42578</v>
      </c>
      <c r="JC144">
        <v>2.2692899999999998</v>
      </c>
      <c r="JD144">
        <v>1.5478499999999999</v>
      </c>
      <c r="JE144">
        <v>2.32422</v>
      </c>
      <c r="JF144">
        <v>39.541600000000003</v>
      </c>
      <c r="JG144">
        <v>13.5366</v>
      </c>
      <c r="JH144">
        <v>18</v>
      </c>
      <c r="JI144">
        <v>162.958</v>
      </c>
      <c r="JJ144">
        <v>246.685</v>
      </c>
      <c r="JK144">
        <v>33.704000000000001</v>
      </c>
      <c r="JL144">
        <v>34.910400000000003</v>
      </c>
      <c r="JM144">
        <v>30.000699999999998</v>
      </c>
      <c r="JN144">
        <v>34.832099999999997</v>
      </c>
      <c r="JO144">
        <v>34.763800000000003</v>
      </c>
      <c r="JP144">
        <v>22.105</v>
      </c>
      <c r="JQ144">
        <v>0</v>
      </c>
      <c r="JR144">
        <v>100</v>
      </c>
      <c r="JS144">
        <v>-999.9</v>
      </c>
      <c r="JT144">
        <v>409.00400000000002</v>
      </c>
      <c r="JU144">
        <v>35</v>
      </c>
      <c r="JV144">
        <v>93.812899999999999</v>
      </c>
      <c r="JW144">
        <v>100.09099999999999</v>
      </c>
    </row>
    <row r="145" spans="1:283" x14ac:dyDescent="0.2">
      <c r="A145">
        <v>129</v>
      </c>
      <c r="B145">
        <v>1690403160.0999999</v>
      </c>
      <c r="C145">
        <v>24790</v>
      </c>
      <c r="D145" t="s">
        <v>1021</v>
      </c>
      <c r="E145" t="s">
        <v>1022</v>
      </c>
      <c r="F145">
        <v>15</v>
      </c>
      <c r="P145">
        <v>1690403152.099999</v>
      </c>
      <c r="Q145">
        <f t="shared" ref="Q145:Q208" si="74">(R145)/1000</f>
        <v>1.3005977879131602E-3</v>
      </c>
      <c r="R145">
        <f t="shared" ref="R145:R208" si="75">1000*DB145*AP145*(CX145-CY145)/(100*CQ145*(1000-AP145*CX145))</f>
        <v>1.3005977879131603</v>
      </c>
      <c r="S145">
        <f t="shared" ref="S145:S208" si="76">DB145*AP145*(CW145-CV145*(1000-AP145*CY145)/(1000-AP145*CX145))/(100*CQ145)</f>
        <v>8.0158737321159492</v>
      </c>
      <c r="T145">
        <f t="shared" ref="T145:T208" si="77">CV145 - IF(AP145&gt;1, S145*CQ145*100/(AR145*DJ145), 0)</f>
        <v>409.94096774193548</v>
      </c>
      <c r="U145">
        <f t="shared" ref="U145:U208" si="78">((AA145-Q145/2)*T145-S145)/(AA145+Q145/2)</f>
        <v>162.34208526433952</v>
      </c>
      <c r="V145">
        <f t="shared" ref="V145:V208" si="79">U145*(DC145+DD145)/1000</f>
        <v>16.450793547939831</v>
      </c>
      <c r="W145">
        <f t="shared" ref="W145:W208" si="80">(CV145 - IF(AP145&gt;1, S145*CQ145*100/(AR145*DJ145), 0))*(DC145+DD145)/1000</f>
        <v>41.541010245028652</v>
      </c>
      <c r="X145">
        <f t="shared" ref="X145:X208" si="81">2/((1/Z145-1/Y145)+SIGN(Z145)*SQRT((1/Z145-1/Y145)*(1/Z145-1/Y145) + 4*CR145/((CR145+1)*(CR145+1))*(2*1/Z145*1/Y145-1/Y145*1/Y145)))</f>
        <v>5.4681382380524279E-2</v>
      </c>
      <c r="Y145">
        <f>IF(LEFT(CS145,1)&lt;&gt;"0",IF(LEFT(CS145,1)="1",3,CT145),$D$5+$E$5*(DJ145*DC145/($K$5*1000))+$F$5*(DJ145*DC145/($K$5*1000))*MAX(MIN(CQ145,$J$5),$I$5)*MAX(MIN(CQ145,$J$5),$I$5)+$G$5*MAX(MIN(CQ145,$J$5),$I$5)*(DJ145*DC145/($K$5*1000))+$H$5*(DJ145*DC145/($K$5*1000))*(DJ145*DC145/($K$5*1000)))</f>
        <v>2.9513061741013997</v>
      </c>
      <c r="Z145">
        <f t="shared" ref="Z145:Z208" si="82">Q145*(1000-(1000*0.61365*EXP(17.502*AD145/(240.97+AD145))/(DC145+DD145)+CX145)/2)/(1000*0.61365*EXP(17.502*AD145/(240.97+AD145))/(DC145+DD145)-CX145)</f>
        <v>5.4124717899528087E-2</v>
      </c>
      <c r="AA145">
        <f t="shared" ref="AA145:AA208" si="83">1/((CR145+1)/(X145/1.6)+1/(Y145/1.37)) + CR145/((CR145+1)/(X145/1.6) + CR145/(Y145/1.37))</f>
        <v>3.387749041749015E-2</v>
      </c>
      <c r="AB145">
        <f t="shared" ref="AB145:AB208" si="84">(CM145*CP145)</f>
        <v>241.73049243009353</v>
      </c>
      <c r="AC145">
        <f>(DE145+(AB145+2*0.95*0.0000000567*(((DE145+$B$7)+273)^4-(DE145+273)^4)-44100*Q145)/(1.84*29.3*Y145+8*0.95*0.0000000567*(DE145+273)^3))</f>
        <v>35.825445144452559</v>
      </c>
      <c r="AD145">
        <f>($C$7*DF145+$D$7*DG145+$E$7*AC145)</f>
        <v>35.783719354838709</v>
      </c>
      <c r="AE145">
        <f t="shared" ref="AE145:AE208" si="85">0.61365*EXP(17.502*AD145/(240.97+AD145))</f>
        <v>5.8981817294567795</v>
      </c>
      <c r="AF145">
        <f t="shared" ref="AF145:AF208" si="86">(AG145/AH145*100)</f>
        <v>64.206477884457342</v>
      </c>
      <c r="AG145">
        <f t="shared" ref="AG145:AG208" si="87">CX145*(DC145+DD145)/1000</f>
        <v>3.5770012077460285</v>
      </c>
      <c r="AH145">
        <f t="shared" ref="AH145:AH208" si="88">0.61365*EXP(17.502*DE145/(240.97+DE145))</f>
        <v>5.5710908394368168</v>
      </c>
      <c r="AI145">
        <f t="shared" ref="AI145:AI208" si="89">(AE145-CX145*(DC145+DD145)/1000)</f>
        <v>2.3211805217107511</v>
      </c>
      <c r="AJ145">
        <f t="shared" ref="AJ145:AJ208" si="90">(-Q145*44100)</f>
        <v>-57.356362446970365</v>
      </c>
      <c r="AK145">
        <f t="shared" ref="AK145:AK208" si="91">2*29.3*Y145*0.92*(DE145-AD145)</f>
        <v>-164.24547854800983</v>
      </c>
      <c r="AL145">
        <f>2*0.95*0.0000000567*(((DE145+$B$7)+273)^4-(AD145+273)^4)</f>
        <v>-13.030922365178924</v>
      </c>
      <c r="AM145">
        <f t="shared" ref="AM145:AM208" si="92">AB145+AL145+AJ145+AK145</f>
        <v>7.0977290699344167</v>
      </c>
      <c r="AN145">
        <v>0</v>
      </c>
      <c r="AO145">
        <v>0</v>
      </c>
      <c r="AP145">
        <f>IF(AN145*$H$13&gt;=AR145,1,(AR145/(AR145-AN145*$H$13)))</f>
        <v>1</v>
      </c>
      <c r="AQ145">
        <f t="shared" ref="AQ145:AQ208" si="93">(AP145-1)*100</f>
        <v>0</v>
      </c>
      <c r="AR145">
        <f>MAX(0,($B$13+$C$13*DJ145)/(1+$D$13*DJ145)*DC145/(DE145+273)*$E$13)</f>
        <v>52187.108495973109</v>
      </c>
      <c r="AS145" t="s">
        <v>414</v>
      </c>
      <c r="AT145">
        <v>12558.6</v>
      </c>
      <c r="AU145">
        <v>607.06799999999998</v>
      </c>
      <c r="AV145">
        <v>2188.17</v>
      </c>
      <c r="AW145">
        <f t="shared" ref="AW145:AW208" si="94">1-AU145/AV145</f>
        <v>0.72256817340517421</v>
      </c>
      <c r="AX145">
        <v>-1.734461745173538</v>
      </c>
      <c r="AY145" t="s">
        <v>1023</v>
      </c>
      <c r="AZ145">
        <v>12541.9</v>
      </c>
      <c r="BA145">
        <v>709.59075999999982</v>
      </c>
      <c r="BB145">
        <v>932.654</v>
      </c>
      <c r="BC145">
        <f t="shared" ref="BC145:BC208" si="95">1-BA145/BB145</f>
        <v>0.23917041046304433</v>
      </c>
      <c r="BD145">
        <v>0.5</v>
      </c>
      <c r="BE145">
        <f t="shared" ref="BE145:BE208" si="96">CN145</f>
        <v>1261.1745295893847</v>
      </c>
      <c r="BF145">
        <f t="shared" ref="BF145:BF208" si="97">S145</f>
        <v>8.0158737321159492</v>
      </c>
      <c r="BG145">
        <f t="shared" ref="BG145:BG208" si="98">BC145*BD145*BE145</f>
        <v>150.81781495371499</v>
      </c>
      <c r="BH145">
        <f t="shared" ref="BH145:BH208" si="99">(BF145-AX145)/BE145</f>
        <v>7.7311547676625044E-3</v>
      </c>
      <c r="BI145">
        <f t="shared" ref="BI145:BI208" si="100">(AV145-BB145)/BB145</f>
        <v>1.3461755377664173</v>
      </c>
      <c r="BJ145">
        <f t="shared" ref="BJ145:BJ208" si="101">AU145/(AW145+AU145/BB145)</f>
        <v>441.99519702234068</v>
      </c>
      <c r="BK145" t="s">
        <v>1024</v>
      </c>
      <c r="BL145">
        <v>-976.79</v>
      </c>
      <c r="BM145">
        <f t="shared" ref="BM145:BM208" si="102">IF(BL145&lt;&gt;0, BL145, BJ145)</f>
        <v>-976.79</v>
      </c>
      <c r="BN145">
        <f t="shared" ref="BN145:BN208" si="103">1-BM145/BB145</f>
        <v>2.0473230158236602</v>
      </c>
      <c r="BO145">
        <f t="shared" ref="BO145:BO208" si="104">(BB145-BA145)/(BB145-BM145)</f>
        <v>0.1168210431937256</v>
      </c>
      <c r="BP145">
        <f t="shared" ref="BP145:BP208" si="105">(AV145-BB145)/(AV145-BM145)</f>
        <v>0.39669253323896669</v>
      </c>
      <c r="BQ145">
        <f t="shared" ref="BQ145:BQ208" si="106">(BB145-BA145)/(BB145-AU145)</f>
        <v>0.68511311911445871</v>
      </c>
      <c r="BR145">
        <f t="shared" ref="BR145:BR208" si="107">(AV145-BB145)/(AV145-AU145)</f>
        <v>0.7940765364916369</v>
      </c>
      <c r="BS145">
        <f t="shared" ref="BS145:BS208" si="108">(BO145*BM145/BA145)</f>
        <v>-0.16081047445037089</v>
      </c>
      <c r="BT145">
        <f t="shared" ref="BT145:BT208" si="109">(1-BS145)</f>
        <v>1.1608104744503709</v>
      </c>
      <c r="BU145">
        <v>3376</v>
      </c>
      <c r="BV145">
        <v>300</v>
      </c>
      <c r="BW145">
        <v>300</v>
      </c>
      <c r="BX145">
        <v>300</v>
      </c>
      <c r="BY145">
        <v>12541.9</v>
      </c>
      <c r="BZ145">
        <v>890.87</v>
      </c>
      <c r="CA145">
        <v>-9.1102800000000001E-3</v>
      </c>
      <c r="CB145">
        <v>-5.36</v>
      </c>
      <c r="CC145" t="s">
        <v>417</v>
      </c>
      <c r="CD145" t="s">
        <v>417</v>
      </c>
      <c r="CE145" t="s">
        <v>417</v>
      </c>
      <c r="CF145" t="s">
        <v>417</v>
      </c>
      <c r="CG145" t="s">
        <v>417</v>
      </c>
      <c r="CH145" t="s">
        <v>417</v>
      </c>
      <c r="CI145" t="s">
        <v>417</v>
      </c>
      <c r="CJ145" t="s">
        <v>417</v>
      </c>
      <c r="CK145" t="s">
        <v>417</v>
      </c>
      <c r="CL145" t="s">
        <v>417</v>
      </c>
      <c r="CM145">
        <f>$B$11*DK145+$C$11*DL145+$F$11*DW145*(1-DZ145)</f>
        <v>1499.956451612903</v>
      </c>
      <c r="CN145">
        <f t="shared" ref="CN145:CN208" si="110">CM145*CO145</f>
        <v>1261.1745295893847</v>
      </c>
      <c r="CO145">
        <f>($B$11*$D$9+$C$11*$D$9+$F$11*((EJ145+EB145)/MAX(EJ145+EB145+EK145, 0.1)*$I$9+EK145/MAX(EJ145+EB145+EK145, 0.1)*$J$9))/($B$11+$C$11+$F$11)</f>
        <v>0.84080743026455462</v>
      </c>
      <c r="CP145">
        <f>($B$11*$K$9+$C$11*$K$9+$F$11*((EJ145+EB145)/MAX(EJ145+EB145+EK145, 0.1)*$P$9+EK145/MAX(EJ145+EB145+EK145, 0.1)*$Q$9))/($B$11+$C$11+$F$11)</f>
        <v>0.16115834041059043</v>
      </c>
      <c r="CQ145">
        <v>6</v>
      </c>
      <c r="CR145">
        <v>0.5</v>
      </c>
      <c r="CS145" t="s">
        <v>418</v>
      </c>
      <c r="CT145">
        <v>2</v>
      </c>
      <c r="CU145">
        <v>1690403152.099999</v>
      </c>
      <c r="CV145">
        <v>409.94096774193548</v>
      </c>
      <c r="CW145">
        <v>418.48780645161281</v>
      </c>
      <c r="CX145">
        <v>35.299077419354838</v>
      </c>
      <c r="CY145">
        <v>34.044712903225808</v>
      </c>
      <c r="CZ145">
        <v>408.85796774193551</v>
      </c>
      <c r="DA145">
        <v>34.804570967741938</v>
      </c>
      <c r="DB145">
        <v>600.15467741935493</v>
      </c>
      <c r="DC145">
        <v>101.2346774193549</v>
      </c>
      <c r="DD145">
        <v>9.9449964516129058E-2</v>
      </c>
      <c r="DE145">
        <v>34.751448387096779</v>
      </c>
      <c r="DF145">
        <v>35.783719354838709</v>
      </c>
      <c r="DG145">
        <v>999.90000000000032</v>
      </c>
      <c r="DH145">
        <v>0</v>
      </c>
      <c r="DI145">
        <v>0</v>
      </c>
      <c r="DJ145">
        <v>10001.07</v>
      </c>
      <c r="DK145">
        <v>0</v>
      </c>
      <c r="DL145">
        <v>1638.317741935484</v>
      </c>
      <c r="DM145">
        <v>-8.5186758064516113</v>
      </c>
      <c r="DN145">
        <v>424.97006451612901</v>
      </c>
      <c r="DO145">
        <v>433.23722580645148</v>
      </c>
      <c r="DP145">
        <v>1.254378387096774</v>
      </c>
      <c r="DQ145">
        <v>418.48780645161281</v>
      </c>
      <c r="DR145">
        <v>34.044712903225808</v>
      </c>
      <c r="DS145">
        <v>3.5734922580645159</v>
      </c>
      <c r="DT145">
        <v>3.4465054838709679</v>
      </c>
      <c r="DU145">
        <v>26.97300645161291</v>
      </c>
      <c r="DV145">
        <v>26.358496774193551</v>
      </c>
      <c r="DW145">
        <v>1499.956451612903</v>
      </c>
      <c r="DX145">
        <v>0.9729950322580645</v>
      </c>
      <c r="DY145">
        <v>2.7004687096774189E-2</v>
      </c>
      <c r="DZ145">
        <v>0</v>
      </c>
      <c r="EA145">
        <v>710.18332258064504</v>
      </c>
      <c r="EB145">
        <v>4.9993100000000013</v>
      </c>
      <c r="EC145">
        <v>12468.274193548379</v>
      </c>
      <c r="ED145">
        <v>13258.835483870969</v>
      </c>
      <c r="EE145">
        <v>43.625</v>
      </c>
      <c r="EF145">
        <v>44.886999999999993</v>
      </c>
      <c r="EG145">
        <v>43.920999999999992</v>
      </c>
      <c r="EH145">
        <v>44.285999999999987</v>
      </c>
      <c r="EI145">
        <v>44.870935483870973</v>
      </c>
      <c r="EJ145">
        <v>1454.586129032258</v>
      </c>
      <c r="EK145">
        <v>40.370322580645137</v>
      </c>
      <c r="EL145">
        <v>0</v>
      </c>
      <c r="EM145">
        <v>149</v>
      </c>
      <c r="EN145">
        <v>0</v>
      </c>
      <c r="EO145">
        <v>709.59075999999982</v>
      </c>
      <c r="EP145">
        <v>-48.188999967003191</v>
      </c>
      <c r="EQ145">
        <v>-537.30000178476394</v>
      </c>
      <c r="ER145">
        <v>12450.664000000001</v>
      </c>
      <c r="ES145">
        <v>15</v>
      </c>
      <c r="ET145">
        <v>1690403182.5999999</v>
      </c>
      <c r="EU145" t="s">
        <v>1025</v>
      </c>
      <c r="EV145">
        <v>1690403182.5999999</v>
      </c>
      <c r="EW145">
        <v>1690403043.0999999</v>
      </c>
      <c r="EX145">
        <v>90</v>
      </c>
      <c r="EY145">
        <v>-2.3E-2</v>
      </c>
      <c r="EZ145">
        <v>-3.0000000000000001E-3</v>
      </c>
      <c r="FA145">
        <v>1.083</v>
      </c>
      <c r="FB145">
        <v>0.495</v>
      </c>
      <c r="FC145">
        <v>419</v>
      </c>
      <c r="FD145">
        <v>34</v>
      </c>
      <c r="FE145">
        <v>0.28999999999999998</v>
      </c>
      <c r="FF145">
        <v>0.41</v>
      </c>
      <c r="FG145">
        <v>7.9859743671240544</v>
      </c>
      <c r="FH145">
        <v>0.13555583593484369</v>
      </c>
      <c r="FI145">
        <v>6.0670634773807353E-2</v>
      </c>
      <c r="FJ145">
        <v>1</v>
      </c>
      <c r="FK145">
        <v>-8.5018112195121969</v>
      </c>
      <c r="FL145">
        <v>-0.25680668989548783</v>
      </c>
      <c r="FM145">
        <v>5.8430973084366497E-2</v>
      </c>
      <c r="FN145">
        <v>1</v>
      </c>
      <c r="FO145">
        <v>409.96893548387101</v>
      </c>
      <c r="FP145">
        <v>0.1650483870967755</v>
      </c>
      <c r="FQ145">
        <v>3.4508470660787688E-2</v>
      </c>
      <c r="FR145">
        <v>1</v>
      </c>
      <c r="FS145">
        <v>1.225273414634146</v>
      </c>
      <c r="FT145">
        <v>0.48240627177700079</v>
      </c>
      <c r="FU145">
        <v>4.7812433203384228E-2</v>
      </c>
      <c r="FV145">
        <v>1</v>
      </c>
      <c r="FW145">
        <v>35.291945161290322</v>
      </c>
      <c r="FX145">
        <v>0.39923709677404778</v>
      </c>
      <c r="FY145">
        <v>2.9854873041579352E-2</v>
      </c>
      <c r="FZ145">
        <v>1</v>
      </c>
      <c r="GA145">
        <v>5</v>
      </c>
      <c r="GB145">
        <v>5</v>
      </c>
      <c r="GC145" t="s">
        <v>420</v>
      </c>
      <c r="GD145">
        <v>3.1685500000000002</v>
      </c>
      <c r="GE145">
        <v>2.7961100000000001</v>
      </c>
      <c r="GF145">
        <v>0.10115499999999999</v>
      </c>
      <c r="GG145">
        <v>0.103506</v>
      </c>
      <c r="GH145">
        <v>0.15397</v>
      </c>
      <c r="GI145">
        <v>0.151037</v>
      </c>
      <c r="GJ145">
        <v>27633.200000000001</v>
      </c>
      <c r="GK145">
        <v>22030.9</v>
      </c>
      <c r="GL145">
        <v>28773.3</v>
      </c>
      <c r="GM145">
        <v>24106.2</v>
      </c>
      <c r="GN145">
        <v>30974.3</v>
      </c>
      <c r="GO145">
        <v>29870.5</v>
      </c>
      <c r="GP145">
        <v>39695.9</v>
      </c>
      <c r="GQ145">
        <v>39329.5</v>
      </c>
      <c r="GR145">
        <v>2.0725799999999999</v>
      </c>
      <c r="GS145">
        <v>1.7825800000000001</v>
      </c>
      <c r="GT145">
        <v>0.15506500000000001</v>
      </c>
      <c r="GU145">
        <v>0</v>
      </c>
      <c r="GV145">
        <v>33.2941</v>
      </c>
      <c r="GW145">
        <v>999.9</v>
      </c>
      <c r="GX145">
        <v>61.9</v>
      </c>
      <c r="GY145">
        <v>35.799999999999997</v>
      </c>
      <c r="GZ145">
        <v>36.095599999999997</v>
      </c>
      <c r="HA145">
        <v>62.387099999999997</v>
      </c>
      <c r="HB145">
        <v>30.176300000000001</v>
      </c>
      <c r="HC145">
        <v>1</v>
      </c>
      <c r="HD145">
        <v>0.64419999999999999</v>
      </c>
      <c r="HE145">
        <v>0</v>
      </c>
      <c r="HF145">
        <v>20.276599999999998</v>
      </c>
      <c r="HG145">
        <v>5.2220800000000001</v>
      </c>
      <c r="HH145">
        <v>11.914099999999999</v>
      </c>
      <c r="HI145">
        <v>4.9631499999999997</v>
      </c>
      <c r="HJ145">
        <v>3.2919999999999998</v>
      </c>
      <c r="HK145">
        <v>9999</v>
      </c>
      <c r="HL145">
        <v>9999</v>
      </c>
      <c r="HM145">
        <v>9999</v>
      </c>
      <c r="HN145">
        <v>999.9</v>
      </c>
      <c r="HO145">
        <v>4.9703099999999996</v>
      </c>
      <c r="HP145">
        <v>1.8753299999999999</v>
      </c>
      <c r="HQ145">
        <v>1.87412</v>
      </c>
      <c r="HR145">
        <v>1.8733200000000001</v>
      </c>
      <c r="HS145">
        <v>1.8747400000000001</v>
      </c>
      <c r="HT145">
        <v>1.86972</v>
      </c>
      <c r="HU145">
        <v>1.8738999999999999</v>
      </c>
      <c r="HV145">
        <v>1.87893</v>
      </c>
      <c r="HW145">
        <v>0</v>
      </c>
      <c r="HX145">
        <v>0</v>
      </c>
      <c r="HY145">
        <v>0</v>
      </c>
      <c r="HZ145">
        <v>0</v>
      </c>
      <c r="IA145" t="s">
        <v>421</v>
      </c>
      <c r="IB145" t="s">
        <v>422</v>
      </c>
      <c r="IC145" t="s">
        <v>423</v>
      </c>
      <c r="ID145" t="s">
        <v>423</v>
      </c>
      <c r="IE145" t="s">
        <v>423</v>
      </c>
      <c r="IF145" t="s">
        <v>423</v>
      </c>
      <c r="IG145">
        <v>0</v>
      </c>
      <c r="IH145">
        <v>100</v>
      </c>
      <c r="II145">
        <v>100</v>
      </c>
      <c r="IJ145">
        <v>1.083</v>
      </c>
      <c r="IK145">
        <v>0.4945</v>
      </c>
      <c r="IL145">
        <v>1.089968665512457</v>
      </c>
      <c r="IM145">
        <v>7.5022699049890511E-4</v>
      </c>
      <c r="IN145">
        <v>-1.9075414379404558E-6</v>
      </c>
      <c r="IO145">
        <v>4.87577687351772E-10</v>
      </c>
      <c r="IP145">
        <v>0.49450476190476422</v>
      </c>
      <c r="IQ145">
        <v>0</v>
      </c>
      <c r="IR145">
        <v>0</v>
      </c>
      <c r="IS145">
        <v>0</v>
      </c>
      <c r="IT145">
        <v>1</v>
      </c>
      <c r="IU145">
        <v>1943</v>
      </c>
      <c r="IV145">
        <v>1</v>
      </c>
      <c r="IW145">
        <v>21</v>
      </c>
      <c r="IX145">
        <v>2.1</v>
      </c>
      <c r="IY145">
        <v>1.9</v>
      </c>
      <c r="IZ145">
        <v>1.11206</v>
      </c>
      <c r="JA145">
        <v>2.4475099999999999</v>
      </c>
      <c r="JB145">
        <v>1.42578</v>
      </c>
      <c r="JC145">
        <v>2.2680699999999998</v>
      </c>
      <c r="JD145">
        <v>1.5478499999999999</v>
      </c>
      <c r="JE145">
        <v>2.3767100000000001</v>
      </c>
      <c r="JF145">
        <v>39.842799999999997</v>
      </c>
      <c r="JG145">
        <v>13.510400000000001</v>
      </c>
      <c r="JH145">
        <v>18</v>
      </c>
      <c r="JI145">
        <v>634.096</v>
      </c>
      <c r="JJ145">
        <v>424.71199999999999</v>
      </c>
      <c r="JK145">
        <v>33.962400000000002</v>
      </c>
      <c r="JL145">
        <v>35.128100000000003</v>
      </c>
      <c r="JM145">
        <v>30.0001</v>
      </c>
      <c r="JN145">
        <v>34.967399999999998</v>
      </c>
      <c r="JO145">
        <v>34.884799999999998</v>
      </c>
      <c r="JP145">
        <v>22.277699999999999</v>
      </c>
      <c r="JQ145">
        <v>0</v>
      </c>
      <c r="JR145">
        <v>100</v>
      </c>
      <c r="JS145">
        <v>-999.9</v>
      </c>
      <c r="JT145">
        <v>418.49400000000003</v>
      </c>
      <c r="JU145">
        <v>35</v>
      </c>
      <c r="JV145">
        <v>93.759299999999996</v>
      </c>
      <c r="JW145">
        <v>100.062</v>
      </c>
    </row>
    <row r="146" spans="1:283" x14ac:dyDescent="0.2">
      <c r="A146">
        <v>130</v>
      </c>
      <c r="B146">
        <v>1690403278.0999999</v>
      </c>
      <c r="C146">
        <v>24908</v>
      </c>
      <c r="D146" t="s">
        <v>1026</v>
      </c>
      <c r="E146" t="s">
        <v>1027</v>
      </c>
      <c r="F146">
        <v>15</v>
      </c>
      <c r="P146">
        <v>1690403270.349999</v>
      </c>
      <c r="Q146">
        <f t="shared" si="74"/>
        <v>2.7173695733701338E-3</v>
      </c>
      <c r="R146">
        <f t="shared" si="75"/>
        <v>2.7173695733701337</v>
      </c>
      <c r="S146">
        <f t="shared" si="76"/>
        <v>16.56031316606369</v>
      </c>
      <c r="T146">
        <f t="shared" si="77"/>
        <v>409.7163666666666</v>
      </c>
      <c r="U146">
        <f t="shared" si="78"/>
        <v>195.85332178449784</v>
      </c>
      <c r="V146">
        <f t="shared" si="79"/>
        <v>19.848577709708255</v>
      </c>
      <c r="W146">
        <f t="shared" si="80"/>
        <v>41.522334513533579</v>
      </c>
      <c r="X146">
        <f t="shared" si="81"/>
        <v>0.13282863791689992</v>
      </c>
      <c r="Y146">
        <f>IF(LEFT(CS146,1)&lt;&gt;"0",IF(LEFT(CS146,1)="1",3,CT146),$D$5+$E$5*(DJ146*DC146/($K$5*1000))+$F$5*(DJ146*DC146/($K$5*1000))*MAX(MIN(CQ146,$J$5),$I$5)*MAX(MIN(CQ146,$J$5),$I$5)+$G$5*MAX(MIN(CQ146,$J$5),$I$5)*(DJ146*DC146/($K$5*1000))+$H$5*(DJ146*DC146/($K$5*1000))*(DJ146*DC146/($K$5*1000)))</f>
        <v>2.9526327622138875</v>
      </c>
      <c r="Z146">
        <f t="shared" si="82"/>
        <v>0.12959605685332165</v>
      </c>
      <c r="AA146">
        <f t="shared" si="83"/>
        <v>8.128141773450101E-2</v>
      </c>
      <c r="AB146">
        <f t="shared" si="84"/>
        <v>241.7401748363601</v>
      </c>
      <c r="AC146">
        <f>(DE146+(AB146+2*0.95*0.0000000567*(((DE146+$B$7)+273)^4-(DE146+273)^4)-44100*Q146)/(1.84*29.3*Y146+8*0.95*0.0000000567*(DE146+273)^3))</f>
        <v>35.207456071215795</v>
      </c>
      <c r="AD146">
        <f>($C$7*DF146+$D$7*DG146+$E$7*AC146)</f>
        <v>35.254146666666671</v>
      </c>
      <c r="AE146">
        <f t="shared" si="85"/>
        <v>5.7283532404911659</v>
      </c>
      <c r="AF146">
        <f t="shared" si="86"/>
        <v>67.398157678714583</v>
      </c>
      <c r="AG146">
        <f t="shared" si="87"/>
        <v>3.7022410077804326</v>
      </c>
      <c r="AH146">
        <f t="shared" si="88"/>
        <v>5.4930893295762298</v>
      </c>
      <c r="AI146">
        <f t="shared" si="89"/>
        <v>2.0261122327107333</v>
      </c>
      <c r="AJ146">
        <f t="shared" si="90"/>
        <v>-119.8359981856229</v>
      </c>
      <c r="AK146">
        <f t="shared" si="91"/>
        <v>-120.44160139703418</v>
      </c>
      <c r="AL146">
        <f>2*0.95*0.0000000567*(((DE146+$B$7)+273)^4-(AD146+273)^4)</f>
        <v>-9.5149333735904609</v>
      </c>
      <c r="AM146">
        <f t="shared" si="92"/>
        <v>-8.0523581198874297</v>
      </c>
      <c r="AN146">
        <v>0</v>
      </c>
      <c r="AO146">
        <v>0</v>
      </c>
      <c r="AP146">
        <f>IF(AN146*$H$13&gt;=AR146,1,(AR146/(AR146-AN146*$H$13)))</f>
        <v>1</v>
      </c>
      <c r="AQ146">
        <f t="shared" si="93"/>
        <v>0</v>
      </c>
      <c r="AR146">
        <f>MAX(0,($B$13+$C$13*DJ146)/(1+$D$13*DJ146)*DC146/(DE146+273)*$E$13)</f>
        <v>52268.138832890996</v>
      </c>
      <c r="AS146" t="s">
        <v>414</v>
      </c>
      <c r="AT146">
        <v>12558.6</v>
      </c>
      <c r="AU146">
        <v>607.06799999999998</v>
      </c>
      <c r="AV146">
        <v>2188.17</v>
      </c>
      <c r="AW146">
        <f t="shared" si="94"/>
        <v>0.72256817340517421</v>
      </c>
      <c r="AX146">
        <v>-1.734461745173538</v>
      </c>
      <c r="AY146" t="s">
        <v>1028</v>
      </c>
      <c r="AZ146">
        <v>12513.4</v>
      </c>
      <c r="BA146">
        <v>813.19176923076907</v>
      </c>
      <c r="BB146">
        <v>1322.48</v>
      </c>
      <c r="BC146">
        <f t="shared" si="95"/>
        <v>0.38510089435698913</v>
      </c>
      <c r="BD146">
        <v>0.5</v>
      </c>
      <c r="BE146">
        <f t="shared" si="96"/>
        <v>1261.2254000188393</v>
      </c>
      <c r="BF146">
        <f t="shared" si="97"/>
        <v>16.56031316606369</v>
      </c>
      <c r="BG146">
        <f t="shared" si="98"/>
        <v>242.84951476650321</v>
      </c>
      <c r="BH146">
        <f t="shared" si="99"/>
        <v>1.4505555399505871E-2</v>
      </c>
      <c r="BI146">
        <f t="shared" si="100"/>
        <v>0.65459591071320555</v>
      </c>
      <c r="BJ146">
        <f t="shared" si="101"/>
        <v>513.76527708456013</v>
      </c>
      <c r="BK146" t="s">
        <v>1029</v>
      </c>
      <c r="BL146">
        <v>-213.77</v>
      </c>
      <c r="BM146">
        <f t="shared" si="102"/>
        <v>-213.77</v>
      </c>
      <c r="BN146">
        <f t="shared" si="103"/>
        <v>1.1616432762688282</v>
      </c>
      <c r="BO146">
        <f t="shared" si="104"/>
        <v>0.3315139012330226</v>
      </c>
      <c r="BP146">
        <f t="shared" si="105"/>
        <v>0.36041283296002402</v>
      </c>
      <c r="BQ146">
        <f t="shared" si="106"/>
        <v>0.71188102907028528</v>
      </c>
      <c r="BR146">
        <f t="shared" si="107"/>
        <v>0.54752318319754201</v>
      </c>
      <c r="BS146">
        <f t="shared" si="108"/>
        <v>-8.7147619230848683E-2</v>
      </c>
      <c r="BT146">
        <f t="shared" si="109"/>
        <v>1.0871476192308487</v>
      </c>
      <c r="BU146">
        <v>3378</v>
      </c>
      <c r="BV146">
        <v>300</v>
      </c>
      <c r="BW146">
        <v>300</v>
      </c>
      <c r="BX146">
        <v>300</v>
      </c>
      <c r="BY146">
        <v>12513.4</v>
      </c>
      <c r="BZ146">
        <v>1182.77</v>
      </c>
      <c r="CA146">
        <v>-9.0651299999999994E-3</v>
      </c>
      <c r="CB146">
        <v>-14.24</v>
      </c>
      <c r="CC146" t="s">
        <v>417</v>
      </c>
      <c r="CD146" t="s">
        <v>417</v>
      </c>
      <c r="CE146" t="s">
        <v>417</v>
      </c>
      <c r="CF146" t="s">
        <v>417</v>
      </c>
      <c r="CG146" t="s">
        <v>417</v>
      </c>
      <c r="CH146" t="s">
        <v>417</v>
      </c>
      <c r="CI146" t="s">
        <v>417</v>
      </c>
      <c r="CJ146" t="s">
        <v>417</v>
      </c>
      <c r="CK146" t="s">
        <v>417</v>
      </c>
      <c r="CL146" t="s">
        <v>417</v>
      </c>
      <c r="CM146">
        <f>$B$11*DK146+$C$11*DL146+$F$11*DW146*(1-DZ146)</f>
        <v>1500.0170000000001</v>
      </c>
      <c r="CN146">
        <f t="shared" si="110"/>
        <v>1261.2254000188393</v>
      </c>
      <c r="CO146">
        <f>($B$11*$D$9+$C$11*$D$9+$F$11*((EJ146+EB146)/MAX(EJ146+EB146+EK146, 0.1)*$I$9+EK146/MAX(EJ146+EB146+EK146, 0.1)*$J$9))/($B$11+$C$11+$F$11)</f>
        <v>0.84080740419531197</v>
      </c>
      <c r="CP146">
        <f>($B$11*$K$9+$C$11*$K$9+$F$11*((EJ146+EB146)/MAX(EJ146+EB146+EK146, 0.1)*$P$9+EK146/MAX(EJ146+EB146+EK146, 0.1)*$Q$9))/($B$11+$C$11+$F$11)</f>
        <v>0.16115829009695229</v>
      </c>
      <c r="CQ146">
        <v>6</v>
      </c>
      <c r="CR146">
        <v>0.5</v>
      </c>
      <c r="CS146" t="s">
        <v>418</v>
      </c>
      <c r="CT146">
        <v>2</v>
      </c>
      <c r="CU146">
        <v>1690403270.349999</v>
      </c>
      <c r="CV146">
        <v>409.7163666666666</v>
      </c>
      <c r="CW146">
        <v>427.38503333333318</v>
      </c>
      <c r="CX146">
        <v>36.531393333333327</v>
      </c>
      <c r="CY146">
        <v>33.914033333333343</v>
      </c>
      <c r="CZ146">
        <v>408.62843333333331</v>
      </c>
      <c r="DA146">
        <v>36.036883333333343</v>
      </c>
      <c r="DB146">
        <v>600.16970000000003</v>
      </c>
      <c r="DC146">
        <v>101.2437666666667</v>
      </c>
      <c r="DD146">
        <v>0.1003286433333333</v>
      </c>
      <c r="DE146">
        <v>34.497520000000002</v>
      </c>
      <c r="DF146">
        <v>35.254146666666671</v>
      </c>
      <c r="DG146">
        <v>999.9000000000002</v>
      </c>
      <c r="DH146">
        <v>0</v>
      </c>
      <c r="DI146">
        <v>0</v>
      </c>
      <c r="DJ146">
        <v>10007.70733333333</v>
      </c>
      <c r="DK146">
        <v>0</v>
      </c>
      <c r="DL146">
        <v>1463.226666666666</v>
      </c>
      <c r="DM146">
        <v>-17.668723333333329</v>
      </c>
      <c r="DN146">
        <v>425.25130000000001</v>
      </c>
      <c r="DO146">
        <v>442.38826666666671</v>
      </c>
      <c r="DP146">
        <v>2.617359</v>
      </c>
      <c r="DQ146">
        <v>427.38503333333318</v>
      </c>
      <c r="DR146">
        <v>33.914033333333343</v>
      </c>
      <c r="DS146">
        <v>3.6985743333333341</v>
      </c>
      <c r="DT146">
        <v>3.4335836666666659</v>
      </c>
      <c r="DU146">
        <v>27.559950000000011</v>
      </c>
      <c r="DV146">
        <v>26.294863333333339</v>
      </c>
      <c r="DW146">
        <v>1500.0170000000001</v>
      </c>
      <c r="DX146">
        <v>0.97299699999999967</v>
      </c>
      <c r="DY146">
        <v>2.7002780000000011E-2</v>
      </c>
      <c r="DZ146">
        <v>0</v>
      </c>
      <c r="EA146">
        <v>813.1436666666666</v>
      </c>
      <c r="EB146">
        <v>4.9993100000000004</v>
      </c>
      <c r="EC146">
        <v>13754.58333333333</v>
      </c>
      <c r="ED146">
        <v>13259.376666666671</v>
      </c>
      <c r="EE146">
        <v>43.405999999999992</v>
      </c>
      <c r="EF146">
        <v>44.631200000000007</v>
      </c>
      <c r="EG146">
        <v>43.655999999999992</v>
      </c>
      <c r="EH146">
        <v>44.235299999999988</v>
      </c>
      <c r="EI146">
        <v>44.71429999999998</v>
      </c>
      <c r="EJ146">
        <v>1454.6469999999999</v>
      </c>
      <c r="EK146">
        <v>40.370666666666651</v>
      </c>
      <c r="EL146">
        <v>0</v>
      </c>
      <c r="EM146">
        <v>117.0999999046326</v>
      </c>
      <c r="EN146">
        <v>0</v>
      </c>
      <c r="EO146">
        <v>813.19176923076907</v>
      </c>
      <c r="EP146">
        <v>-158.1457777780752</v>
      </c>
      <c r="EQ146">
        <v>-3098.5675205098828</v>
      </c>
      <c r="ER146">
        <v>13754.565384615389</v>
      </c>
      <c r="ES146">
        <v>15</v>
      </c>
      <c r="ET146">
        <v>1690403182.5999999</v>
      </c>
      <c r="EU146" t="s">
        <v>1025</v>
      </c>
      <c r="EV146">
        <v>1690403182.5999999</v>
      </c>
      <c r="EW146">
        <v>1690403043.0999999</v>
      </c>
      <c r="EX146">
        <v>90</v>
      </c>
      <c r="EY146">
        <v>-2.3E-2</v>
      </c>
      <c r="EZ146">
        <v>-3.0000000000000001E-3</v>
      </c>
      <c r="FA146">
        <v>1.083</v>
      </c>
      <c r="FB146">
        <v>0.495</v>
      </c>
      <c r="FC146">
        <v>419</v>
      </c>
      <c r="FD146">
        <v>34</v>
      </c>
      <c r="FE146">
        <v>0.28999999999999998</v>
      </c>
      <c r="FF146">
        <v>0.41</v>
      </c>
      <c r="FG146">
        <v>16.55318559534264</v>
      </c>
      <c r="FH146">
        <v>0.65450356583479297</v>
      </c>
      <c r="FI146">
        <v>7.74284444642446E-2</v>
      </c>
      <c r="FJ146">
        <v>1</v>
      </c>
      <c r="FK146">
        <v>-17.611348780487809</v>
      </c>
      <c r="FL146">
        <v>-1.0492996515679489</v>
      </c>
      <c r="FM146">
        <v>0.1177407551587049</v>
      </c>
      <c r="FN146">
        <v>1</v>
      </c>
      <c r="FO146">
        <v>409.71600000000001</v>
      </c>
      <c r="FP146">
        <v>0.58020967741852081</v>
      </c>
      <c r="FQ146">
        <v>5.8587678986559623E-2</v>
      </c>
      <c r="FR146">
        <v>1</v>
      </c>
      <c r="FS146">
        <v>2.5966785365853662</v>
      </c>
      <c r="FT146">
        <v>0.46665512195122061</v>
      </c>
      <c r="FU146">
        <v>4.619229133033155E-2</v>
      </c>
      <c r="FV146">
        <v>1</v>
      </c>
      <c r="FW146">
        <v>36.529325806451617</v>
      </c>
      <c r="FX146">
        <v>0.50486129032262905</v>
      </c>
      <c r="FY146">
        <v>3.7644628351259812E-2</v>
      </c>
      <c r="FZ146">
        <v>1</v>
      </c>
      <c r="GA146">
        <v>5</v>
      </c>
      <c r="GB146">
        <v>5</v>
      </c>
      <c r="GC146" t="s">
        <v>420</v>
      </c>
      <c r="GD146">
        <v>3.1686700000000001</v>
      </c>
      <c r="GE146">
        <v>2.7963</v>
      </c>
      <c r="GF146">
        <v>0.101151</v>
      </c>
      <c r="GG146">
        <v>0.105216</v>
      </c>
      <c r="GH146">
        <v>0.15765799999999999</v>
      </c>
      <c r="GI146">
        <v>0.15069099999999999</v>
      </c>
      <c r="GJ146">
        <v>27642.2</v>
      </c>
      <c r="GK146">
        <v>21995.200000000001</v>
      </c>
      <c r="GL146">
        <v>28782.3</v>
      </c>
      <c r="GM146">
        <v>24112.9</v>
      </c>
      <c r="GN146">
        <v>30847.599999999999</v>
      </c>
      <c r="GO146">
        <v>29891.1</v>
      </c>
      <c r="GP146">
        <v>39707.5</v>
      </c>
      <c r="GQ146">
        <v>39340.9</v>
      </c>
      <c r="GR146">
        <v>2.07395</v>
      </c>
      <c r="GS146">
        <v>1.7769999999999999</v>
      </c>
      <c r="GT146">
        <v>0.14719399999999999</v>
      </c>
      <c r="GU146">
        <v>0</v>
      </c>
      <c r="GV146">
        <v>32.874400000000001</v>
      </c>
      <c r="GW146">
        <v>999.9</v>
      </c>
      <c r="GX146">
        <v>61.6</v>
      </c>
      <c r="GY146">
        <v>35.9</v>
      </c>
      <c r="GZ146">
        <v>36.115699999999997</v>
      </c>
      <c r="HA146">
        <v>62.257100000000001</v>
      </c>
      <c r="HB146">
        <v>30.3325</v>
      </c>
      <c r="HC146">
        <v>1</v>
      </c>
      <c r="HD146">
        <v>0.63419999999999999</v>
      </c>
      <c r="HE146">
        <v>0</v>
      </c>
      <c r="HF146">
        <v>20.2773</v>
      </c>
      <c r="HG146">
        <v>5.2217799999999999</v>
      </c>
      <c r="HH146">
        <v>11.914</v>
      </c>
      <c r="HI146">
        <v>4.9631999999999996</v>
      </c>
      <c r="HJ146">
        <v>3.2919999999999998</v>
      </c>
      <c r="HK146">
        <v>9999</v>
      </c>
      <c r="HL146">
        <v>9999</v>
      </c>
      <c r="HM146">
        <v>9999</v>
      </c>
      <c r="HN146">
        <v>999.9</v>
      </c>
      <c r="HO146">
        <v>4.9702799999999998</v>
      </c>
      <c r="HP146">
        <v>1.87537</v>
      </c>
      <c r="HQ146">
        <v>1.87418</v>
      </c>
      <c r="HR146">
        <v>1.8733200000000001</v>
      </c>
      <c r="HS146">
        <v>1.87479</v>
      </c>
      <c r="HT146">
        <v>1.86978</v>
      </c>
      <c r="HU146">
        <v>1.8739300000000001</v>
      </c>
      <c r="HV146">
        <v>1.87897</v>
      </c>
      <c r="HW146">
        <v>0</v>
      </c>
      <c r="HX146">
        <v>0</v>
      </c>
      <c r="HY146">
        <v>0</v>
      </c>
      <c r="HZ146">
        <v>0</v>
      </c>
      <c r="IA146" t="s">
        <v>421</v>
      </c>
      <c r="IB146" t="s">
        <v>422</v>
      </c>
      <c r="IC146" t="s">
        <v>423</v>
      </c>
      <c r="ID146" t="s">
        <v>423</v>
      </c>
      <c r="IE146" t="s">
        <v>423</v>
      </c>
      <c r="IF146" t="s">
        <v>423</v>
      </c>
      <c r="IG146">
        <v>0</v>
      </c>
      <c r="IH146">
        <v>100</v>
      </c>
      <c r="II146">
        <v>100</v>
      </c>
      <c r="IJ146">
        <v>1.0880000000000001</v>
      </c>
      <c r="IK146">
        <v>0.4945</v>
      </c>
      <c r="IL146">
        <v>1.0665590769567379</v>
      </c>
      <c r="IM146">
        <v>7.5022699049890511E-4</v>
      </c>
      <c r="IN146">
        <v>-1.9075414379404558E-6</v>
      </c>
      <c r="IO146">
        <v>4.87577687351772E-10</v>
      </c>
      <c r="IP146">
        <v>0.49450476190476422</v>
      </c>
      <c r="IQ146">
        <v>0</v>
      </c>
      <c r="IR146">
        <v>0</v>
      </c>
      <c r="IS146">
        <v>0</v>
      </c>
      <c r="IT146">
        <v>1</v>
      </c>
      <c r="IU146">
        <v>1943</v>
      </c>
      <c r="IV146">
        <v>1</v>
      </c>
      <c r="IW146">
        <v>21</v>
      </c>
      <c r="IX146">
        <v>1.6</v>
      </c>
      <c r="IY146">
        <v>3.9</v>
      </c>
      <c r="IZ146">
        <v>1.1315900000000001</v>
      </c>
      <c r="JA146">
        <v>2.4499499999999999</v>
      </c>
      <c r="JB146">
        <v>1.42578</v>
      </c>
      <c r="JC146">
        <v>2.2680699999999998</v>
      </c>
      <c r="JD146">
        <v>1.5478499999999999</v>
      </c>
      <c r="JE146">
        <v>2.3730500000000001</v>
      </c>
      <c r="JF146">
        <v>39.817700000000002</v>
      </c>
      <c r="JG146">
        <v>13.475300000000001</v>
      </c>
      <c r="JH146">
        <v>18</v>
      </c>
      <c r="JI146">
        <v>634.77599999999995</v>
      </c>
      <c r="JJ146">
        <v>421.11200000000002</v>
      </c>
      <c r="JK146">
        <v>33.923200000000001</v>
      </c>
      <c r="JL146">
        <v>35.0747</v>
      </c>
      <c r="JM146">
        <v>29.999400000000001</v>
      </c>
      <c r="JN146">
        <v>34.927500000000002</v>
      </c>
      <c r="JO146">
        <v>34.835799999999999</v>
      </c>
      <c r="JP146">
        <v>22.665800000000001</v>
      </c>
      <c r="JQ146">
        <v>0</v>
      </c>
      <c r="JR146">
        <v>100</v>
      </c>
      <c r="JS146">
        <v>-999.9</v>
      </c>
      <c r="JT146">
        <v>427.64800000000002</v>
      </c>
      <c r="JU146">
        <v>35</v>
      </c>
      <c r="JV146">
        <v>93.787499999999994</v>
      </c>
      <c r="JW146">
        <v>100.09099999999999</v>
      </c>
    </row>
    <row r="147" spans="1:283" x14ac:dyDescent="0.2">
      <c r="A147">
        <v>131</v>
      </c>
      <c r="B147">
        <v>1690405391.5</v>
      </c>
      <c r="C147">
        <v>27021.400000095371</v>
      </c>
      <c r="D147" t="s">
        <v>1030</v>
      </c>
      <c r="E147" t="s">
        <v>1031</v>
      </c>
      <c r="F147">
        <v>15</v>
      </c>
      <c r="P147">
        <v>1690405383.75</v>
      </c>
      <c r="Q147">
        <f t="shared" si="74"/>
        <v>6.9623514429511136E-4</v>
      </c>
      <c r="R147">
        <f t="shared" si="75"/>
        <v>0.69623514429511135</v>
      </c>
      <c r="S147">
        <f t="shared" si="76"/>
        <v>7.6629846400342636</v>
      </c>
      <c r="T147">
        <f t="shared" si="77"/>
        <v>409.78353333333342</v>
      </c>
      <c r="U147">
        <f t="shared" si="78"/>
        <v>69.430334931931597</v>
      </c>
      <c r="V147">
        <f t="shared" si="79"/>
        <v>7.0340884963289225</v>
      </c>
      <c r="W147">
        <f t="shared" si="80"/>
        <v>41.515767432649319</v>
      </c>
      <c r="X147">
        <f t="shared" si="81"/>
        <v>3.7027553608927122E-2</v>
      </c>
      <c r="Y147">
        <f>IF(LEFT(CS147,1)&lt;&gt;"0",IF(LEFT(CS147,1)="1",3,CT147),$D$5+$E$5*(DJ147*DC147/($K$5*1000))+$F$5*(DJ147*DC147/($K$5*1000))*MAX(MIN(CQ147,$J$5),$I$5)*MAX(MIN(CQ147,$J$5),$I$5)+$G$5*MAX(MIN(CQ147,$J$5),$I$5)*(DJ147*DC147/($K$5*1000))+$H$5*(DJ147*DC147/($K$5*1000))*(DJ147*DC147/($K$5*1000)))</f>
        <v>2.9503983096523472</v>
      </c>
      <c r="Z147">
        <f t="shared" si="82"/>
        <v>3.6771317640392522E-2</v>
      </c>
      <c r="AA147">
        <f t="shared" si="83"/>
        <v>2.3004947346373924E-2</v>
      </c>
      <c r="AB147">
        <f t="shared" si="84"/>
        <v>241.73464877507502</v>
      </c>
      <c r="AC147">
        <f>(DE147+(AB147+2*0.95*0.0000000567*(((DE147+$B$7)+273)^4-(DE147+273)^4)-44100*Q147)/(1.84*29.3*Y147+8*0.95*0.0000000567*(DE147+273)^3))</f>
        <v>34.494800949864889</v>
      </c>
      <c r="AD147">
        <f>($C$7*DF147+$D$7*DG147+$E$7*AC147)</f>
        <v>34.062330000000003</v>
      </c>
      <c r="AE147">
        <f t="shared" si="85"/>
        <v>5.3616146363535746</v>
      </c>
      <c r="AF147">
        <f t="shared" si="86"/>
        <v>68.796093294968202</v>
      </c>
      <c r="AG147">
        <f t="shared" si="87"/>
        <v>3.527518421176099</v>
      </c>
      <c r="AH147">
        <f t="shared" si="88"/>
        <v>5.1274981648327174</v>
      </c>
      <c r="AI147">
        <f t="shared" si="89"/>
        <v>1.8340962151774756</v>
      </c>
      <c r="AJ147">
        <f t="shared" si="90"/>
        <v>-30.703969863414411</v>
      </c>
      <c r="AK147">
        <f t="shared" si="91"/>
        <v>-127.00348323803918</v>
      </c>
      <c r="AL147">
        <f>2*0.95*0.0000000567*(((DE147+$B$7)+273)^4-(AD147+273)^4)</f>
        <v>-9.9227375422503545</v>
      </c>
      <c r="AM147">
        <f t="shared" si="92"/>
        <v>74.104458131371061</v>
      </c>
      <c r="AN147">
        <v>0</v>
      </c>
      <c r="AO147">
        <v>0</v>
      </c>
      <c r="AP147">
        <f>IF(AN147*$H$13&gt;=AR147,1,(AR147/(AR147-AN147*$H$13)))</f>
        <v>1</v>
      </c>
      <c r="AQ147">
        <f t="shared" si="93"/>
        <v>0</v>
      </c>
      <c r="AR147">
        <f>MAX(0,($B$13+$C$13*DJ147)/(1+$D$13*DJ147)*DC147/(DE147+273)*$E$13)</f>
        <v>52414.177467084453</v>
      </c>
      <c r="AS147" t="s">
        <v>414</v>
      </c>
      <c r="AT147">
        <v>12558.6</v>
      </c>
      <c r="AU147">
        <v>607.06799999999998</v>
      </c>
      <c r="AV147">
        <v>2188.17</v>
      </c>
      <c r="AW147">
        <f t="shared" si="94"/>
        <v>0.72256817340517421</v>
      </c>
      <c r="AX147">
        <v>-1.734461745173538</v>
      </c>
      <c r="AY147" t="s">
        <v>1032</v>
      </c>
      <c r="AZ147">
        <v>12481.5</v>
      </c>
      <c r="BA147">
        <v>932.08072000000004</v>
      </c>
      <c r="BB147">
        <v>1174.3599999999999</v>
      </c>
      <c r="BC147">
        <f t="shared" si="95"/>
        <v>0.2063075036615688</v>
      </c>
      <c r="BD147">
        <v>0.5</v>
      </c>
      <c r="BE147">
        <f t="shared" si="96"/>
        <v>1261.198050557033</v>
      </c>
      <c r="BF147">
        <f t="shared" si="97"/>
        <v>7.6629846400342636</v>
      </c>
      <c r="BG147">
        <f t="shared" si="98"/>
        <v>130.09731071662927</v>
      </c>
      <c r="BH147">
        <f t="shared" si="99"/>
        <v>7.4512059236511146E-3</v>
      </c>
      <c r="BI147">
        <f t="shared" si="100"/>
        <v>0.86328723730372314</v>
      </c>
      <c r="BJ147">
        <f t="shared" si="101"/>
        <v>489.76712930369888</v>
      </c>
      <c r="BK147" t="s">
        <v>1033</v>
      </c>
      <c r="BL147">
        <v>-2202.33</v>
      </c>
      <c r="BM147">
        <f t="shared" si="102"/>
        <v>-2202.33</v>
      </c>
      <c r="BN147">
        <f t="shared" si="103"/>
        <v>2.8753448686944378</v>
      </c>
      <c r="BO147">
        <f t="shared" si="104"/>
        <v>7.1750524922335149E-2</v>
      </c>
      <c r="BP147">
        <f t="shared" si="105"/>
        <v>0.23090991914360556</v>
      </c>
      <c r="BQ147">
        <f t="shared" si="106"/>
        <v>0.42708037483341893</v>
      </c>
      <c r="BR147">
        <f t="shared" si="107"/>
        <v>0.64120467876202802</v>
      </c>
      <c r="BS147">
        <f t="shared" si="108"/>
        <v>-0.16953288504047842</v>
      </c>
      <c r="BT147">
        <f t="shared" si="109"/>
        <v>1.1695328850404785</v>
      </c>
      <c r="BU147">
        <v>3380</v>
      </c>
      <c r="BV147">
        <v>300</v>
      </c>
      <c r="BW147">
        <v>300</v>
      </c>
      <c r="BX147">
        <v>300</v>
      </c>
      <c r="BY147">
        <v>12481.5</v>
      </c>
      <c r="BZ147">
        <v>1141.52</v>
      </c>
      <c r="CA147">
        <v>-9.0418100000000008E-3</v>
      </c>
      <c r="CB147">
        <v>5.12</v>
      </c>
      <c r="CC147" t="s">
        <v>417</v>
      </c>
      <c r="CD147" t="s">
        <v>417</v>
      </c>
      <c r="CE147" t="s">
        <v>417</v>
      </c>
      <c r="CF147" t="s">
        <v>417</v>
      </c>
      <c r="CG147" t="s">
        <v>417</v>
      </c>
      <c r="CH147" t="s">
        <v>417</v>
      </c>
      <c r="CI147" t="s">
        <v>417</v>
      </c>
      <c r="CJ147" t="s">
        <v>417</v>
      </c>
      <c r="CK147" t="s">
        <v>417</v>
      </c>
      <c r="CL147" t="s">
        <v>417</v>
      </c>
      <c r="CM147">
        <f>$B$11*DK147+$C$11*DL147+$F$11*DW147*(1-DZ147)</f>
        <v>1499.984666666666</v>
      </c>
      <c r="CN147">
        <f t="shared" si="110"/>
        <v>1261.198050557033</v>
      </c>
      <c r="CO147">
        <f>($B$11*$D$9+$C$11*$D$9+$F$11*((EJ147+EB147)/MAX(EJ147+EB147+EK147, 0.1)*$I$9+EK147/MAX(EJ147+EB147+EK147, 0.1)*$J$9))/($B$11+$C$11+$F$11)</f>
        <v>0.84080729529037423</v>
      </c>
      <c r="CP147">
        <f>($B$11*$K$9+$C$11*$K$9+$F$11*((EJ147+EB147)/MAX(EJ147+EB147+EK147, 0.1)*$P$9+EK147/MAX(EJ147+EB147+EK147, 0.1)*$Q$9))/($B$11+$C$11+$F$11)</f>
        <v>0.1611580799104225</v>
      </c>
      <c r="CQ147">
        <v>6</v>
      </c>
      <c r="CR147">
        <v>0.5</v>
      </c>
      <c r="CS147" t="s">
        <v>418</v>
      </c>
      <c r="CT147">
        <v>2</v>
      </c>
      <c r="CU147">
        <v>1690405383.75</v>
      </c>
      <c r="CV147">
        <v>409.78353333333342</v>
      </c>
      <c r="CW147">
        <v>417.73123333333331</v>
      </c>
      <c r="CX147">
        <v>34.818553333333341</v>
      </c>
      <c r="CY147">
        <v>34.146610000000003</v>
      </c>
      <c r="CZ147">
        <v>408.66353333333342</v>
      </c>
      <c r="DA147">
        <v>34.28255333333334</v>
      </c>
      <c r="DB147">
        <v>600.0445666666667</v>
      </c>
      <c r="DC147">
        <v>101.21169999999999</v>
      </c>
      <c r="DD147">
        <v>9.9758503333333318E-2</v>
      </c>
      <c r="DE147">
        <v>33.263876666666668</v>
      </c>
      <c r="DF147">
        <v>34.062330000000003</v>
      </c>
      <c r="DG147">
        <v>999.9000000000002</v>
      </c>
      <c r="DH147">
        <v>0</v>
      </c>
      <c r="DI147">
        <v>0</v>
      </c>
      <c r="DJ147">
        <v>9998.1843333333345</v>
      </c>
      <c r="DK147">
        <v>0</v>
      </c>
      <c r="DL147">
        <v>1735.6083333333329</v>
      </c>
      <c r="DM147">
        <v>-7.9797743333333333</v>
      </c>
      <c r="DN147">
        <v>424.51490000000013</v>
      </c>
      <c r="DO147">
        <v>432.49956666666668</v>
      </c>
      <c r="DP147">
        <v>0.63044823333333322</v>
      </c>
      <c r="DQ147">
        <v>417.73123333333331</v>
      </c>
      <c r="DR147">
        <v>34.146610000000003</v>
      </c>
      <c r="DS147">
        <v>3.5198473333333329</v>
      </c>
      <c r="DT147">
        <v>3.4560383333333329</v>
      </c>
      <c r="DU147">
        <v>26.715783333333331</v>
      </c>
      <c r="DV147">
        <v>26.4053</v>
      </c>
      <c r="DW147">
        <v>1499.984666666666</v>
      </c>
      <c r="DX147">
        <v>0.97300016666666689</v>
      </c>
      <c r="DY147">
        <v>2.6999666666666661E-2</v>
      </c>
      <c r="DZ147">
        <v>0</v>
      </c>
      <c r="EA147">
        <v>933.84480000000008</v>
      </c>
      <c r="EB147">
        <v>4.9993100000000004</v>
      </c>
      <c r="EC147">
        <v>15868.123333333329</v>
      </c>
      <c r="ED147">
        <v>13259.09666666667</v>
      </c>
      <c r="EE147">
        <v>42</v>
      </c>
      <c r="EF147">
        <v>43.172533333333313</v>
      </c>
      <c r="EG147">
        <v>42.237400000000001</v>
      </c>
      <c r="EH147">
        <v>42.555799999999977</v>
      </c>
      <c r="EI147">
        <v>43.143599999999992</v>
      </c>
      <c r="EJ147">
        <v>1454.6203333333331</v>
      </c>
      <c r="EK147">
        <v>40.36433333333332</v>
      </c>
      <c r="EL147">
        <v>0</v>
      </c>
      <c r="EM147">
        <v>2113</v>
      </c>
      <c r="EN147">
        <v>0</v>
      </c>
      <c r="EO147">
        <v>932.08072000000004</v>
      </c>
      <c r="EP147">
        <v>-177.82730741530139</v>
      </c>
      <c r="EQ147">
        <v>2198.7999959340732</v>
      </c>
      <c r="ER147">
        <v>15879.084000000001</v>
      </c>
      <c r="ES147">
        <v>15</v>
      </c>
      <c r="ET147">
        <v>1690405412.5</v>
      </c>
      <c r="EU147" t="s">
        <v>1034</v>
      </c>
      <c r="EV147">
        <v>1690405410.5</v>
      </c>
      <c r="EW147">
        <v>1690405412.5</v>
      </c>
      <c r="EX147">
        <v>91</v>
      </c>
      <c r="EY147">
        <v>3.5999999999999997E-2</v>
      </c>
      <c r="EZ147">
        <v>4.1000000000000002E-2</v>
      </c>
      <c r="FA147">
        <v>1.1200000000000001</v>
      </c>
      <c r="FB147">
        <v>0.53600000000000003</v>
      </c>
      <c r="FC147">
        <v>418</v>
      </c>
      <c r="FD147">
        <v>34</v>
      </c>
      <c r="FE147">
        <v>0.24</v>
      </c>
      <c r="FF147">
        <v>0.25</v>
      </c>
      <c r="FG147">
        <v>7.7179897627787541</v>
      </c>
      <c r="FH147">
        <v>-0.41765808760213091</v>
      </c>
      <c r="FI147">
        <v>5.9308434001783678E-2</v>
      </c>
      <c r="FJ147">
        <v>1</v>
      </c>
      <c r="FK147">
        <v>-7.9689742499999996</v>
      </c>
      <c r="FL147">
        <v>-5.878311444648579E-3</v>
      </c>
      <c r="FM147">
        <v>5.2597244171510661E-2</v>
      </c>
      <c r="FN147">
        <v>1</v>
      </c>
      <c r="FO147">
        <v>409.75139999999999</v>
      </c>
      <c r="FP147">
        <v>1.2704249165756549</v>
      </c>
      <c r="FQ147">
        <v>9.5315476183039316E-2</v>
      </c>
      <c r="FR147">
        <v>1</v>
      </c>
      <c r="FS147">
        <v>0.60868919999999993</v>
      </c>
      <c r="FT147">
        <v>0.52283662288930455</v>
      </c>
      <c r="FU147">
        <v>5.0477464076655043E-2</v>
      </c>
      <c r="FV147">
        <v>0</v>
      </c>
      <c r="FW147">
        <v>34.777053333333328</v>
      </c>
      <c r="FX147">
        <v>0.50692591768630757</v>
      </c>
      <c r="FY147">
        <v>3.6938279452200483E-2</v>
      </c>
      <c r="FZ147">
        <v>1</v>
      </c>
      <c r="GA147">
        <v>4</v>
      </c>
      <c r="GB147">
        <v>5</v>
      </c>
      <c r="GC147" t="s">
        <v>489</v>
      </c>
      <c r="GD147">
        <v>3.17069</v>
      </c>
      <c r="GE147">
        <v>2.7980800000000001</v>
      </c>
      <c r="GF147">
        <v>0.10151399999999999</v>
      </c>
      <c r="GG147">
        <v>0.103728</v>
      </c>
      <c r="GH147">
        <v>0.15293399999999999</v>
      </c>
      <c r="GI147">
        <v>0.15181700000000001</v>
      </c>
      <c r="GJ147">
        <v>27706.5</v>
      </c>
      <c r="GK147">
        <v>22079.200000000001</v>
      </c>
      <c r="GL147">
        <v>28852.799999999999</v>
      </c>
      <c r="GM147">
        <v>24158.3</v>
      </c>
      <c r="GN147">
        <v>31081.7</v>
      </c>
      <c r="GO147">
        <v>29899.200000000001</v>
      </c>
      <c r="GP147">
        <v>39799.199999999997</v>
      </c>
      <c r="GQ147">
        <v>39413.800000000003</v>
      </c>
      <c r="GR147">
        <v>2.0924700000000001</v>
      </c>
      <c r="GS147">
        <v>1.7903500000000001</v>
      </c>
      <c r="GT147">
        <v>0.128806</v>
      </c>
      <c r="GU147">
        <v>0</v>
      </c>
      <c r="GV147">
        <v>31.982299999999999</v>
      </c>
      <c r="GW147">
        <v>999.9</v>
      </c>
      <c r="GX147">
        <v>59.5</v>
      </c>
      <c r="GY147">
        <v>36.6</v>
      </c>
      <c r="GZ147">
        <v>36.262900000000002</v>
      </c>
      <c r="HA147">
        <v>61.9771</v>
      </c>
      <c r="HB147">
        <v>30.965499999999999</v>
      </c>
      <c r="HC147">
        <v>1</v>
      </c>
      <c r="HD147">
        <v>0.50389499999999998</v>
      </c>
      <c r="HE147">
        <v>0</v>
      </c>
      <c r="HF147">
        <v>20.276</v>
      </c>
      <c r="HG147">
        <v>5.2219300000000004</v>
      </c>
      <c r="HH147">
        <v>11.913500000000001</v>
      </c>
      <c r="HI147">
        <v>4.9636500000000003</v>
      </c>
      <c r="HJ147">
        <v>3.2919999999999998</v>
      </c>
      <c r="HK147">
        <v>9999</v>
      </c>
      <c r="HL147">
        <v>9999</v>
      </c>
      <c r="HM147">
        <v>9999</v>
      </c>
      <c r="HN147">
        <v>999.9</v>
      </c>
      <c r="HO147">
        <v>4.9703099999999996</v>
      </c>
      <c r="HP147">
        <v>1.8753299999999999</v>
      </c>
      <c r="HQ147">
        <v>1.87416</v>
      </c>
      <c r="HR147">
        <v>1.8733200000000001</v>
      </c>
      <c r="HS147">
        <v>1.87473</v>
      </c>
      <c r="HT147">
        <v>1.8696999999999999</v>
      </c>
      <c r="HU147">
        <v>1.8738699999999999</v>
      </c>
      <c r="HV147">
        <v>1.8789100000000001</v>
      </c>
      <c r="HW147">
        <v>0</v>
      </c>
      <c r="HX147">
        <v>0</v>
      </c>
      <c r="HY147">
        <v>0</v>
      </c>
      <c r="HZ147">
        <v>0</v>
      </c>
      <c r="IA147" t="s">
        <v>421</v>
      </c>
      <c r="IB147" t="s">
        <v>422</v>
      </c>
      <c r="IC147" t="s">
        <v>423</v>
      </c>
      <c r="ID147" t="s">
        <v>423</v>
      </c>
      <c r="IE147" t="s">
        <v>423</v>
      </c>
      <c r="IF147" t="s">
        <v>423</v>
      </c>
      <c r="IG147">
        <v>0</v>
      </c>
      <c r="IH147">
        <v>100</v>
      </c>
      <c r="II147">
        <v>100</v>
      </c>
      <c r="IJ147">
        <v>1.1200000000000001</v>
      </c>
      <c r="IK147">
        <v>0.53600000000000003</v>
      </c>
      <c r="IL147">
        <v>1.0665590769567379</v>
      </c>
      <c r="IM147">
        <v>7.5022699049890511E-4</v>
      </c>
      <c r="IN147">
        <v>-1.9075414379404558E-6</v>
      </c>
      <c r="IO147">
        <v>4.87577687351772E-10</v>
      </c>
      <c r="IP147">
        <v>0.49450476190476422</v>
      </c>
      <c r="IQ147">
        <v>0</v>
      </c>
      <c r="IR147">
        <v>0</v>
      </c>
      <c r="IS147">
        <v>0</v>
      </c>
      <c r="IT147">
        <v>1</v>
      </c>
      <c r="IU147">
        <v>1943</v>
      </c>
      <c r="IV147">
        <v>1</v>
      </c>
      <c r="IW147">
        <v>21</v>
      </c>
      <c r="IX147">
        <v>36.799999999999997</v>
      </c>
      <c r="IY147">
        <v>39.1</v>
      </c>
      <c r="IZ147">
        <v>1.1096200000000001</v>
      </c>
      <c r="JA147">
        <v>2.4377399999999998</v>
      </c>
      <c r="JB147">
        <v>1.42578</v>
      </c>
      <c r="JC147">
        <v>2.2656200000000002</v>
      </c>
      <c r="JD147">
        <v>1.5478499999999999</v>
      </c>
      <c r="JE147">
        <v>2.4865699999999999</v>
      </c>
      <c r="JF147">
        <v>40.019399999999997</v>
      </c>
      <c r="JG147">
        <v>16.119599999999998</v>
      </c>
      <c r="JH147">
        <v>18</v>
      </c>
      <c r="JI147">
        <v>634.73599999999999</v>
      </c>
      <c r="JJ147">
        <v>419.51</v>
      </c>
      <c r="JK147">
        <v>32.326900000000002</v>
      </c>
      <c r="JL147">
        <v>33.5032</v>
      </c>
      <c r="JM147">
        <v>30.001000000000001</v>
      </c>
      <c r="JN147">
        <v>33.433100000000003</v>
      </c>
      <c r="JO147">
        <v>33.377699999999997</v>
      </c>
      <c r="JP147">
        <v>22.2483</v>
      </c>
      <c r="JQ147">
        <v>0</v>
      </c>
      <c r="JR147">
        <v>100</v>
      </c>
      <c r="JS147">
        <v>-999.9</v>
      </c>
      <c r="JT147">
        <v>417.74</v>
      </c>
      <c r="JU147">
        <v>35</v>
      </c>
      <c r="JV147">
        <v>94.009699999999995</v>
      </c>
      <c r="JW147">
        <v>100.277</v>
      </c>
    </row>
    <row r="148" spans="1:283" x14ac:dyDescent="0.2">
      <c r="A148">
        <v>132</v>
      </c>
      <c r="B148">
        <v>1690405596.5999999</v>
      </c>
      <c r="C148">
        <v>27226.5</v>
      </c>
      <c r="D148" t="s">
        <v>1035</v>
      </c>
      <c r="E148" t="s">
        <v>1036</v>
      </c>
      <c r="F148">
        <v>15</v>
      </c>
      <c r="P148">
        <v>1690405588.849999</v>
      </c>
      <c r="Q148">
        <f t="shared" si="74"/>
        <v>6.8951026054471509E-4</v>
      </c>
      <c r="R148">
        <f t="shared" si="75"/>
        <v>0.68951026054471509</v>
      </c>
      <c r="S148">
        <f t="shared" si="76"/>
        <v>4.2861587607528655</v>
      </c>
      <c r="T148">
        <f t="shared" si="77"/>
        <v>409.82886666666678</v>
      </c>
      <c r="U148">
        <f t="shared" si="78"/>
        <v>171.94878914146651</v>
      </c>
      <c r="V148">
        <f t="shared" si="79"/>
        <v>17.417100216588654</v>
      </c>
      <c r="W148">
        <f t="shared" si="80"/>
        <v>41.512536831600784</v>
      </c>
      <c r="X148">
        <f t="shared" si="81"/>
        <v>3.0325638699212835E-2</v>
      </c>
      <c r="Y148">
        <f>IF(LEFT(CS148,1)&lt;&gt;"0",IF(LEFT(CS148,1)="1",3,CT148),$D$5+$E$5*(DJ148*DC148/($K$5*1000))+$F$5*(DJ148*DC148/($K$5*1000))*MAX(MIN(CQ148,$J$5),$I$5)*MAX(MIN(CQ148,$J$5),$I$5)+$G$5*MAX(MIN(CQ148,$J$5),$I$5)*(DJ148*DC148/($K$5*1000))+$H$5*(DJ148*DC148/($K$5*1000))*(DJ148*DC148/($K$5*1000)))</f>
        <v>2.9494227114345644</v>
      </c>
      <c r="Z148">
        <f t="shared" si="82"/>
        <v>3.0153475547196561E-2</v>
      </c>
      <c r="AA148">
        <f t="shared" si="83"/>
        <v>1.8861308769311441E-2</v>
      </c>
      <c r="AB148">
        <f t="shared" si="84"/>
        <v>98.063560460924492</v>
      </c>
      <c r="AC148">
        <f>(DE148+(AB148+2*0.95*0.0000000567*(((DE148+$B$7)+273)^4-(DE148+273)^4)-44100*Q148)/(1.84*29.3*Y148+8*0.95*0.0000000567*(DE148+273)^3))</f>
        <v>34.76116159857493</v>
      </c>
      <c r="AD148">
        <f>($C$7*DF148+$D$7*DG148+$E$7*AC148)</f>
        <v>35.31571666666666</v>
      </c>
      <c r="AE148">
        <f t="shared" si="85"/>
        <v>5.7478772307998387</v>
      </c>
      <c r="AF148">
        <f t="shared" si="86"/>
        <v>64.875115040626355</v>
      </c>
      <c r="AG148">
        <f t="shared" si="87"/>
        <v>3.537822368893067</v>
      </c>
      <c r="AH148">
        <f t="shared" si="88"/>
        <v>5.4532810719142431</v>
      </c>
      <c r="AI148">
        <f t="shared" si="89"/>
        <v>2.2100548619067717</v>
      </c>
      <c r="AJ148">
        <f t="shared" si="90"/>
        <v>-30.407402490021937</v>
      </c>
      <c r="AK148">
        <f t="shared" si="91"/>
        <v>-150.89980408069695</v>
      </c>
      <c r="AL148">
        <f>2*0.95*0.0000000567*(((DE148+$B$7)+273)^4-(AD148+273)^4)</f>
        <v>-11.930103071605785</v>
      </c>
      <c r="AM148">
        <f t="shared" si="92"/>
        <v>-95.173749181400183</v>
      </c>
      <c r="AN148">
        <v>0</v>
      </c>
      <c r="AO148">
        <v>0</v>
      </c>
      <c r="AP148">
        <f>IF(AN148*$H$13&gt;=AR148,1,(AR148/(AR148-AN148*$H$13)))</f>
        <v>1</v>
      </c>
      <c r="AQ148">
        <f t="shared" si="93"/>
        <v>0</v>
      </c>
      <c r="AR148">
        <f>MAX(0,($B$13+$C$13*DJ148)/(1+$D$13*DJ148)*DC148/(DE148+273)*$E$13)</f>
        <v>52197.954172587954</v>
      </c>
      <c r="AS148" t="s">
        <v>414</v>
      </c>
      <c r="AT148">
        <v>12558.6</v>
      </c>
      <c r="AU148">
        <v>607.06799999999998</v>
      </c>
      <c r="AV148">
        <v>2188.17</v>
      </c>
      <c r="AW148">
        <f t="shared" si="94"/>
        <v>0.72256817340517421</v>
      </c>
      <c r="AX148">
        <v>-1.734461745173538</v>
      </c>
      <c r="AY148" t="s">
        <v>1037</v>
      </c>
      <c r="AZ148">
        <v>12525.9</v>
      </c>
      <c r="BA148">
        <v>668.65823076923073</v>
      </c>
      <c r="BB148">
        <v>1404.97</v>
      </c>
      <c r="BC148">
        <f t="shared" si="95"/>
        <v>0.52407650642417225</v>
      </c>
      <c r="BD148">
        <v>0.5</v>
      </c>
      <c r="BE148">
        <f t="shared" si="96"/>
        <v>505.17310738908009</v>
      </c>
      <c r="BF148">
        <f t="shared" si="97"/>
        <v>4.2861587607528655</v>
      </c>
      <c r="BG148">
        <f t="shared" si="98"/>
        <v>132.37467862995615</v>
      </c>
      <c r="BH148">
        <f t="shared" si="99"/>
        <v>1.1917935491545024E-2</v>
      </c>
      <c r="BI148">
        <f t="shared" si="100"/>
        <v>0.55744962525890229</v>
      </c>
      <c r="BJ148">
        <f t="shared" si="101"/>
        <v>525.75737772341597</v>
      </c>
      <c r="BK148" t="s">
        <v>1038</v>
      </c>
      <c r="BL148">
        <v>-739.81</v>
      </c>
      <c r="BM148">
        <f t="shared" si="102"/>
        <v>-739.81</v>
      </c>
      <c r="BN148">
        <f t="shared" si="103"/>
        <v>1.5265664035531006</v>
      </c>
      <c r="BO148">
        <f t="shared" si="104"/>
        <v>0.34330410076127593</v>
      </c>
      <c r="BP148">
        <f t="shared" si="105"/>
        <v>0.26748816590277258</v>
      </c>
      <c r="BQ148">
        <f t="shared" si="106"/>
        <v>0.92280978018700199</v>
      </c>
      <c r="BR148">
        <f t="shared" si="107"/>
        <v>0.49535071108631828</v>
      </c>
      <c r="BS148">
        <f t="shared" si="108"/>
        <v>-0.37983501151555221</v>
      </c>
      <c r="BT148">
        <f t="shared" si="109"/>
        <v>1.3798350115155522</v>
      </c>
      <c r="BU148">
        <v>3382</v>
      </c>
      <c r="BV148">
        <v>300</v>
      </c>
      <c r="BW148">
        <v>300</v>
      </c>
      <c r="BX148">
        <v>300</v>
      </c>
      <c r="BY148">
        <v>12525.9</v>
      </c>
      <c r="BZ148">
        <v>1234.53</v>
      </c>
      <c r="CA148">
        <v>-9.8477600000000005E-3</v>
      </c>
      <c r="CB148">
        <v>-42.52</v>
      </c>
      <c r="CC148" t="s">
        <v>417</v>
      </c>
      <c r="CD148" t="s">
        <v>417</v>
      </c>
      <c r="CE148" t="s">
        <v>417</v>
      </c>
      <c r="CF148" t="s">
        <v>417</v>
      </c>
      <c r="CG148" t="s">
        <v>417</v>
      </c>
      <c r="CH148" t="s">
        <v>417</v>
      </c>
      <c r="CI148" t="s">
        <v>417</v>
      </c>
      <c r="CJ148" t="s">
        <v>417</v>
      </c>
      <c r="CK148" t="s">
        <v>417</v>
      </c>
      <c r="CL148" t="s">
        <v>417</v>
      </c>
      <c r="CM148">
        <f>$B$11*DK148+$C$11*DL148+$F$11*DW148*(1-DZ148)</f>
        <v>599.97300000000007</v>
      </c>
      <c r="CN148">
        <f t="shared" si="110"/>
        <v>505.17310738908009</v>
      </c>
      <c r="CO148">
        <f>($B$11*$D$9+$C$11*$D$9+$F$11*((EJ148+EB148)/MAX(EJ148+EB148+EK148, 0.1)*$I$9+EK148/MAX(EJ148+EB148+EK148, 0.1)*$J$9))/($B$11+$C$11+$F$11)</f>
        <v>0.84199306866989021</v>
      </c>
      <c r="CP148">
        <f>($B$11*$K$9+$C$11*$K$9+$F$11*((EJ148+EB148)/MAX(EJ148+EB148+EK148, 0.1)*$P$9+EK148/MAX(EJ148+EB148+EK148, 0.1)*$Q$9))/($B$11+$C$11+$F$11)</f>
        <v>0.16344662253288811</v>
      </c>
      <c r="CQ148">
        <v>6</v>
      </c>
      <c r="CR148">
        <v>0.5</v>
      </c>
      <c r="CS148" t="s">
        <v>418</v>
      </c>
      <c r="CT148">
        <v>2</v>
      </c>
      <c r="CU148">
        <v>1690405588.849999</v>
      </c>
      <c r="CV148">
        <v>409.82886666666678</v>
      </c>
      <c r="CW148">
        <v>414.3965</v>
      </c>
      <c r="CX148">
        <v>34.926840000000013</v>
      </c>
      <c r="CY148">
        <v>34.261573333333331</v>
      </c>
      <c r="CZ148">
        <v>408.66086666666678</v>
      </c>
      <c r="DA148">
        <v>34.402839999999998</v>
      </c>
      <c r="DB148">
        <v>600.14536666666686</v>
      </c>
      <c r="DC148">
        <v>101.19233333333329</v>
      </c>
      <c r="DD148">
        <v>0.10003577</v>
      </c>
      <c r="DE148">
        <v>34.366716666666669</v>
      </c>
      <c r="DF148">
        <v>35.31571666666666</v>
      </c>
      <c r="DG148">
        <v>999.9000000000002</v>
      </c>
      <c r="DH148">
        <v>0</v>
      </c>
      <c r="DI148">
        <v>0</v>
      </c>
      <c r="DJ148">
        <v>9994.5580000000009</v>
      </c>
      <c r="DK148">
        <v>0</v>
      </c>
      <c r="DL148">
        <v>132.23266666666669</v>
      </c>
      <c r="DM148">
        <v>-4.6113763333333342</v>
      </c>
      <c r="DN148">
        <v>424.62073333333342</v>
      </c>
      <c r="DO148">
        <v>429.09813333333329</v>
      </c>
      <c r="DP148">
        <v>0.67698366666666676</v>
      </c>
      <c r="DQ148">
        <v>414.3965</v>
      </c>
      <c r="DR148">
        <v>34.261573333333331</v>
      </c>
      <c r="DS148">
        <v>3.5355159999999999</v>
      </c>
      <c r="DT148">
        <v>3.4670096666666672</v>
      </c>
      <c r="DU148">
        <v>26.79126333333333</v>
      </c>
      <c r="DV148">
        <v>26.459056666666669</v>
      </c>
      <c r="DW148">
        <v>599.97300000000007</v>
      </c>
      <c r="DX148">
        <v>0.93300620000000023</v>
      </c>
      <c r="DY148">
        <v>6.6993819999999996E-2</v>
      </c>
      <c r="DZ148">
        <v>0</v>
      </c>
      <c r="EA148">
        <v>669.06666666666695</v>
      </c>
      <c r="EB148">
        <v>4.9993100000000004</v>
      </c>
      <c r="EC148">
        <v>10425.16233333333</v>
      </c>
      <c r="ED148">
        <v>5203.5453333333326</v>
      </c>
      <c r="EE148">
        <v>41.801666666666662</v>
      </c>
      <c r="EF148">
        <v>43.52893333333332</v>
      </c>
      <c r="EG148">
        <v>42.561999999999983</v>
      </c>
      <c r="EH148">
        <v>43.445399999999992</v>
      </c>
      <c r="EI148">
        <v>43.5</v>
      </c>
      <c r="EJ148">
        <v>555.1153333333333</v>
      </c>
      <c r="EK148">
        <v>39.859666666666662</v>
      </c>
      <c r="EL148">
        <v>0</v>
      </c>
      <c r="EM148">
        <v>204.79999995231631</v>
      </c>
      <c r="EN148">
        <v>0</v>
      </c>
      <c r="EO148">
        <v>668.65823076923073</v>
      </c>
      <c r="EP148">
        <v>-62.62509404647291</v>
      </c>
      <c r="EQ148">
        <v>-1169.260517570259</v>
      </c>
      <c r="ER148">
        <v>10433.495000000001</v>
      </c>
      <c r="ES148">
        <v>15</v>
      </c>
      <c r="ET148">
        <v>1690405619.5999999</v>
      </c>
      <c r="EU148" t="s">
        <v>1039</v>
      </c>
      <c r="EV148">
        <v>1690405613.5999999</v>
      </c>
      <c r="EW148">
        <v>1690405619.5999999</v>
      </c>
      <c r="EX148">
        <v>92</v>
      </c>
      <c r="EY148">
        <v>4.5999999999999999E-2</v>
      </c>
      <c r="EZ148">
        <v>-1.0999999999999999E-2</v>
      </c>
      <c r="FA148">
        <v>1.1679999999999999</v>
      </c>
      <c r="FB148">
        <v>0.52400000000000002</v>
      </c>
      <c r="FC148">
        <v>414</v>
      </c>
      <c r="FD148">
        <v>34</v>
      </c>
      <c r="FE148">
        <v>0.28000000000000003</v>
      </c>
      <c r="FF148">
        <v>0.15</v>
      </c>
      <c r="FG148">
        <v>4.3264150771947447</v>
      </c>
      <c r="FH148">
        <v>0.1149736909119239</v>
      </c>
      <c r="FI148">
        <v>4.3442380102880443E-2</v>
      </c>
      <c r="FJ148">
        <v>1</v>
      </c>
      <c r="FK148">
        <v>-4.6336814634146339</v>
      </c>
      <c r="FL148">
        <v>0.2184999303135759</v>
      </c>
      <c r="FM148">
        <v>6.3917936509359577E-2</v>
      </c>
      <c r="FN148">
        <v>1</v>
      </c>
      <c r="FO148">
        <v>409.77761290322587</v>
      </c>
      <c r="FP148">
        <v>0.72111290322397292</v>
      </c>
      <c r="FQ148">
        <v>6.7839315567981215E-2</v>
      </c>
      <c r="FR148">
        <v>1</v>
      </c>
      <c r="FS148">
        <v>0.64815617073170739</v>
      </c>
      <c r="FT148">
        <v>0.49611332404181119</v>
      </c>
      <c r="FU148">
        <v>4.9923292783884812E-2</v>
      </c>
      <c r="FV148">
        <v>1</v>
      </c>
      <c r="FW148">
        <v>34.933777419354833</v>
      </c>
      <c r="FX148">
        <v>0.34005967741928322</v>
      </c>
      <c r="FY148">
        <v>2.6043570312662499E-2</v>
      </c>
      <c r="FZ148">
        <v>1</v>
      </c>
      <c r="GA148">
        <v>5</v>
      </c>
      <c r="GB148">
        <v>5</v>
      </c>
      <c r="GC148" t="s">
        <v>420</v>
      </c>
      <c r="GD148">
        <v>3.1700699999999999</v>
      </c>
      <c r="GE148">
        <v>2.7970899999999999</v>
      </c>
      <c r="GF148">
        <v>0.101369</v>
      </c>
      <c r="GG148">
        <v>0.102978</v>
      </c>
      <c r="GH148">
        <v>0.15301000000000001</v>
      </c>
      <c r="GI148">
        <v>0.15196999999999999</v>
      </c>
      <c r="GJ148">
        <v>27673.7</v>
      </c>
      <c r="GK148">
        <v>22080.3</v>
      </c>
      <c r="GL148">
        <v>28816.9</v>
      </c>
      <c r="GM148">
        <v>24141.599999999999</v>
      </c>
      <c r="GN148">
        <v>31045.3</v>
      </c>
      <c r="GO148">
        <v>29876.400000000001</v>
      </c>
      <c r="GP148">
        <v>39751.1</v>
      </c>
      <c r="GQ148">
        <v>39387.4</v>
      </c>
      <c r="GR148">
        <v>2.0815299999999999</v>
      </c>
      <c r="GS148">
        <v>1.82108</v>
      </c>
      <c r="GT148">
        <v>7.0396799999999995E-2</v>
      </c>
      <c r="GU148">
        <v>0</v>
      </c>
      <c r="GV148">
        <v>34.252000000000002</v>
      </c>
      <c r="GW148">
        <v>999.9</v>
      </c>
      <c r="GX148">
        <v>59.8</v>
      </c>
      <c r="GY148">
        <v>36.6</v>
      </c>
      <c r="GZ148">
        <v>36.452300000000001</v>
      </c>
      <c r="HA148">
        <v>62.433399999999999</v>
      </c>
      <c r="HB148">
        <v>29.5913</v>
      </c>
      <c r="HC148">
        <v>1</v>
      </c>
      <c r="HD148">
        <v>0.55041200000000001</v>
      </c>
      <c r="HE148">
        <v>0</v>
      </c>
      <c r="HF148">
        <v>20.2834</v>
      </c>
      <c r="HG148">
        <v>5.2231300000000003</v>
      </c>
      <c r="HH148">
        <v>11.914099999999999</v>
      </c>
      <c r="HI148">
        <v>4.9639499999999996</v>
      </c>
      <c r="HJ148">
        <v>3.2919999999999998</v>
      </c>
      <c r="HK148">
        <v>9999</v>
      </c>
      <c r="HL148">
        <v>9999</v>
      </c>
      <c r="HM148">
        <v>9999</v>
      </c>
      <c r="HN148">
        <v>999.9</v>
      </c>
      <c r="HO148">
        <v>4.9702999999999999</v>
      </c>
      <c r="HP148">
        <v>1.87531</v>
      </c>
      <c r="HQ148">
        <v>1.8741099999999999</v>
      </c>
      <c r="HR148">
        <v>1.8733200000000001</v>
      </c>
      <c r="HS148">
        <v>1.8747</v>
      </c>
      <c r="HT148">
        <v>1.8696600000000001</v>
      </c>
      <c r="HU148">
        <v>1.8738300000000001</v>
      </c>
      <c r="HV148">
        <v>1.8789400000000001</v>
      </c>
      <c r="HW148">
        <v>0</v>
      </c>
      <c r="HX148">
        <v>0</v>
      </c>
      <c r="HY148">
        <v>0</v>
      </c>
      <c r="HZ148">
        <v>0</v>
      </c>
      <c r="IA148" t="s">
        <v>421</v>
      </c>
      <c r="IB148" t="s">
        <v>422</v>
      </c>
      <c r="IC148" t="s">
        <v>423</v>
      </c>
      <c r="ID148" t="s">
        <v>423</v>
      </c>
      <c r="IE148" t="s">
        <v>423</v>
      </c>
      <c r="IF148" t="s">
        <v>423</v>
      </c>
      <c r="IG148">
        <v>0</v>
      </c>
      <c r="IH148">
        <v>100</v>
      </c>
      <c r="II148">
        <v>100</v>
      </c>
      <c r="IJ148">
        <v>1.1679999999999999</v>
      </c>
      <c r="IK148">
        <v>0.52400000000000002</v>
      </c>
      <c r="IL148">
        <v>1.1029467742425061</v>
      </c>
      <c r="IM148">
        <v>7.5022699049890511E-4</v>
      </c>
      <c r="IN148">
        <v>-1.9075414379404558E-6</v>
      </c>
      <c r="IO148">
        <v>4.87577687351772E-10</v>
      </c>
      <c r="IP148">
        <v>0.53573000000001514</v>
      </c>
      <c r="IQ148">
        <v>0</v>
      </c>
      <c r="IR148">
        <v>0</v>
      </c>
      <c r="IS148">
        <v>0</v>
      </c>
      <c r="IT148">
        <v>1</v>
      </c>
      <c r="IU148">
        <v>1943</v>
      </c>
      <c r="IV148">
        <v>1</v>
      </c>
      <c r="IW148">
        <v>21</v>
      </c>
      <c r="IX148">
        <v>3.1</v>
      </c>
      <c r="IY148">
        <v>3.1</v>
      </c>
      <c r="IZ148">
        <v>1.1035200000000001</v>
      </c>
      <c r="JA148">
        <v>2.4438499999999999</v>
      </c>
      <c r="JB148">
        <v>1.42578</v>
      </c>
      <c r="JC148">
        <v>2.2668499999999998</v>
      </c>
      <c r="JD148">
        <v>1.5478499999999999</v>
      </c>
      <c r="JE148">
        <v>2.4584999999999999</v>
      </c>
      <c r="JF148">
        <v>39.9437</v>
      </c>
      <c r="JG148">
        <v>16.058299999999999</v>
      </c>
      <c r="JH148">
        <v>18</v>
      </c>
      <c r="JI148">
        <v>630.58500000000004</v>
      </c>
      <c r="JJ148">
        <v>440.55799999999999</v>
      </c>
      <c r="JK148">
        <v>33.012599999999999</v>
      </c>
      <c r="JL148">
        <v>34.072600000000001</v>
      </c>
      <c r="JM148">
        <v>30.000900000000001</v>
      </c>
      <c r="JN148">
        <v>33.872799999999998</v>
      </c>
      <c r="JO148">
        <v>33.802399999999999</v>
      </c>
      <c r="JP148">
        <v>22.115100000000002</v>
      </c>
      <c r="JQ148">
        <v>0</v>
      </c>
      <c r="JR148">
        <v>100</v>
      </c>
      <c r="JS148">
        <v>-999.9</v>
      </c>
      <c r="JT148">
        <v>414.26900000000001</v>
      </c>
      <c r="JU148">
        <v>35</v>
      </c>
      <c r="JV148">
        <v>93.894499999999994</v>
      </c>
      <c r="JW148">
        <v>100.209</v>
      </c>
    </row>
    <row r="149" spans="1:283" x14ac:dyDescent="0.2">
      <c r="A149">
        <v>133</v>
      </c>
      <c r="B149">
        <v>1690405710.0999999</v>
      </c>
      <c r="C149">
        <v>27340</v>
      </c>
      <c r="D149" t="s">
        <v>1040</v>
      </c>
      <c r="E149" t="s">
        <v>1041</v>
      </c>
      <c r="F149">
        <v>15</v>
      </c>
      <c r="P149">
        <v>1690405702.349999</v>
      </c>
      <c r="Q149">
        <f t="shared" si="74"/>
        <v>8.539626914771645E-5</v>
      </c>
      <c r="R149">
        <f t="shared" si="75"/>
        <v>8.5396269147716447E-2</v>
      </c>
      <c r="S149">
        <f t="shared" si="76"/>
        <v>2.2954094656895441</v>
      </c>
      <c r="T149">
        <f t="shared" si="77"/>
        <v>410.03396666666669</v>
      </c>
      <c r="U149">
        <f t="shared" si="78"/>
        <v>-816.50447012146435</v>
      </c>
      <c r="V149">
        <f t="shared" si="79"/>
        <v>-82.702038240878622</v>
      </c>
      <c r="W149">
        <f t="shared" si="80"/>
        <v>41.531487006165712</v>
      </c>
      <c r="X149">
        <f t="shared" si="81"/>
        <v>2.9731100223069204E-3</v>
      </c>
      <c r="Y149">
        <f>IF(LEFT(CS149,1)&lt;&gt;"0",IF(LEFT(CS149,1)="1",3,CT149),$D$5+$E$5*(DJ149*DC149/($K$5*1000))+$F$5*(DJ149*DC149/($K$5*1000))*MAX(MIN(CQ149,$J$5),$I$5)*MAX(MIN(CQ149,$J$5),$I$5)+$G$5*MAX(MIN(CQ149,$J$5),$I$5)*(DJ149*DC149/($K$5*1000))+$H$5*(DJ149*DC149/($K$5*1000))*(DJ149*DC149/($K$5*1000)))</f>
        <v>2.9499026431402884</v>
      </c>
      <c r="Z149">
        <f t="shared" si="82"/>
        <v>2.9714463061499227E-3</v>
      </c>
      <c r="AA149">
        <f t="shared" si="83"/>
        <v>1.8573033384898577E-3</v>
      </c>
      <c r="AB149">
        <f t="shared" si="84"/>
        <v>241.75577597833504</v>
      </c>
      <c r="AC149">
        <f>(DE149+(AB149+2*0.95*0.0000000567*(((DE149+$B$7)+273)^4-(DE149+273)^4)-44100*Q149)/(1.84*29.3*Y149+8*0.95*0.0000000567*(DE149+273)^3))</f>
        <v>36.301326270988085</v>
      </c>
      <c r="AD149">
        <f>($C$7*DF149+$D$7*DG149+$E$7*AC149)</f>
        <v>36.878713333333323</v>
      </c>
      <c r="AE149">
        <f t="shared" si="85"/>
        <v>6.2632592272562713</v>
      </c>
      <c r="AF149">
        <f t="shared" si="86"/>
        <v>62.125941854953446</v>
      </c>
      <c r="AG149">
        <f t="shared" si="87"/>
        <v>3.4925357285997243</v>
      </c>
      <c r="AH149">
        <f t="shared" si="88"/>
        <v>5.6217026644904795</v>
      </c>
      <c r="AI149">
        <f t="shared" si="89"/>
        <v>2.770723498656547</v>
      </c>
      <c r="AJ149">
        <f t="shared" si="90"/>
        <v>-3.7659754694142955</v>
      </c>
      <c r="AK149">
        <f t="shared" si="91"/>
        <v>-312.36889241996124</v>
      </c>
      <c r="AL149">
        <f>2*0.95*0.0000000567*(((DE149+$B$7)+273)^4-(AD149+273)^4)</f>
        <v>-24.946822571062423</v>
      </c>
      <c r="AM149">
        <f t="shared" si="92"/>
        <v>-99.325914482102917</v>
      </c>
      <c r="AN149">
        <v>0</v>
      </c>
      <c r="AO149">
        <v>0</v>
      </c>
      <c r="AP149">
        <f>IF(AN149*$H$13&gt;=AR149,1,(AR149/(AR149-AN149*$H$13)))</f>
        <v>1</v>
      </c>
      <c r="AQ149">
        <f t="shared" si="93"/>
        <v>0</v>
      </c>
      <c r="AR149">
        <f>MAX(0,($B$13+$C$13*DJ149)/(1+$D$13*DJ149)*DC149/(DE149+273)*$E$13)</f>
        <v>52118.610826383032</v>
      </c>
      <c r="AS149" t="s">
        <v>414</v>
      </c>
      <c r="AT149">
        <v>12558.6</v>
      </c>
      <c r="AU149">
        <v>607.06799999999998</v>
      </c>
      <c r="AV149">
        <v>2188.17</v>
      </c>
      <c r="AW149">
        <f t="shared" si="94"/>
        <v>0.72256817340517421</v>
      </c>
      <c r="AX149">
        <v>-1.734461745173538</v>
      </c>
      <c r="AY149" t="s">
        <v>1042</v>
      </c>
      <c r="AZ149">
        <v>12602.4</v>
      </c>
      <c r="BA149">
        <v>590.08555999999999</v>
      </c>
      <c r="BB149">
        <v>713.327</v>
      </c>
      <c r="BC149">
        <f t="shared" si="95"/>
        <v>0.17276990777020917</v>
      </c>
      <c r="BD149">
        <v>0.5</v>
      </c>
      <c r="BE149">
        <f t="shared" si="96"/>
        <v>1261.308709211572</v>
      </c>
      <c r="BF149">
        <f t="shared" si="97"/>
        <v>2.2954094656895441</v>
      </c>
      <c r="BG149">
        <f t="shared" si="98"/>
        <v>108.95809468012244</v>
      </c>
      <c r="BH149">
        <f t="shared" si="99"/>
        <v>3.1949919804978612E-3</v>
      </c>
      <c r="BI149">
        <f t="shared" si="100"/>
        <v>2.0675552726870006</v>
      </c>
      <c r="BJ149">
        <f t="shared" si="101"/>
        <v>385.78153646335232</v>
      </c>
      <c r="BK149" t="s">
        <v>1043</v>
      </c>
      <c r="BL149">
        <v>-1382.94</v>
      </c>
      <c r="BM149">
        <f t="shared" si="102"/>
        <v>-1382.94</v>
      </c>
      <c r="BN149">
        <f t="shared" si="103"/>
        <v>2.9387181474975712</v>
      </c>
      <c r="BO149">
        <f t="shared" si="104"/>
        <v>5.8790907837598945E-2</v>
      </c>
      <c r="BP149">
        <f t="shared" si="105"/>
        <v>0.41299287896480369</v>
      </c>
      <c r="BQ149">
        <f t="shared" si="106"/>
        <v>1.15982119161671</v>
      </c>
      <c r="BR149">
        <f t="shared" si="107"/>
        <v>0.9327943421740027</v>
      </c>
      <c r="BS149">
        <f t="shared" si="108"/>
        <v>-0.1377839140563431</v>
      </c>
      <c r="BT149">
        <f t="shared" si="109"/>
        <v>1.137783914056343</v>
      </c>
      <c r="BU149">
        <v>3384</v>
      </c>
      <c r="BV149">
        <v>300</v>
      </c>
      <c r="BW149">
        <v>300</v>
      </c>
      <c r="BX149">
        <v>300</v>
      </c>
      <c r="BY149">
        <v>12602.4</v>
      </c>
      <c r="BZ149">
        <v>699.32</v>
      </c>
      <c r="CA149">
        <v>-9.1312100000000007E-3</v>
      </c>
      <c r="CB149">
        <v>2.4300000000000002</v>
      </c>
      <c r="CC149" t="s">
        <v>417</v>
      </c>
      <c r="CD149" t="s">
        <v>417</v>
      </c>
      <c r="CE149" t="s">
        <v>417</v>
      </c>
      <c r="CF149" t="s">
        <v>417</v>
      </c>
      <c r="CG149" t="s">
        <v>417</v>
      </c>
      <c r="CH149" t="s">
        <v>417</v>
      </c>
      <c r="CI149" t="s">
        <v>417</v>
      </c>
      <c r="CJ149" t="s">
        <v>417</v>
      </c>
      <c r="CK149" t="s">
        <v>417</v>
      </c>
      <c r="CL149" t="s">
        <v>417</v>
      </c>
      <c r="CM149">
        <f>$B$11*DK149+$C$11*DL149+$F$11*DW149*(1-DZ149)</f>
        <v>1500.1163333333329</v>
      </c>
      <c r="CN149">
        <f t="shared" si="110"/>
        <v>1261.308709211572</v>
      </c>
      <c r="CO149">
        <f>($B$11*$D$9+$C$11*$D$9+$F$11*((EJ149+EB149)/MAX(EJ149+EB149+EK149, 0.1)*$I$9+EK149/MAX(EJ149+EB149+EK149, 0.1)*$J$9))/($B$11+$C$11+$F$11)</f>
        <v>0.84080726353327651</v>
      </c>
      <c r="CP149">
        <f>($B$11*$K$9+$C$11*$K$9+$F$11*((EJ149+EB149)/MAX(EJ149+EB149+EK149, 0.1)*$P$9+EK149/MAX(EJ149+EB149+EK149, 0.1)*$Q$9))/($B$11+$C$11+$F$11)</f>
        <v>0.16115801861922383</v>
      </c>
      <c r="CQ149">
        <v>6</v>
      </c>
      <c r="CR149">
        <v>0.5</v>
      </c>
      <c r="CS149" t="s">
        <v>418</v>
      </c>
      <c r="CT149">
        <v>2</v>
      </c>
      <c r="CU149">
        <v>1690405702.349999</v>
      </c>
      <c r="CV149">
        <v>410.03396666666669</v>
      </c>
      <c r="CW149">
        <v>412.36396666666673</v>
      </c>
      <c r="CX149">
        <v>34.48126666666667</v>
      </c>
      <c r="CY149">
        <v>34.398829999999997</v>
      </c>
      <c r="CZ149">
        <v>408.89896666666669</v>
      </c>
      <c r="DA149">
        <v>33.960266666666669</v>
      </c>
      <c r="DB149">
        <v>600.10940000000005</v>
      </c>
      <c r="DC149">
        <v>101.1876333333333</v>
      </c>
      <c r="DD149">
        <v>0.10028518666666671</v>
      </c>
      <c r="DE149">
        <v>34.914563333333327</v>
      </c>
      <c r="DF149">
        <v>36.878713333333323</v>
      </c>
      <c r="DG149">
        <v>999.9000000000002</v>
      </c>
      <c r="DH149">
        <v>0</v>
      </c>
      <c r="DI149">
        <v>0</v>
      </c>
      <c r="DJ149">
        <v>9997.7473333333328</v>
      </c>
      <c r="DK149">
        <v>0</v>
      </c>
      <c r="DL149">
        <v>1893.780666666667</v>
      </c>
      <c r="DM149">
        <v>-2.2946616666666659</v>
      </c>
      <c r="DN149">
        <v>424.71550000000002</v>
      </c>
      <c r="DO149">
        <v>427.05410000000001</v>
      </c>
      <c r="DP149">
        <v>8.5877153333333331E-2</v>
      </c>
      <c r="DQ149">
        <v>412.36396666666673</v>
      </c>
      <c r="DR149">
        <v>34.398829999999997</v>
      </c>
      <c r="DS149">
        <v>3.4894270000000009</v>
      </c>
      <c r="DT149">
        <v>3.4807380000000001</v>
      </c>
      <c r="DU149">
        <v>26.56835666666667</v>
      </c>
      <c r="DV149">
        <v>26.526086666666671</v>
      </c>
      <c r="DW149">
        <v>1500.1163333333329</v>
      </c>
      <c r="DX149">
        <v>0.97300080000000011</v>
      </c>
      <c r="DY149">
        <v>2.6999483333333331E-2</v>
      </c>
      <c r="DZ149">
        <v>0</v>
      </c>
      <c r="EA149">
        <v>590.11406666666664</v>
      </c>
      <c r="EB149">
        <v>4.9993100000000004</v>
      </c>
      <c r="EC149">
        <v>10042.367</v>
      </c>
      <c r="ED149">
        <v>13260.27</v>
      </c>
      <c r="EE149">
        <v>42.562233333333332</v>
      </c>
      <c r="EF149">
        <v>44.166366666666647</v>
      </c>
      <c r="EG149">
        <v>42.910133333333313</v>
      </c>
      <c r="EH149">
        <v>43.772733333333314</v>
      </c>
      <c r="EI149">
        <v>43.937166666666663</v>
      </c>
      <c r="EJ149">
        <v>1454.751666666667</v>
      </c>
      <c r="EK149">
        <v>40.366333333333323</v>
      </c>
      <c r="EL149">
        <v>0</v>
      </c>
      <c r="EM149">
        <v>113</v>
      </c>
      <c r="EN149">
        <v>0</v>
      </c>
      <c r="EO149">
        <v>590.08555999999999</v>
      </c>
      <c r="EP149">
        <v>-2.447692299045539</v>
      </c>
      <c r="EQ149">
        <v>-153.90153784854041</v>
      </c>
      <c r="ER149">
        <v>10037.7384</v>
      </c>
      <c r="ES149">
        <v>15</v>
      </c>
      <c r="ET149">
        <v>1690405733.0999999</v>
      </c>
      <c r="EU149" t="s">
        <v>1044</v>
      </c>
      <c r="EV149">
        <v>1690405733.0999999</v>
      </c>
      <c r="EW149">
        <v>1690405727.0999999</v>
      </c>
      <c r="EX149">
        <v>93</v>
      </c>
      <c r="EY149">
        <v>-3.4000000000000002E-2</v>
      </c>
      <c r="EZ149">
        <v>-3.0000000000000001E-3</v>
      </c>
      <c r="FA149">
        <v>1.135</v>
      </c>
      <c r="FB149">
        <v>0.52100000000000002</v>
      </c>
      <c r="FC149">
        <v>412</v>
      </c>
      <c r="FD149">
        <v>34</v>
      </c>
      <c r="FE149">
        <v>0.45</v>
      </c>
      <c r="FF149">
        <v>0.27</v>
      </c>
      <c r="FG149">
        <v>2.2553842307882892</v>
      </c>
      <c r="FH149">
        <v>-0.2331005264005325</v>
      </c>
      <c r="FI149">
        <v>4.4905266945465983E-2</v>
      </c>
      <c r="FJ149">
        <v>1</v>
      </c>
      <c r="FK149">
        <v>-2.2631000000000001</v>
      </c>
      <c r="FL149">
        <v>-0.37503377110692948</v>
      </c>
      <c r="FM149">
        <v>5.796316351787574E-2</v>
      </c>
      <c r="FN149">
        <v>1</v>
      </c>
      <c r="FO149">
        <v>410.07096666666672</v>
      </c>
      <c r="FP149">
        <v>0.13297441601934981</v>
      </c>
      <c r="FQ149">
        <v>2.685452579278778E-2</v>
      </c>
      <c r="FR149">
        <v>1</v>
      </c>
      <c r="FS149">
        <v>3.7923554999999998E-2</v>
      </c>
      <c r="FT149">
        <v>0.92790291467166985</v>
      </c>
      <c r="FU149">
        <v>8.9674231421094749E-2</v>
      </c>
      <c r="FV149">
        <v>0</v>
      </c>
      <c r="FW149">
        <v>34.476843333333328</v>
      </c>
      <c r="FX149">
        <v>0.95309365962175152</v>
      </c>
      <c r="FY149">
        <v>6.8871729484762056E-2</v>
      </c>
      <c r="FZ149">
        <v>0</v>
      </c>
      <c r="GA149">
        <v>3</v>
      </c>
      <c r="GB149">
        <v>5</v>
      </c>
      <c r="GC149" t="s">
        <v>1020</v>
      </c>
      <c r="GD149">
        <v>3.1697199999999999</v>
      </c>
      <c r="GE149">
        <v>2.7971400000000002</v>
      </c>
      <c r="GF149">
        <v>0.101298</v>
      </c>
      <c r="GG149">
        <v>0.102491</v>
      </c>
      <c r="GH149">
        <v>0.15180299999999999</v>
      </c>
      <c r="GI149">
        <v>0.15232699999999999</v>
      </c>
      <c r="GJ149">
        <v>27667.3</v>
      </c>
      <c r="GK149">
        <v>22082.400000000001</v>
      </c>
      <c r="GL149">
        <v>28809.599999999999</v>
      </c>
      <c r="GM149">
        <v>24132.2</v>
      </c>
      <c r="GN149">
        <v>31085.3</v>
      </c>
      <c r="GO149">
        <v>29853.8</v>
      </c>
      <c r="GP149">
        <v>39742.6</v>
      </c>
      <c r="GQ149">
        <v>39372.199999999997</v>
      </c>
      <c r="GR149">
        <v>2.0785300000000002</v>
      </c>
      <c r="GS149">
        <v>1.78992</v>
      </c>
      <c r="GT149">
        <v>0.16190099999999999</v>
      </c>
      <c r="GU149">
        <v>0</v>
      </c>
      <c r="GV149">
        <v>34.540199999999999</v>
      </c>
      <c r="GW149">
        <v>999.9</v>
      </c>
      <c r="GX149">
        <v>59.9</v>
      </c>
      <c r="GY149">
        <v>36.6</v>
      </c>
      <c r="GZ149">
        <v>36.5152</v>
      </c>
      <c r="HA149">
        <v>61.803400000000003</v>
      </c>
      <c r="HB149">
        <v>30.2163</v>
      </c>
      <c r="HC149">
        <v>1</v>
      </c>
      <c r="HD149">
        <v>0.57652199999999998</v>
      </c>
      <c r="HE149">
        <v>0</v>
      </c>
      <c r="HF149">
        <v>20.275400000000001</v>
      </c>
      <c r="HG149">
        <v>5.2232799999999999</v>
      </c>
      <c r="HH149">
        <v>11.914099999999999</v>
      </c>
      <c r="HI149">
        <v>4.9636500000000003</v>
      </c>
      <c r="HJ149">
        <v>3.2919999999999998</v>
      </c>
      <c r="HK149">
        <v>9999</v>
      </c>
      <c r="HL149">
        <v>9999</v>
      </c>
      <c r="HM149">
        <v>9999</v>
      </c>
      <c r="HN149">
        <v>999.9</v>
      </c>
      <c r="HO149">
        <v>4.9703099999999996</v>
      </c>
      <c r="HP149">
        <v>1.8753200000000001</v>
      </c>
      <c r="HQ149">
        <v>1.8741399999999999</v>
      </c>
      <c r="HR149">
        <v>1.8733200000000001</v>
      </c>
      <c r="HS149">
        <v>1.8747499999999999</v>
      </c>
      <c r="HT149">
        <v>1.8696900000000001</v>
      </c>
      <c r="HU149">
        <v>1.87384</v>
      </c>
      <c r="HV149">
        <v>1.87896</v>
      </c>
      <c r="HW149">
        <v>0</v>
      </c>
      <c r="HX149">
        <v>0</v>
      </c>
      <c r="HY149">
        <v>0</v>
      </c>
      <c r="HZ149">
        <v>0</v>
      </c>
      <c r="IA149" t="s">
        <v>421</v>
      </c>
      <c r="IB149" t="s">
        <v>422</v>
      </c>
      <c r="IC149" t="s">
        <v>423</v>
      </c>
      <c r="ID149" t="s">
        <v>423</v>
      </c>
      <c r="IE149" t="s">
        <v>423</v>
      </c>
      <c r="IF149" t="s">
        <v>423</v>
      </c>
      <c r="IG149">
        <v>0</v>
      </c>
      <c r="IH149">
        <v>100</v>
      </c>
      <c r="II149">
        <v>100</v>
      </c>
      <c r="IJ149">
        <v>1.135</v>
      </c>
      <c r="IK149">
        <v>0.52100000000000002</v>
      </c>
      <c r="IL149">
        <v>1.149117743036759</v>
      </c>
      <c r="IM149">
        <v>7.5022699049890511E-4</v>
      </c>
      <c r="IN149">
        <v>-1.9075414379404558E-6</v>
      </c>
      <c r="IO149">
        <v>4.87577687351772E-10</v>
      </c>
      <c r="IP149">
        <v>0.52445000000000164</v>
      </c>
      <c r="IQ149">
        <v>0</v>
      </c>
      <c r="IR149">
        <v>0</v>
      </c>
      <c r="IS149">
        <v>0</v>
      </c>
      <c r="IT149">
        <v>1</v>
      </c>
      <c r="IU149">
        <v>1943</v>
      </c>
      <c r="IV149">
        <v>1</v>
      </c>
      <c r="IW149">
        <v>21</v>
      </c>
      <c r="IX149">
        <v>1.6</v>
      </c>
      <c r="IY149">
        <v>1.5</v>
      </c>
      <c r="IZ149">
        <v>1.09985</v>
      </c>
      <c r="JA149">
        <v>2.4365199999999998</v>
      </c>
      <c r="JB149">
        <v>1.42578</v>
      </c>
      <c r="JC149">
        <v>2.2668499999999998</v>
      </c>
      <c r="JD149">
        <v>1.5478499999999999</v>
      </c>
      <c r="JE149">
        <v>2.48291</v>
      </c>
      <c r="JF149">
        <v>40.019399999999997</v>
      </c>
      <c r="JG149">
        <v>16.014600000000002</v>
      </c>
      <c r="JH149">
        <v>18</v>
      </c>
      <c r="JI149">
        <v>630.899</v>
      </c>
      <c r="JJ149">
        <v>423.79899999999998</v>
      </c>
      <c r="JK149">
        <v>33.558900000000001</v>
      </c>
      <c r="JL149">
        <v>34.386899999999997</v>
      </c>
      <c r="JM149">
        <v>30.001300000000001</v>
      </c>
      <c r="JN149">
        <v>34.146799999999999</v>
      </c>
      <c r="JO149">
        <v>34.0745</v>
      </c>
      <c r="JP149">
        <v>22.036799999999999</v>
      </c>
      <c r="JQ149">
        <v>0</v>
      </c>
      <c r="JR149">
        <v>100</v>
      </c>
      <c r="JS149">
        <v>-999.9</v>
      </c>
      <c r="JT149">
        <v>412.47699999999998</v>
      </c>
      <c r="JU149">
        <v>35</v>
      </c>
      <c r="JV149">
        <v>93.872900000000001</v>
      </c>
      <c r="JW149">
        <v>100.17</v>
      </c>
    </row>
    <row r="150" spans="1:283" x14ac:dyDescent="0.2">
      <c r="A150">
        <v>134</v>
      </c>
      <c r="B150">
        <v>1690405849.5999999</v>
      </c>
      <c r="C150">
        <v>27479.5</v>
      </c>
      <c r="D150" t="s">
        <v>1045</v>
      </c>
      <c r="E150" t="s">
        <v>1046</v>
      </c>
      <c r="F150">
        <v>15</v>
      </c>
      <c r="P150">
        <v>1690405841.849999</v>
      </c>
      <c r="Q150">
        <f t="shared" si="74"/>
        <v>3.05884852207071E-4</v>
      </c>
      <c r="R150">
        <f t="shared" si="75"/>
        <v>0.30588485220707101</v>
      </c>
      <c r="S150">
        <f t="shared" si="76"/>
        <v>2.7318242257614851</v>
      </c>
      <c r="T150">
        <f t="shared" si="77"/>
        <v>409.90539999999999</v>
      </c>
      <c r="U150">
        <f t="shared" si="78"/>
        <v>11.097531767159834</v>
      </c>
      <c r="V150">
        <f t="shared" si="79"/>
        <v>1.1238221367575343</v>
      </c>
      <c r="W150">
        <f t="shared" si="80"/>
        <v>41.51019994010322</v>
      </c>
      <c r="X150">
        <f t="shared" si="81"/>
        <v>1.1238614795429402E-2</v>
      </c>
      <c r="Y150">
        <f>IF(LEFT(CS150,1)&lt;&gt;"0",IF(LEFT(CS150,1)="1",3,CT150),$D$5+$E$5*(DJ150*DC150/($K$5*1000))+$F$5*(DJ150*DC150/($K$5*1000))*MAX(MIN(CQ150,$J$5),$I$5)*MAX(MIN(CQ150,$J$5),$I$5)+$G$5*MAX(MIN(CQ150,$J$5),$I$5)*(DJ150*DC150/($K$5*1000))+$H$5*(DJ150*DC150/($K$5*1000))*(DJ150*DC150/($K$5*1000)))</f>
        <v>2.9500833239132702</v>
      </c>
      <c r="Z150">
        <f t="shared" si="82"/>
        <v>1.1214883178047575E-2</v>
      </c>
      <c r="AA150">
        <f t="shared" si="83"/>
        <v>7.0114299598274567E-3</v>
      </c>
      <c r="AB150">
        <f t="shared" si="84"/>
        <v>241.72740835571781</v>
      </c>
      <c r="AC150">
        <f>(DE150+(AB150+2*0.95*0.0000000567*(((DE150+$B$7)+273)^4-(DE150+273)^4)-44100*Q150)/(1.84*29.3*Y150+8*0.95*0.0000000567*(DE150+273)^3))</f>
        <v>36.830931480085994</v>
      </c>
      <c r="AD150">
        <f>($C$7*DF150+$D$7*DG150+$E$7*AC150)</f>
        <v>36.586316666666669</v>
      </c>
      <c r="AE150">
        <f t="shared" si="85"/>
        <v>6.1639027287683437</v>
      </c>
      <c r="AF150">
        <f t="shared" si="86"/>
        <v>60.857245115482485</v>
      </c>
      <c r="AG150">
        <f t="shared" si="87"/>
        <v>3.5340904121740295</v>
      </c>
      <c r="AH150">
        <f t="shared" si="88"/>
        <v>5.807181060312133</v>
      </c>
      <c r="AI150">
        <f t="shared" si="89"/>
        <v>2.6298123165943141</v>
      </c>
      <c r="AJ150">
        <f t="shared" si="90"/>
        <v>-13.489521982331832</v>
      </c>
      <c r="AK150">
        <f t="shared" si="91"/>
        <v>-172.51440407574236</v>
      </c>
      <c r="AL150">
        <f>2*0.95*0.0000000567*(((DE150+$B$7)+273)^4-(AD150+273)^4)</f>
        <v>-13.796357973667456</v>
      </c>
      <c r="AM150">
        <f t="shared" si="92"/>
        <v>41.927124323976159</v>
      </c>
      <c r="AN150">
        <v>0</v>
      </c>
      <c r="AO150">
        <v>0</v>
      </c>
      <c r="AP150">
        <f>IF(AN150*$H$13&gt;=AR150,1,(AR150/(AR150-AN150*$H$13)))</f>
        <v>1</v>
      </c>
      <c r="AQ150">
        <f t="shared" si="93"/>
        <v>0</v>
      </c>
      <c r="AR150">
        <f>MAX(0,($B$13+$C$13*DJ150)/(1+$D$13*DJ150)*DC150/(DE150+273)*$E$13)</f>
        <v>52024.137032297804</v>
      </c>
      <c r="AS150" t="s">
        <v>414</v>
      </c>
      <c r="AT150">
        <v>12558.6</v>
      </c>
      <c r="AU150">
        <v>607.06799999999998</v>
      </c>
      <c r="AV150">
        <v>2188.17</v>
      </c>
      <c r="AW150">
        <f t="shared" si="94"/>
        <v>0.72256817340517421</v>
      </c>
      <c r="AX150">
        <v>-1.734461745173538</v>
      </c>
      <c r="AY150" t="s">
        <v>1047</v>
      </c>
      <c r="AZ150">
        <v>12571.3</v>
      </c>
      <c r="BA150">
        <v>580.76180769230768</v>
      </c>
      <c r="BB150">
        <v>670.20899999999995</v>
      </c>
      <c r="BC150">
        <f t="shared" si="95"/>
        <v>0.13346164003720073</v>
      </c>
      <c r="BD150">
        <v>0.5</v>
      </c>
      <c r="BE150">
        <f t="shared" si="96"/>
        <v>1261.1602202879362</v>
      </c>
      <c r="BF150">
        <f t="shared" si="97"/>
        <v>2.7318242257614851</v>
      </c>
      <c r="BG150">
        <f t="shared" si="98"/>
        <v>84.158255674652665</v>
      </c>
      <c r="BH150">
        <f t="shared" si="99"/>
        <v>3.5414104402336148E-3</v>
      </c>
      <c r="BI150">
        <f t="shared" si="100"/>
        <v>2.264906917096011</v>
      </c>
      <c r="BJ150">
        <f t="shared" si="101"/>
        <v>372.81007906875919</v>
      </c>
      <c r="BK150" t="s">
        <v>1048</v>
      </c>
      <c r="BL150">
        <v>-1476.61</v>
      </c>
      <c r="BM150">
        <f t="shared" si="102"/>
        <v>-1476.61</v>
      </c>
      <c r="BN150">
        <f t="shared" si="103"/>
        <v>3.2032082529479609</v>
      </c>
      <c r="BO150">
        <f t="shared" si="104"/>
        <v>4.1664990065623728E-2</v>
      </c>
      <c r="BP150">
        <f t="shared" si="105"/>
        <v>0.41420248964467182</v>
      </c>
      <c r="BQ150">
        <f t="shared" si="106"/>
        <v>1.4166261590360039</v>
      </c>
      <c r="BR150">
        <f t="shared" si="107"/>
        <v>0.96006519503485555</v>
      </c>
      <c r="BS150">
        <f t="shared" si="108"/>
        <v>-0.10593489476394082</v>
      </c>
      <c r="BT150">
        <f t="shared" si="109"/>
        <v>1.1059348947639409</v>
      </c>
      <c r="BU150">
        <v>3386</v>
      </c>
      <c r="BV150">
        <v>300</v>
      </c>
      <c r="BW150">
        <v>300</v>
      </c>
      <c r="BX150">
        <v>300</v>
      </c>
      <c r="BY150">
        <v>12571.3</v>
      </c>
      <c r="BZ150">
        <v>663.34</v>
      </c>
      <c r="CA150">
        <v>-9.1023300000000005E-3</v>
      </c>
      <c r="CB150">
        <v>3.52</v>
      </c>
      <c r="CC150" t="s">
        <v>417</v>
      </c>
      <c r="CD150" t="s">
        <v>417</v>
      </c>
      <c r="CE150" t="s">
        <v>417</v>
      </c>
      <c r="CF150" t="s">
        <v>417</v>
      </c>
      <c r="CG150" t="s">
        <v>417</v>
      </c>
      <c r="CH150" t="s">
        <v>417</v>
      </c>
      <c r="CI150" t="s">
        <v>417</v>
      </c>
      <c r="CJ150" t="s">
        <v>417</v>
      </c>
      <c r="CK150" t="s">
        <v>417</v>
      </c>
      <c r="CL150" t="s">
        <v>417</v>
      </c>
      <c r="CM150">
        <f>$B$11*DK150+$C$11*DL150+$F$11*DW150*(1-DZ150)</f>
        <v>1499.939666666666</v>
      </c>
      <c r="CN150">
        <f t="shared" si="110"/>
        <v>1261.1602202879362</v>
      </c>
      <c r="CO150">
        <f>($B$11*$D$9+$C$11*$D$9+$F$11*((EJ150+EB150)/MAX(EJ150+EB150+EK150, 0.1)*$I$9+EK150/MAX(EJ150+EB150+EK150, 0.1)*$J$9))/($B$11+$C$11+$F$11)</f>
        <v>0.84080729932999754</v>
      </c>
      <c r="CP150">
        <f>($B$11*$K$9+$C$11*$K$9+$F$11*((EJ150+EB150)/MAX(EJ150+EB150+EK150, 0.1)*$P$9+EK150/MAX(EJ150+EB150+EK150, 0.1)*$Q$9))/($B$11+$C$11+$F$11)</f>
        <v>0.16115808770689527</v>
      </c>
      <c r="CQ150">
        <v>6</v>
      </c>
      <c r="CR150">
        <v>0.5</v>
      </c>
      <c r="CS150" t="s">
        <v>418</v>
      </c>
      <c r="CT150">
        <v>2</v>
      </c>
      <c r="CU150">
        <v>1690405841.849999</v>
      </c>
      <c r="CV150">
        <v>409.90539999999999</v>
      </c>
      <c r="CW150">
        <v>412.76186666666672</v>
      </c>
      <c r="CX150">
        <v>34.898476666666667</v>
      </c>
      <c r="CY150">
        <v>34.603343333333328</v>
      </c>
      <c r="CZ150">
        <v>408.73939999999999</v>
      </c>
      <c r="DA150">
        <v>34.384476666666657</v>
      </c>
      <c r="DB150">
        <v>600.15573333333327</v>
      </c>
      <c r="DC150">
        <v>101.1678666666667</v>
      </c>
      <c r="DD150">
        <v>9.9889113333333321E-2</v>
      </c>
      <c r="DE150">
        <v>35.501626666666667</v>
      </c>
      <c r="DF150">
        <v>36.586316666666669</v>
      </c>
      <c r="DG150">
        <v>999.9000000000002</v>
      </c>
      <c r="DH150">
        <v>0</v>
      </c>
      <c r="DI150">
        <v>0</v>
      </c>
      <c r="DJ150">
        <v>10000.727000000001</v>
      </c>
      <c r="DK150">
        <v>0</v>
      </c>
      <c r="DL150">
        <v>1121.991666666667</v>
      </c>
      <c r="DM150">
        <v>-2.8858199999999998</v>
      </c>
      <c r="DN150">
        <v>424.70049999999998</v>
      </c>
      <c r="DO150">
        <v>427.5567666666667</v>
      </c>
      <c r="DP150">
        <v>0.30232136666666681</v>
      </c>
      <c r="DQ150">
        <v>412.76186666666672</v>
      </c>
      <c r="DR150">
        <v>34.603343333333328</v>
      </c>
      <c r="DS150">
        <v>3.531328666666667</v>
      </c>
      <c r="DT150">
        <v>3.5007433333333329</v>
      </c>
      <c r="DU150">
        <v>26.77112</v>
      </c>
      <c r="DV150">
        <v>26.623343333333331</v>
      </c>
      <c r="DW150">
        <v>1499.939666666666</v>
      </c>
      <c r="DX150">
        <v>0.97299963333333317</v>
      </c>
      <c r="DY150">
        <v>2.7000423333333318E-2</v>
      </c>
      <c r="DZ150">
        <v>0</v>
      </c>
      <c r="EA150">
        <v>580.83296666666661</v>
      </c>
      <c r="EB150">
        <v>4.9993100000000004</v>
      </c>
      <c r="EC150">
        <v>11268.63333333333</v>
      </c>
      <c r="ED150">
        <v>13258.69666666667</v>
      </c>
      <c r="EE150">
        <v>43.537199999999977</v>
      </c>
      <c r="EF150">
        <v>45.004133333333328</v>
      </c>
      <c r="EG150">
        <v>43.75</v>
      </c>
      <c r="EH150">
        <v>44.691266666666657</v>
      </c>
      <c r="EI150">
        <v>44.899799999999978</v>
      </c>
      <c r="EJ150">
        <v>1454.5766666666671</v>
      </c>
      <c r="EK150">
        <v>40.363333333333323</v>
      </c>
      <c r="EL150">
        <v>0</v>
      </c>
      <c r="EM150">
        <v>138.79999995231631</v>
      </c>
      <c r="EN150">
        <v>0</v>
      </c>
      <c r="EO150">
        <v>580.76180769230768</v>
      </c>
      <c r="EP150">
        <v>-15.43490598852182</v>
      </c>
      <c r="EQ150">
        <v>1382.9470103778219</v>
      </c>
      <c r="ER150">
        <v>11270.08461538462</v>
      </c>
      <c r="ES150">
        <v>15</v>
      </c>
      <c r="ET150">
        <v>1690405870.0999999</v>
      </c>
      <c r="EU150" t="s">
        <v>1049</v>
      </c>
      <c r="EV150">
        <v>1690405868.5999999</v>
      </c>
      <c r="EW150">
        <v>1690405870.0999999</v>
      </c>
      <c r="EX150">
        <v>94</v>
      </c>
      <c r="EY150">
        <v>3.1E-2</v>
      </c>
      <c r="EZ150">
        <v>-7.0000000000000001E-3</v>
      </c>
      <c r="FA150">
        <v>1.1659999999999999</v>
      </c>
      <c r="FB150">
        <v>0.51400000000000001</v>
      </c>
      <c r="FC150">
        <v>413</v>
      </c>
      <c r="FD150">
        <v>35</v>
      </c>
      <c r="FE150">
        <v>0.42</v>
      </c>
      <c r="FF150">
        <v>0.32</v>
      </c>
      <c r="FG150">
        <v>2.7585607039826381</v>
      </c>
      <c r="FH150">
        <v>0.3162939941725541</v>
      </c>
      <c r="FI150">
        <v>3.3012613320502752E-2</v>
      </c>
      <c r="FJ150">
        <v>1</v>
      </c>
      <c r="FK150">
        <v>-2.8595950000000001</v>
      </c>
      <c r="FL150">
        <v>-0.52635917448404657</v>
      </c>
      <c r="FM150">
        <v>5.702810973546292E-2</v>
      </c>
      <c r="FN150">
        <v>1</v>
      </c>
      <c r="FO150">
        <v>409.86680000000013</v>
      </c>
      <c r="FP150">
        <v>0.38666963292522522</v>
      </c>
      <c r="FQ150">
        <v>4.7078232762073353E-2</v>
      </c>
      <c r="FR150">
        <v>1</v>
      </c>
      <c r="FS150">
        <v>0.27209054999999999</v>
      </c>
      <c r="FT150">
        <v>0.48297590994371498</v>
      </c>
      <c r="FU150">
        <v>4.8123791653375568E-2</v>
      </c>
      <c r="FV150">
        <v>1</v>
      </c>
      <c r="FW150">
        <v>34.898410000000013</v>
      </c>
      <c r="FX150">
        <v>0.3888026696328824</v>
      </c>
      <c r="FY150">
        <v>2.8181499250394652E-2</v>
      </c>
      <c r="FZ150">
        <v>1</v>
      </c>
      <c r="GA150">
        <v>5</v>
      </c>
      <c r="GB150">
        <v>5</v>
      </c>
      <c r="GC150" t="s">
        <v>420</v>
      </c>
      <c r="GD150">
        <v>3.16913</v>
      </c>
      <c r="GE150">
        <v>2.7974999999999999</v>
      </c>
      <c r="GF150">
        <v>0.101177</v>
      </c>
      <c r="GG150">
        <v>0.10245700000000001</v>
      </c>
      <c r="GH150">
        <v>0.15274299999999999</v>
      </c>
      <c r="GI150">
        <v>0.152751</v>
      </c>
      <c r="GJ150">
        <v>27643.3</v>
      </c>
      <c r="GK150">
        <v>22065.8</v>
      </c>
      <c r="GL150">
        <v>28783</v>
      </c>
      <c r="GM150">
        <v>24114.799999999999</v>
      </c>
      <c r="GN150">
        <v>31025.7</v>
      </c>
      <c r="GO150">
        <v>29820.9</v>
      </c>
      <c r="GP150">
        <v>39706.800000000003</v>
      </c>
      <c r="GQ150">
        <v>39345.699999999997</v>
      </c>
      <c r="GR150">
        <v>2.0760800000000001</v>
      </c>
      <c r="GS150">
        <v>1.8108500000000001</v>
      </c>
      <c r="GT150">
        <v>0.13554099999999999</v>
      </c>
      <c r="GU150">
        <v>0</v>
      </c>
      <c r="GV150">
        <v>34.523499999999999</v>
      </c>
      <c r="GW150">
        <v>999.9</v>
      </c>
      <c r="GX150">
        <v>60.1</v>
      </c>
      <c r="GY150">
        <v>36.6</v>
      </c>
      <c r="GZ150">
        <v>36.6417</v>
      </c>
      <c r="HA150">
        <v>61.6434</v>
      </c>
      <c r="HB150">
        <v>30.825299999999999</v>
      </c>
      <c r="HC150">
        <v>1</v>
      </c>
      <c r="HD150">
        <v>0.61838400000000004</v>
      </c>
      <c r="HE150">
        <v>0</v>
      </c>
      <c r="HF150">
        <v>20.275099999999998</v>
      </c>
      <c r="HG150">
        <v>5.2232799999999999</v>
      </c>
      <c r="HH150">
        <v>11.914099999999999</v>
      </c>
      <c r="HI150">
        <v>4.9636500000000003</v>
      </c>
      <c r="HJ150">
        <v>3.29203</v>
      </c>
      <c r="HK150">
        <v>9999</v>
      </c>
      <c r="HL150">
        <v>9999</v>
      </c>
      <c r="HM150">
        <v>9999</v>
      </c>
      <c r="HN150">
        <v>999.9</v>
      </c>
      <c r="HO150">
        <v>4.9702900000000003</v>
      </c>
      <c r="HP150">
        <v>1.8753200000000001</v>
      </c>
      <c r="HQ150">
        <v>1.8741300000000001</v>
      </c>
      <c r="HR150">
        <v>1.8733200000000001</v>
      </c>
      <c r="HS150">
        <v>1.87473</v>
      </c>
      <c r="HT150">
        <v>1.8697299999999999</v>
      </c>
      <c r="HU150">
        <v>1.87388</v>
      </c>
      <c r="HV150">
        <v>1.87896</v>
      </c>
      <c r="HW150">
        <v>0</v>
      </c>
      <c r="HX150">
        <v>0</v>
      </c>
      <c r="HY150">
        <v>0</v>
      </c>
      <c r="HZ150">
        <v>0</v>
      </c>
      <c r="IA150" t="s">
        <v>421</v>
      </c>
      <c r="IB150" t="s">
        <v>422</v>
      </c>
      <c r="IC150" t="s">
        <v>423</v>
      </c>
      <c r="ID150" t="s">
        <v>423</v>
      </c>
      <c r="IE150" t="s">
        <v>423</v>
      </c>
      <c r="IF150" t="s">
        <v>423</v>
      </c>
      <c r="IG150">
        <v>0</v>
      </c>
      <c r="IH150">
        <v>100</v>
      </c>
      <c r="II150">
        <v>100</v>
      </c>
      <c r="IJ150">
        <v>1.1659999999999999</v>
      </c>
      <c r="IK150">
        <v>0.51400000000000001</v>
      </c>
      <c r="IL150">
        <v>1.115281181581943</v>
      </c>
      <c r="IM150">
        <v>7.5022699049890511E-4</v>
      </c>
      <c r="IN150">
        <v>-1.9075414379404558E-6</v>
      </c>
      <c r="IO150">
        <v>4.87577687351772E-10</v>
      </c>
      <c r="IP150">
        <v>0.52118999999999005</v>
      </c>
      <c r="IQ150">
        <v>0</v>
      </c>
      <c r="IR150">
        <v>0</v>
      </c>
      <c r="IS150">
        <v>0</v>
      </c>
      <c r="IT150">
        <v>1</v>
      </c>
      <c r="IU150">
        <v>1943</v>
      </c>
      <c r="IV150">
        <v>1</v>
      </c>
      <c r="IW150">
        <v>21</v>
      </c>
      <c r="IX150">
        <v>1.9</v>
      </c>
      <c r="IY150">
        <v>2</v>
      </c>
      <c r="IZ150">
        <v>1.10107</v>
      </c>
      <c r="JA150">
        <v>2.4499499999999999</v>
      </c>
      <c r="JB150">
        <v>1.42578</v>
      </c>
      <c r="JC150">
        <v>2.2668499999999998</v>
      </c>
      <c r="JD150">
        <v>1.5478499999999999</v>
      </c>
      <c r="JE150">
        <v>2.4316399999999998</v>
      </c>
      <c r="JF150">
        <v>40.222000000000001</v>
      </c>
      <c r="JG150">
        <v>15.9795</v>
      </c>
      <c r="JH150">
        <v>18</v>
      </c>
      <c r="JI150">
        <v>632.89700000000005</v>
      </c>
      <c r="JJ150">
        <v>438.93400000000003</v>
      </c>
      <c r="JK150">
        <v>34.189399999999999</v>
      </c>
      <c r="JL150">
        <v>34.825400000000002</v>
      </c>
      <c r="JM150">
        <v>30.001300000000001</v>
      </c>
      <c r="JN150">
        <v>34.555900000000001</v>
      </c>
      <c r="JO150">
        <v>34.4756</v>
      </c>
      <c r="JP150">
        <v>22.046500000000002</v>
      </c>
      <c r="JQ150">
        <v>0</v>
      </c>
      <c r="JR150">
        <v>100</v>
      </c>
      <c r="JS150">
        <v>-999.9</v>
      </c>
      <c r="JT150">
        <v>412.839</v>
      </c>
      <c r="JU150">
        <v>35</v>
      </c>
      <c r="JV150">
        <v>93.787400000000005</v>
      </c>
      <c r="JW150">
        <v>100.101</v>
      </c>
    </row>
    <row r="151" spans="1:283" x14ac:dyDescent="0.2">
      <c r="A151">
        <v>135</v>
      </c>
      <c r="B151">
        <v>1690406067.5999999</v>
      </c>
      <c r="C151">
        <v>27697.5</v>
      </c>
      <c r="D151" t="s">
        <v>1050</v>
      </c>
      <c r="E151" t="s">
        <v>1051</v>
      </c>
      <c r="F151">
        <v>15</v>
      </c>
      <c r="P151">
        <v>1690406059.849999</v>
      </c>
      <c r="Q151">
        <f t="shared" si="74"/>
        <v>5.3091817155652898E-4</v>
      </c>
      <c r="R151">
        <f t="shared" si="75"/>
        <v>0.53091817155652898</v>
      </c>
      <c r="S151">
        <f t="shared" si="76"/>
        <v>3.900320122286681</v>
      </c>
      <c r="T151">
        <f t="shared" si="77"/>
        <v>409.85243333333341</v>
      </c>
      <c r="U151">
        <f t="shared" si="78"/>
        <v>102.38964279355596</v>
      </c>
      <c r="V151">
        <f t="shared" si="79"/>
        <v>10.368972164121377</v>
      </c>
      <c r="W151">
        <f t="shared" si="80"/>
        <v>41.505647999957766</v>
      </c>
      <c r="X151">
        <f t="shared" si="81"/>
        <v>2.1075767409418862E-2</v>
      </c>
      <c r="Y151">
        <f>IF(LEFT(CS151,1)&lt;&gt;"0",IF(LEFT(CS151,1)="1",3,CT151),$D$5+$E$5*(DJ151*DC151/($K$5*1000))+$F$5*(DJ151*DC151/($K$5*1000))*MAX(MIN(CQ151,$J$5),$I$5)*MAX(MIN(CQ151,$J$5),$I$5)+$G$5*MAX(MIN(CQ151,$J$5),$I$5)*(DJ151*DC151/($K$5*1000))+$H$5*(DJ151*DC151/($K$5*1000))*(DJ151*DC151/($K$5*1000)))</f>
        <v>2.9509117482429992</v>
      </c>
      <c r="Z151">
        <f t="shared" si="82"/>
        <v>2.0992498789880392E-2</v>
      </c>
      <c r="AA151">
        <f t="shared" si="83"/>
        <v>1.3127765569376421E-2</v>
      </c>
      <c r="AB151">
        <f t="shared" si="84"/>
        <v>241.74102503636669</v>
      </c>
      <c r="AC151">
        <f>(DE151+(AB151+2*0.95*0.0000000567*(((DE151+$B$7)+273)^4-(DE151+273)^4)-44100*Q151)/(1.84*29.3*Y151+8*0.95*0.0000000567*(DE151+273)^3))</f>
        <v>36.700593398587287</v>
      </c>
      <c r="AD151">
        <f>($C$7*DF151+$D$7*DG151+$E$7*AC151)</f>
        <v>36.12804666666667</v>
      </c>
      <c r="AE151">
        <f t="shared" si="85"/>
        <v>6.0109356893029942</v>
      </c>
      <c r="AF151">
        <f t="shared" si="86"/>
        <v>61.737219516246</v>
      </c>
      <c r="AG151">
        <f t="shared" si="87"/>
        <v>3.5709042537058928</v>
      </c>
      <c r="AH151">
        <f t="shared" si="88"/>
        <v>5.7840380271194718</v>
      </c>
      <c r="AI151">
        <f t="shared" si="89"/>
        <v>2.4400314355971013</v>
      </c>
      <c r="AJ151">
        <f t="shared" si="90"/>
        <v>-23.41349136564293</v>
      </c>
      <c r="AK151">
        <f t="shared" si="91"/>
        <v>-111.16753806677828</v>
      </c>
      <c r="AL151">
        <f>2*0.95*0.0000000567*(((DE151+$B$7)+273)^4-(AD151+273)^4)</f>
        <v>-8.8649311050316602</v>
      </c>
      <c r="AM151">
        <f t="shared" si="92"/>
        <v>98.295064498913817</v>
      </c>
      <c r="AN151">
        <v>0</v>
      </c>
      <c r="AO151">
        <v>0</v>
      </c>
      <c r="AP151">
        <f>IF(AN151*$H$13&gt;=AR151,1,(AR151/(AR151-AN151*$H$13)))</f>
        <v>1</v>
      </c>
      <c r="AQ151">
        <f t="shared" si="93"/>
        <v>0</v>
      </c>
      <c r="AR151">
        <f>MAX(0,($B$13+$C$13*DJ151)/(1+$D$13*DJ151)*DC151/(DE151+273)*$E$13)</f>
        <v>52059.864559160742</v>
      </c>
      <c r="AS151" t="s">
        <v>414</v>
      </c>
      <c r="AT151">
        <v>12558.6</v>
      </c>
      <c r="AU151">
        <v>607.06799999999998</v>
      </c>
      <c r="AV151">
        <v>2188.17</v>
      </c>
      <c r="AW151">
        <f t="shared" si="94"/>
        <v>0.72256817340517421</v>
      </c>
      <c r="AX151">
        <v>-1.734461745173538</v>
      </c>
      <c r="AY151" t="s">
        <v>1052</v>
      </c>
      <c r="AZ151">
        <v>12495.2</v>
      </c>
      <c r="BA151">
        <v>562.23853846153838</v>
      </c>
      <c r="BB151">
        <v>700.26300000000003</v>
      </c>
      <c r="BC151">
        <f t="shared" si="95"/>
        <v>0.1971037475040972</v>
      </c>
      <c r="BD151">
        <v>0.5</v>
      </c>
      <c r="BE151">
        <f t="shared" si="96"/>
        <v>1261.2278600188431</v>
      </c>
      <c r="BF151">
        <f t="shared" si="97"/>
        <v>3.900320122286681</v>
      </c>
      <c r="BG151">
        <f t="shared" si="98"/>
        <v>124.29636883314345</v>
      </c>
      <c r="BH151">
        <f t="shared" si="99"/>
        <v>4.467695367414445E-3</v>
      </c>
      <c r="BI151">
        <f t="shared" si="100"/>
        <v>2.124783117200252</v>
      </c>
      <c r="BJ151">
        <f t="shared" si="101"/>
        <v>381.92808965933381</v>
      </c>
      <c r="BK151" t="s">
        <v>1053</v>
      </c>
      <c r="BL151">
        <v>-1419.13</v>
      </c>
      <c r="BM151">
        <f t="shared" si="102"/>
        <v>-1419.13</v>
      </c>
      <c r="BN151">
        <f t="shared" si="103"/>
        <v>3.026567161195151</v>
      </c>
      <c r="BO151">
        <f t="shared" si="104"/>
        <v>6.5124524587210422E-2</v>
      </c>
      <c r="BP151">
        <f t="shared" si="105"/>
        <v>0.41247110026889922</v>
      </c>
      <c r="BQ151">
        <f t="shared" si="106"/>
        <v>1.4810286124627028</v>
      </c>
      <c r="BR151">
        <f t="shared" si="107"/>
        <v>0.94105693370826171</v>
      </c>
      <c r="BS151">
        <f t="shared" si="108"/>
        <v>-0.16437892505614893</v>
      </c>
      <c r="BT151">
        <f t="shared" si="109"/>
        <v>1.1643789250561489</v>
      </c>
      <c r="BU151">
        <v>3388</v>
      </c>
      <c r="BV151">
        <v>300</v>
      </c>
      <c r="BW151">
        <v>300</v>
      </c>
      <c r="BX151">
        <v>300</v>
      </c>
      <c r="BY151">
        <v>12495.2</v>
      </c>
      <c r="BZ151">
        <v>674.79</v>
      </c>
      <c r="CA151">
        <v>-9.0507699999999996E-3</v>
      </c>
      <c r="CB151">
        <v>-1.54</v>
      </c>
      <c r="CC151" t="s">
        <v>417</v>
      </c>
      <c r="CD151" t="s">
        <v>417</v>
      </c>
      <c r="CE151" t="s">
        <v>417</v>
      </c>
      <c r="CF151" t="s">
        <v>417</v>
      </c>
      <c r="CG151" t="s">
        <v>417</v>
      </c>
      <c r="CH151" t="s">
        <v>417</v>
      </c>
      <c r="CI151" t="s">
        <v>417</v>
      </c>
      <c r="CJ151" t="s">
        <v>417</v>
      </c>
      <c r="CK151" t="s">
        <v>417</v>
      </c>
      <c r="CL151" t="s">
        <v>417</v>
      </c>
      <c r="CM151">
        <f>$B$11*DK151+$C$11*DL151+$F$11*DW151*(1-DZ151)</f>
        <v>1500.019666666667</v>
      </c>
      <c r="CN151">
        <f t="shared" si="110"/>
        <v>1261.2278600188431</v>
      </c>
      <c r="CO151">
        <f>($B$11*$D$9+$C$11*$D$9+$F$11*((EJ151+EB151)/MAX(EJ151+EB151+EK151, 0.1)*$I$9+EK151/MAX(EJ151+EB151+EK151, 0.1)*$J$9))/($B$11+$C$11+$F$11)</f>
        <v>0.8408075494246916</v>
      </c>
      <c r="CP151">
        <f>($B$11*$K$9+$C$11*$K$9+$F$11*((EJ151+EB151)/MAX(EJ151+EB151+EK151, 0.1)*$P$9+EK151/MAX(EJ151+EB151+EK151, 0.1)*$Q$9))/($B$11+$C$11+$F$11)</f>
        <v>0.16115857038965486</v>
      </c>
      <c r="CQ151">
        <v>6</v>
      </c>
      <c r="CR151">
        <v>0.5</v>
      </c>
      <c r="CS151" t="s">
        <v>418</v>
      </c>
      <c r="CT151">
        <v>2</v>
      </c>
      <c r="CU151">
        <v>1690406059.849999</v>
      </c>
      <c r="CV151">
        <v>409.85243333333341</v>
      </c>
      <c r="CW151">
        <v>413.96903333333341</v>
      </c>
      <c r="CX151">
        <v>35.261316666666673</v>
      </c>
      <c r="CY151">
        <v>34.749283333333338</v>
      </c>
      <c r="CZ151">
        <v>408.70543333333342</v>
      </c>
      <c r="DA151">
        <v>34.758316666666673</v>
      </c>
      <c r="DB151">
        <v>600.19213333333323</v>
      </c>
      <c r="DC151">
        <v>101.1696666666667</v>
      </c>
      <c r="DD151">
        <v>0.10007001</v>
      </c>
      <c r="DE151">
        <v>35.429273333333327</v>
      </c>
      <c r="DF151">
        <v>36.12804666666667</v>
      </c>
      <c r="DG151">
        <v>999.9000000000002</v>
      </c>
      <c r="DH151">
        <v>0</v>
      </c>
      <c r="DI151">
        <v>0</v>
      </c>
      <c r="DJ151">
        <v>10005.255333333331</v>
      </c>
      <c r="DK151">
        <v>0</v>
      </c>
      <c r="DL151">
        <v>1891.836666666667</v>
      </c>
      <c r="DM151">
        <v>-4.0957929999999996</v>
      </c>
      <c r="DN151">
        <v>424.85896666666662</v>
      </c>
      <c r="DO151">
        <v>428.87206666666668</v>
      </c>
      <c r="DP151">
        <v>0.52279943333333323</v>
      </c>
      <c r="DQ151">
        <v>413.96903333333341</v>
      </c>
      <c r="DR151">
        <v>34.749283333333338</v>
      </c>
      <c r="DS151">
        <v>3.568464666666666</v>
      </c>
      <c r="DT151">
        <v>3.5155729999999998</v>
      </c>
      <c r="DU151">
        <v>26.949059999999999</v>
      </c>
      <c r="DV151">
        <v>26.695139999999999</v>
      </c>
      <c r="DW151">
        <v>1500.019666666667</v>
      </c>
      <c r="DX151">
        <v>0.97299200000000008</v>
      </c>
      <c r="DY151">
        <v>2.700797999999999E-2</v>
      </c>
      <c r="DZ151">
        <v>0</v>
      </c>
      <c r="EA151">
        <v>562.25289999999995</v>
      </c>
      <c r="EB151">
        <v>4.9993100000000004</v>
      </c>
      <c r="EC151">
        <v>10498.51</v>
      </c>
      <c r="ED151">
        <v>13259.37</v>
      </c>
      <c r="EE151">
        <v>44.125</v>
      </c>
      <c r="EF151">
        <v>45.6145</v>
      </c>
      <c r="EG151">
        <v>44.375</v>
      </c>
      <c r="EH151">
        <v>45.006199999999993</v>
      </c>
      <c r="EI151">
        <v>45.422533333333313</v>
      </c>
      <c r="EJ151">
        <v>1454.642333333333</v>
      </c>
      <c r="EK151">
        <v>40.378000000000007</v>
      </c>
      <c r="EL151">
        <v>0</v>
      </c>
      <c r="EM151">
        <v>217.5999999046326</v>
      </c>
      <c r="EN151">
        <v>0</v>
      </c>
      <c r="EO151">
        <v>562.23853846153838</v>
      </c>
      <c r="EP151">
        <v>-4.2945640950168169</v>
      </c>
      <c r="EQ151">
        <v>277.79829116977521</v>
      </c>
      <c r="ER151">
        <v>10501.684615384611</v>
      </c>
      <c r="ES151">
        <v>15</v>
      </c>
      <c r="ET151">
        <v>1690406086.5999999</v>
      </c>
      <c r="EU151" t="s">
        <v>1054</v>
      </c>
      <c r="EV151">
        <v>1690406086.5999999</v>
      </c>
      <c r="EW151">
        <v>1690406086.5999999</v>
      </c>
      <c r="EX151">
        <v>95</v>
      </c>
      <c r="EY151">
        <v>-1.7999999999999999E-2</v>
      </c>
      <c r="EZ151">
        <v>-1.0999999999999999E-2</v>
      </c>
      <c r="FA151">
        <v>1.147</v>
      </c>
      <c r="FB151">
        <v>0.503</v>
      </c>
      <c r="FC151">
        <v>414</v>
      </c>
      <c r="FD151">
        <v>35</v>
      </c>
      <c r="FE151">
        <v>0.26</v>
      </c>
      <c r="FF151">
        <v>0.19</v>
      </c>
      <c r="FG151">
        <v>3.878703554068097</v>
      </c>
      <c r="FH151">
        <v>-0.1195127152760088</v>
      </c>
      <c r="FI151">
        <v>4.4959853353385752E-2</v>
      </c>
      <c r="FJ151">
        <v>1</v>
      </c>
      <c r="FK151">
        <v>-4.1154967500000001</v>
      </c>
      <c r="FL151">
        <v>0.17152896810506141</v>
      </c>
      <c r="FM151">
        <v>5.1677165865955728E-2</v>
      </c>
      <c r="FN151">
        <v>1</v>
      </c>
      <c r="FO151">
        <v>409.87313333333333</v>
      </c>
      <c r="FP151">
        <v>7.4909899889540527E-2</v>
      </c>
      <c r="FQ151">
        <v>3.5266351605400828E-2</v>
      </c>
      <c r="FR151">
        <v>1</v>
      </c>
      <c r="FS151">
        <v>0.50302650000000004</v>
      </c>
      <c r="FT151">
        <v>0.42025609756097471</v>
      </c>
      <c r="FU151">
        <v>4.1184703451645738E-2</v>
      </c>
      <c r="FV151">
        <v>1</v>
      </c>
      <c r="FW151">
        <v>35.272086666666659</v>
      </c>
      <c r="FX151">
        <v>0.29829410456046979</v>
      </c>
      <c r="FY151">
        <v>2.2329647457036191E-2</v>
      </c>
      <c r="FZ151">
        <v>1</v>
      </c>
      <c r="GA151">
        <v>5</v>
      </c>
      <c r="GB151">
        <v>5</v>
      </c>
      <c r="GC151" t="s">
        <v>420</v>
      </c>
      <c r="GD151">
        <v>3.16872</v>
      </c>
      <c r="GE151">
        <v>2.7963100000000001</v>
      </c>
      <c r="GF151">
        <v>0.10106999999999999</v>
      </c>
      <c r="GG151">
        <v>0.102604</v>
      </c>
      <c r="GH151">
        <v>0.15365699999999999</v>
      </c>
      <c r="GI151">
        <v>0.15301600000000001</v>
      </c>
      <c r="GJ151">
        <v>27630.6</v>
      </c>
      <c r="GK151">
        <v>22052</v>
      </c>
      <c r="GL151">
        <v>28768</v>
      </c>
      <c r="GM151">
        <v>24105.1</v>
      </c>
      <c r="GN151">
        <v>30980.2</v>
      </c>
      <c r="GO151">
        <v>29800.6</v>
      </c>
      <c r="GP151">
        <v>39688.5</v>
      </c>
      <c r="GQ151">
        <v>39329.1</v>
      </c>
      <c r="GR151">
        <v>2.0710299999999999</v>
      </c>
      <c r="GS151">
        <v>1.78495</v>
      </c>
      <c r="GT151">
        <v>0.135019</v>
      </c>
      <c r="GU151">
        <v>0</v>
      </c>
      <c r="GV151">
        <v>33.939700000000002</v>
      </c>
      <c r="GW151">
        <v>999.9</v>
      </c>
      <c r="GX151">
        <v>59.8</v>
      </c>
      <c r="GY151">
        <v>36.799999999999997</v>
      </c>
      <c r="GZ151">
        <v>36.860300000000002</v>
      </c>
      <c r="HA151">
        <v>62.013399999999997</v>
      </c>
      <c r="HB151">
        <v>30.056100000000001</v>
      </c>
      <c r="HC151">
        <v>1</v>
      </c>
      <c r="HD151">
        <v>0.64313799999999999</v>
      </c>
      <c r="HE151">
        <v>0</v>
      </c>
      <c r="HF151">
        <v>20.275200000000002</v>
      </c>
      <c r="HG151">
        <v>5.2231300000000003</v>
      </c>
      <c r="HH151">
        <v>11.914099999999999</v>
      </c>
      <c r="HI151">
        <v>4.9637500000000001</v>
      </c>
      <c r="HJ151">
        <v>3.2919999999999998</v>
      </c>
      <c r="HK151">
        <v>9999</v>
      </c>
      <c r="HL151">
        <v>9999</v>
      </c>
      <c r="HM151">
        <v>9999</v>
      </c>
      <c r="HN151">
        <v>999.9</v>
      </c>
      <c r="HO151">
        <v>4.9702999999999999</v>
      </c>
      <c r="HP151">
        <v>1.8754200000000001</v>
      </c>
      <c r="HQ151">
        <v>1.87415</v>
      </c>
      <c r="HR151">
        <v>1.8733599999999999</v>
      </c>
      <c r="HS151">
        <v>1.8748100000000001</v>
      </c>
      <c r="HT151">
        <v>1.86972</v>
      </c>
      <c r="HU151">
        <v>1.8738699999999999</v>
      </c>
      <c r="HV151">
        <v>1.87897</v>
      </c>
      <c r="HW151">
        <v>0</v>
      </c>
      <c r="HX151">
        <v>0</v>
      </c>
      <c r="HY151">
        <v>0</v>
      </c>
      <c r="HZ151">
        <v>0</v>
      </c>
      <c r="IA151" t="s">
        <v>421</v>
      </c>
      <c r="IB151" t="s">
        <v>422</v>
      </c>
      <c r="IC151" t="s">
        <v>423</v>
      </c>
      <c r="ID151" t="s">
        <v>423</v>
      </c>
      <c r="IE151" t="s">
        <v>423</v>
      </c>
      <c r="IF151" t="s">
        <v>423</v>
      </c>
      <c r="IG151">
        <v>0</v>
      </c>
      <c r="IH151">
        <v>100</v>
      </c>
      <c r="II151">
        <v>100</v>
      </c>
      <c r="IJ151">
        <v>1.147</v>
      </c>
      <c r="IK151">
        <v>0.503</v>
      </c>
      <c r="IL151">
        <v>1.146484014731608</v>
      </c>
      <c r="IM151">
        <v>7.5022699049890511E-4</v>
      </c>
      <c r="IN151">
        <v>-1.9075414379404558E-6</v>
      </c>
      <c r="IO151">
        <v>4.87577687351772E-10</v>
      </c>
      <c r="IP151">
        <v>0.51376190476189976</v>
      </c>
      <c r="IQ151">
        <v>0</v>
      </c>
      <c r="IR151">
        <v>0</v>
      </c>
      <c r="IS151">
        <v>0</v>
      </c>
      <c r="IT151">
        <v>1</v>
      </c>
      <c r="IU151">
        <v>1943</v>
      </c>
      <c r="IV151">
        <v>1</v>
      </c>
      <c r="IW151">
        <v>21</v>
      </c>
      <c r="IX151">
        <v>3.3</v>
      </c>
      <c r="IY151">
        <v>3.3</v>
      </c>
      <c r="IZ151">
        <v>1.1035200000000001</v>
      </c>
      <c r="JA151">
        <v>2.4499499999999999</v>
      </c>
      <c r="JB151">
        <v>1.42578</v>
      </c>
      <c r="JC151">
        <v>2.2668499999999998</v>
      </c>
      <c r="JD151">
        <v>1.5478499999999999</v>
      </c>
      <c r="JE151">
        <v>2.48169</v>
      </c>
      <c r="JF151">
        <v>40.374499999999998</v>
      </c>
      <c r="JG151">
        <v>15.9445</v>
      </c>
      <c r="JH151">
        <v>18</v>
      </c>
      <c r="JI151">
        <v>632.56100000000004</v>
      </c>
      <c r="JJ151">
        <v>425.887</v>
      </c>
      <c r="JK151">
        <v>34.572499999999998</v>
      </c>
      <c r="JL151">
        <v>35.167099999999998</v>
      </c>
      <c r="JM151">
        <v>30.000800000000002</v>
      </c>
      <c r="JN151">
        <v>34.931699999999999</v>
      </c>
      <c r="JO151">
        <v>34.8491</v>
      </c>
      <c r="JP151">
        <v>22.100999999999999</v>
      </c>
      <c r="JQ151">
        <v>0</v>
      </c>
      <c r="JR151">
        <v>100</v>
      </c>
      <c r="JS151">
        <v>-999.9</v>
      </c>
      <c r="JT151">
        <v>413.98700000000002</v>
      </c>
      <c r="JU151">
        <v>35</v>
      </c>
      <c r="JV151">
        <v>93.741900000000001</v>
      </c>
      <c r="JW151">
        <v>100.06</v>
      </c>
    </row>
    <row r="152" spans="1:283" x14ac:dyDescent="0.2">
      <c r="A152">
        <v>136</v>
      </c>
      <c r="B152">
        <v>1690406215.0999999</v>
      </c>
      <c r="C152">
        <v>27845</v>
      </c>
      <c r="D152" t="s">
        <v>1055</v>
      </c>
      <c r="E152" t="s">
        <v>1056</v>
      </c>
      <c r="F152">
        <v>15</v>
      </c>
      <c r="P152">
        <v>1690406207.349999</v>
      </c>
      <c r="Q152">
        <f t="shared" si="74"/>
        <v>5.9377316727808735E-4</v>
      </c>
      <c r="R152">
        <f t="shared" si="75"/>
        <v>0.59377316727808738</v>
      </c>
      <c r="S152">
        <f t="shared" si="76"/>
        <v>4.7401191593538119</v>
      </c>
      <c r="T152">
        <f t="shared" si="77"/>
        <v>410.02906666666661</v>
      </c>
      <c r="U152">
        <f t="shared" si="78"/>
        <v>69.010113888998987</v>
      </c>
      <c r="V152">
        <f t="shared" si="79"/>
        <v>6.9885896432927987</v>
      </c>
      <c r="W152">
        <f t="shared" si="80"/>
        <v>41.52325981326161</v>
      </c>
      <c r="X152">
        <f t="shared" si="81"/>
        <v>2.2992007858601806E-2</v>
      </c>
      <c r="Y152">
        <f>IF(LEFT(CS152,1)&lt;&gt;"0",IF(LEFT(CS152,1)="1",3,CT152),$D$5+$E$5*(DJ152*DC152/($K$5*1000))+$F$5*(DJ152*DC152/($K$5*1000))*MAX(MIN(CQ152,$J$5),$I$5)*MAX(MIN(CQ152,$J$5),$I$5)+$G$5*MAX(MIN(CQ152,$J$5),$I$5)*(DJ152*DC152/($K$5*1000))+$H$5*(DJ152*DC152/($K$5*1000))*(DJ152*DC152/($K$5*1000)))</f>
        <v>2.9486038946297257</v>
      </c>
      <c r="Z152">
        <f t="shared" si="82"/>
        <v>2.2892870306264981E-2</v>
      </c>
      <c r="AA152">
        <f t="shared" si="83"/>
        <v>1.431691530728893E-2</v>
      </c>
      <c r="AB152">
        <f t="shared" si="84"/>
        <v>98.06915297782102</v>
      </c>
      <c r="AC152">
        <f>(DE152+(AB152+2*0.95*0.0000000567*(((DE152+$B$7)+273)^4-(DE152+273)^4)-44100*Q152)/(1.84*29.3*Y152+8*0.95*0.0000000567*(DE152+273)^3))</f>
        <v>36.208723844637476</v>
      </c>
      <c r="AD152">
        <f>($C$7*DF152+$D$7*DG152+$E$7*AC152)</f>
        <v>36.405500000000004</v>
      </c>
      <c r="AE152">
        <f t="shared" si="85"/>
        <v>6.1031484968617011</v>
      </c>
      <c r="AF152">
        <f t="shared" si="86"/>
        <v>61.055428560692924</v>
      </c>
      <c r="AG152">
        <f t="shared" si="87"/>
        <v>3.6023958061813297</v>
      </c>
      <c r="AH152">
        <f t="shared" si="88"/>
        <v>5.900205585487492</v>
      </c>
      <c r="AI152">
        <f t="shared" si="89"/>
        <v>2.5007526906803714</v>
      </c>
      <c r="AJ152">
        <f t="shared" si="90"/>
        <v>-26.185396676963652</v>
      </c>
      <c r="AK152">
        <f t="shared" si="91"/>
        <v>-97.850987721118784</v>
      </c>
      <c r="AL152">
        <f>2*0.95*0.0000000567*(((DE152+$B$7)+273)^4-(AD152+273)^4)</f>
        <v>-7.8333556213003961</v>
      </c>
      <c r="AM152">
        <f t="shared" si="92"/>
        <v>-33.800587041561812</v>
      </c>
      <c r="AN152">
        <v>0</v>
      </c>
      <c r="AO152">
        <v>0</v>
      </c>
      <c r="AP152">
        <f>IF(AN152*$H$13&gt;=AR152,1,(AR152/(AR152-AN152*$H$13)))</f>
        <v>1</v>
      </c>
      <c r="AQ152">
        <f t="shared" si="93"/>
        <v>0</v>
      </c>
      <c r="AR152">
        <f>MAX(0,($B$13+$C$13*DJ152)/(1+$D$13*DJ152)*DC152/(DE152+273)*$E$13)</f>
        <v>51933.701643071894</v>
      </c>
      <c r="AS152" t="s">
        <v>414</v>
      </c>
      <c r="AT152">
        <v>12558.6</v>
      </c>
      <c r="AU152">
        <v>607.06799999999998</v>
      </c>
      <c r="AV152">
        <v>2188.17</v>
      </c>
      <c r="AW152">
        <f t="shared" si="94"/>
        <v>0.72256817340517421</v>
      </c>
      <c r="AX152">
        <v>-1.734461745173538</v>
      </c>
      <c r="AY152" t="s">
        <v>1057</v>
      </c>
      <c r="AZ152">
        <v>12515.5</v>
      </c>
      <c r="BA152">
        <v>615.59834615384614</v>
      </c>
      <c r="BB152">
        <v>1270.46</v>
      </c>
      <c r="BC152">
        <f t="shared" si="95"/>
        <v>0.51545239822281208</v>
      </c>
      <c r="BD152">
        <v>0.5</v>
      </c>
      <c r="BE152">
        <f t="shared" si="96"/>
        <v>505.20112237192797</v>
      </c>
      <c r="BF152">
        <f t="shared" si="97"/>
        <v>4.7401191593538119</v>
      </c>
      <c r="BG152">
        <f t="shared" si="98"/>
        <v>130.20356505573332</v>
      </c>
      <c r="BH152">
        <f t="shared" si="99"/>
        <v>1.2815848219277665E-2</v>
      </c>
      <c r="BI152">
        <f t="shared" si="100"/>
        <v>0.7223446625631661</v>
      </c>
      <c r="BJ152">
        <f t="shared" si="101"/>
        <v>505.72083673162194</v>
      </c>
      <c r="BK152" t="s">
        <v>1058</v>
      </c>
      <c r="BL152">
        <v>2.23</v>
      </c>
      <c r="BM152">
        <f t="shared" si="102"/>
        <v>2.23</v>
      </c>
      <c r="BN152">
        <f t="shared" si="103"/>
        <v>0.99824473025518312</v>
      </c>
      <c r="BO152">
        <f t="shared" si="104"/>
        <v>0.51635874710908425</v>
      </c>
      <c r="BP152">
        <f t="shared" si="105"/>
        <v>0.41982396589110405</v>
      </c>
      <c r="BQ152">
        <f t="shared" si="106"/>
        <v>0.9871413189278041</v>
      </c>
      <c r="BR152">
        <f t="shared" si="107"/>
        <v>0.58042428635217713</v>
      </c>
      <c r="BS152">
        <f t="shared" si="108"/>
        <v>1.8705053599437189E-3</v>
      </c>
      <c r="BT152">
        <f t="shared" si="109"/>
        <v>0.99812949464005629</v>
      </c>
      <c r="BU152">
        <v>3390</v>
      </c>
      <c r="BV152">
        <v>300</v>
      </c>
      <c r="BW152">
        <v>300</v>
      </c>
      <c r="BX152">
        <v>300</v>
      </c>
      <c r="BY152">
        <v>12515.5</v>
      </c>
      <c r="BZ152">
        <v>1066.5899999999999</v>
      </c>
      <c r="CA152">
        <v>-9.8374199999999995E-3</v>
      </c>
      <c r="CB152">
        <v>-60.34</v>
      </c>
      <c r="CC152" t="s">
        <v>417</v>
      </c>
      <c r="CD152" t="s">
        <v>417</v>
      </c>
      <c r="CE152" t="s">
        <v>417</v>
      </c>
      <c r="CF152" t="s">
        <v>417</v>
      </c>
      <c r="CG152" t="s">
        <v>417</v>
      </c>
      <c r="CH152" t="s">
        <v>417</v>
      </c>
      <c r="CI152" t="s">
        <v>417</v>
      </c>
      <c r="CJ152" t="s">
        <v>417</v>
      </c>
      <c r="CK152" t="s">
        <v>417</v>
      </c>
      <c r="CL152" t="s">
        <v>417</v>
      </c>
      <c r="CM152">
        <f>$B$11*DK152+$C$11*DL152+$F$11*DW152*(1-DZ152)</f>
        <v>600.00616666666656</v>
      </c>
      <c r="CN152">
        <f t="shared" si="110"/>
        <v>505.20112237192797</v>
      </c>
      <c r="CO152">
        <f>($B$11*$D$9+$C$11*$D$9+$F$11*((EJ152+EB152)/MAX(EJ152+EB152+EK152, 0.1)*$I$9+EK152/MAX(EJ152+EB152+EK152, 0.1)*$J$9))/($B$11+$C$11+$F$11)</f>
        <v>0.84199321680070738</v>
      </c>
      <c r="CP152">
        <f>($B$11*$K$9+$C$11*$K$9+$F$11*((EJ152+EB152)/MAX(EJ152+EB152+EK152, 0.1)*$P$9+EK152/MAX(EJ152+EB152+EK152, 0.1)*$Q$9))/($B$11+$C$11+$F$11)</f>
        <v>0.16344690842536513</v>
      </c>
      <c r="CQ152">
        <v>6</v>
      </c>
      <c r="CR152">
        <v>0.5</v>
      </c>
      <c r="CS152" t="s">
        <v>418</v>
      </c>
      <c r="CT152">
        <v>2</v>
      </c>
      <c r="CU152">
        <v>1690406207.349999</v>
      </c>
      <c r="CV152">
        <v>410.02906666666661</v>
      </c>
      <c r="CW152">
        <v>415.01156666666668</v>
      </c>
      <c r="CX152">
        <v>35.57251999999999</v>
      </c>
      <c r="CY152">
        <v>34.999993333333329</v>
      </c>
      <c r="CZ152">
        <v>408.87206666666663</v>
      </c>
      <c r="DA152">
        <v>35.061519999999987</v>
      </c>
      <c r="DB152">
        <v>600.13046666666662</v>
      </c>
      <c r="DC152">
        <v>101.16889999999999</v>
      </c>
      <c r="DD152">
        <v>0.1001640466666667</v>
      </c>
      <c r="DE152">
        <v>35.789949999999997</v>
      </c>
      <c r="DF152">
        <v>36.405500000000004</v>
      </c>
      <c r="DG152">
        <v>999.9000000000002</v>
      </c>
      <c r="DH152">
        <v>0</v>
      </c>
      <c r="DI152">
        <v>0</v>
      </c>
      <c r="DJ152">
        <v>9992.2240000000002</v>
      </c>
      <c r="DK152">
        <v>0</v>
      </c>
      <c r="DL152">
        <v>137.3816333333333</v>
      </c>
      <c r="DM152">
        <v>-4.9899309999999986</v>
      </c>
      <c r="DN152">
        <v>425.14150000000012</v>
      </c>
      <c r="DO152">
        <v>430.06369999999998</v>
      </c>
      <c r="DP152">
        <v>0.56448926666666677</v>
      </c>
      <c r="DQ152">
        <v>415.01156666666668</v>
      </c>
      <c r="DR152">
        <v>34.999993333333329</v>
      </c>
      <c r="DS152">
        <v>3.5980193333333341</v>
      </c>
      <c r="DT152">
        <v>3.5409116666666671</v>
      </c>
      <c r="DU152">
        <v>27.089506666666669</v>
      </c>
      <c r="DV152">
        <v>26.817193333333329</v>
      </c>
      <c r="DW152">
        <v>600.00616666666656</v>
      </c>
      <c r="DX152">
        <v>0.93299933333333351</v>
      </c>
      <c r="DY152">
        <v>6.7000540000000011E-2</v>
      </c>
      <c r="DZ152">
        <v>0</v>
      </c>
      <c r="EA152">
        <v>615.82986666666659</v>
      </c>
      <c r="EB152">
        <v>4.9993100000000004</v>
      </c>
      <c r="EC152">
        <v>7046.8883333333342</v>
      </c>
      <c r="ED152">
        <v>5203.8223333333326</v>
      </c>
      <c r="EE152">
        <v>43.424799999999998</v>
      </c>
      <c r="EF152">
        <v>45.345666666666652</v>
      </c>
      <c r="EG152">
        <v>44.262199999999993</v>
      </c>
      <c r="EH152">
        <v>45.074599999999982</v>
      </c>
      <c r="EI152">
        <v>45.178866666666657</v>
      </c>
      <c r="EJ152">
        <v>555.14099999999996</v>
      </c>
      <c r="EK152">
        <v>39.86466666666665</v>
      </c>
      <c r="EL152">
        <v>0</v>
      </c>
      <c r="EM152">
        <v>147.20000004768369</v>
      </c>
      <c r="EN152">
        <v>0</v>
      </c>
      <c r="EO152">
        <v>615.59834615384614</v>
      </c>
      <c r="EP152">
        <v>-30.422119683276641</v>
      </c>
      <c r="EQ152">
        <v>10033.234863899799</v>
      </c>
      <c r="ER152">
        <v>7094.9107692307698</v>
      </c>
      <c r="ES152">
        <v>15</v>
      </c>
      <c r="ET152">
        <v>1690406236.0999999</v>
      </c>
      <c r="EU152" t="s">
        <v>1059</v>
      </c>
      <c r="EV152">
        <v>1690406236.0999999</v>
      </c>
      <c r="EW152">
        <v>1690406233.0999999</v>
      </c>
      <c r="EX152">
        <v>96</v>
      </c>
      <c r="EY152">
        <v>1.0999999999999999E-2</v>
      </c>
      <c r="EZ152">
        <v>8.0000000000000002E-3</v>
      </c>
      <c r="FA152">
        <v>1.157</v>
      </c>
      <c r="FB152">
        <v>0.51100000000000001</v>
      </c>
      <c r="FC152">
        <v>415</v>
      </c>
      <c r="FD152">
        <v>35</v>
      </c>
      <c r="FE152">
        <v>0.66</v>
      </c>
      <c r="FF152">
        <v>0.15</v>
      </c>
      <c r="FG152">
        <v>4.7422368716442387</v>
      </c>
      <c r="FH152">
        <v>-2.619270084943465E-2</v>
      </c>
      <c r="FI152">
        <v>3.331866856052456E-2</v>
      </c>
      <c r="FJ152">
        <v>1</v>
      </c>
      <c r="FK152">
        <v>-4.9839921951219512</v>
      </c>
      <c r="FL152">
        <v>-9.9150522648113176E-3</v>
      </c>
      <c r="FM152">
        <v>3.8572281499277362E-2</v>
      </c>
      <c r="FN152">
        <v>1</v>
      </c>
      <c r="FO152">
        <v>410.03212903225813</v>
      </c>
      <c r="FP152">
        <v>-0.46229032258128072</v>
      </c>
      <c r="FQ152">
        <v>4.0617604585811602E-2</v>
      </c>
      <c r="FR152">
        <v>1</v>
      </c>
      <c r="FS152">
        <v>0.53599531707317072</v>
      </c>
      <c r="FT152">
        <v>0.43987032752613298</v>
      </c>
      <c r="FU152">
        <v>4.3843044352213922E-2</v>
      </c>
      <c r="FV152">
        <v>1</v>
      </c>
      <c r="FW152">
        <v>35.553229032258059</v>
      </c>
      <c r="FX152">
        <v>0.48904354838699948</v>
      </c>
      <c r="FY152">
        <v>3.6787990620611569E-2</v>
      </c>
      <c r="FZ152">
        <v>1</v>
      </c>
      <c r="GA152">
        <v>5</v>
      </c>
      <c r="GB152">
        <v>5</v>
      </c>
      <c r="GC152" t="s">
        <v>420</v>
      </c>
      <c r="GD152">
        <v>3.1684800000000002</v>
      </c>
      <c r="GE152">
        <v>2.7971599999999999</v>
      </c>
      <c r="GF152">
        <v>0.101058</v>
      </c>
      <c r="GG152">
        <v>0.102769</v>
      </c>
      <c r="GH152">
        <v>0.15468399999999999</v>
      </c>
      <c r="GI152">
        <v>0.15375800000000001</v>
      </c>
      <c r="GJ152">
        <v>27626.2</v>
      </c>
      <c r="GK152">
        <v>22043.5</v>
      </c>
      <c r="GL152">
        <v>28764</v>
      </c>
      <c r="GM152">
        <v>24101</v>
      </c>
      <c r="GN152">
        <v>30938.6</v>
      </c>
      <c r="GO152">
        <v>29770.7</v>
      </c>
      <c r="GP152">
        <v>39682</v>
      </c>
      <c r="GQ152">
        <v>39323.1</v>
      </c>
      <c r="GR152">
        <v>2.06915</v>
      </c>
      <c r="GS152">
        <v>1.7662500000000001</v>
      </c>
      <c r="GT152">
        <v>7.9322599999999993E-2</v>
      </c>
      <c r="GU152">
        <v>0</v>
      </c>
      <c r="GV152">
        <v>35.115900000000003</v>
      </c>
      <c r="GW152">
        <v>999.9</v>
      </c>
      <c r="GX152">
        <v>59.9</v>
      </c>
      <c r="GY152">
        <v>36.9</v>
      </c>
      <c r="GZ152">
        <v>37.127299999999998</v>
      </c>
      <c r="HA152">
        <v>62.2134</v>
      </c>
      <c r="HB152">
        <v>29.8918</v>
      </c>
      <c r="HC152">
        <v>1</v>
      </c>
      <c r="HD152">
        <v>0.65191299999999996</v>
      </c>
      <c r="HE152">
        <v>0</v>
      </c>
      <c r="HF152">
        <v>20.282900000000001</v>
      </c>
      <c r="HG152">
        <v>5.2225299999999999</v>
      </c>
      <c r="HH152">
        <v>11.914099999999999</v>
      </c>
      <c r="HI152">
        <v>4.9634999999999998</v>
      </c>
      <c r="HJ152">
        <v>3.2919999999999998</v>
      </c>
      <c r="HK152">
        <v>9999</v>
      </c>
      <c r="HL152">
        <v>9999</v>
      </c>
      <c r="HM152">
        <v>9999</v>
      </c>
      <c r="HN152">
        <v>999.9</v>
      </c>
      <c r="HO152">
        <v>4.9702999999999999</v>
      </c>
      <c r="HP152">
        <v>1.87538</v>
      </c>
      <c r="HQ152">
        <v>1.87416</v>
      </c>
      <c r="HR152">
        <v>1.8733299999999999</v>
      </c>
      <c r="HS152">
        <v>1.8748100000000001</v>
      </c>
      <c r="HT152">
        <v>1.86975</v>
      </c>
      <c r="HU152">
        <v>1.87391</v>
      </c>
      <c r="HV152">
        <v>1.87897</v>
      </c>
      <c r="HW152">
        <v>0</v>
      </c>
      <c r="HX152">
        <v>0</v>
      </c>
      <c r="HY152">
        <v>0</v>
      </c>
      <c r="HZ152">
        <v>0</v>
      </c>
      <c r="IA152" t="s">
        <v>421</v>
      </c>
      <c r="IB152" t="s">
        <v>422</v>
      </c>
      <c r="IC152" t="s">
        <v>423</v>
      </c>
      <c r="ID152" t="s">
        <v>423</v>
      </c>
      <c r="IE152" t="s">
        <v>423</v>
      </c>
      <c r="IF152" t="s">
        <v>423</v>
      </c>
      <c r="IG152">
        <v>0</v>
      </c>
      <c r="IH152">
        <v>100</v>
      </c>
      <c r="II152">
        <v>100</v>
      </c>
      <c r="IJ152">
        <v>1.157</v>
      </c>
      <c r="IK152">
        <v>0.51100000000000001</v>
      </c>
      <c r="IL152">
        <v>1.1282106736522259</v>
      </c>
      <c r="IM152">
        <v>7.5022699049890511E-4</v>
      </c>
      <c r="IN152">
        <v>-1.9075414379404558E-6</v>
      </c>
      <c r="IO152">
        <v>4.87577687351772E-10</v>
      </c>
      <c r="IP152">
        <v>0.50296000000000163</v>
      </c>
      <c r="IQ152">
        <v>0</v>
      </c>
      <c r="IR152">
        <v>0</v>
      </c>
      <c r="IS152">
        <v>0</v>
      </c>
      <c r="IT152">
        <v>1</v>
      </c>
      <c r="IU152">
        <v>1943</v>
      </c>
      <c r="IV152">
        <v>1</v>
      </c>
      <c r="IW152">
        <v>21</v>
      </c>
      <c r="IX152">
        <v>2.1</v>
      </c>
      <c r="IY152">
        <v>2.1</v>
      </c>
      <c r="IZ152">
        <v>1.1059600000000001</v>
      </c>
      <c r="JA152">
        <v>2.4548299999999998</v>
      </c>
      <c r="JB152">
        <v>1.42578</v>
      </c>
      <c r="JC152">
        <v>2.2668499999999998</v>
      </c>
      <c r="JD152">
        <v>1.5478499999999999</v>
      </c>
      <c r="JE152">
        <v>2.34619</v>
      </c>
      <c r="JF152">
        <v>40.4</v>
      </c>
      <c r="JG152">
        <v>15.9445</v>
      </c>
      <c r="JH152">
        <v>18</v>
      </c>
      <c r="JI152">
        <v>632.64599999999996</v>
      </c>
      <c r="JJ152">
        <v>415.89800000000002</v>
      </c>
      <c r="JK152">
        <v>34.804299999999998</v>
      </c>
      <c r="JL152">
        <v>35.326900000000002</v>
      </c>
      <c r="JM152">
        <v>30.000299999999999</v>
      </c>
      <c r="JN152">
        <v>35.0944</v>
      </c>
      <c r="JO152">
        <v>35.006100000000004</v>
      </c>
      <c r="JP152">
        <v>22.1434</v>
      </c>
      <c r="JQ152">
        <v>0.82859799999999995</v>
      </c>
      <c r="JR152">
        <v>100</v>
      </c>
      <c r="JS152">
        <v>-999.9</v>
      </c>
      <c r="JT152">
        <v>414.916</v>
      </c>
      <c r="JU152">
        <v>35</v>
      </c>
      <c r="JV152">
        <v>93.727400000000003</v>
      </c>
      <c r="JW152">
        <v>100.044</v>
      </c>
    </row>
    <row r="153" spans="1:283" x14ac:dyDescent="0.2">
      <c r="A153">
        <v>137</v>
      </c>
      <c r="B153">
        <v>1690406348.5999999</v>
      </c>
      <c r="C153">
        <v>27978.5</v>
      </c>
      <c r="D153" t="s">
        <v>1060</v>
      </c>
      <c r="E153" t="s">
        <v>1061</v>
      </c>
      <c r="F153">
        <v>15</v>
      </c>
      <c r="P153">
        <v>1690406340.849999</v>
      </c>
      <c r="Q153">
        <f t="shared" si="74"/>
        <v>-1.0266878066640382E-4</v>
      </c>
      <c r="R153">
        <f t="shared" si="75"/>
        <v>-0.10266878066640382</v>
      </c>
      <c r="S153">
        <f t="shared" si="76"/>
        <v>0.97953679641395408</v>
      </c>
      <c r="T153">
        <f t="shared" si="77"/>
        <v>410.08063333333331</v>
      </c>
      <c r="U153">
        <f t="shared" si="78"/>
        <v>808.3835522583139</v>
      </c>
      <c r="V153">
        <f t="shared" si="79"/>
        <v>81.856969225050179</v>
      </c>
      <c r="W153">
        <f t="shared" si="80"/>
        <v>41.524790662526144</v>
      </c>
      <c r="X153">
        <f t="shared" si="81"/>
        <v>-3.6813925563223397E-3</v>
      </c>
      <c r="Y153">
        <f>IF(LEFT(CS153,1)&lt;&gt;"0",IF(LEFT(CS153,1)="1",3,CT153),$D$5+$E$5*(DJ153*DC153/($K$5*1000))+$F$5*(DJ153*DC153/($K$5*1000))*MAX(MIN(CQ153,$J$5),$I$5)*MAX(MIN(CQ153,$J$5),$I$5)+$G$5*MAX(MIN(CQ153,$J$5),$I$5)*(DJ153*DC153/($K$5*1000))+$H$5*(DJ153*DC153/($K$5*1000))*(DJ153*DC153/($K$5*1000)))</f>
        <v>2.9504089732568191</v>
      </c>
      <c r="Z153">
        <f t="shared" si="82"/>
        <v>-3.6839464029059855E-3</v>
      </c>
      <c r="AA153">
        <f t="shared" si="83"/>
        <v>-2.3022369074741271E-3</v>
      </c>
      <c r="AB153">
        <f t="shared" si="84"/>
        <v>209.81269113761851</v>
      </c>
      <c r="AC153">
        <f>(DE153+(AB153+2*0.95*0.0000000567*(((DE153+$B$7)+273)^4-(DE153+273)^4)-44100*Q153)/(1.84*29.3*Y153+8*0.95*0.0000000567*(DE153+273)^3))</f>
        <v>37.105173556010534</v>
      </c>
      <c r="AD153">
        <f>($C$7*DF153+$D$7*DG153+$E$7*AC153)</f>
        <v>36.755189999999992</v>
      </c>
      <c r="AE153">
        <f t="shared" si="85"/>
        <v>6.221117607766625</v>
      </c>
      <c r="AF153">
        <f t="shared" si="86"/>
        <v>59.692015262321988</v>
      </c>
      <c r="AG153">
        <f t="shared" si="87"/>
        <v>3.5350249065751811</v>
      </c>
      <c r="AH153">
        <f t="shared" si="88"/>
        <v>5.9221068195472926</v>
      </c>
      <c r="AI153">
        <f t="shared" si="89"/>
        <v>2.6860927011914439</v>
      </c>
      <c r="AJ153">
        <f t="shared" si="90"/>
        <v>4.5276932273884087</v>
      </c>
      <c r="AK153">
        <f t="shared" si="91"/>
        <v>-142.82747464922718</v>
      </c>
      <c r="AL153">
        <f>2*0.95*0.0000000567*(((DE153+$B$7)+273)^4-(AD153+273)^4)</f>
        <v>-11.450056632974675</v>
      </c>
      <c r="AM153">
        <f t="shared" si="92"/>
        <v>60.062853082805049</v>
      </c>
      <c r="AN153">
        <v>0</v>
      </c>
      <c r="AO153">
        <v>0</v>
      </c>
      <c r="AP153">
        <f>IF(AN153*$H$13&gt;=AR153,1,(AR153/(AR153-AN153*$H$13)))</f>
        <v>1</v>
      </c>
      <c r="AQ153">
        <f t="shared" si="93"/>
        <v>0</v>
      </c>
      <c r="AR153">
        <f>MAX(0,($B$13+$C$13*DJ153)/(1+$D$13*DJ153)*DC153/(DE153+273)*$E$13)</f>
        <v>51973.280633726143</v>
      </c>
      <c r="AS153" t="s">
        <v>414</v>
      </c>
      <c r="AT153">
        <v>12558.6</v>
      </c>
      <c r="AU153">
        <v>607.06799999999998</v>
      </c>
      <c r="AV153">
        <v>2188.17</v>
      </c>
      <c r="AW153">
        <f t="shared" si="94"/>
        <v>0.72256817340517421</v>
      </c>
      <c r="AX153">
        <v>-1.734461745173538</v>
      </c>
      <c r="AY153" t="s">
        <v>1062</v>
      </c>
      <c r="AZ153">
        <v>12574.8</v>
      </c>
      <c r="BA153">
        <v>464.9141923076923</v>
      </c>
      <c r="BB153">
        <v>543.04499999999996</v>
      </c>
      <c r="BC153">
        <f t="shared" si="95"/>
        <v>0.14387538360965968</v>
      </c>
      <c r="BD153">
        <v>0.5</v>
      </c>
      <c r="BE153">
        <f t="shared" si="96"/>
        <v>1093.2492903303723</v>
      </c>
      <c r="BF153">
        <f t="shared" si="97"/>
        <v>0.97953679641395408</v>
      </c>
      <c r="BG153">
        <f t="shared" si="98"/>
        <v>78.645830513635261</v>
      </c>
      <c r="BH153">
        <f t="shared" si="99"/>
        <v>2.482506566061745E-3</v>
      </c>
      <c r="BI153">
        <f t="shared" si="100"/>
        <v>3.0294450736126843</v>
      </c>
      <c r="BJ153">
        <f t="shared" si="101"/>
        <v>329.84499645844937</v>
      </c>
      <c r="BK153" t="s">
        <v>1063</v>
      </c>
      <c r="BL153">
        <v>-3.41</v>
      </c>
      <c r="BM153">
        <f t="shared" si="102"/>
        <v>-3.41</v>
      </c>
      <c r="BN153">
        <f t="shared" si="103"/>
        <v>1.0062794059424174</v>
      </c>
      <c r="BO153">
        <f t="shared" si="104"/>
        <v>0.14297756941067</v>
      </c>
      <c r="BP153">
        <f t="shared" si="105"/>
        <v>0.75065706020314116</v>
      </c>
      <c r="BQ153">
        <f t="shared" si="106"/>
        <v>-1.2203553050045706</v>
      </c>
      <c r="BR153">
        <f t="shared" si="107"/>
        <v>1.0404926437383546</v>
      </c>
      <c r="BS153">
        <f t="shared" si="108"/>
        <v>-1.0486956942964414E-3</v>
      </c>
      <c r="BT153">
        <f t="shared" si="109"/>
        <v>1.0010486956942963</v>
      </c>
      <c r="BU153">
        <v>3392</v>
      </c>
      <c r="BV153">
        <v>300</v>
      </c>
      <c r="BW153">
        <v>300</v>
      </c>
      <c r="BX153">
        <v>300</v>
      </c>
      <c r="BY153">
        <v>12574.8</v>
      </c>
      <c r="BZ153">
        <v>532.33000000000004</v>
      </c>
      <c r="CA153">
        <v>-9.2764600000000003E-3</v>
      </c>
      <c r="CB153">
        <v>-0.14000000000000001</v>
      </c>
      <c r="CC153" t="s">
        <v>417</v>
      </c>
      <c r="CD153" t="s">
        <v>417</v>
      </c>
      <c r="CE153" t="s">
        <v>417</v>
      </c>
      <c r="CF153" t="s">
        <v>417</v>
      </c>
      <c r="CG153" t="s">
        <v>417</v>
      </c>
      <c r="CH153" t="s">
        <v>417</v>
      </c>
      <c r="CI153" t="s">
        <v>417</v>
      </c>
      <c r="CJ153" t="s">
        <v>417</v>
      </c>
      <c r="CK153" t="s">
        <v>417</v>
      </c>
      <c r="CL153" t="s">
        <v>417</v>
      </c>
      <c r="CM153">
        <f>$B$11*DK153+$C$11*DL153+$F$11*DW153*(1-DZ153)</f>
        <v>1300.0536666666669</v>
      </c>
      <c r="CN153">
        <f t="shared" si="110"/>
        <v>1093.2492903303723</v>
      </c>
      <c r="CO153">
        <f>($B$11*$D$9+$C$11*$D$9+$F$11*((EJ153+EB153)/MAX(EJ153+EB153+EK153, 0.1)*$I$9+EK153/MAX(EJ153+EB153+EK153, 0.1)*$J$9))/($B$11+$C$11+$F$11)</f>
        <v>0.84092627740011672</v>
      </c>
      <c r="CP153">
        <f>($B$11*$K$9+$C$11*$K$9+$F$11*((EJ153+EB153)/MAX(EJ153+EB153+EK153, 0.1)*$P$9+EK153/MAX(EJ153+EB153+EK153, 0.1)*$Q$9))/($B$11+$C$11+$F$11)</f>
        <v>0.16138771538222535</v>
      </c>
      <c r="CQ153">
        <v>6</v>
      </c>
      <c r="CR153">
        <v>0.5</v>
      </c>
      <c r="CS153" t="s">
        <v>418</v>
      </c>
      <c r="CT153">
        <v>2</v>
      </c>
      <c r="CU153">
        <v>1690406340.849999</v>
      </c>
      <c r="CV153">
        <v>410.08063333333331</v>
      </c>
      <c r="CW153">
        <v>411.01786666666658</v>
      </c>
      <c r="CX153">
        <v>34.910356666666672</v>
      </c>
      <c r="CY153">
        <v>35.009419999999999</v>
      </c>
      <c r="CZ153">
        <v>408.9826333333333</v>
      </c>
      <c r="DA153">
        <v>34.399356666666662</v>
      </c>
      <c r="DB153">
        <v>600.12866666666673</v>
      </c>
      <c r="DC153">
        <v>101.15966666666669</v>
      </c>
      <c r="DD153">
        <v>0.10039608</v>
      </c>
      <c r="DE153">
        <v>35.857256666666672</v>
      </c>
      <c r="DF153">
        <v>36.755189999999992</v>
      </c>
      <c r="DG153">
        <v>999.9000000000002</v>
      </c>
      <c r="DH153">
        <v>0</v>
      </c>
      <c r="DI153">
        <v>0</v>
      </c>
      <c r="DJ153">
        <v>10003.387666666669</v>
      </c>
      <c r="DK153">
        <v>0</v>
      </c>
      <c r="DL153">
        <v>1009.907566666667</v>
      </c>
      <c r="DM153">
        <v>-0.87520756666666666</v>
      </c>
      <c r="DN153">
        <v>424.97890000000001</v>
      </c>
      <c r="DO153">
        <v>425.92953333333332</v>
      </c>
      <c r="DP153">
        <v>-9.8999646666666649E-2</v>
      </c>
      <c r="DQ153">
        <v>411.01786666666658</v>
      </c>
      <c r="DR153">
        <v>35.009419999999999</v>
      </c>
      <c r="DS153">
        <v>3.531528333333334</v>
      </c>
      <c r="DT153">
        <v>3.5415426666666669</v>
      </c>
      <c r="DU153">
        <v>26.772063333333339</v>
      </c>
      <c r="DV153">
        <v>26.82022000000001</v>
      </c>
      <c r="DW153">
        <v>1300.0536666666669</v>
      </c>
      <c r="DX153">
        <v>0.96900649999999966</v>
      </c>
      <c r="DY153">
        <v>3.0993266666666668E-2</v>
      </c>
      <c r="DZ153">
        <v>0</v>
      </c>
      <c r="EA153">
        <v>464.92433333333332</v>
      </c>
      <c r="EB153">
        <v>4.9993100000000004</v>
      </c>
      <c r="EC153">
        <v>8951.5400000000009</v>
      </c>
      <c r="ED153">
        <v>11469.96</v>
      </c>
      <c r="EE153">
        <v>43.5</v>
      </c>
      <c r="EF153">
        <v>45.091399999999993</v>
      </c>
      <c r="EG153">
        <v>43.95379999999998</v>
      </c>
      <c r="EH153">
        <v>44.875</v>
      </c>
      <c r="EI153">
        <v>45</v>
      </c>
      <c r="EJ153">
        <v>1254.913666666667</v>
      </c>
      <c r="EK153">
        <v>40.140333333333352</v>
      </c>
      <c r="EL153">
        <v>0</v>
      </c>
      <c r="EM153">
        <v>132.79999995231631</v>
      </c>
      <c r="EN153">
        <v>0</v>
      </c>
      <c r="EO153">
        <v>464.9141923076923</v>
      </c>
      <c r="EP153">
        <v>-1.8224615439698779</v>
      </c>
      <c r="EQ153">
        <v>44.331968198424043</v>
      </c>
      <c r="ER153">
        <v>8906.8442307692312</v>
      </c>
      <c r="ES153">
        <v>15</v>
      </c>
      <c r="ET153">
        <v>1690406365.0999999</v>
      </c>
      <c r="EU153" t="s">
        <v>1064</v>
      </c>
      <c r="EV153">
        <v>1690406365.0999999</v>
      </c>
      <c r="EW153">
        <v>1690406360.5999999</v>
      </c>
      <c r="EX153">
        <v>97</v>
      </c>
      <c r="EY153">
        <v>-6.2E-2</v>
      </c>
      <c r="EZ153">
        <v>0</v>
      </c>
      <c r="FA153">
        <v>1.0980000000000001</v>
      </c>
      <c r="FB153">
        <v>0.51100000000000001</v>
      </c>
      <c r="FC153">
        <v>411</v>
      </c>
      <c r="FD153">
        <v>35</v>
      </c>
      <c r="FE153">
        <v>0.28999999999999998</v>
      </c>
      <c r="FF153">
        <v>0.39</v>
      </c>
      <c r="FG153">
        <v>0.91743739465046426</v>
      </c>
      <c r="FH153">
        <v>-5.0261677982268063E-2</v>
      </c>
      <c r="FI153">
        <v>2.3274132316590101E-2</v>
      </c>
      <c r="FJ153">
        <v>1</v>
      </c>
      <c r="FK153">
        <v>-0.86474834146341462</v>
      </c>
      <c r="FL153">
        <v>-0.24661618118466899</v>
      </c>
      <c r="FM153">
        <v>3.8554776375899227E-2</v>
      </c>
      <c r="FN153">
        <v>1</v>
      </c>
      <c r="FO153">
        <v>410.14567741935491</v>
      </c>
      <c r="FP153">
        <v>-0.55916129032300255</v>
      </c>
      <c r="FQ153">
        <v>4.7887224437302527E-2</v>
      </c>
      <c r="FR153">
        <v>1</v>
      </c>
      <c r="FS153">
        <v>-0.1313903097560975</v>
      </c>
      <c r="FT153">
        <v>0.59762283135888417</v>
      </c>
      <c r="FU153">
        <v>5.9036506667471803E-2</v>
      </c>
      <c r="FV153">
        <v>0</v>
      </c>
      <c r="FW153">
        <v>34.902454838709673</v>
      </c>
      <c r="FX153">
        <v>0.65273225806445123</v>
      </c>
      <c r="FY153">
        <v>4.9071027117774543E-2</v>
      </c>
      <c r="FZ153">
        <v>1</v>
      </c>
      <c r="GA153">
        <v>4</v>
      </c>
      <c r="GB153">
        <v>5</v>
      </c>
      <c r="GC153" t="s">
        <v>489</v>
      </c>
      <c r="GD153">
        <v>3.1688800000000001</v>
      </c>
      <c r="GE153">
        <v>2.7979400000000001</v>
      </c>
      <c r="GF153">
        <v>0.101039</v>
      </c>
      <c r="GG153">
        <v>0.101965</v>
      </c>
      <c r="GH153">
        <v>0.15269099999999999</v>
      </c>
      <c r="GI153">
        <v>0.15374699999999999</v>
      </c>
      <c r="GJ153">
        <v>27623.5</v>
      </c>
      <c r="GK153">
        <v>22062.1</v>
      </c>
      <c r="GL153">
        <v>28761</v>
      </c>
      <c r="GM153">
        <v>24100.1</v>
      </c>
      <c r="GN153">
        <v>31009.599999999999</v>
      </c>
      <c r="GO153">
        <v>29770.9</v>
      </c>
      <c r="GP153">
        <v>39678.6</v>
      </c>
      <c r="GQ153">
        <v>39322.300000000003</v>
      </c>
      <c r="GR153">
        <v>2.06717</v>
      </c>
      <c r="GS153">
        <v>1.7853000000000001</v>
      </c>
      <c r="GT153">
        <v>0.116132</v>
      </c>
      <c r="GU153">
        <v>0</v>
      </c>
      <c r="GV153">
        <v>34.8626</v>
      </c>
      <c r="GW153">
        <v>999.9</v>
      </c>
      <c r="GX153">
        <v>59.8</v>
      </c>
      <c r="GY153">
        <v>37</v>
      </c>
      <c r="GZ153">
        <v>37.270800000000001</v>
      </c>
      <c r="HA153">
        <v>61.993400000000001</v>
      </c>
      <c r="HB153">
        <v>29.479199999999999</v>
      </c>
      <c r="HC153">
        <v>1</v>
      </c>
      <c r="HD153">
        <v>0.65762200000000004</v>
      </c>
      <c r="HE153">
        <v>0</v>
      </c>
      <c r="HF153">
        <v>20.276499999999999</v>
      </c>
      <c r="HG153">
        <v>5.2228300000000001</v>
      </c>
      <c r="HH153">
        <v>11.914099999999999</v>
      </c>
      <c r="HI153">
        <v>4.9637500000000001</v>
      </c>
      <c r="HJ153">
        <v>3.2919999999999998</v>
      </c>
      <c r="HK153">
        <v>9999</v>
      </c>
      <c r="HL153">
        <v>9999</v>
      </c>
      <c r="HM153">
        <v>9999</v>
      </c>
      <c r="HN153">
        <v>999.9</v>
      </c>
      <c r="HO153">
        <v>4.9703099999999996</v>
      </c>
      <c r="HP153">
        <v>1.8754</v>
      </c>
      <c r="HQ153">
        <v>1.87416</v>
      </c>
      <c r="HR153">
        <v>1.8733500000000001</v>
      </c>
      <c r="HS153">
        <v>1.87476</v>
      </c>
      <c r="HT153">
        <v>1.8697299999999999</v>
      </c>
      <c r="HU153">
        <v>1.87392</v>
      </c>
      <c r="HV153">
        <v>1.87897</v>
      </c>
      <c r="HW153">
        <v>0</v>
      </c>
      <c r="HX153">
        <v>0</v>
      </c>
      <c r="HY153">
        <v>0</v>
      </c>
      <c r="HZ153">
        <v>0</v>
      </c>
      <c r="IA153" t="s">
        <v>421</v>
      </c>
      <c r="IB153" t="s">
        <v>422</v>
      </c>
      <c r="IC153" t="s">
        <v>423</v>
      </c>
      <c r="ID153" t="s">
        <v>423</v>
      </c>
      <c r="IE153" t="s">
        <v>423</v>
      </c>
      <c r="IF153" t="s">
        <v>423</v>
      </c>
      <c r="IG153">
        <v>0</v>
      </c>
      <c r="IH153">
        <v>100</v>
      </c>
      <c r="II153">
        <v>100</v>
      </c>
      <c r="IJ153">
        <v>1.0980000000000001</v>
      </c>
      <c r="IK153">
        <v>0.51100000000000001</v>
      </c>
      <c r="IL153">
        <v>1.138928214763371</v>
      </c>
      <c r="IM153">
        <v>7.5022699049890511E-4</v>
      </c>
      <c r="IN153">
        <v>-1.9075414379404558E-6</v>
      </c>
      <c r="IO153">
        <v>4.87577687351772E-10</v>
      </c>
      <c r="IP153">
        <v>0.51105999999999341</v>
      </c>
      <c r="IQ153">
        <v>0</v>
      </c>
      <c r="IR153">
        <v>0</v>
      </c>
      <c r="IS153">
        <v>0</v>
      </c>
      <c r="IT153">
        <v>1</v>
      </c>
      <c r="IU153">
        <v>1943</v>
      </c>
      <c r="IV153">
        <v>1</v>
      </c>
      <c r="IW153">
        <v>21</v>
      </c>
      <c r="IX153">
        <v>1.9</v>
      </c>
      <c r="IY153">
        <v>1.9</v>
      </c>
      <c r="IZ153">
        <v>1.09619</v>
      </c>
      <c r="JA153">
        <v>2.4401899999999999</v>
      </c>
      <c r="JB153">
        <v>1.42578</v>
      </c>
      <c r="JC153">
        <v>2.2668499999999998</v>
      </c>
      <c r="JD153">
        <v>1.5478499999999999</v>
      </c>
      <c r="JE153">
        <v>2.50366</v>
      </c>
      <c r="JF153">
        <v>40.451000000000001</v>
      </c>
      <c r="JG153">
        <v>15.927</v>
      </c>
      <c r="JH153">
        <v>18</v>
      </c>
      <c r="JI153">
        <v>632.03800000000001</v>
      </c>
      <c r="JJ153">
        <v>427.74400000000003</v>
      </c>
      <c r="JK153">
        <v>34.971299999999999</v>
      </c>
      <c r="JL153">
        <v>35.422499999999999</v>
      </c>
      <c r="JM153">
        <v>30.000299999999999</v>
      </c>
      <c r="JN153">
        <v>35.191400000000002</v>
      </c>
      <c r="JO153">
        <v>35.104199999999999</v>
      </c>
      <c r="JP153">
        <v>21.9741</v>
      </c>
      <c r="JQ153">
        <v>1.9624699999999999</v>
      </c>
      <c r="JR153">
        <v>100</v>
      </c>
      <c r="JS153">
        <v>-999.9</v>
      </c>
      <c r="JT153">
        <v>410.77600000000001</v>
      </c>
      <c r="JU153">
        <v>35</v>
      </c>
      <c r="JV153">
        <v>93.718599999999995</v>
      </c>
      <c r="JW153">
        <v>100.041</v>
      </c>
    </row>
    <row r="154" spans="1:283" x14ac:dyDescent="0.2">
      <c r="A154">
        <v>138</v>
      </c>
      <c r="B154">
        <v>1690406503.5999999</v>
      </c>
      <c r="C154">
        <v>28133.5</v>
      </c>
      <c r="D154" t="s">
        <v>1065</v>
      </c>
      <c r="E154" t="s">
        <v>1066</v>
      </c>
      <c r="F154">
        <v>15</v>
      </c>
      <c r="P154">
        <v>1690406495.849999</v>
      </c>
      <c r="Q154">
        <f t="shared" si="74"/>
        <v>-9.5155258531505428E-5</v>
      </c>
      <c r="R154">
        <f t="shared" si="75"/>
        <v>-9.5155258531505429E-2</v>
      </c>
      <c r="S154">
        <f t="shared" si="76"/>
        <v>0.57286722010296487</v>
      </c>
      <c r="T154">
        <f t="shared" si="77"/>
        <v>409.97083333333319</v>
      </c>
      <c r="U154">
        <f t="shared" si="78"/>
        <v>635.51299658149821</v>
      </c>
      <c r="V154">
        <f t="shared" si="79"/>
        <v>64.35348146492953</v>
      </c>
      <c r="W154">
        <f t="shared" si="80"/>
        <v>41.514572583088011</v>
      </c>
      <c r="X154">
        <f t="shared" si="81"/>
        <v>-3.7088430408838912E-3</v>
      </c>
      <c r="Y154">
        <f>IF(LEFT(CS154,1)&lt;&gt;"0",IF(LEFT(CS154,1)="1",3,CT154),$D$5+$E$5*(DJ154*DC154/($K$5*1000))+$F$5*(DJ154*DC154/($K$5*1000))*MAX(MIN(CQ154,$J$5),$I$5)*MAX(MIN(CQ154,$J$5),$I$5)+$G$5*MAX(MIN(CQ154,$J$5),$I$5)*(DJ154*DC154/($K$5*1000))+$H$5*(DJ154*DC154/($K$5*1000))*(DJ154*DC154/($K$5*1000)))</f>
        <v>2.9509324176554896</v>
      </c>
      <c r="Z154">
        <f t="shared" si="82"/>
        <v>-3.71143466957007E-3</v>
      </c>
      <c r="AA154">
        <f t="shared" si="83"/>
        <v>-2.3194136763880387E-3</v>
      </c>
      <c r="AB154">
        <f t="shared" si="84"/>
        <v>98.070210066159717</v>
      </c>
      <c r="AC154">
        <f>(DE154+(AB154+2*0.95*0.0000000567*(((DE154+$B$7)+273)^4-(DE154+273)^4)-44100*Q154)/(1.84*29.3*Y154+8*0.95*0.0000000567*(DE154+273)^3))</f>
        <v>36.237969414857169</v>
      </c>
      <c r="AD154">
        <f>($C$7*DF154+$D$7*DG154+$E$7*AC154)</f>
        <v>36.105059999999987</v>
      </c>
      <c r="AE154">
        <f t="shared" si="85"/>
        <v>6.0033505479886289</v>
      </c>
      <c r="AF154">
        <f t="shared" si="86"/>
        <v>60.305057689568166</v>
      </c>
      <c r="AG154">
        <f t="shared" si="87"/>
        <v>3.5293495341380705</v>
      </c>
      <c r="AH154">
        <f t="shared" si="88"/>
        <v>5.8524934215403182</v>
      </c>
      <c r="AI154">
        <f t="shared" si="89"/>
        <v>2.4740010138505584</v>
      </c>
      <c r="AJ154">
        <f t="shared" si="90"/>
        <v>4.196346901239389</v>
      </c>
      <c r="AK154">
        <f t="shared" si="91"/>
        <v>-73.578373577089664</v>
      </c>
      <c r="AL154">
        <f>2*0.95*0.0000000567*(((DE154+$B$7)+273)^4-(AD154+273)^4)</f>
        <v>-5.8728058166595494</v>
      </c>
      <c r="AM154">
        <f t="shared" si="92"/>
        <v>22.815377573649897</v>
      </c>
      <c r="AN154">
        <v>0</v>
      </c>
      <c r="AO154">
        <v>0</v>
      </c>
      <c r="AP154">
        <f>IF(AN154*$H$13&gt;=AR154,1,(AR154/(AR154-AN154*$H$13)))</f>
        <v>1</v>
      </c>
      <c r="AQ154">
        <f t="shared" si="93"/>
        <v>0</v>
      </c>
      <c r="AR154">
        <f>MAX(0,($B$13+$C$13*DJ154)/(1+$D$13*DJ154)*DC154/(DE154+273)*$E$13)</f>
        <v>52024.317154432843</v>
      </c>
      <c r="AS154" t="s">
        <v>414</v>
      </c>
      <c r="AT154">
        <v>12558.6</v>
      </c>
      <c r="AU154">
        <v>607.06799999999998</v>
      </c>
      <c r="AV154">
        <v>2188.17</v>
      </c>
      <c r="AW154">
        <f t="shared" si="94"/>
        <v>0.72256817340517421</v>
      </c>
      <c r="AX154">
        <v>-1.734461745173538</v>
      </c>
      <c r="AY154" t="s">
        <v>1067</v>
      </c>
      <c r="AZ154">
        <v>12579.1</v>
      </c>
      <c r="BA154">
        <v>421.83807999999999</v>
      </c>
      <c r="BB154">
        <v>534.97400000000005</v>
      </c>
      <c r="BC154">
        <f t="shared" si="95"/>
        <v>0.21147928684384665</v>
      </c>
      <c r="BD154">
        <v>0.5</v>
      </c>
      <c r="BE154">
        <f t="shared" si="96"/>
        <v>505.20570904982372</v>
      </c>
      <c r="BF154">
        <f t="shared" si="97"/>
        <v>0.57286722010296487</v>
      </c>
      <c r="BG154">
        <f t="shared" si="98"/>
        <v>53.420271529648303</v>
      </c>
      <c r="BH154">
        <f t="shared" si="99"/>
        <v>4.5671078611048566E-3</v>
      </c>
      <c r="BI154">
        <f t="shared" si="100"/>
        <v>3.0902361610096936</v>
      </c>
      <c r="BJ154">
        <f t="shared" si="101"/>
        <v>326.84985697610517</v>
      </c>
      <c r="BK154" t="s">
        <v>1068</v>
      </c>
      <c r="BL154">
        <v>-2009.92</v>
      </c>
      <c r="BM154">
        <f t="shared" si="102"/>
        <v>-2009.92</v>
      </c>
      <c r="BN154">
        <f t="shared" si="103"/>
        <v>4.7570423983221612</v>
      </c>
      <c r="BO154">
        <f t="shared" si="104"/>
        <v>4.4456044141720656E-2</v>
      </c>
      <c r="BP154">
        <f t="shared" si="105"/>
        <v>0.39379717919339507</v>
      </c>
      <c r="BQ154">
        <f t="shared" si="106"/>
        <v>-1.5692834355147467</v>
      </c>
      <c r="BR154">
        <f t="shared" si="107"/>
        <v>1.0455973112424117</v>
      </c>
      <c r="BS154">
        <f t="shared" si="108"/>
        <v>-0.21181845944616284</v>
      </c>
      <c r="BT154">
        <f t="shared" si="109"/>
        <v>1.211818459446163</v>
      </c>
      <c r="BU154">
        <v>3394</v>
      </c>
      <c r="BV154">
        <v>300</v>
      </c>
      <c r="BW154">
        <v>300</v>
      </c>
      <c r="BX154">
        <v>300</v>
      </c>
      <c r="BY154">
        <v>12579.1</v>
      </c>
      <c r="BZ154">
        <v>505.33</v>
      </c>
      <c r="CA154">
        <v>-9.8872999999999999E-3</v>
      </c>
      <c r="CB154">
        <v>-9.9499999999999993</v>
      </c>
      <c r="CC154" t="s">
        <v>417</v>
      </c>
      <c r="CD154" t="s">
        <v>417</v>
      </c>
      <c r="CE154" t="s">
        <v>417</v>
      </c>
      <c r="CF154" t="s">
        <v>417</v>
      </c>
      <c r="CG154" t="s">
        <v>417</v>
      </c>
      <c r="CH154" t="s">
        <v>417</v>
      </c>
      <c r="CI154" t="s">
        <v>417</v>
      </c>
      <c r="CJ154" t="s">
        <v>417</v>
      </c>
      <c r="CK154" t="s">
        <v>417</v>
      </c>
      <c r="CL154" t="s">
        <v>417</v>
      </c>
      <c r="CM154">
        <f>$B$11*DK154+$C$11*DL154+$F$11*DW154*(1-DZ154)</f>
        <v>600.01150000000007</v>
      </c>
      <c r="CN154">
        <f t="shared" si="110"/>
        <v>505.20570904982372</v>
      </c>
      <c r="CO154">
        <f>($B$11*$D$9+$C$11*$D$9+$F$11*((EJ154+EB154)/MAX(EJ154+EB154+EK154, 0.1)*$I$9+EK154/MAX(EJ154+EB154+EK154, 0.1)*$J$9))/($B$11+$C$11+$F$11)</f>
        <v>0.84199337687664932</v>
      </c>
      <c r="CP154">
        <f>($B$11*$K$9+$C$11*$K$9+$F$11*((EJ154+EB154)/MAX(EJ154+EB154+EK154, 0.1)*$P$9+EK154/MAX(EJ154+EB154+EK154, 0.1)*$Q$9))/($B$11+$C$11+$F$11)</f>
        <v>0.16344721737193321</v>
      </c>
      <c r="CQ154">
        <v>6</v>
      </c>
      <c r="CR154">
        <v>0.5</v>
      </c>
      <c r="CS154" t="s">
        <v>418</v>
      </c>
      <c r="CT154">
        <v>2</v>
      </c>
      <c r="CU154">
        <v>1690406495.849999</v>
      </c>
      <c r="CV154">
        <v>409.97083333333319</v>
      </c>
      <c r="CW154">
        <v>410.50459999999998</v>
      </c>
      <c r="CX154">
        <v>34.853553333333338</v>
      </c>
      <c r="CY154">
        <v>34.945376666666668</v>
      </c>
      <c r="CZ154">
        <v>408.82583333333332</v>
      </c>
      <c r="DA154">
        <v>34.348553333333342</v>
      </c>
      <c r="DB154">
        <v>600.10080000000005</v>
      </c>
      <c r="DC154">
        <v>101.1622666666667</v>
      </c>
      <c r="DD154">
        <v>9.9992029999999982E-2</v>
      </c>
      <c r="DE154">
        <v>35.64256666666666</v>
      </c>
      <c r="DF154">
        <v>36.105059999999987</v>
      </c>
      <c r="DG154">
        <v>999.9000000000002</v>
      </c>
      <c r="DH154">
        <v>0</v>
      </c>
      <c r="DI154">
        <v>0</v>
      </c>
      <c r="DJ154">
        <v>10006.10466666667</v>
      </c>
      <c r="DK154">
        <v>0</v>
      </c>
      <c r="DL154">
        <v>449.74499999999989</v>
      </c>
      <c r="DM154">
        <v>-0.58064786666666657</v>
      </c>
      <c r="DN154">
        <v>424.73</v>
      </c>
      <c r="DO154">
        <v>425.3694000000001</v>
      </c>
      <c r="DP154">
        <v>-8.5741496666666667E-2</v>
      </c>
      <c r="DQ154">
        <v>410.50459999999998</v>
      </c>
      <c r="DR154">
        <v>34.945376666666668</v>
      </c>
      <c r="DS154">
        <v>3.5264786666666672</v>
      </c>
      <c r="DT154">
        <v>3.5351509999999999</v>
      </c>
      <c r="DU154">
        <v>26.747756666666671</v>
      </c>
      <c r="DV154">
        <v>26.789516666666671</v>
      </c>
      <c r="DW154">
        <v>600.01150000000007</v>
      </c>
      <c r="DX154">
        <v>0.93299606666666657</v>
      </c>
      <c r="DY154">
        <v>6.700423333333333E-2</v>
      </c>
      <c r="DZ154">
        <v>0</v>
      </c>
      <c r="EA154">
        <v>421.93700000000001</v>
      </c>
      <c r="EB154">
        <v>4.9993100000000004</v>
      </c>
      <c r="EC154">
        <v>6839.7929999999997</v>
      </c>
      <c r="ED154">
        <v>5203.8606666666656</v>
      </c>
      <c r="EE154">
        <v>43.099799999999981</v>
      </c>
      <c r="EF154">
        <v>44.932866666666648</v>
      </c>
      <c r="EG154">
        <v>43.951699999999967</v>
      </c>
      <c r="EH154">
        <v>44.625</v>
      </c>
      <c r="EI154">
        <v>44.818299999999979</v>
      </c>
      <c r="EJ154">
        <v>555.14433333333341</v>
      </c>
      <c r="EK154">
        <v>39.868333333333318</v>
      </c>
      <c r="EL154">
        <v>0</v>
      </c>
      <c r="EM154">
        <v>154.5999999046326</v>
      </c>
      <c r="EN154">
        <v>0</v>
      </c>
      <c r="EO154">
        <v>421.83807999999999</v>
      </c>
      <c r="EP154">
        <v>-8.2599230845217253</v>
      </c>
      <c r="EQ154">
        <v>-2941.7361502562699</v>
      </c>
      <c r="ER154">
        <v>6745.3360000000011</v>
      </c>
      <c r="ES154">
        <v>15</v>
      </c>
      <c r="ET154">
        <v>1690406520.5999999</v>
      </c>
      <c r="EU154" t="s">
        <v>1069</v>
      </c>
      <c r="EV154">
        <v>1690406519.5999999</v>
      </c>
      <c r="EW154">
        <v>1690406520.5999999</v>
      </c>
      <c r="EX154">
        <v>98</v>
      </c>
      <c r="EY154">
        <v>4.7E-2</v>
      </c>
      <c r="EZ154">
        <v>-7.0000000000000001E-3</v>
      </c>
      <c r="FA154">
        <v>1.145</v>
      </c>
      <c r="FB154">
        <v>0.505</v>
      </c>
      <c r="FC154">
        <v>411</v>
      </c>
      <c r="FD154">
        <v>35</v>
      </c>
      <c r="FE154">
        <v>0.37</v>
      </c>
      <c r="FF154">
        <v>0.2</v>
      </c>
      <c r="FG154">
        <v>0.61314688081336499</v>
      </c>
      <c r="FH154">
        <v>0.35088156046669938</v>
      </c>
      <c r="FI154">
        <v>3.9474921388379693E-2</v>
      </c>
      <c r="FJ154">
        <v>1</v>
      </c>
      <c r="FK154">
        <v>-0.56662072499999994</v>
      </c>
      <c r="FL154">
        <v>-0.38962510694183611</v>
      </c>
      <c r="FM154">
        <v>4.9069569339350999E-2</v>
      </c>
      <c r="FN154">
        <v>1</v>
      </c>
      <c r="FO154">
        <v>409.92399999999998</v>
      </c>
      <c r="FP154">
        <v>-0.17758398220180921</v>
      </c>
      <c r="FQ154">
        <v>1.968078589216736E-2</v>
      </c>
      <c r="FR154">
        <v>1</v>
      </c>
      <c r="FS154">
        <v>-0.11673639500000001</v>
      </c>
      <c r="FT154">
        <v>0.5236059332082551</v>
      </c>
      <c r="FU154">
        <v>5.1295472409521439E-2</v>
      </c>
      <c r="FV154">
        <v>0</v>
      </c>
      <c r="FW154">
        <v>34.852486666666657</v>
      </c>
      <c r="FX154">
        <v>0.45825317018913608</v>
      </c>
      <c r="FY154">
        <v>3.3401095125094017E-2</v>
      </c>
      <c r="FZ154">
        <v>1</v>
      </c>
      <c r="GA154">
        <v>4</v>
      </c>
      <c r="GB154">
        <v>5</v>
      </c>
      <c r="GC154" t="s">
        <v>489</v>
      </c>
      <c r="GD154">
        <v>3.16805</v>
      </c>
      <c r="GE154">
        <v>2.7968700000000002</v>
      </c>
      <c r="GF154">
        <v>0.100992</v>
      </c>
      <c r="GG154">
        <v>0.101843</v>
      </c>
      <c r="GH154">
        <v>0.152332</v>
      </c>
      <c r="GI154">
        <v>0.153473</v>
      </c>
      <c r="GJ154">
        <v>27613.4</v>
      </c>
      <c r="GK154">
        <v>22060.5</v>
      </c>
      <c r="GL154">
        <v>28749.5</v>
      </c>
      <c r="GM154">
        <v>24095.5</v>
      </c>
      <c r="GN154">
        <v>31012.400000000001</v>
      </c>
      <c r="GO154">
        <v>29774.6</v>
      </c>
      <c r="GP154">
        <v>39664.6</v>
      </c>
      <c r="GQ154">
        <v>39313.800000000003</v>
      </c>
      <c r="GR154">
        <v>2.0654699999999999</v>
      </c>
      <c r="GS154">
        <v>1.7613799999999999</v>
      </c>
      <c r="GT154">
        <v>0.10527300000000001</v>
      </c>
      <c r="GU154">
        <v>0</v>
      </c>
      <c r="GV154">
        <v>34.396299999999997</v>
      </c>
      <c r="GW154">
        <v>999.9</v>
      </c>
      <c r="GX154">
        <v>59.8</v>
      </c>
      <c r="GY154">
        <v>37</v>
      </c>
      <c r="GZ154">
        <v>37.270699999999998</v>
      </c>
      <c r="HA154">
        <v>62.2134</v>
      </c>
      <c r="HB154">
        <v>29.5593</v>
      </c>
      <c r="HC154">
        <v>1</v>
      </c>
      <c r="HD154">
        <v>0.66900400000000004</v>
      </c>
      <c r="HE154">
        <v>0</v>
      </c>
      <c r="HF154">
        <v>20.282399999999999</v>
      </c>
      <c r="HG154">
        <v>5.2225299999999999</v>
      </c>
      <c r="HH154">
        <v>11.914099999999999</v>
      </c>
      <c r="HI154">
        <v>4.9635499999999997</v>
      </c>
      <c r="HJ154">
        <v>3.2919999999999998</v>
      </c>
      <c r="HK154">
        <v>9999</v>
      </c>
      <c r="HL154">
        <v>9999</v>
      </c>
      <c r="HM154">
        <v>9999</v>
      </c>
      <c r="HN154">
        <v>999.9</v>
      </c>
      <c r="HO154">
        <v>4.9703099999999996</v>
      </c>
      <c r="HP154">
        <v>1.8753599999999999</v>
      </c>
      <c r="HQ154">
        <v>1.87416</v>
      </c>
      <c r="HR154">
        <v>1.87334</v>
      </c>
      <c r="HS154">
        <v>1.87479</v>
      </c>
      <c r="HT154">
        <v>1.86975</v>
      </c>
      <c r="HU154">
        <v>1.8738699999999999</v>
      </c>
      <c r="HV154">
        <v>1.87897</v>
      </c>
      <c r="HW154">
        <v>0</v>
      </c>
      <c r="HX154">
        <v>0</v>
      </c>
      <c r="HY154">
        <v>0</v>
      </c>
      <c r="HZ154">
        <v>0</v>
      </c>
      <c r="IA154" t="s">
        <v>421</v>
      </c>
      <c r="IB154" t="s">
        <v>422</v>
      </c>
      <c r="IC154" t="s">
        <v>423</v>
      </c>
      <c r="ID154" t="s">
        <v>423</v>
      </c>
      <c r="IE154" t="s">
        <v>423</v>
      </c>
      <c r="IF154" t="s">
        <v>423</v>
      </c>
      <c r="IG154">
        <v>0</v>
      </c>
      <c r="IH154">
        <v>100</v>
      </c>
      <c r="II154">
        <v>100</v>
      </c>
      <c r="IJ154">
        <v>1.145</v>
      </c>
      <c r="IK154">
        <v>0.505</v>
      </c>
      <c r="IL154">
        <v>1.0770671395952831</v>
      </c>
      <c r="IM154">
        <v>7.5022699049890511E-4</v>
      </c>
      <c r="IN154">
        <v>-1.9075414379404558E-6</v>
      </c>
      <c r="IO154">
        <v>4.87577687351772E-10</v>
      </c>
      <c r="IP154">
        <v>0.51107999999999976</v>
      </c>
      <c r="IQ154">
        <v>0</v>
      </c>
      <c r="IR154">
        <v>0</v>
      </c>
      <c r="IS154">
        <v>0</v>
      </c>
      <c r="IT154">
        <v>1</v>
      </c>
      <c r="IU154">
        <v>1943</v>
      </c>
      <c r="IV154">
        <v>1</v>
      </c>
      <c r="IW154">
        <v>21</v>
      </c>
      <c r="IX154">
        <v>2.2999999999999998</v>
      </c>
      <c r="IY154">
        <v>2.4</v>
      </c>
      <c r="IZ154">
        <v>1.09619</v>
      </c>
      <c r="JA154">
        <v>2.4475099999999999</v>
      </c>
      <c r="JB154">
        <v>1.42578</v>
      </c>
      <c r="JC154">
        <v>2.2668499999999998</v>
      </c>
      <c r="JD154">
        <v>1.5478499999999999</v>
      </c>
      <c r="JE154">
        <v>2.4304199999999998</v>
      </c>
      <c r="JF154">
        <v>40.451000000000001</v>
      </c>
      <c r="JG154">
        <v>15.9095</v>
      </c>
      <c r="JH154">
        <v>18</v>
      </c>
      <c r="JI154">
        <v>631.904</v>
      </c>
      <c r="JJ154">
        <v>414.47399999999999</v>
      </c>
      <c r="JK154">
        <v>35.022500000000001</v>
      </c>
      <c r="JL154">
        <v>35.518500000000003</v>
      </c>
      <c r="JM154">
        <v>30.000399999999999</v>
      </c>
      <c r="JN154">
        <v>35.317100000000003</v>
      </c>
      <c r="JO154">
        <v>35.232199999999999</v>
      </c>
      <c r="JP154">
        <v>21.955300000000001</v>
      </c>
      <c r="JQ154">
        <v>2.7936000000000001</v>
      </c>
      <c r="JR154">
        <v>100</v>
      </c>
      <c r="JS154">
        <v>-999.9</v>
      </c>
      <c r="JT154">
        <v>410.452</v>
      </c>
      <c r="JU154">
        <v>35</v>
      </c>
      <c r="JV154">
        <v>93.683800000000005</v>
      </c>
      <c r="JW154">
        <v>100.02</v>
      </c>
    </row>
    <row r="155" spans="1:283" x14ac:dyDescent="0.2">
      <c r="A155">
        <v>139</v>
      </c>
      <c r="B155">
        <v>1690406635.0999999</v>
      </c>
      <c r="C155">
        <v>28265</v>
      </c>
      <c r="D155" t="s">
        <v>1070</v>
      </c>
      <c r="E155" t="s">
        <v>1071</v>
      </c>
      <c r="F155">
        <v>15</v>
      </c>
      <c r="P155">
        <v>1690406627.349999</v>
      </c>
      <c r="Q155">
        <f t="shared" si="74"/>
        <v>1.3211277407021494E-3</v>
      </c>
      <c r="R155">
        <f t="shared" si="75"/>
        <v>1.3211277407021493</v>
      </c>
      <c r="S155">
        <f t="shared" si="76"/>
        <v>7.7192953320143367</v>
      </c>
      <c r="T155">
        <f t="shared" si="77"/>
        <v>409.69986666666671</v>
      </c>
      <c r="U155">
        <f t="shared" si="78"/>
        <v>176.56395807195162</v>
      </c>
      <c r="V155">
        <f t="shared" si="79"/>
        <v>17.878448624618997</v>
      </c>
      <c r="W155">
        <f t="shared" si="80"/>
        <v>41.485239103715166</v>
      </c>
      <c r="X155">
        <f t="shared" si="81"/>
        <v>5.6138318663343623E-2</v>
      </c>
      <c r="Y155">
        <f>IF(LEFT(CS155,1)&lt;&gt;"0",IF(LEFT(CS155,1)="1",3,CT155),$D$5+$E$5*(DJ155*DC155/($K$5*1000))+$F$5*(DJ155*DC155/($K$5*1000))*MAX(MIN(CQ155,$J$5),$I$5)*MAX(MIN(CQ155,$J$5),$I$5)+$G$5*MAX(MIN(CQ155,$J$5),$I$5)*(DJ155*DC155/($K$5*1000))+$H$5*(DJ155*DC155/($K$5*1000))*(DJ155*DC155/($K$5*1000)))</f>
        <v>2.9492023863807266</v>
      </c>
      <c r="Z155">
        <f t="shared" si="82"/>
        <v>5.5551353295716435E-2</v>
      </c>
      <c r="AA155">
        <f t="shared" si="83"/>
        <v>3.4771820788975907E-2</v>
      </c>
      <c r="AB155">
        <f t="shared" si="84"/>
        <v>114.01970713032492</v>
      </c>
      <c r="AC155">
        <f>(DE155+(AB155+2*0.95*0.0000000567*(((DE155+$B$7)+273)^4-(DE155+273)^4)-44100*Q155)/(1.84*29.3*Y155+8*0.95*0.0000000567*(DE155+273)^3))</f>
        <v>35.910642920214066</v>
      </c>
      <c r="AD155">
        <f>($C$7*DF155+$D$7*DG155+$E$7*AC155)</f>
        <v>36.023503333333331</v>
      </c>
      <c r="AE155">
        <f t="shared" si="85"/>
        <v>5.9765055124825643</v>
      </c>
      <c r="AF155">
        <f t="shared" si="86"/>
        <v>63.1319103254555</v>
      </c>
      <c r="AG155">
        <f t="shared" si="87"/>
        <v>3.6832511581049987</v>
      </c>
      <c r="AH155">
        <f t="shared" si="88"/>
        <v>5.8342146453627439</v>
      </c>
      <c r="AI155">
        <f t="shared" si="89"/>
        <v>2.2932543543775656</v>
      </c>
      <c r="AJ155">
        <f t="shared" si="90"/>
        <v>-58.26173336496479</v>
      </c>
      <c r="AK155">
        <f t="shared" si="91"/>
        <v>-69.589451626867771</v>
      </c>
      <c r="AL155">
        <f>2*0.95*0.0000000567*(((DE155+$B$7)+273)^4-(AD155+273)^4)</f>
        <v>-5.553948147727338</v>
      </c>
      <c r="AM155">
        <f t="shared" si="92"/>
        <v>-19.385426009234983</v>
      </c>
      <c r="AN155">
        <v>0</v>
      </c>
      <c r="AO155">
        <v>0</v>
      </c>
      <c r="AP155">
        <f>IF(AN155*$H$13&gt;=AR155,1,(AR155/(AR155-AN155*$H$13)))</f>
        <v>1</v>
      </c>
      <c r="AQ155">
        <f t="shared" si="93"/>
        <v>0</v>
      </c>
      <c r="AR155">
        <f>MAX(0,($B$13+$C$13*DJ155)/(1+$D$13*DJ155)*DC155/(DE155+273)*$E$13)</f>
        <v>51984.767333560107</v>
      </c>
      <c r="AS155" t="s">
        <v>414</v>
      </c>
      <c r="AT155">
        <v>12558.6</v>
      </c>
      <c r="AU155">
        <v>607.06799999999998</v>
      </c>
      <c r="AV155">
        <v>2188.17</v>
      </c>
      <c r="AW155">
        <f t="shared" si="94"/>
        <v>0.72256817340517421</v>
      </c>
      <c r="AX155">
        <v>-1.734461745173538</v>
      </c>
      <c r="AY155" t="s">
        <v>1072</v>
      </c>
      <c r="AZ155">
        <v>12541.9</v>
      </c>
      <c r="BA155">
        <v>632.81467999999995</v>
      </c>
      <c r="BB155">
        <v>1268.3499999999999</v>
      </c>
      <c r="BC155">
        <f t="shared" si="95"/>
        <v>0.50107251153072885</v>
      </c>
      <c r="BD155">
        <v>0.5</v>
      </c>
      <c r="BE155">
        <f t="shared" si="96"/>
        <v>589.21919975664503</v>
      </c>
      <c r="BF155">
        <f t="shared" si="97"/>
        <v>7.7192953320143367</v>
      </c>
      <c r="BG155">
        <f t="shared" si="98"/>
        <v>147.62077213209417</v>
      </c>
      <c r="BH155">
        <f t="shared" si="99"/>
        <v>1.6044550281274602E-2</v>
      </c>
      <c r="BI155">
        <f t="shared" si="100"/>
        <v>0.72520991839791871</v>
      </c>
      <c r="BJ155">
        <f t="shared" si="101"/>
        <v>505.38616691601658</v>
      </c>
      <c r="BK155" t="s">
        <v>1073</v>
      </c>
      <c r="BL155">
        <v>-2937.55</v>
      </c>
      <c r="BM155">
        <f t="shared" si="102"/>
        <v>-2937.55</v>
      </c>
      <c r="BN155">
        <f t="shared" si="103"/>
        <v>3.3160405250916547</v>
      </c>
      <c r="BO155">
        <f t="shared" si="104"/>
        <v>0.15110566585035307</v>
      </c>
      <c r="BP155">
        <f t="shared" si="105"/>
        <v>0.17945186237250574</v>
      </c>
      <c r="BQ155">
        <f t="shared" si="106"/>
        <v>0.96106550609271091</v>
      </c>
      <c r="BR155">
        <f t="shared" si="107"/>
        <v>0.58175879861008339</v>
      </c>
      <c r="BS155">
        <f t="shared" si="108"/>
        <v>-0.70143829267472857</v>
      </c>
      <c r="BT155">
        <f t="shared" si="109"/>
        <v>1.7014382926747285</v>
      </c>
      <c r="BU155">
        <v>3396</v>
      </c>
      <c r="BV155">
        <v>300</v>
      </c>
      <c r="BW155">
        <v>300</v>
      </c>
      <c r="BX155">
        <v>300</v>
      </c>
      <c r="BY155">
        <v>12541.9</v>
      </c>
      <c r="BZ155">
        <v>1085.08</v>
      </c>
      <c r="CA155">
        <v>-9.7730500000000001E-3</v>
      </c>
      <c r="CB155">
        <v>-51.81</v>
      </c>
      <c r="CC155" t="s">
        <v>417</v>
      </c>
      <c r="CD155" t="s">
        <v>417</v>
      </c>
      <c r="CE155" t="s">
        <v>417</v>
      </c>
      <c r="CF155" t="s">
        <v>417</v>
      </c>
      <c r="CG155" t="s">
        <v>417</v>
      </c>
      <c r="CH155" t="s">
        <v>417</v>
      </c>
      <c r="CI155" t="s">
        <v>417</v>
      </c>
      <c r="CJ155" t="s">
        <v>417</v>
      </c>
      <c r="CK155" t="s">
        <v>417</v>
      </c>
      <c r="CL155" t="s">
        <v>417</v>
      </c>
      <c r="CM155">
        <f>$B$11*DK155+$C$11*DL155+$F$11*DW155*(1-DZ155)</f>
        <v>700.03650000000005</v>
      </c>
      <c r="CN155">
        <f t="shared" si="110"/>
        <v>589.21919975664503</v>
      </c>
      <c r="CO155">
        <f>($B$11*$D$9+$C$11*$D$9+$F$11*((EJ155+EB155)/MAX(EJ155+EB155+EK155, 0.1)*$I$9+EK155/MAX(EJ155+EB155+EK155, 0.1)*$J$9))/($B$11+$C$11+$F$11)</f>
        <v>0.8416978254085965</v>
      </c>
      <c r="CP155">
        <f>($B$11*$K$9+$C$11*$K$9+$F$11*((EJ155+EB155)/MAX(EJ155+EB155+EK155, 0.1)*$P$9+EK155/MAX(EJ155+EB155+EK155, 0.1)*$Q$9))/($B$11+$C$11+$F$11)</f>
        <v>0.16287680303859142</v>
      </c>
      <c r="CQ155">
        <v>6</v>
      </c>
      <c r="CR155">
        <v>0.5</v>
      </c>
      <c r="CS155" t="s">
        <v>418</v>
      </c>
      <c r="CT155">
        <v>2</v>
      </c>
      <c r="CU155">
        <v>1690406627.349999</v>
      </c>
      <c r="CV155">
        <v>409.69986666666671</v>
      </c>
      <c r="CW155">
        <v>417.95780000000008</v>
      </c>
      <c r="CX155">
        <v>36.375046666666663</v>
      </c>
      <c r="CY155">
        <v>35.102379999999997</v>
      </c>
      <c r="CZ155">
        <v>408.51086666666669</v>
      </c>
      <c r="DA155">
        <v>35.87054333333333</v>
      </c>
      <c r="DB155">
        <v>600.19093333333331</v>
      </c>
      <c r="DC155">
        <v>101.15746666666671</v>
      </c>
      <c r="DD155">
        <v>0.10016722333333331</v>
      </c>
      <c r="DE155">
        <v>35.585826666666669</v>
      </c>
      <c r="DF155">
        <v>36.023503333333331</v>
      </c>
      <c r="DG155">
        <v>999.9000000000002</v>
      </c>
      <c r="DH155">
        <v>0</v>
      </c>
      <c r="DI155">
        <v>0</v>
      </c>
      <c r="DJ155">
        <v>9996.751666666667</v>
      </c>
      <c r="DK155">
        <v>0</v>
      </c>
      <c r="DL155">
        <v>451.39373333333339</v>
      </c>
      <c r="DM155">
        <v>-8.3019280000000002</v>
      </c>
      <c r="DN155">
        <v>425.11959999999999</v>
      </c>
      <c r="DO155">
        <v>433.1628</v>
      </c>
      <c r="DP155">
        <v>1.272664</v>
      </c>
      <c r="DQ155">
        <v>417.95780000000008</v>
      </c>
      <c r="DR155">
        <v>35.102379999999997</v>
      </c>
      <c r="DS155">
        <v>3.6796060000000002</v>
      </c>
      <c r="DT155">
        <v>3.5508670000000011</v>
      </c>
      <c r="DU155">
        <v>27.47207666666667</v>
      </c>
      <c r="DV155">
        <v>26.86494333333334</v>
      </c>
      <c r="DW155">
        <v>700.03650000000005</v>
      </c>
      <c r="DX155">
        <v>0.94299950000000021</v>
      </c>
      <c r="DY155">
        <v>5.7000436666666689E-2</v>
      </c>
      <c r="DZ155">
        <v>0</v>
      </c>
      <c r="EA155">
        <v>633.10226666666654</v>
      </c>
      <c r="EB155">
        <v>4.9993100000000004</v>
      </c>
      <c r="EC155">
        <v>6707.3253333333332</v>
      </c>
      <c r="ED155">
        <v>6100.0793333333331</v>
      </c>
      <c r="EE155">
        <v>42.678733333333319</v>
      </c>
      <c r="EF155">
        <v>44.649800000000013</v>
      </c>
      <c r="EG155">
        <v>43.625</v>
      </c>
      <c r="EH155">
        <v>44.375</v>
      </c>
      <c r="EI155">
        <v>44.441199999999967</v>
      </c>
      <c r="EJ155">
        <v>655.41933333333327</v>
      </c>
      <c r="EK155">
        <v>39.618000000000002</v>
      </c>
      <c r="EL155">
        <v>0</v>
      </c>
      <c r="EM155">
        <v>131</v>
      </c>
      <c r="EN155">
        <v>0</v>
      </c>
      <c r="EO155">
        <v>632.81467999999995</v>
      </c>
      <c r="EP155">
        <v>-23.912307655818569</v>
      </c>
      <c r="EQ155">
        <v>318.5084619962999</v>
      </c>
      <c r="ER155">
        <v>6707.3432000000003</v>
      </c>
      <c r="ES155">
        <v>15</v>
      </c>
      <c r="ET155">
        <v>1690406654.5999999</v>
      </c>
      <c r="EU155" t="s">
        <v>1074</v>
      </c>
      <c r="EV155">
        <v>1690406654.5999999</v>
      </c>
      <c r="EW155">
        <v>1690406520.5999999</v>
      </c>
      <c r="EX155">
        <v>99</v>
      </c>
      <c r="EY155">
        <v>4.9000000000000002E-2</v>
      </c>
      <c r="EZ155">
        <v>-7.0000000000000001E-3</v>
      </c>
      <c r="FA155">
        <v>1.1890000000000001</v>
      </c>
      <c r="FB155">
        <v>0.505</v>
      </c>
      <c r="FC155">
        <v>418</v>
      </c>
      <c r="FD155">
        <v>35</v>
      </c>
      <c r="FE155">
        <v>0.36</v>
      </c>
      <c r="FF155">
        <v>0.2</v>
      </c>
      <c r="FG155">
        <v>7.7665255150836332</v>
      </c>
      <c r="FH155">
        <v>-0.37770822654595498</v>
      </c>
      <c r="FI155">
        <v>3.8763318980436078E-2</v>
      </c>
      <c r="FJ155">
        <v>1</v>
      </c>
      <c r="FK155">
        <v>-8.3415297560975592</v>
      </c>
      <c r="FL155">
        <v>0.60147177700345966</v>
      </c>
      <c r="FM155">
        <v>7.6140362440846293E-2</v>
      </c>
      <c r="FN155">
        <v>1</v>
      </c>
      <c r="FO155">
        <v>409.6509677419354</v>
      </c>
      <c r="FP155">
        <v>0.77308064516061314</v>
      </c>
      <c r="FQ155">
        <v>6.194351426434902E-2</v>
      </c>
      <c r="FR155">
        <v>1</v>
      </c>
      <c r="FS155">
        <v>1.2532880487804881</v>
      </c>
      <c r="FT155">
        <v>0.43303296167247662</v>
      </c>
      <c r="FU155">
        <v>4.326096067060882E-2</v>
      </c>
      <c r="FV155">
        <v>1</v>
      </c>
      <c r="FW155">
        <v>36.373229032258052</v>
      </c>
      <c r="FX155">
        <v>0.40228064516113571</v>
      </c>
      <c r="FY155">
        <v>3.0363010109908859E-2</v>
      </c>
      <c r="FZ155">
        <v>1</v>
      </c>
      <c r="GA155">
        <v>5</v>
      </c>
      <c r="GB155">
        <v>5</v>
      </c>
      <c r="GC155" t="s">
        <v>420</v>
      </c>
      <c r="GD155">
        <v>3.16832</v>
      </c>
      <c r="GE155">
        <v>2.7967399999999998</v>
      </c>
      <c r="GF155">
        <v>0.10094</v>
      </c>
      <c r="GG155">
        <v>0.103246</v>
      </c>
      <c r="GH155">
        <v>0.15684000000000001</v>
      </c>
      <c r="GI155">
        <v>0.15393000000000001</v>
      </c>
      <c r="GJ155">
        <v>27615.5</v>
      </c>
      <c r="GK155">
        <v>22029.3</v>
      </c>
      <c r="GL155">
        <v>28750.1</v>
      </c>
      <c r="GM155">
        <v>24099.1</v>
      </c>
      <c r="GN155">
        <v>30847.200000000001</v>
      </c>
      <c r="GO155">
        <v>29763.9</v>
      </c>
      <c r="GP155">
        <v>39664.1</v>
      </c>
      <c r="GQ155">
        <v>39320.800000000003</v>
      </c>
      <c r="GR155">
        <v>2.0682</v>
      </c>
      <c r="GS155">
        <v>1.78122</v>
      </c>
      <c r="GT155">
        <v>9.0934299999999996E-2</v>
      </c>
      <c r="GU155">
        <v>0</v>
      </c>
      <c r="GV155">
        <v>34.546900000000001</v>
      </c>
      <c r="GW155">
        <v>999.9</v>
      </c>
      <c r="GX155">
        <v>60.2</v>
      </c>
      <c r="GY155">
        <v>37.1</v>
      </c>
      <c r="GZ155">
        <v>37.727899999999998</v>
      </c>
      <c r="HA155">
        <v>62.003399999999999</v>
      </c>
      <c r="HB155">
        <v>30.9495</v>
      </c>
      <c r="HC155">
        <v>1</v>
      </c>
      <c r="HD155">
        <v>0.66699699999999995</v>
      </c>
      <c r="HE155">
        <v>0</v>
      </c>
      <c r="HF155">
        <v>20.2818</v>
      </c>
      <c r="HG155">
        <v>5.2231300000000003</v>
      </c>
      <c r="HH155">
        <v>11.914099999999999</v>
      </c>
      <c r="HI155">
        <v>4.9634499999999999</v>
      </c>
      <c r="HJ155">
        <v>3.2919999999999998</v>
      </c>
      <c r="HK155">
        <v>9999</v>
      </c>
      <c r="HL155">
        <v>9999</v>
      </c>
      <c r="HM155">
        <v>9999</v>
      </c>
      <c r="HN155">
        <v>999.9</v>
      </c>
      <c r="HO155">
        <v>4.9703200000000001</v>
      </c>
      <c r="HP155">
        <v>1.8754299999999999</v>
      </c>
      <c r="HQ155">
        <v>1.87419</v>
      </c>
      <c r="HR155">
        <v>1.8733299999999999</v>
      </c>
      <c r="HS155">
        <v>1.8748100000000001</v>
      </c>
      <c r="HT155">
        <v>1.86978</v>
      </c>
      <c r="HU155">
        <v>1.8739300000000001</v>
      </c>
      <c r="HV155">
        <v>1.87896</v>
      </c>
      <c r="HW155">
        <v>0</v>
      </c>
      <c r="HX155">
        <v>0</v>
      </c>
      <c r="HY155">
        <v>0</v>
      </c>
      <c r="HZ155">
        <v>0</v>
      </c>
      <c r="IA155" t="s">
        <v>421</v>
      </c>
      <c r="IB155" t="s">
        <v>422</v>
      </c>
      <c r="IC155" t="s">
        <v>423</v>
      </c>
      <c r="ID155" t="s">
        <v>423</v>
      </c>
      <c r="IE155" t="s">
        <v>423</v>
      </c>
      <c r="IF155" t="s">
        <v>423</v>
      </c>
      <c r="IG155">
        <v>0</v>
      </c>
      <c r="IH155">
        <v>100</v>
      </c>
      <c r="II155">
        <v>100</v>
      </c>
      <c r="IJ155">
        <v>1.1890000000000001</v>
      </c>
      <c r="IK155">
        <v>0.50449999999999995</v>
      </c>
      <c r="IL155">
        <v>1.1236971025705449</v>
      </c>
      <c r="IM155">
        <v>7.5022699049890511E-4</v>
      </c>
      <c r="IN155">
        <v>-1.9075414379404558E-6</v>
      </c>
      <c r="IO155">
        <v>4.87577687351772E-10</v>
      </c>
      <c r="IP155">
        <v>0.50449999999999995</v>
      </c>
      <c r="IQ155">
        <v>0</v>
      </c>
      <c r="IR155">
        <v>0</v>
      </c>
      <c r="IS155">
        <v>0</v>
      </c>
      <c r="IT155">
        <v>1</v>
      </c>
      <c r="IU155">
        <v>1943</v>
      </c>
      <c r="IV155">
        <v>1</v>
      </c>
      <c r="IW155">
        <v>21</v>
      </c>
      <c r="IX155">
        <v>1.9</v>
      </c>
      <c r="IY155">
        <v>1.9</v>
      </c>
      <c r="IZ155">
        <v>1.11206</v>
      </c>
      <c r="JA155">
        <v>2.4499499999999999</v>
      </c>
      <c r="JB155">
        <v>1.42578</v>
      </c>
      <c r="JC155">
        <v>2.2668499999999998</v>
      </c>
      <c r="JD155">
        <v>1.5478499999999999</v>
      </c>
      <c r="JE155">
        <v>2.3718300000000001</v>
      </c>
      <c r="JF155">
        <v>40.502000000000002</v>
      </c>
      <c r="JG155">
        <v>15.8832</v>
      </c>
      <c r="JH155">
        <v>18</v>
      </c>
      <c r="JI155">
        <v>634.21699999999998</v>
      </c>
      <c r="JJ155">
        <v>426.29</v>
      </c>
      <c r="JK155">
        <v>35.067500000000003</v>
      </c>
      <c r="JL155">
        <v>35.530999999999999</v>
      </c>
      <c r="JM155">
        <v>29.9998</v>
      </c>
      <c r="JN155">
        <v>35.339799999999997</v>
      </c>
      <c r="JO155">
        <v>35.2547</v>
      </c>
      <c r="JP155">
        <v>22.290900000000001</v>
      </c>
      <c r="JQ155">
        <v>5.3091600000000003</v>
      </c>
      <c r="JR155">
        <v>100</v>
      </c>
      <c r="JS155">
        <v>-999.9</v>
      </c>
      <c r="JT155">
        <v>418.18599999999998</v>
      </c>
      <c r="JU155">
        <v>35</v>
      </c>
      <c r="JV155">
        <v>93.683899999999994</v>
      </c>
      <c r="JW155">
        <v>100.03700000000001</v>
      </c>
    </row>
    <row r="156" spans="1:283" x14ac:dyDescent="0.2">
      <c r="A156">
        <v>140</v>
      </c>
      <c r="B156">
        <v>1690406835.0999999</v>
      </c>
      <c r="C156">
        <v>28465</v>
      </c>
      <c r="D156" t="s">
        <v>1075</v>
      </c>
      <c r="E156" t="s">
        <v>1076</v>
      </c>
      <c r="F156">
        <v>15</v>
      </c>
      <c r="P156">
        <v>1690406827.349999</v>
      </c>
      <c r="Q156">
        <f t="shared" si="74"/>
        <v>1.4262286209701534E-3</v>
      </c>
      <c r="R156">
        <f t="shared" si="75"/>
        <v>1.4262286209701533</v>
      </c>
      <c r="S156">
        <f t="shared" si="76"/>
        <v>8.4949940487483016</v>
      </c>
      <c r="T156">
        <f t="shared" si="77"/>
        <v>409.62466666666671</v>
      </c>
      <c r="U156">
        <f t="shared" si="78"/>
        <v>169.09007235993494</v>
      </c>
      <c r="V156">
        <f t="shared" si="79"/>
        <v>17.120039405842103</v>
      </c>
      <c r="W156">
        <f t="shared" si="80"/>
        <v>41.473697048342608</v>
      </c>
      <c r="X156">
        <f t="shared" si="81"/>
        <v>5.9823857513190734E-2</v>
      </c>
      <c r="Y156">
        <f>IF(LEFT(CS156,1)&lt;&gt;"0",IF(LEFT(CS156,1)="1",3,CT156),$D$5+$E$5*(DJ156*DC156/($K$5*1000))+$F$5*(DJ156*DC156/($K$5*1000))*MAX(MIN(CQ156,$J$5),$I$5)*MAX(MIN(CQ156,$J$5),$I$5)+$G$5*MAX(MIN(CQ156,$J$5),$I$5)*(DJ156*DC156/($K$5*1000))+$H$5*(DJ156*DC156/($K$5*1000))*(DJ156*DC156/($K$5*1000)))</f>
        <v>2.9493480140412194</v>
      </c>
      <c r="Z156">
        <f t="shared" si="82"/>
        <v>5.9157818231292673E-2</v>
      </c>
      <c r="AA156">
        <f t="shared" si="83"/>
        <v>3.7032859396007096E-2</v>
      </c>
      <c r="AB156">
        <f t="shared" si="84"/>
        <v>241.73703653635732</v>
      </c>
      <c r="AC156">
        <f>(DE156+(AB156+2*0.95*0.0000000567*(((DE156+$B$7)+273)^4-(DE156+273)^4)-44100*Q156)/(1.84*29.3*Y156+8*0.95*0.0000000567*(DE156+273)^3))</f>
        <v>36.587047978062941</v>
      </c>
      <c r="AD156">
        <f>($C$7*DF156+$D$7*DG156+$E$7*AC156)</f>
        <v>36.113403333333338</v>
      </c>
      <c r="AE156">
        <f t="shared" si="85"/>
        <v>6.0061027197600598</v>
      </c>
      <c r="AF156">
        <f t="shared" si="86"/>
        <v>63.250344781641388</v>
      </c>
      <c r="AG156">
        <f t="shared" si="87"/>
        <v>3.6819094883208621</v>
      </c>
      <c r="AH156">
        <f t="shared" si="88"/>
        <v>5.8211690403141452</v>
      </c>
      <c r="AI156">
        <f t="shared" si="89"/>
        <v>2.3241932314391978</v>
      </c>
      <c r="AJ156">
        <f t="shared" si="90"/>
        <v>-62.896682184783764</v>
      </c>
      <c r="AK156">
        <f t="shared" si="91"/>
        <v>-90.341482950561144</v>
      </c>
      <c r="AL156">
        <f>2*0.95*0.0000000567*(((DE156+$B$7)+273)^4-(AD156+273)^4)</f>
        <v>-7.2115454514796022</v>
      </c>
      <c r="AM156">
        <f t="shared" si="92"/>
        <v>81.287325949532814</v>
      </c>
      <c r="AN156">
        <v>0</v>
      </c>
      <c r="AO156">
        <v>0</v>
      </c>
      <c r="AP156">
        <f>IF(AN156*$H$13&gt;=AR156,1,(AR156/(AR156-AN156*$H$13)))</f>
        <v>1</v>
      </c>
      <c r="AQ156">
        <f t="shared" si="93"/>
        <v>0</v>
      </c>
      <c r="AR156">
        <f>MAX(0,($B$13+$C$13*DJ156)/(1+$D$13*DJ156)*DC156/(DE156+273)*$E$13)</f>
        <v>51995.532351361857</v>
      </c>
      <c r="AS156" t="s">
        <v>414</v>
      </c>
      <c r="AT156">
        <v>12558.6</v>
      </c>
      <c r="AU156">
        <v>607.06799999999998</v>
      </c>
      <c r="AV156">
        <v>2188.17</v>
      </c>
      <c r="AW156">
        <f t="shared" si="94"/>
        <v>0.72256817340517421</v>
      </c>
      <c r="AX156">
        <v>-1.734461745173538</v>
      </c>
      <c r="AY156" t="s">
        <v>1077</v>
      </c>
      <c r="AZ156">
        <v>12522.6</v>
      </c>
      <c r="BA156">
        <v>657.83780000000002</v>
      </c>
      <c r="BB156">
        <v>859.18399999999997</v>
      </c>
      <c r="BC156">
        <f t="shared" si="95"/>
        <v>0.23434584442913275</v>
      </c>
      <c r="BD156">
        <v>0.5</v>
      </c>
      <c r="BE156">
        <f t="shared" si="96"/>
        <v>1261.2098900188385</v>
      </c>
      <c r="BF156">
        <f t="shared" si="97"/>
        <v>8.4949940487483016</v>
      </c>
      <c r="BG156">
        <f t="shared" si="98"/>
        <v>147.77964833941917</v>
      </c>
      <c r="BH156">
        <f t="shared" si="99"/>
        <v>8.110827448212482E-3</v>
      </c>
      <c r="BI156">
        <f t="shared" si="100"/>
        <v>1.5468002197433846</v>
      </c>
      <c r="BJ156">
        <f t="shared" si="101"/>
        <v>424.78103178704686</v>
      </c>
      <c r="BK156" t="s">
        <v>1078</v>
      </c>
      <c r="BL156">
        <v>-648.79</v>
      </c>
      <c r="BM156">
        <f t="shared" si="102"/>
        <v>-648.79</v>
      </c>
      <c r="BN156">
        <f t="shared" si="103"/>
        <v>1.7551234659863311</v>
      </c>
      <c r="BO156">
        <f t="shared" si="104"/>
        <v>0.13352100235149941</v>
      </c>
      <c r="BP156">
        <f t="shared" si="105"/>
        <v>0.4684542608989905</v>
      </c>
      <c r="BQ156">
        <f t="shared" si="106"/>
        <v>0.79862523600247493</v>
      </c>
      <c r="BR156">
        <f t="shared" si="107"/>
        <v>0.84054412681787771</v>
      </c>
      <c r="BS156">
        <f t="shared" si="108"/>
        <v>-0.13168457500561581</v>
      </c>
      <c r="BT156">
        <f t="shared" si="109"/>
        <v>1.1316845750056159</v>
      </c>
      <c r="BU156">
        <v>3398</v>
      </c>
      <c r="BV156">
        <v>300</v>
      </c>
      <c r="BW156">
        <v>300</v>
      </c>
      <c r="BX156">
        <v>300</v>
      </c>
      <c r="BY156">
        <v>12522.6</v>
      </c>
      <c r="BZ156">
        <v>822.85</v>
      </c>
      <c r="CA156">
        <v>-9.0694699999999996E-3</v>
      </c>
      <c r="CB156">
        <v>-2.84</v>
      </c>
      <c r="CC156" t="s">
        <v>417</v>
      </c>
      <c r="CD156" t="s">
        <v>417</v>
      </c>
      <c r="CE156" t="s">
        <v>417</v>
      </c>
      <c r="CF156" t="s">
        <v>417</v>
      </c>
      <c r="CG156" t="s">
        <v>417</v>
      </c>
      <c r="CH156" t="s">
        <v>417</v>
      </c>
      <c r="CI156" t="s">
        <v>417</v>
      </c>
      <c r="CJ156" t="s">
        <v>417</v>
      </c>
      <c r="CK156" t="s">
        <v>417</v>
      </c>
      <c r="CL156" t="s">
        <v>417</v>
      </c>
      <c r="CM156">
        <f>$B$11*DK156+$C$11*DL156+$F$11*DW156*(1-DZ156)</f>
        <v>1499.9986666666671</v>
      </c>
      <c r="CN156">
        <f t="shared" si="110"/>
        <v>1261.2098900188385</v>
      </c>
      <c r="CO156">
        <f>($B$11*$D$9+$C$11*$D$9+$F$11*((EJ156+EB156)/MAX(EJ156+EB156+EK156, 0.1)*$I$9+EK156/MAX(EJ156+EB156+EK156, 0.1)*$J$9))/($B$11+$C$11+$F$11)</f>
        <v>0.84080734073019492</v>
      </c>
      <c r="CP156">
        <f>($B$11*$K$9+$C$11*$K$9+$F$11*((EJ156+EB156)/MAX(EJ156+EB156+EK156, 0.1)*$P$9+EK156/MAX(EJ156+EB156+EK156, 0.1)*$Q$9))/($B$11+$C$11+$F$11)</f>
        <v>0.16115816760927604</v>
      </c>
      <c r="CQ156">
        <v>6</v>
      </c>
      <c r="CR156">
        <v>0.5</v>
      </c>
      <c r="CS156" t="s">
        <v>418</v>
      </c>
      <c r="CT156">
        <v>2</v>
      </c>
      <c r="CU156">
        <v>1690406827.349999</v>
      </c>
      <c r="CV156">
        <v>409.62466666666671</v>
      </c>
      <c r="CW156">
        <v>418.70150000000001</v>
      </c>
      <c r="CX156">
        <v>36.365240000000007</v>
      </c>
      <c r="CY156">
        <v>34.991236666666673</v>
      </c>
      <c r="CZ156">
        <v>408.48266666666672</v>
      </c>
      <c r="DA156">
        <v>35.86074</v>
      </c>
      <c r="DB156">
        <v>600.15726666666671</v>
      </c>
      <c r="DC156">
        <v>101.1479666666666</v>
      </c>
      <c r="DD156">
        <v>0.1000792233333333</v>
      </c>
      <c r="DE156">
        <v>35.545236666666668</v>
      </c>
      <c r="DF156">
        <v>36.113403333333338</v>
      </c>
      <c r="DG156">
        <v>999.9000000000002</v>
      </c>
      <c r="DH156">
        <v>0</v>
      </c>
      <c r="DI156">
        <v>0</v>
      </c>
      <c r="DJ156">
        <v>9998.5176666666684</v>
      </c>
      <c r="DK156">
        <v>0</v>
      </c>
      <c r="DL156">
        <v>1618.1353333333329</v>
      </c>
      <c r="DM156">
        <v>-9.0247063333333344</v>
      </c>
      <c r="DN156">
        <v>425.13709999999998</v>
      </c>
      <c r="DO156">
        <v>433.8836</v>
      </c>
      <c r="DP156">
        <v>1.374006333333333</v>
      </c>
      <c r="DQ156">
        <v>418.70150000000001</v>
      </c>
      <c r="DR156">
        <v>34.991236666666673</v>
      </c>
      <c r="DS156">
        <v>3.678272999999999</v>
      </c>
      <c r="DT156">
        <v>3.539296333333334</v>
      </c>
      <c r="DU156">
        <v>27.46588666666667</v>
      </c>
      <c r="DV156">
        <v>26.809433333333331</v>
      </c>
      <c r="DW156">
        <v>1499.9986666666671</v>
      </c>
      <c r="DX156">
        <v>0.9729983333333333</v>
      </c>
      <c r="DY156">
        <v>2.700141E-2</v>
      </c>
      <c r="DZ156">
        <v>0</v>
      </c>
      <c r="EA156">
        <v>658.6519333333332</v>
      </c>
      <c r="EB156">
        <v>4.9993100000000004</v>
      </c>
      <c r="EC156">
        <v>11410.88333333333</v>
      </c>
      <c r="ED156">
        <v>13259.23</v>
      </c>
      <c r="EE156">
        <v>43.118699999999997</v>
      </c>
      <c r="EF156">
        <v>44.625</v>
      </c>
      <c r="EG156">
        <v>43.436999999999983</v>
      </c>
      <c r="EH156">
        <v>44.093499999999992</v>
      </c>
      <c r="EI156">
        <v>44.530999999999977</v>
      </c>
      <c r="EJ156">
        <v>1454.632333333333</v>
      </c>
      <c r="EK156">
        <v>40.366999999999997</v>
      </c>
      <c r="EL156">
        <v>0</v>
      </c>
      <c r="EM156">
        <v>199.4000000953674</v>
      </c>
      <c r="EN156">
        <v>0</v>
      </c>
      <c r="EO156">
        <v>657.83780000000002</v>
      </c>
      <c r="EP156">
        <v>-131.7969228750099</v>
      </c>
      <c r="EQ156">
        <v>-1659.2153821626639</v>
      </c>
      <c r="ER156">
        <v>11403.62</v>
      </c>
      <c r="ES156">
        <v>15</v>
      </c>
      <c r="ET156">
        <v>1690406858.0999999</v>
      </c>
      <c r="EU156" t="s">
        <v>1079</v>
      </c>
      <c r="EV156">
        <v>1690406858.0999999</v>
      </c>
      <c r="EW156">
        <v>1690406520.5999999</v>
      </c>
      <c r="EX156">
        <v>100</v>
      </c>
      <c r="EY156">
        <v>-4.5999999999999999E-2</v>
      </c>
      <c r="EZ156">
        <v>-7.0000000000000001E-3</v>
      </c>
      <c r="FA156">
        <v>1.1419999999999999</v>
      </c>
      <c r="FB156">
        <v>0.505</v>
      </c>
      <c r="FC156">
        <v>419</v>
      </c>
      <c r="FD156">
        <v>35</v>
      </c>
      <c r="FE156">
        <v>0.33</v>
      </c>
      <c r="FF156">
        <v>0.2</v>
      </c>
      <c r="FG156">
        <v>8.4657909591493219</v>
      </c>
      <c r="FH156">
        <v>-1.109568446510979</v>
      </c>
      <c r="FI156">
        <v>9.1930020137736546E-2</v>
      </c>
      <c r="FJ156">
        <v>0</v>
      </c>
      <c r="FK156">
        <v>-9.0191795121951213</v>
      </c>
      <c r="FL156">
        <v>0.1121981184669114</v>
      </c>
      <c r="FM156">
        <v>7.9942153383349104E-2</v>
      </c>
      <c r="FN156">
        <v>1</v>
      </c>
      <c r="FO156">
        <v>409.63996774193549</v>
      </c>
      <c r="FP156">
        <v>1.865322580644285</v>
      </c>
      <c r="FQ156">
        <v>0.14221122043454551</v>
      </c>
      <c r="FR156">
        <v>1</v>
      </c>
      <c r="FS156">
        <v>1.3357892682926831</v>
      </c>
      <c r="FT156">
        <v>0.59434473867595783</v>
      </c>
      <c r="FU156">
        <v>5.8908132669322967E-2</v>
      </c>
      <c r="FV156">
        <v>0</v>
      </c>
      <c r="FW156">
        <v>36.353012903225803</v>
      </c>
      <c r="FX156">
        <v>0.55027741935480012</v>
      </c>
      <c r="FY156">
        <v>4.1292127984723072E-2</v>
      </c>
      <c r="FZ156">
        <v>1</v>
      </c>
      <c r="GA156">
        <v>3</v>
      </c>
      <c r="GB156">
        <v>5</v>
      </c>
      <c r="GC156" t="s">
        <v>1020</v>
      </c>
      <c r="GD156">
        <v>3.16845</v>
      </c>
      <c r="GE156">
        <v>2.79704</v>
      </c>
      <c r="GF156">
        <v>0.10093199999999999</v>
      </c>
      <c r="GG156">
        <v>0.10336099999999999</v>
      </c>
      <c r="GH156">
        <v>0.15686900000000001</v>
      </c>
      <c r="GI156">
        <v>0.15356800000000001</v>
      </c>
      <c r="GJ156">
        <v>27613.9</v>
      </c>
      <c r="GK156">
        <v>22025.599999999999</v>
      </c>
      <c r="GL156">
        <v>28748</v>
      </c>
      <c r="GM156">
        <v>24098</v>
      </c>
      <c r="GN156">
        <v>30843.5</v>
      </c>
      <c r="GO156">
        <v>29774.9</v>
      </c>
      <c r="GP156">
        <v>39661</v>
      </c>
      <c r="GQ156">
        <v>39318.699999999997</v>
      </c>
      <c r="GR156">
        <v>2.06785</v>
      </c>
      <c r="GS156">
        <v>1.7557499999999999</v>
      </c>
      <c r="GT156">
        <v>0.12625</v>
      </c>
      <c r="GU156">
        <v>0</v>
      </c>
      <c r="GV156">
        <v>34.0807</v>
      </c>
      <c r="GW156">
        <v>999.9</v>
      </c>
      <c r="GX156">
        <v>60.3</v>
      </c>
      <c r="GY156">
        <v>37.200000000000003</v>
      </c>
      <c r="GZ156">
        <v>37.998100000000001</v>
      </c>
      <c r="HA156">
        <v>62.103400000000001</v>
      </c>
      <c r="HB156">
        <v>30.220400000000001</v>
      </c>
      <c r="HC156">
        <v>1</v>
      </c>
      <c r="HD156">
        <v>0.667188</v>
      </c>
      <c r="HE156">
        <v>0</v>
      </c>
      <c r="HF156">
        <v>20.274999999999999</v>
      </c>
      <c r="HG156">
        <v>5.2217799999999999</v>
      </c>
      <c r="HH156">
        <v>11.914099999999999</v>
      </c>
      <c r="HI156">
        <v>4.9632500000000004</v>
      </c>
      <c r="HJ156">
        <v>3.2919999999999998</v>
      </c>
      <c r="HK156">
        <v>9999</v>
      </c>
      <c r="HL156">
        <v>9999</v>
      </c>
      <c r="HM156">
        <v>9999</v>
      </c>
      <c r="HN156">
        <v>999.9</v>
      </c>
      <c r="HO156">
        <v>4.9702999999999999</v>
      </c>
      <c r="HP156">
        <v>1.8753599999999999</v>
      </c>
      <c r="HQ156">
        <v>1.8741699999999999</v>
      </c>
      <c r="HR156">
        <v>1.8733500000000001</v>
      </c>
      <c r="HS156">
        <v>1.8748100000000001</v>
      </c>
      <c r="HT156">
        <v>1.86975</v>
      </c>
      <c r="HU156">
        <v>1.87392</v>
      </c>
      <c r="HV156">
        <v>1.87897</v>
      </c>
      <c r="HW156">
        <v>0</v>
      </c>
      <c r="HX156">
        <v>0</v>
      </c>
      <c r="HY156">
        <v>0</v>
      </c>
      <c r="HZ156">
        <v>0</v>
      </c>
      <c r="IA156" t="s">
        <v>421</v>
      </c>
      <c r="IB156" t="s">
        <v>422</v>
      </c>
      <c r="IC156" t="s">
        <v>423</v>
      </c>
      <c r="ID156" t="s">
        <v>423</v>
      </c>
      <c r="IE156" t="s">
        <v>423</v>
      </c>
      <c r="IF156" t="s">
        <v>423</v>
      </c>
      <c r="IG156">
        <v>0</v>
      </c>
      <c r="IH156">
        <v>100</v>
      </c>
      <c r="II156">
        <v>100</v>
      </c>
      <c r="IJ156">
        <v>1.1419999999999999</v>
      </c>
      <c r="IK156">
        <v>0.50449999999999995</v>
      </c>
      <c r="IL156">
        <v>1.1727393524164429</v>
      </c>
      <c r="IM156">
        <v>7.5022699049890511E-4</v>
      </c>
      <c r="IN156">
        <v>-1.9075414379404558E-6</v>
      </c>
      <c r="IO156">
        <v>4.87577687351772E-10</v>
      </c>
      <c r="IP156">
        <v>0.50449999999999995</v>
      </c>
      <c r="IQ156">
        <v>0</v>
      </c>
      <c r="IR156">
        <v>0</v>
      </c>
      <c r="IS156">
        <v>0</v>
      </c>
      <c r="IT156">
        <v>1</v>
      </c>
      <c r="IU156">
        <v>1943</v>
      </c>
      <c r="IV156">
        <v>1</v>
      </c>
      <c r="IW156">
        <v>21</v>
      </c>
      <c r="IX156">
        <v>3</v>
      </c>
      <c r="IY156">
        <v>5.2</v>
      </c>
      <c r="IZ156">
        <v>1.11328</v>
      </c>
      <c r="JA156">
        <v>2.4438499999999999</v>
      </c>
      <c r="JB156">
        <v>1.42578</v>
      </c>
      <c r="JC156">
        <v>2.2656200000000002</v>
      </c>
      <c r="JD156">
        <v>1.5478499999999999</v>
      </c>
      <c r="JE156">
        <v>2.4670399999999999</v>
      </c>
      <c r="JF156">
        <v>40.578699999999998</v>
      </c>
      <c r="JG156">
        <v>15.821899999999999</v>
      </c>
      <c r="JH156">
        <v>18</v>
      </c>
      <c r="JI156">
        <v>634.19000000000005</v>
      </c>
      <c r="JJ156">
        <v>411.548</v>
      </c>
      <c r="JK156">
        <v>34.957500000000003</v>
      </c>
      <c r="JL156">
        <v>35.497500000000002</v>
      </c>
      <c r="JM156">
        <v>30</v>
      </c>
      <c r="JN156">
        <v>35.365699999999997</v>
      </c>
      <c r="JO156">
        <v>35.286900000000003</v>
      </c>
      <c r="JP156">
        <v>22.303000000000001</v>
      </c>
      <c r="JQ156">
        <v>7.6341700000000001</v>
      </c>
      <c r="JR156">
        <v>100</v>
      </c>
      <c r="JS156">
        <v>-999.9</v>
      </c>
      <c r="JT156">
        <v>418.86</v>
      </c>
      <c r="JU156">
        <v>35</v>
      </c>
      <c r="JV156">
        <v>93.6768</v>
      </c>
      <c r="JW156">
        <v>100.032</v>
      </c>
    </row>
    <row r="157" spans="1:283" x14ac:dyDescent="0.2">
      <c r="A157">
        <v>141</v>
      </c>
      <c r="B157">
        <v>1690407045.5999999</v>
      </c>
      <c r="C157">
        <v>28675.5</v>
      </c>
      <c r="D157" t="s">
        <v>1080</v>
      </c>
      <c r="E157" t="s">
        <v>1081</v>
      </c>
      <c r="F157">
        <v>15</v>
      </c>
      <c r="P157">
        <v>1690407037.849999</v>
      </c>
      <c r="Q157">
        <f t="shared" si="74"/>
        <v>1.7434371475438908E-3</v>
      </c>
      <c r="R157">
        <f t="shared" si="75"/>
        <v>1.7434371475438908</v>
      </c>
      <c r="S157">
        <f t="shared" si="76"/>
        <v>8.9884151328680453</v>
      </c>
      <c r="T157">
        <f t="shared" si="77"/>
        <v>409.78300000000007</v>
      </c>
      <c r="U157">
        <f t="shared" si="78"/>
        <v>195.8352234506533</v>
      </c>
      <c r="V157">
        <f t="shared" si="79"/>
        <v>19.82688386256654</v>
      </c>
      <c r="W157">
        <f t="shared" si="80"/>
        <v>41.487531235163011</v>
      </c>
      <c r="X157">
        <f t="shared" si="81"/>
        <v>7.1993135714476117E-2</v>
      </c>
      <c r="Y157">
        <f>IF(LEFT(CS157,1)&lt;&gt;"0",IF(LEFT(CS157,1)="1",3,CT157),$D$5+$E$5*(DJ157*DC157/($K$5*1000))+$F$5*(DJ157*DC157/($K$5*1000))*MAX(MIN(CQ157,$J$5),$I$5)*MAX(MIN(CQ157,$J$5),$I$5)+$G$5*MAX(MIN(CQ157,$J$5),$I$5)*(DJ157*DC157/($K$5*1000))+$H$5*(DJ157*DC157/($K$5*1000))*(DJ157*DC157/($K$5*1000)))</f>
        <v>2.9496225705733181</v>
      </c>
      <c r="Z157">
        <f t="shared" si="82"/>
        <v>7.1031005637216857E-2</v>
      </c>
      <c r="AA157">
        <f t="shared" si="83"/>
        <v>4.4479750808112825E-2</v>
      </c>
      <c r="AB157">
        <f t="shared" si="84"/>
        <v>98.080016030884778</v>
      </c>
      <c r="AC157">
        <f>(DE157+(AB157+2*0.95*0.0000000567*(((DE157+$B$7)+273)^4-(DE157+273)^4)-44100*Q157)/(1.84*29.3*Y157+8*0.95*0.0000000567*(DE157+273)^3))</f>
        <v>35.700985281045114</v>
      </c>
      <c r="AD157">
        <f>($C$7*DF157+$D$7*DG157+$E$7*AC157)</f>
        <v>36.361016666666657</v>
      </c>
      <c r="AE157">
        <f t="shared" si="85"/>
        <v>6.0882820939739819</v>
      </c>
      <c r="AF157">
        <f t="shared" si="86"/>
        <v>63.854818882765116</v>
      </c>
      <c r="AG157">
        <f t="shared" si="87"/>
        <v>3.7237238447987027</v>
      </c>
      <c r="AH157">
        <f t="shared" si="88"/>
        <v>5.8315471094441751</v>
      </c>
      <c r="AI157">
        <f t="shared" si="89"/>
        <v>2.3645582491752792</v>
      </c>
      <c r="AJ157">
        <f t="shared" si="90"/>
        <v>-76.88557820668558</v>
      </c>
      <c r="AK157">
        <f t="shared" si="91"/>
        <v>-124.58956042718732</v>
      </c>
      <c r="AL157">
        <f>2*0.95*0.0000000567*(((DE157+$B$7)+273)^4-(AD157+273)^4)</f>
        <v>-9.9580199741099626</v>
      </c>
      <c r="AM157">
        <f t="shared" si="92"/>
        <v>-113.35314257709808</v>
      </c>
      <c r="AN157">
        <v>0</v>
      </c>
      <c r="AO157">
        <v>0</v>
      </c>
      <c r="AP157">
        <f>IF(AN157*$H$13&gt;=AR157,1,(AR157/(AR157-AN157*$H$13)))</f>
        <v>1</v>
      </c>
      <c r="AQ157">
        <f t="shared" si="93"/>
        <v>0</v>
      </c>
      <c r="AR157">
        <f>MAX(0,($B$13+$C$13*DJ157)/(1+$D$13*DJ157)*DC157/(DE157+273)*$E$13)</f>
        <v>51997.760001688141</v>
      </c>
      <c r="AS157" t="s">
        <v>414</v>
      </c>
      <c r="AT157">
        <v>12558.6</v>
      </c>
      <c r="AU157">
        <v>607.06799999999998</v>
      </c>
      <c r="AV157">
        <v>2188.17</v>
      </c>
      <c r="AW157">
        <f t="shared" si="94"/>
        <v>0.72256817340517421</v>
      </c>
      <c r="AX157">
        <v>-1.734461745173538</v>
      </c>
      <c r="AY157" t="s">
        <v>1082</v>
      </c>
      <c r="AZ157">
        <v>12558.9</v>
      </c>
      <c r="BA157">
        <v>707.83540000000005</v>
      </c>
      <c r="BB157">
        <v>1707.96</v>
      </c>
      <c r="BC157">
        <f t="shared" si="95"/>
        <v>0.58556675800370028</v>
      </c>
      <c r="BD157">
        <v>0.5</v>
      </c>
      <c r="BE157">
        <f t="shared" si="96"/>
        <v>505.25749037869684</v>
      </c>
      <c r="BF157">
        <f t="shared" si="97"/>
        <v>8.9884151328680453</v>
      </c>
      <c r="BG157">
        <f t="shared" si="98"/>
        <v>147.93099529906965</v>
      </c>
      <c r="BH157">
        <f t="shared" si="99"/>
        <v>2.1222598540804716E-2</v>
      </c>
      <c r="BI157">
        <f t="shared" si="100"/>
        <v>0.28115998032740813</v>
      </c>
      <c r="BJ157">
        <f t="shared" si="101"/>
        <v>563.14143262091693</v>
      </c>
      <c r="BK157" t="s">
        <v>1083</v>
      </c>
      <c r="BL157">
        <v>-1964.6</v>
      </c>
      <c r="BM157">
        <f t="shared" si="102"/>
        <v>-1964.6</v>
      </c>
      <c r="BN157">
        <f t="shared" si="103"/>
        <v>2.1502611302372419</v>
      </c>
      <c r="BO157">
        <f t="shared" si="104"/>
        <v>0.27232355632038685</v>
      </c>
      <c r="BP157">
        <f t="shared" si="105"/>
        <v>0.11563606941872533</v>
      </c>
      <c r="BQ157">
        <f t="shared" si="106"/>
        <v>0.90846749726585341</v>
      </c>
      <c r="BR157">
        <f t="shared" si="107"/>
        <v>0.30371854567257522</v>
      </c>
      <c r="BS157">
        <f t="shared" si="108"/>
        <v>-0.75583512600109004</v>
      </c>
      <c r="BT157">
        <f t="shared" si="109"/>
        <v>1.75583512600109</v>
      </c>
      <c r="BU157">
        <v>3400</v>
      </c>
      <c r="BV157">
        <v>300</v>
      </c>
      <c r="BW157">
        <v>300</v>
      </c>
      <c r="BX157">
        <v>300</v>
      </c>
      <c r="BY157">
        <v>12558.9</v>
      </c>
      <c r="BZ157">
        <v>1385.08</v>
      </c>
      <c r="CA157">
        <v>-9.8841199999999997E-3</v>
      </c>
      <c r="CB157">
        <v>-100.05</v>
      </c>
      <c r="CC157" t="s">
        <v>417</v>
      </c>
      <c r="CD157" t="s">
        <v>417</v>
      </c>
      <c r="CE157" t="s">
        <v>417</v>
      </c>
      <c r="CF157" t="s">
        <v>417</v>
      </c>
      <c r="CG157" t="s">
        <v>417</v>
      </c>
      <c r="CH157" t="s">
        <v>417</v>
      </c>
      <c r="CI157" t="s">
        <v>417</v>
      </c>
      <c r="CJ157" t="s">
        <v>417</v>
      </c>
      <c r="CK157" t="s">
        <v>417</v>
      </c>
      <c r="CL157" t="s">
        <v>417</v>
      </c>
      <c r="CM157">
        <f>$B$11*DK157+$C$11*DL157+$F$11*DW157*(1-DZ157)</f>
        <v>600.07316666666679</v>
      </c>
      <c r="CN157">
        <f t="shared" si="110"/>
        <v>505.25749037869684</v>
      </c>
      <c r="CO157">
        <f>($B$11*$D$9+$C$11*$D$9+$F$11*((EJ157+EB157)/MAX(EJ157+EB157+EK157, 0.1)*$I$9+EK157/MAX(EJ157+EB157+EK157, 0.1)*$J$9))/($B$11+$C$11+$F$11)</f>
        <v>0.84199314091203337</v>
      </c>
      <c r="CP157">
        <f>($B$11*$K$9+$C$11*$K$9+$F$11*((EJ157+EB157)/MAX(EJ157+EB157+EK157, 0.1)*$P$9+EK157/MAX(EJ157+EB157+EK157, 0.1)*$Q$9))/($B$11+$C$11+$F$11)</f>
        <v>0.16344676196022445</v>
      </c>
      <c r="CQ157">
        <v>6</v>
      </c>
      <c r="CR157">
        <v>0.5</v>
      </c>
      <c r="CS157" t="s">
        <v>418</v>
      </c>
      <c r="CT157">
        <v>2</v>
      </c>
      <c r="CU157">
        <v>1690407037.849999</v>
      </c>
      <c r="CV157">
        <v>409.78300000000007</v>
      </c>
      <c r="CW157">
        <v>419.48463333333342</v>
      </c>
      <c r="CX157">
        <v>36.780176666666669</v>
      </c>
      <c r="CY157">
        <v>35.101073333333339</v>
      </c>
      <c r="CZ157">
        <v>408.61700000000008</v>
      </c>
      <c r="DA157">
        <v>36.275676666666662</v>
      </c>
      <c r="DB157">
        <v>600.07500000000005</v>
      </c>
      <c r="DC157">
        <v>101.1428333333333</v>
      </c>
      <c r="DD157">
        <v>9.9851783333333347E-2</v>
      </c>
      <c r="DE157">
        <v>35.577533333333342</v>
      </c>
      <c r="DF157">
        <v>36.361016666666657</v>
      </c>
      <c r="DG157">
        <v>999.9000000000002</v>
      </c>
      <c r="DH157">
        <v>0</v>
      </c>
      <c r="DI157">
        <v>0</v>
      </c>
      <c r="DJ157">
        <v>10000.584666666669</v>
      </c>
      <c r="DK157">
        <v>0</v>
      </c>
      <c r="DL157">
        <v>127.2073666666667</v>
      </c>
      <c r="DM157">
        <v>-9.7199389999999983</v>
      </c>
      <c r="DN157">
        <v>425.41143333333338</v>
      </c>
      <c r="DO157">
        <v>434.74453333333332</v>
      </c>
      <c r="DP157">
        <v>1.679096333333334</v>
      </c>
      <c r="DQ157">
        <v>419.48463333333342</v>
      </c>
      <c r="DR157">
        <v>35.101073333333339</v>
      </c>
      <c r="DS157">
        <v>3.720050000000001</v>
      </c>
      <c r="DT157">
        <v>3.550221333333333</v>
      </c>
      <c r="DU157">
        <v>27.658976666666671</v>
      </c>
      <c r="DV157">
        <v>26.86185</v>
      </c>
      <c r="DW157">
        <v>600.07316666666679</v>
      </c>
      <c r="DX157">
        <v>0.93300293333333328</v>
      </c>
      <c r="DY157">
        <v>6.6996683333333321E-2</v>
      </c>
      <c r="DZ157">
        <v>0</v>
      </c>
      <c r="EA157">
        <v>708.5229333333333</v>
      </c>
      <c r="EB157">
        <v>4.9993100000000004</v>
      </c>
      <c r="EC157">
        <v>5498.1023333333324</v>
      </c>
      <c r="ED157">
        <v>5204.4143333333341</v>
      </c>
      <c r="EE157">
        <v>42.945566666666657</v>
      </c>
      <c r="EF157">
        <v>44.422533333333327</v>
      </c>
      <c r="EG157">
        <v>43.752066666666657</v>
      </c>
      <c r="EH157">
        <v>44.135333333333328</v>
      </c>
      <c r="EI157">
        <v>44.633166666666661</v>
      </c>
      <c r="EJ157">
        <v>555.20600000000002</v>
      </c>
      <c r="EK157">
        <v>39.867666666666651</v>
      </c>
      <c r="EL157">
        <v>0</v>
      </c>
      <c r="EM157">
        <v>210.20000004768369</v>
      </c>
      <c r="EN157">
        <v>0</v>
      </c>
      <c r="EO157">
        <v>707.83540000000005</v>
      </c>
      <c r="EP157">
        <v>-68.094846163986332</v>
      </c>
      <c r="EQ157">
        <v>-2339.6884618245581</v>
      </c>
      <c r="ER157">
        <v>5477.5483999999997</v>
      </c>
      <c r="ES157">
        <v>15</v>
      </c>
      <c r="ET157">
        <v>1690407068.5999999</v>
      </c>
      <c r="EU157" t="s">
        <v>1084</v>
      </c>
      <c r="EV157">
        <v>1690407068.5999999</v>
      </c>
      <c r="EW157">
        <v>1690406520.5999999</v>
      </c>
      <c r="EX157">
        <v>101</v>
      </c>
      <c r="EY157">
        <v>2.4E-2</v>
      </c>
      <c r="EZ157">
        <v>-7.0000000000000001E-3</v>
      </c>
      <c r="FA157">
        <v>1.1659999999999999</v>
      </c>
      <c r="FB157">
        <v>0.505</v>
      </c>
      <c r="FC157">
        <v>420</v>
      </c>
      <c r="FD157">
        <v>35</v>
      </c>
      <c r="FE157">
        <v>0.28000000000000003</v>
      </c>
      <c r="FF157">
        <v>0.2</v>
      </c>
      <c r="FG157">
        <v>9.0099803488725829</v>
      </c>
      <c r="FH157">
        <v>0.32366128937055061</v>
      </c>
      <c r="FI157">
        <v>4.7844414362855477E-2</v>
      </c>
      <c r="FJ157">
        <v>1</v>
      </c>
      <c r="FK157">
        <v>-9.7319857499999998</v>
      </c>
      <c r="FL157">
        <v>-6.6238086303944704E-2</v>
      </c>
      <c r="FM157">
        <v>5.8460992118142388E-2</v>
      </c>
      <c r="FN157">
        <v>1</v>
      </c>
      <c r="FO157">
        <v>409.75773333333319</v>
      </c>
      <c r="FP157">
        <v>0.15697441601809761</v>
      </c>
      <c r="FQ157">
        <v>2.3679714712999379E-2</v>
      </c>
      <c r="FR157">
        <v>1</v>
      </c>
      <c r="FS157">
        <v>1.664399</v>
      </c>
      <c r="FT157">
        <v>0.28430544090056248</v>
      </c>
      <c r="FU157">
        <v>2.9905471054641478E-2</v>
      </c>
      <c r="FV157">
        <v>1</v>
      </c>
      <c r="FW157">
        <v>36.772233333333347</v>
      </c>
      <c r="FX157">
        <v>0.54993370411553133</v>
      </c>
      <c r="FY157">
        <v>4.020081535933822E-2</v>
      </c>
      <c r="FZ157">
        <v>1</v>
      </c>
      <c r="GA157">
        <v>5</v>
      </c>
      <c r="GB157">
        <v>5</v>
      </c>
      <c r="GC157" t="s">
        <v>420</v>
      </c>
      <c r="GD157">
        <v>3.1680299999999999</v>
      </c>
      <c r="GE157">
        <v>2.7957800000000002</v>
      </c>
      <c r="GF157">
        <v>0.100937</v>
      </c>
      <c r="GG157">
        <v>0.10351100000000001</v>
      </c>
      <c r="GH157">
        <v>0.15805900000000001</v>
      </c>
      <c r="GI157">
        <v>0.15393999999999999</v>
      </c>
      <c r="GJ157">
        <v>27609.3</v>
      </c>
      <c r="GK157">
        <v>22017.5</v>
      </c>
      <c r="GL157">
        <v>28743.599999999999</v>
      </c>
      <c r="GM157">
        <v>24093.3</v>
      </c>
      <c r="GN157">
        <v>30796.3</v>
      </c>
      <c r="GO157">
        <v>29755.8</v>
      </c>
      <c r="GP157">
        <v>39655.9</v>
      </c>
      <c r="GQ157">
        <v>39310.5</v>
      </c>
      <c r="GR157">
        <v>2.0678000000000001</v>
      </c>
      <c r="GS157">
        <v>1.77752</v>
      </c>
      <c r="GT157">
        <v>0.104643</v>
      </c>
      <c r="GU157">
        <v>0</v>
      </c>
      <c r="GV157">
        <v>34.663499999999999</v>
      </c>
      <c r="GW157">
        <v>999.9</v>
      </c>
      <c r="GX157">
        <v>60.7</v>
      </c>
      <c r="GY157">
        <v>37.299999999999997</v>
      </c>
      <c r="GZ157">
        <v>38.459099999999999</v>
      </c>
      <c r="HA157">
        <v>62.2834</v>
      </c>
      <c r="HB157">
        <v>29.423100000000002</v>
      </c>
      <c r="HC157">
        <v>1</v>
      </c>
      <c r="HD157">
        <v>0.671601</v>
      </c>
      <c r="HE157">
        <v>0</v>
      </c>
      <c r="HF157">
        <v>20.282699999999998</v>
      </c>
      <c r="HG157">
        <v>5.2214799999999997</v>
      </c>
      <c r="HH157">
        <v>11.914099999999999</v>
      </c>
      <c r="HI157">
        <v>4.9633000000000003</v>
      </c>
      <c r="HJ157">
        <v>3.29203</v>
      </c>
      <c r="HK157">
        <v>9999</v>
      </c>
      <c r="HL157">
        <v>9999</v>
      </c>
      <c r="HM157">
        <v>9999</v>
      </c>
      <c r="HN157">
        <v>999.9</v>
      </c>
      <c r="HO157">
        <v>4.9703099999999996</v>
      </c>
      <c r="HP157">
        <v>1.87537</v>
      </c>
      <c r="HQ157">
        <v>1.8742000000000001</v>
      </c>
      <c r="HR157">
        <v>1.8733900000000001</v>
      </c>
      <c r="HS157">
        <v>1.8748100000000001</v>
      </c>
      <c r="HT157">
        <v>1.8697699999999999</v>
      </c>
      <c r="HU157">
        <v>1.87385</v>
      </c>
      <c r="HV157">
        <v>1.87897</v>
      </c>
      <c r="HW157">
        <v>0</v>
      </c>
      <c r="HX157">
        <v>0</v>
      </c>
      <c r="HY157">
        <v>0</v>
      </c>
      <c r="HZ157">
        <v>0</v>
      </c>
      <c r="IA157" t="s">
        <v>421</v>
      </c>
      <c r="IB157" t="s">
        <v>422</v>
      </c>
      <c r="IC157" t="s">
        <v>423</v>
      </c>
      <c r="ID157" t="s">
        <v>423</v>
      </c>
      <c r="IE157" t="s">
        <v>423</v>
      </c>
      <c r="IF157" t="s">
        <v>423</v>
      </c>
      <c r="IG157">
        <v>0</v>
      </c>
      <c r="IH157">
        <v>100</v>
      </c>
      <c r="II157">
        <v>100</v>
      </c>
      <c r="IJ157">
        <v>1.1659999999999999</v>
      </c>
      <c r="IK157">
        <v>0.50449999999999995</v>
      </c>
      <c r="IL157">
        <v>1.126343899136685</v>
      </c>
      <c r="IM157">
        <v>7.5022699049890511E-4</v>
      </c>
      <c r="IN157">
        <v>-1.9075414379404558E-6</v>
      </c>
      <c r="IO157">
        <v>4.87577687351772E-10</v>
      </c>
      <c r="IP157">
        <v>0.50449999999999995</v>
      </c>
      <c r="IQ157">
        <v>0</v>
      </c>
      <c r="IR157">
        <v>0</v>
      </c>
      <c r="IS157">
        <v>0</v>
      </c>
      <c r="IT157">
        <v>1</v>
      </c>
      <c r="IU157">
        <v>1943</v>
      </c>
      <c r="IV157">
        <v>1</v>
      </c>
      <c r="IW157">
        <v>21</v>
      </c>
      <c r="IX157">
        <v>3.1</v>
      </c>
      <c r="IY157">
        <v>8.8000000000000007</v>
      </c>
      <c r="IZ157">
        <v>1.11572</v>
      </c>
      <c r="JA157">
        <v>2.4414099999999999</v>
      </c>
      <c r="JB157">
        <v>1.42578</v>
      </c>
      <c r="JC157">
        <v>2.2668499999999998</v>
      </c>
      <c r="JD157">
        <v>1.5478499999999999</v>
      </c>
      <c r="JE157">
        <v>2.49756</v>
      </c>
      <c r="JF157">
        <v>40.527500000000003</v>
      </c>
      <c r="JG157">
        <v>15.7957</v>
      </c>
      <c r="JH157">
        <v>18</v>
      </c>
      <c r="JI157">
        <v>634.38199999999995</v>
      </c>
      <c r="JJ157">
        <v>424.42399999999998</v>
      </c>
      <c r="JK157">
        <v>34.947699999999998</v>
      </c>
      <c r="JL157">
        <v>35.536700000000003</v>
      </c>
      <c r="JM157">
        <v>30.0002</v>
      </c>
      <c r="JN157">
        <v>35.3904</v>
      </c>
      <c r="JO157">
        <v>35.306199999999997</v>
      </c>
      <c r="JP157">
        <v>22.351099999999999</v>
      </c>
      <c r="JQ157">
        <v>9.3145299999999995</v>
      </c>
      <c r="JR157">
        <v>100</v>
      </c>
      <c r="JS157">
        <v>-999.9</v>
      </c>
      <c r="JT157">
        <v>419.745</v>
      </c>
      <c r="JU157">
        <v>35</v>
      </c>
      <c r="JV157">
        <v>93.663799999999995</v>
      </c>
      <c r="JW157">
        <v>100.012</v>
      </c>
    </row>
    <row r="158" spans="1:283" x14ac:dyDescent="0.2">
      <c r="A158">
        <v>142</v>
      </c>
      <c r="B158">
        <v>1690407179.5999999</v>
      </c>
      <c r="C158">
        <v>28809.5</v>
      </c>
      <c r="D158" t="s">
        <v>1085</v>
      </c>
      <c r="E158" t="s">
        <v>1086</v>
      </c>
      <c r="F158">
        <v>15</v>
      </c>
      <c r="P158">
        <v>1690407171.599999</v>
      </c>
      <c r="Q158">
        <f t="shared" si="74"/>
        <v>5.801525267203092E-4</v>
      </c>
      <c r="R158">
        <f t="shared" si="75"/>
        <v>0.58015252672030915</v>
      </c>
      <c r="S158">
        <f t="shared" si="76"/>
        <v>2.9308600191654643</v>
      </c>
      <c r="T158">
        <f t="shared" si="77"/>
        <v>409.94748387096769</v>
      </c>
      <c r="U158">
        <f t="shared" si="78"/>
        <v>181.3576198383771</v>
      </c>
      <c r="V158">
        <f t="shared" si="79"/>
        <v>18.36194691672987</v>
      </c>
      <c r="W158">
        <f t="shared" si="80"/>
        <v>41.506025190416629</v>
      </c>
      <c r="X158">
        <f t="shared" si="81"/>
        <v>2.1791178527461944E-2</v>
      </c>
      <c r="Y158">
        <f>IF(LEFT(CS158,1)&lt;&gt;"0",IF(LEFT(CS158,1)="1",3,CT158),$D$5+$E$5*(DJ158*DC158/($K$5*1000))+$F$5*(DJ158*DC158/($K$5*1000))*MAX(MIN(CQ158,$J$5),$I$5)*MAX(MIN(CQ158,$J$5),$I$5)+$G$5*MAX(MIN(CQ158,$J$5),$I$5)*(DJ158*DC158/($K$5*1000))+$H$5*(DJ158*DC158/($K$5*1000))*(DJ158*DC158/($K$5*1000)))</f>
        <v>2.9514500475332714</v>
      </c>
      <c r="Z158">
        <f t="shared" si="82"/>
        <v>2.1702189949055734E-2</v>
      </c>
      <c r="AA158">
        <f t="shared" si="83"/>
        <v>1.357183358625624E-2</v>
      </c>
      <c r="AB158">
        <f t="shared" si="84"/>
        <v>98.066666004511148</v>
      </c>
      <c r="AC158">
        <f>(DE158+(AB158+2*0.95*0.0000000567*(((DE158+$B$7)+273)^4-(DE158+273)^4)-44100*Q158)/(1.84*29.3*Y158+8*0.95*0.0000000567*(DE158+273)^3))</f>
        <v>36.124891752148805</v>
      </c>
      <c r="AD158">
        <f>($C$7*DF158+$D$7*DG158+$E$7*AC158)</f>
        <v>36.653535483870968</v>
      </c>
      <c r="AE158">
        <f t="shared" si="85"/>
        <v>6.1866217198749478</v>
      </c>
      <c r="AF158">
        <f t="shared" si="86"/>
        <v>61.495019161428566</v>
      </c>
      <c r="AG158">
        <f t="shared" si="87"/>
        <v>3.6109945881982988</v>
      </c>
      <c r="AH158">
        <f t="shared" si="88"/>
        <v>5.8720114855468131</v>
      </c>
      <c r="AI158">
        <f t="shared" si="89"/>
        <v>2.575627131676649</v>
      </c>
      <c r="AJ158">
        <f t="shared" si="90"/>
        <v>-25.584726428365634</v>
      </c>
      <c r="AK158">
        <f t="shared" si="91"/>
        <v>-151.25041807357533</v>
      </c>
      <c r="AL158">
        <f>2*0.95*0.0000000567*(((DE158+$B$7)+273)^4-(AD158+273)^4)</f>
        <v>-12.105987616576865</v>
      </c>
      <c r="AM158">
        <f t="shared" si="92"/>
        <v>-90.87446611400668</v>
      </c>
      <c r="AN158">
        <v>0</v>
      </c>
      <c r="AO158">
        <v>0</v>
      </c>
      <c r="AP158">
        <f>IF(AN158*$H$13&gt;=AR158,1,(AR158/(AR158-AN158*$H$13)))</f>
        <v>1</v>
      </c>
      <c r="AQ158">
        <f t="shared" si="93"/>
        <v>0</v>
      </c>
      <c r="AR158">
        <f>MAX(0,($B$13+$C$13*DJ158)/(1+$D$13*DJ158)*DC158/(DE158+273)*$E$13)</f>
        <v>52028.483635522876</v>
      </c>
      <c r="AS158" t="s">
        <v>414</v>
      </c>
      <c r="AT158">
        <v>12558.6</v>
      </c>
      <c r="AU158">
        <v>607.06799999999998</v>
      </c>
      <c r="AV158">
        <v>2188.17</v>
      </c>
      <c r="AW158">
        <f t="shared" si="94"/>
        <v>0.72256817340517421</v>
      </c>
      <c r="AX158">
        <v>-1.734461745173538</v>
      </c>
      <c r="AY158" t="s">
        <v>1087</v>
      </c>
      <c r="AZ158">
        <v>12517.9</v>
      </c>
      <c r="BA158">
        <v>731.04428000000019</v>
      </c>
      <c r="BB158">
        <v>1342.07</v>
      </c>
      <c r="BC158">
        <f t="shared" si="95"/>
        <v>0.45528602829956688</v>
      </c>
      <c r="BD158">
        <v>0.5</v>
      </c>
      <c r="BE158">
        <f t="shared" si="96"/>
        <v>505.18930072104018</v>
      </c>
      <c r="BF158">
        <f t="shared" si="97"/>
        <v>2.9308600191654643</v>
      </c>
      <c r="BG158">
        <f t="shared" si="98"/>
        <v>115.00281513235895</v>
      </c>
      <c r="BH158">
        <f t="shared" si="99"/>
        <v>9.2347992280920072E-3</v>
      </c>
      <c r="BI158">
        <f t="shared" si="100"/>
        <v>0.63044401558786067</v>
      </c>
      <c r="BJ158">
        <f t="shared" si="101"/>
        <v>516.69528912943201</v>
      </c>
      <c r="BK158" t="s">
        <v>1088</v>
      </c>
      <c r="BL158">
        <v>-1150.77</v>
      </c>
      <c r="BM158">
        <f t="shared" si="102"/>
        <v>-1150.77</v>
      </c>
      <c r="BN158">
        <f t="shared" si="103"/>
        <v>1.8574589999031348</v>
      </c>
      <c r="BO158">
        <f t="shared" si="104"/>
        <v>0.24511228959740686</v>
      </c>
      <c r="BP158">
        <f t="shared" si="105"/>
        <v>0.25340377485070115</v>
      </c>
      <c r="BQ158">
        <f t="shared" si="106"/>
        <v>0.83132524809456276</v>
      </c>
      <c r="BR158">
        <f t="shared" si="107"/>
        <v>0.53513309071773996</v>
      </c>
      <c r="BS158">
        <f t="shared" si="108"/>
        <v>-0.38584238631893514</v>
      </c>
      <c r="BT158">
        <f t="shared" si="109"/>
        <v>1.3858423863189351</v>
      </c>
      <c r="BU158">
        <v>3402</v>
      </c>
      <c r="BV158">
        <v>300</v>
      </c>
      <c r="BW158">
        <v>300</v>
      </c>
      <c r="BX158">
        <v>300</v>
      </c>
      <c r="BY158">
        <v>12517.9</v>
      </c>
      <c r="BZ158">
        <v>1226.95</v>
      </c>
      <c r="CA158">
        <v>-9.8399500000000001E-3</v>
      </c>
      <c r="CB158">
        <v>-24.48</v>
      </c>
      <c r="CC158" t="s">
        <v>417</v>
      </c>
      <c r="CD158" t="s">
        <v>417</v>
      </c>
      <c r="CE158" t="s">
        <v>417</v>
      </c>
      <c r="CF158" t="s">
        <v>417</v>
      </c>
      <c r="CG158" t="s">
        <v>417</v>
      </c>
      <c r="CH158" t="s">
        <v>417</v>
      </c>
      <c r="CI158" t="s">
        <v>417</v>
      </c>
      <c r="CJ158" t="s">
        <v>417</v>
      </c>
      <c r="CK158" t="s">
        <v>417</v>
      </c>
      <c r="CL158" t="s">
        <v>417</v>
      </c>
      <c r="CM158">
        <f>$B$11*DK158+$C$11*DL158+$F$11*DW158*(1-DZ158)</f>
        <v>599.99225806451591</v>
      </c>
      <c r="CN158">
        <f t="shared" si="110"/>
        <v>505.18930072104018</v>
      </c>
      <c r="CO158">
        <f>($B$11*$D$9+$C$11*$D$9+$F$11*((EJ158+EB158)/MAX(EJ158+EB158+EK158, 0.1)*$I$9+EK158/MAX(EJ158+EB158+EK158, 0.1)*$J$9))/($B$11+$C$11+$F$11)</f>
        <v>0.84199303229462374</v>
      </c>
      <c r="CP158">
        <f>($B$11*$K$9+$C$11*$K$9+$F$11*((EJ158+EB158)/MAX(EJ158+EB158+EK158, 0.1)*$P$9+EK158/MAX(EJ158+EB158+EK158, 0.1)*$Q$9))/($B$11+$C$11+$F$11)</f>
        <v>0.16344655232862396</v>
      </c>
      <c r="CQ158">
        <v>6</v>
      </c>
      <c r="CR158">
        <v>0.5</v>
      </c>
      <c r="CS158" t="s">
        <v>418</v>
      </c>
      <c r="CT158">
        <v>2</v>
      </c>
      <c r="CU158">
        <v>1690407171.599999</v>
      </c>
      <c r="CV158">
        <v>409.94748387096769</v>
      </c>
      <c r="CW158">
        <v>413.11522580645158</v>
      </c>
      <c r="CX158">
        <v>35.665138709677407</v>
      </c>
      <c r="CY158">
        <v>35.105845161290318</v>
      </c>
      <c r="CZ158">
        <v>408.81648387096772</v>
      </c>
      <c r="DA158">
        <v>35.155138709677423</v>
      </c>
      <c r="DB158">
        <v>600.17996774193568</v>
      </c>
      <c r="DC158">
        <v>101.1473548387097</v>
      </c>
      <c r="DD158">
        <v>9.9821503225806449E-2</v>
      </c>
      <c r="DE158">
        <v>35.702983870967742</v>
      </c>
      <c r="DF158">
        <v>36.653535483870968</v>
      </c>
      <c r="DG158">
        <v>999.90000000000032</v>
      </c>
      <c r="DH158">
        <v>0</v>
      </c>
      <c r="DI158">
        <v>0</v>
      </c>
      <c r="DJ158">
        <v>10010.52193548387</v>
      </c>
      <c r="DK158">
        <v>0</v>
      </c>
      <c r="DL158">
        <v>120.136</v>
      </c>
      <c r="DM158">
        <v>-3.1274848387096781</v>
      </c>
      <c r="DN158">
        <v>425.14832258064507</v>
      </c>
      <c r="DO158">
        <v>428.14567741935491</v>
      </c>
      <c r="DP158">
        <v>0.55379580645161286</v>
      </c>
      <c r="DQ158">
        <v>413.11522580645158</v>
      </c>
      <c r="DR158">
        <v>35.105845161290318</v>
      </c>
      <c r="DS158">
        <v>3.6068812903225811</v>
      </c>
      <c r="DT158">
        <v>3.550866451612904</v>
      </c>
      <c r="DU158">
        <v>27.13141612903226</v>
      </c>
      <c r="DV158">
        <v>26.86493225806452</v>
      </c>
      <c r="DW158">
        <v>599.99225806451591</v>
      </c>
      <c r="DX158">
        <v>0.93300512903225818</v>
      </c>
      <c r="DY158">
        <v>6.6994409677419361E-2</v>
      </c>
      <c r="DZ158">
        <v>0</v>
      </c>
      <c r="EA158">
        <v>732.14890322580652</v>
      </c>
      <c r="EB158">
        <v>4.9993100000000013</v>
      </c>
      <c r="EC158">
        <v>10466.219354838709</v>
      </c>
      <c r="ED158">
        <v>5203.7119354838705</v>
      </c>
      <c r="EE158">
        <v>42.243838709677412</v>
      </c>
      <c r="EF158">
        <v>44.02</v>
      </c>
      <c r="EG158">
        <v>43.185129032258047</v>
      </c>
      <c r="EH158">
        <v>43.781999999999996</v>
      </c>
      <c r="EI158">
        <v>44.106709677419332</v>
      </c>
      <c r="EJ158">
        <v>555.13096774193548</v>
      </c>
      <c r="EK158">
        <v>39.859999999999978</v>
      </c>
      <c r="EL158">
        <v>0</v>
      </c>
      <c r="EM158">
        <v>133.4000000953674</v>
      </c>
      <c r="EN158">
        <v>0</v>
      </c>
      <c r="EO158">
        <v>731.04428000000019</v>
      </c>
      <c r="EP158">
        <v>-96.207153688022018</v>
      </c>
      <c r="EQ158">
        <v>668.17692567702159</v>
      </c>
      <c r="ER158">
        <v>10472.280000000001</v>
      </c>
      <c r="ES158">
        <v>15</v>
      </c>
      <c r="ET158">
        <v>1690407197.5999999</v>
      </c>
      <c r="EU158" t="s">
        <v>1089</v>
      </c>
      <c r="EV158">
        <v>1690407197.5999999</v>
      </c>
      <c r="EW158">
        <v>1690407197.5999999</v>
      </c>
      <c r="EX158">
        <v>102</v>
      </c>
      <c r="EY158">
        <v>-3.9E-2</v>
      </c>
      <c r="EZ158">
        <v>5.0000000000000001E-3</v>
      </c>
      <c r="FA158">
        <v>1.131</v>
      </c>
      <c r="FB158">
        <v>0.51</v>
      </c>
      <c r="FC158">
        <v>413</v>
      </c>
      <c r="FD158">
        <v>35</v>
      </c>
      <c r="FE158">
        <v>0.26</v>
      </c>
      <c r="FF158">
        <v>0.19</v>
      </c>
      <c r="FG158">
        <v>2.8940055300048848</v>
      </c>
      <c r="FH158">
        <v>0.38553594151976173</v>
      </c>
      <c r="FI158">
        <v>4.8613315407216973E-2</v>
      </c>
      <c r="FJ158">
        <v>1</v>
      </c>
      <c r="FK158">
        <v>-3.1084304999999999</v>
      </c>
      <c r="FL158">
        <v>-0.44927279549718108</v>
      </c>
      <c r="FM158">
        <v>6.0864152501698389E-2</v>
      </c>
      <c r="FN158">
        <v>1</v>
      </c>
      <c r="FO158">
        <v>409.98423333333329</v>
      </c>
      <c r="FP158">
        <v>-7.8754171303279767E-3</v>
      </c>
      <c r="FQ158">
        <v>3.2165906726776383E-2</v>
      </c>
      <c r="FR158">
        <v>1</v>
      </c>
      <c r="FS158">
        <v>0.53263879999999997</v>
      </c>
      <c r="FT158">
        <v>0.44484004502814162</v>
      </c>
      <c r="FU158">
        <v>4.4056423313292251E-2</v>
      </c>
      <c r="FV158">
        <v>1</v>
      </c>
      <c r="FW158">
        <v>35.651670000000003</v>
      </c>
      <c r="FX158">
        <v>0.67074260289200127</v>
      </c>
      <c r="FY158">
        <v>4.8447119969440712E-2</v>
      </c>
      <c r="FZ158">
        <v>1</v>
      </c>
      <c r="GA158">
        <v>5</v>
      </c>
      <c r="GB158">
        <v>5</v>
      </c>
      <c r="GC158" t="s">
        <v>420</v>
      </c>
      <c r="GD158">
        <v>3.1682399999999999</v>
      </c>
      <c r="GE158">
        <v>2.7970899999999999</v>
      </c>
      <c r="GF158">
        <v>0.10095999999999999</v>
      </c>
      <c r="GG158">
        <v>0.102288</v>
      </c>
      <c r="GH158">
        <v>0.15479399999999999</v>
      </c>
      <c r="GI158">
        <v>0.15393999999999999</v>
      </c>
      <c r="GJ158">
        <v>27603.7</v>
      </c>
      <c r="GK158">
        <v>22043.8</v>
      </c>
      <c r="GL158">
        <v>28739</v>
      </c>
      <c r="GM158">
        <v>24089.599999999999</v>
      </c>
      <c r="GN158">
        <v>30912.6</v>
      </c>
      <c r="GO158">
        <v>29751.9</v>
      </c>
      <c r="GP158">
        <v>39651</v>
      </c>
      <c r="GQ158">
        <v>39304.800000000003</v>
      </c>
      <c r="GR158">
        <v>2.0651000000000002</v>
      </c>
      <c r="GS158">
        <v>1.75695</v>
      </c>
      <c r="GT158">
        <v>0.10553700000000001</v>
      </c>
      <c r="GU158">
        <v>0</v>
      </c>
      <c r="GV158">
        <v>35.0092</v>
      </c>
      <c r="GW158">
        <v>999.9</v>
      </c>
      <c r="GX158">
        <v>61.5</v>
      </c>
      <c r="GY158">
        <v>37.4</v>
      </c>
      <c r="GZ158">
        <v>39.179000000000002</v>
      </c>
      <c r="HA158">
        <v>62.443399999999997</v>
      </c>
      <c r="HB158">
        <v>28.9864</v>
      </c>
      <c r="HC158">
        <v>1</v>
      </c>
      <c r="HD158">
        <v>0.67808900000000005</v>
      </c>
      <c r="HE158">
        <v>0</v>
      </c>
      <c r="HF158">
        <v>20.282599999999999</v>
      </c>
      <c r="HG158">
        <v>5.2223800000000002</v>
      </c>
      <c r="HH158">
        <v>11.914099999999999</v>
      </c>
      <c r="HI158">
        <v>4.9633000000000003</v>
      </c>
      <c r="HJ158">
        <v>3.2919999999999998</v>
      </c>
      <c r="HK158">
        <v>9999</v>
      </c>
      <c r="HL158">
        <v>9999</v>
      </c>
      <c r="HM158">
        <v>9999</v>
      </c>
      <c r="HN158">
        <v>999.9</v>
      </c>
      <c r="HO158">
        <v>4.9702999999999999</v>
      </c>
      <c r="HP158">
        <v>1.8754</v>
      </c>
      <c r="HQ158">
        <v>1.87419</v>
      </c>
      <c r="HR158">
        <v>1.8733500000000001</v>
      </c>
      <c r="HS158">
        <v>1.8748199999999999</v>
      </c>
      <c r="HT158">
        <v>1.86981</v>
      </c>
      <c r="HU158">
        <v>1.8739300000000001</v>
      </c>
      <c r="HV158">
        <v>1.87897</v>
      </c>
      <c r="HW158">
        <v>0</v>
      </c>
      <c r="HX158">
        <v>0</v>
      </c>
      <c r="HY158">
        <v>0</v>
      </c>
      <c r="HZ158">
        <v>0</v>
      </c>
      <c r="IA158" t="s">
        <v>421</v>
      </c>
      <c r="IB158" t="s">
        <v>422</v>
      </c>
      <c r="IC158" t="s">
        <v>423</v>
      </c>
      <c r="ID158" t="s">
        <v>423</v>
      </c>
      <c r="IE158" t="s">
        <v>423</v>
      </c>
      <c r="IF158" t="s">
        <v>423</v>
      </c>
      <c r="IG158">
        <v>0</v>
      </c>
      <c r="IH158">
        <v>100</v>
      </c>
      <c r="II158">
        <v>100</v>
      </c>
      <c r="IJ158">
        <v>1.131</v>
      </c>
      <c r="IK158">
        <v>0.51</v>
      </c>
      <c r="IL158">
        <v>1.150037553424039</v>
      </c>
      <c r="IM158">
        <v>7.5022699049890511E-4</v>
      </c>
      <c r="IN158">
        <v>-1.9075414379404558E-6</v>
      </c>
      <c r="IO158">
        <v>4.87577687351772E-10</v>
      </c>
      <c r="IP158">
        <v>0.50449999999999995</v>
      </c>
      <c r="IQ158">
        <v>0</v>
      </c>
      <c r="IR158">
        <v>0</v>
      </c>
      <c r="IS158">
        <v>0</v>
      </c>
      <c r="IT158">
        <v>1</v>
      </c>
      <c r="IU158">
        <v>1943</v>
      </c>
      <c r="IV158">
        <v>1</v>
      </c>
      <c r="IW158">
        <v>21</v>
      </c>
      <c r="IX158">
        <v>1.9</v>
      </c>
      <c r="IY158">
        <v>11</v>
      </c>
      <c r="IZ158">
        <v>1.10107</v>
      </c>
      <c r="JA158">
        <v>2.4414099999999999</v>
      </c>
      <c r="JB158">
        <v>1.42578</v>
      </c>
      <c r="JC158">
        <v>2.2656200000000002</v>
      </c>
      <c r="JD158">
        <v>1.5478499999999999</v>
      </c>
      <c r="JE158">
        <v>2.50488</v>
      </c>
      <c r="JF158">
        <v>40.680999999999997</v>
      </c>
      <c r="JG158">
        <v>15.751899999999999</v>
      </c>
      <c r="JH158">
        <v>18</v>
      </c>
      <c r="JI158">
        <v>632.80100000000004</v>
      </c>
      <c r="JJ158">
        <v>412.697</v>
      </c>
      <c r="JK158">
        <v>34.992400000000004</v>
      </c>
      <c r="JL158">
        <v>35.633000000000003</v>
      </c>
      <c r="JM158">
        <v>30.0002</v>
      </c>
      <c r="JN158">
        <v>35.444800000000001</v>
      </c>
      <c r="JO158">
        <v>35.360399999999998</v>
      </c>
      <c r="JP158">
        <v>22.0504</v>
      </c>
      <c r="JQ158">
        <v>12.1823</v>
      </c>
      <c r="JR158">
        <v>100</v>
      </c>
      <c r="JS158">
        <v>-999.9</v>
      </c>
      <c r="JT158">
        <v>413.06700000000001</v>
      </c>
      <c r="JU158">
        <v>35</v>
      </c>
      <c r="JV158">
        <v>93.650800000000004</v>
      </c>
      <c r="JW158">
        <v>99.996899999999997</v>
      </c>
    </row>
    <row r="159" spans="1:283" x14ac:dyDescent="0.2">
      <c r="A159">
        <v>143</v>
      </c>
      <c r="B159">
        <v>1690407308.5</v>
      </c>
      <c r="C159">
        <v>28938.400000095371</v>
      </c>
      <c r="D159" t="s">
        <v>1090</v>
      </c>
      <c r="E159" t="s">
        <v>1091</v>
      </c>
      <c r="F159">
        <v>15</v>
      </c>
      <c r="P159">
        <v>1690407300.5</v>
      </c>
      <c r="Q159">
        <f t="shared" si="74"/>
        <v>6.5186301458351747E-4</v>
      </c>
      <c r="R159">
        <f t="shared" si="75"/>
        <v>0.65186301458351747</v>
      </c>
      <c r="S159">
        <f t="shared" si="76"/>
        <v>4.8228062715378526</v>
      </c>
      <c r="T159">
        <f t="shared" si="77"/>
        <v>409.92483870967737</v>
      </c>
      <c r="U159">
        <f t="shared" si="78"/>
        <v>91.667105325438854</v>
      </c>
      <c r="V159">
        <f t="shared" si="79"/>
        <v>9.2806242906982153</v>
      </c>
      <c r="W159">
        <f t="shared" si="80"/>
        <v>41.501893203491598</v>
      </c>
      <c r="X159">
        <f t="shared" si="81"/>
        <v>2.5169654220454425E-2</v>
      </c>
      <c r="Y159">
        <f>IF(LEFT(CS159,1)&lt;&gt;"0",IF(LEFT(CS159,1)="1",3,CT159),$D$5+$E$5*(DJ159*DC159/($K$5*1000))+$F$5*(DJ159*DC159/($K$5*1000))*MAX(MIN(CQ159,$J$5),$I$5)*MAX(MIN(CQ159,$J$5),$I$5)+$G$5*MAX(MIN(CQ159,$J$5),$I$5)*(DJ159*DC159/($K$5*1000))+$H$5*(DJ159*DC159/($K$5*1000))*(DJ159*DC159/($K$5*1000)))</f>
        <v>2.9498308799265556</v>
      </c>
      <c r="Z159">
        <f t="shared" si="82"/>
        <v>2.505094957508219E-2</v>
      </c>
      <c r="AA159">
        <f t="shared" si="83"/>
        <v>1.5667461830008635E-2</v>
      </c>
      <c r="AB159">
        <f t="shared" si="84"/>
        <v>98.070477320219027</v>
      </c>
      <c r="AC159">
        <f>(DE159+(AB159+2*0.95*0.0000000567*(((DE159+$B$7)+273)^4-(DE159+273)^4)-44100*Q159)/(1.84*29.3*Y159+8*0.95*0.0000000567*(DE159+273)^3))</f>
        <v>36.079493052279936</v>
      </c>
      <c r="AD159">
        <f>($C$7*DF159+$D$7*DG159+$E$7*AC159)</f>
        <v>36.469622580645158</v>
      </c>
      <c r="AE159">
        <f t="shared" si="85"/>
        <v>6.1246338414445933</v>
      </c>
      <c r="AF159">
        <f t="shared" si="86"/>
        <v>61.687938396002252</v>
      </c>
      <c r="AG159">
        <f t="shared" si="87"/>
        <v>3.6168927997195102</v>
      </c>
      <c r="AH159">
        <f t="shared" si="88"/>
        <v>5.8632090709549578</v>
      </c>
      <c r="AI159">
        <f t="shared" si="89"/>
        <v>2.5077410417250832</v>
      </c>
      <c r="AJ159">
        <f t="shared" si="90"/>
        <v>-28.747158943133119</v>
      </c>
      <c r="AK159">
        <f t="shared" si="91"/>
        <v>-126.24929205074244</v>
      </c>
      <c r="AL159">
        <f>2*0.95*0.0000000567*(((DE159+$B$7)+273)^4-(AD159+273)^4)</f>
        <v>-10.100099573028675</v>
      </c>
      <c r="AM159">
        <f t="shared" si="92"/>
        <v>-67.026073246685201</v>
      </c>
      <c r="AN159">
        <v>0</v>
      </c>
      <c r="AO159">
        <v>0</v>
      </c>
      <c r="AP159">
        <f>IF(AN159*$H$13&gt;=AR159,1,(AR159/(AR159-AN159*$H$13)))</f>
        <v>1</v>
      </c>
      <c r="AQ159">
        <f t="shared" si="93"/>
        <v>0</v>
      </c>
      <c r="AR159">
        <f>MAX(0,($B$13+$C$13*DJ159)/(1+$D$13*DJ159)*DC159/(DE159+273)*$E$13)</f>
        <v>51987.111657055117</v>
      </c>
      <c r="AS159" t="s">
        <v>414</v>
      </c>
      <c r="AT159">
        <v>12558.6</v>
      </c>
      <c r="AU159">
        <v>607.06799999999998</v>
      </c>
      <c r="AV159">
        <v>2188.17</v>
      </c>
      <c r="AW159">
        <f t="shared" si="94"/>
        <v>0.72256817340517421</v>
      </c>
      <c r="AX159">
        <v>-1.734461745173538</v>
      </c>
      <c r="AY159" t="s">
        <v>1092</v>
      </c>
      <c r="AZ159">
        <v>12532.8</v>
      </c>
      <c r="BA159">
        <v>655.56740000000002</v>
      </c>
      <c r="BB159">
        <v>1570.17</v>
      </c>
      <c r="BC159">
        <f t="shared" si="95"/>
        <v>0.58248635498067092</v>
      </c>
      <c r="BD159">
        <v>0.5</v>
      </c>
      <c r="BE159">
        <f t="shared" si="96"/>
        <v>505.20666590216933</v>
      </c>
      <c r="BF159">
        <f t="shared" si="97"/>
        <v>4.8228062715378526</v>
      </c>
      <c r="BG159">
        <f t="shared" si="98"/>
        <v>147.13799466664611</v>
      </c>
      <c r="BH159">
        <f t="shared" si="99"/>
        <v>1.2979377469222014E-2</v>
      </c>
      <c r="BI159">
        <f t="shared" si="100"/>
        <v>0.39358795544431491</v>
      </c>
      <c r="BJ159">
        <f t="shared" si="101"/>
        <v>547.30560709580107</v>
      </c>
      <c r="BK159" t="s">
        <v>1093</v>
      </c>
      <c r="BL159">
        <v>780.23</v>
      </c>
      <c r="BM159">
        <f t="shared" si="102"/>
        <v>780.23</v>
      </c>
      <c r="BN159">
        <f t="shared" si="103"/>
        <v>0.50309202188298086</v>
      </c>
      <c r="BO159">
        <f t="shared" si="104"/>
        <v>1.1578127452717928</v>
      </c>
      <c r="BP159">
        <f t="shared" si="105"/>
        <v>0.43893915933917638</v>
      </c>
      <c r="BQ159">
        <f t="shared" si="106"/>
        <v>0.94964250930846361</v>
      </c>
      <c r="BR159">
        <f t="shared" si="107"/>
        <v>0.39086662340570055</v>
      </c>
      <c r="BS159">
        <f t="shared" si="108"/>
        <v>1.3779822459802162</v>
      </c>
      <c r="BT159">
        <f t="shared" si="109"/>
        <v>-0.37798224598021624</v>
      </c>
      <c r="BU159">
        <v>3404</v>
      </c>
      <c r="BV159">
        <v>300</v>
      </c>
      <c r="BW159">
        <v>300</v>
      </c>
      <c r="BX159">
        <v>300</v>
      </c>
      <c r="BY159">
        <v>12532.8</v>
      </c>
      <c r="BZ159">
        <v>1265.93</v>
      </c>
      <c r="CA159">
        <v>-9.8542500000000002E-3</v>
      </c>
      <c r="CB159">
        <v>-92.66</v>
      </c>
      <c r="CC159" t="s">
        <v>417</v>
      </c>
      <c r="CD159" t="s">
        <v>417</v>
      </c>
      <c r="CE159" t="s">
        <v>417</v>
      </c>
      <c r="CF159" t="s">
        <v>417</v>
      </c>
      <c r="CG159" t="s">
        <v>417</v>
      </c>
      <c r="CH159" t="s">
        <v>417</v>
      </c>
      <c r="CI159" t="s">
        <v>417</v>
      </c>
      <c r="CJ159" t="s">
        <v>417</v>
      </c>
      <c r="CK159" t="s">
        <v>417</v>
      </c>
      <c r="CL159" t="s">
        <v>417</v>
      </c>
      <c r="CM159">
        <f>$B$11*DK159+$C$11*DL159+$F$11*DW159*(1-DZ159)</f>
        <v>600.01258064516139</v>
      </c>
      <c r="CN159">
        <f t="shared" si="110"/>
        <v>505.20666590216933</v>
      </c>
      <c r="CO159">
        <f>($B$11*$D$9+$C$11*$D$9+$F$11*((EJ159+EB159)/MAX(EJ159+EB159+EK159, 0.1)*$I$9+EK159/MAX(EJ159+EB159+EK159, 0.1)*$J$9))/($B$11+$C$11+$F$11)</f>
        <v>0.84199345513547008</v>
      </c>
      <c r="CP159">
        <f>($B$11*$K$9+$C$11*$K$9+$F$11*((EJ159+EB159)/MAX(EJ159+EB159+EK159, 0.1)*$P$9+EK159/MAX(EJ159+EB159+EK159, 0.1)*$Q$9))/($B$11+$C$11+$F$11)</f>
        <v>0.16344736841145746</v>
      </c>
      <c r="CQ159">
        <v>6</v>
      </c>
      <c r="CR159">
        <v>0.5</v>
      </c>
      <c r="CS159" t="s">
        <v>418</v>
      </c>
      <c r="CT159">
        <v>2</v>
      </c>
      <c r="CU159">
        <v>1690407300.5</v>
      </c>
      <c r="CV159">
        <v>409.92483870967737</v>
      </c>
      <c r="CW159">
        <v>415.01325806451621</v>
      </c>
      <c r="CX159">
        <v>35.724977419354843</v>
      </c>
      <c r="CY159">
        <v>35.096600000000002</v>
      </c>
      <c r="CZ159">
        <v>408.78483870967739</v>
      </c>
      <c r="DA159">
        <v>35.219977419354827</v>
      </c>
      <c r="DB159">
        <v>600.18887096774188</v>
      </c>
      <c r="DC159">
        <v>101.14277419354841</v>
      </c>
      <c r="DD159">
        <v>9.9915403225806443E-2</v>
      </c>
      <c r="DE159">
        <v>35.675758064516138</v>
      </c>
      <c r="DF159">
        <v>36.469622580645158</v>
      </c>
      <c r="DG159">
        <v>999.90000000000032</v>
      </c>
      <c r="DH159">
        <v>0</v>
      </c>
      <c r="DI159">
        <v>0</v>
      </c>
      <c r="DJ159">
        <v>10001.77387096774</v>
      </c>
      <c r="DK159">
        <v>0</v>
      </c>
      <c r="DL159">
        <v>357.32480645161297</v>
      </c>
      <c r="DM159">
        <v>-5.0959674193548397</v>
      </c>
      <c r="DN159">
        <v>425.10603225806449</v>
      </c>
      <c r="DO159">
        <v>430.10867741935482</v>
      </c>
      <c r="DP159">
        <v>0.63295535483870979</v>
      </c>
      <c r="DQ159">
        <v>415.01325806451621</v>
      </c>
      <c r="DR159">
        <v>35.096600000000002</v>
      </c>
      <c r="DS159">
        <v>3.6137835483870959</v>
      </c>
      <c r="DT159">
        <v>3.5497651612903232</v>
      </c>
      <c r="DU159">
        <v>27.164009677419351</v>
      </c>
      <c r="DV159">
        <v>26.859661290322581</v>
      </c>
      <c r="DW159">
        <v>600.01258064516139</v>
      </c>
      <c r="DX159">
        <v>0.93299629032258102</v>
      </c>
      <c r="DY159">
        <v>6.7003667741935474E-2</v>
      </c>
      <c r="DZ159">
        <v>0</v>
      </c>
      <c r="EA159">
        <v>656.17864516129032</v>
      </c>
      <c r="EB159">
        <v>4.9993100000000013</v>
      </c>
      <c r="EC159">
        <v>8728.1861290322595</v>
      </c>
      <c r="ED159">
        <v>5203.8719354838704</v>
      </c>
      <c r="EE159">
        <v>41.932999999999993</v>
      </c>
      <c r="EF159">
        <v>43.75</v>
      </c>
      <c r="EG159">
        <v>42.870935483870959</v>
      </c>
      <c r="EH159">
        <v>43.574193548387072</v>
      </c>
      <c r="EI159">
        <v>43.753999999999998</v>
      </c>
      <c r="EJ159">
        <v>555.14419354838697</v>
      </c>
      <c r="EK159">
        <v>39.869999999999983</v>
      </c>
      <c r="EL159">
        <v>0</v>
      </c>
      <c r="EM159">
        <v>128.5999999046326</v>
      </c>
      <c r="EN159">
        <v>0</v>
      </c>
      <c r="EO159">
        <v>655.56740000000002</v>
      </c>
      <c r="EP159">
        <v>-28.942384627178889</v>
      </c>
      <c r="EQ159">
        <v>-1516.6423056924591</v>
      </c>
      <c r="ER159">
        <v>8686.58</v>
      </c>
      <c r="ES159">
        <v>15</v>
      </c>
      <c r="ET159">
        <v>1690407331.5</v>
      </c>
      <c r="EU159" t="s">
        <v>1094</v>
      </c>
      <c r="EV159">
        <v>1690407331.5</v>
      </c>
      <c r="EW159">
        <v>1690407328.5</v>
      </c>
      <c r="EX159">
        <v>103</v>
      </c>
      <c r="EY159">
        <v>1.0999999999999999E-2</v>
      </c>
      <c r="EZ159">
        <v>-5.0000000000000001E-3</v>
      </c>
      <c r="FA159">
        <v>1.1399999999999999</v>
      </c>
      <c r="FB159">
        <v>0.505</v>
      </c>
      <c r="FC159">
        <v>415</v>
      </c>
      <c r="FD159">
        <v>35</v>
      </c>
      <c r="FE159">
        <v>0.48</v>
      </c>
      <c r="FF159">
        <v>0.12</v>
      </c>
      <c r="FG159">
        <v>4.8289979587774647</v>
      </c>
      <c r="FH159">
        <v>-0.77028042954079301</v>
      </c>
      <c r="FI159">
        <v>6.5078788994476111E-2</v>
      </c>
      <c r="FJ159">
        <v>1</v>
      </c>
      <c r="FK159">
        <v>-5.1090987804878054</v>
      </c>
      <c r="FL159">
        <v>0.41269484320557231</v>
      </c>
      <c r="FM159">
        <v>5.2447495659486087E-2</v>
      </c>
      <c r="FN159">
        <v>1</v>
      </c>
      <c r="FO159">
        <v>409.91729032258058</v>
      </c>
      <c r="FP159">
        <v>0.45072580645138388</v>
      </c>
      <c r="FQ159">
        <v>4.6101006600435673E-2</v>
      </c>
      <c r="FR159">
        <v>1</v>
      </c>
      <c r="FS159">
        <v>0.61107617073170728</v>
      </c>
      <c r="FT159">
        <v>0.47351935191637567</v>
      </c>
      <c r="FU159">
        <v>4.8166723131377258E-2</v>
      </c>
      <c r="FV159">
        <v>1</v>
      </c>
      <c r="FW159">
        <v>35.729561290322593</v>
      </c>
      <c r="FX159">
        <v>0.45046935483870731</v>
      </c>
      <c r="FY159">
        <v>3.4444313893956371E-2</v>
      </c>
      <c r="FZ159">
        <v>1</v>
      </c>
      <c r="GA159">
        <v>5</v>
      </c>
      <c r="GB159">
        <v>5</v>
      </c>
      <c r="GC159" t="s">
        <v>420</v>
      </c>
      <c r="GD159">
        <v>3.16798</v>
      </c>
      <c r="GE159">
        <v>2.7969499999999998</v>
      </c>
      <c r="GF159">
        <v>0.100906</v>
      </c>
      <c r="GG159">
        <v>0.10261000000000001</v>
      </c>
      <c r="GH159">
        <v>0.15492700000000001</v>
      </c>
      <c r="GI159">
        <v>0.153838</v>
      </c>
      <c r="GJ159">
        <v>27602.3</v>
      </c>
      <c r="GK159">
        <v>22029.3</v>
      </c>
      <c r="GL159">
        <v>28736.3</v>
      </c>
      <c r="GM159">
        <v>24082.799999999999</v>
      </c>
      <c r="GN159">
        <v>30904.7</v>
      </c>
      <c r="GO159">
        <v>29747.9</v>
      </c>
      <c r="GP159">
        <v>39646.199999999997</v>
      </c>
      <c r="GQ159">
        <v>39294</v>
      </c>
      <c r="GR159">
        <v>2.0643699999999998</v>
      </c>
      <c r="GS159">
        <v>1.76007</v>
      </c>
      <c r="GT159">
        <v>7.7989000000000003E-2</v>
      </c>
      <c r="GU159">
        <v>0</v>
      </c>
      <c r="GV159">
        <v>35.224299999999999</v>
      </c>
      <c r="GW159">
        <v>999.9</v>
      </c>
      <c r="GX159">
        <v>62</v>
      </c>
      <c r="GY159">
        <v>37.6</v>
      </c>
      <c r="GZ159">
        <v>39.933300000000003</v>
      </c>
      <c r="HA159">
        <v>62.1434</v>
      </c>
      <c r="HB159">
        <v>30.5168</v>
      </c>
      <c r="HC159">
        <v>1</v>
      </c>
      <c r="HD159">
        <v>0.68923299999999998</v>
      </c>
      <c r="HE159">
        <v>0</v>
      </c>
      <c r="HF159">
        <v>20.282299999999999</v>
      </c>
      <c r="HG159">
        <v>5.2217799999999999</v>
      </c>
      <c r="HH159">
        <v>11.914099999999999</v>
      </c>
      <c r="HI159">
        <v>4.9633000000000003</v>
      </c>
      <c r="HJ159">
        <v>3.2919999999999998</v>
      </c>
      <c r="HK159">
        <v>9999</v>
      </c>
      <c r="HL159">
        <v>9999</v>
      </c>
      <c r="HM159">
        <v>9999</v>
      </c>
      <c r="HN159">
        <v>999.9</v>
      </c>
      <c r="HO159">
        <v>4.9703200000000001</v>
      </c>
      <c r="HP159">
        <v>1.8754599999999999</v>
      </c>
      <c r="HQ159">
        <v>1.87422</v>
      </c>
      <c r="HR159">
        <v>1.87338</v>
      </c>
      <c r="HS159">
        <v>1.8748499999999999</v>
      </c>
      <c r="HT159">
        <v>1.86981</v>
      </c>
      <c r="HU159">
        <v>1.8739300000000001</v>
      </c>
      <c r="HV159">
        <v>1.87897</v>
      </c>
      <c r="HW159">
        <v>0</v>
      </c>
      <c r="HX159">
        <v>0</v>
      </c>
      <c r="HY159">
        <v>0</v>
      </c>
      <c r="HZ159">
        <v>0</v>
      </c>
      <c r="IA159" t="s">
        <v>421</v>
      </c>
      <c r="IB159" t="s">
        <v>422</v>
      </c>
      <c r="IC159" t="s">
        <v>423</v>
      </c>
      <c r="ID159" t="s">
        <v>423</v>
      </c>
      <c r="IE159" t="s">
        <v>423</v>
      </c>
      <c r="IF159" t="s">
        <v>423</v>
      </c>
      <c r="IG159">
        <v>0</v>
      </c>
      <c r="IH159">
        <v>100</v>
      </c>
      <c r="II159">
        <v>100</v>
      </c>
      <c r="IJ159">
        <v>1.1399999999999999</v>
      </c>
      <c r="IK159">
        <v>0.505</v>
      </c>
      <c r="IL159">
        <v>1.111160493675575</v>
      </c>
      <c r="IM159">
        <v>7.5022699049890511E-4</v>
      </c>
      <c r="IN159">
        <v>-1.9075414379404558E-6</v>
      </c>
      <c r="IO159">
        <v>4.87577687351772E-10</v>
      </c>
      <c r="IP159">
        <v>0.50956499999999494</v>
      </c>
      <c r="IQ159">
        <v>0</v>
      </c>
      <c r="IR159">
        <v>0</v>
      </c>
      <c r="IS159">
        <v>0</v>
      </c>
      <c r="IT159">
        <v>1</v>
      </c>
      <c r="IU159">
        <v>1943</v>
      </c>
      <c r="IV159">
        <v>1</v>
      </c>
      <c r="IW159">
        <v>21</v>
      </c>
      <c r="IX159">
        <v>1.8</v>
      </c>
      <c r="IY159">
        <v>1.8</v>
      </c>
      <c r="IZ159">
        <v>1.1047400000000001</v>
      </c>
      <c r="JA159">
        <v>2.4536099999999998</v>
      </c>
      <c r="JB159">
        <v>1.42578</v>
      </c>
      <c r="JC159">
        <v>2.2668499999999998</v>
      </c>
      <c r="JD159">
        <v>1.5478499999999999</v>
      </c>
      <c r="JE159">
        <v>2.3339799999999999</v>
      </c>
      <c r="JF159">
        <v>40.860799999999998</v>
      </c>
      <c r="JG159">
        <v>15.6906</v>
      </c>
      <c r="JH159">
        <v>18</v>
      </c>
      <c r="JI159">
        <v>633.16999999999996</v>
      </c>
      <c r="JJ159">
        <v>415.14699999999999</v>
      </c>
      <c r="JK159">
        <v>34.977800000000002</v>
      </c>
      <c r="JL159">
        <v>35.741700000000002</v>
      </c>
      <c r="JM159">
        <v>30.000699999999998</v>
      </c>
      <c r="JN159">
        <v>35.544499999999999</v>
      </c>
      <c r="JO159">
        <v>35.462299999999999</v>
      </c>
      <c r="JP159">
        <v>22.124199999999998</v>
      </c>
      <c r="JQ159">
        <v>14.4283</v>
      </c>
      <c r="JR159">
        <v>100</v>
      </c>
      <c r="JS159">
        <v>-999.9</v>
      </c>
      <c r="JT159">
        <v>415.03500000000003</v>
      </c>
      <c r="JU159">
        <v>35</v>
      </c>
      <c r="JV159">
        <v>93.640600000000006</v>
      </c>
      <c r="JW159">
        <v>99.969099999999997</v>
      </c>
    </row>
    <row r="160" spans="1:283" x14ac:dyDescent="0.2">
      <c r="A160">
        <v>144</v>
      </c>
      <c r="B160">
        <v>1690407427.5</v>
      </c>
      <c r="C160">
        <v>29057.400000095371</v>
      </c>
      <c r="D160" t="s">
        <v>1095</v>
      </c>
      <c r="E160" t="s">
        <v>1096</v>
      </c>
      <c r="F160">
        <v>15</v>
      </c>
      <c r="P160">
        <v>1690407419.5</v>
      </c>
      <c r="Q160">
        <f t="shared" si="74"/>
        <v>1.6350406579056485E-3</v>
      </c>
      <c r="R160">
        <f t="shared" si="75"/>
        <v>1.6350406579056485</v>
      </c>
      <c r="S160">
        <f t="shared" si="76"/>
        <v>8.5550869126995899</v>
      </c>
      <c r="T160">
        <f t="shared" si="77"/>
        <v>409.69503225806449</v>
      </c>
      <c r="U160">
        <f t="shared" si="78"/>
        <v>191.08567961242923</v>
      </c>
      <c r="V160">
        <f t="shared" si="79"/>
        <v>19.345892041375077</v>
      </c>
      <c r="W160">
        <f t="shared" si="80"/>
        <v>41.478335163723344</v>
      </c>
      <c r="X160">
        <f t="shared" si="81"/>
        <v>6.6923592603256865E-2</v>
      </c>
      <c r="Y160">
        <f>IF(LEFT(CS160,1)&lt;&gt;"0",IF(LEFT(CS160,1)="1",3,CT160),$D$5+$E$5*(DJ160*DC160/($K$5*1000))+$F$5*(DJ160*DC160/($K$5*1000))*MAX(MIN(CQ160,$J$5),$I$5)*MAX(MIN(CQ160,$J$5),$I$5)+$G$5*MAX(MIN(CQ160,$J$5),$I$5)*(DJ160*DC160/($K$5*1000))+$H$5*(DJ160*DC160/($K$5*1000))*(DJ160*DC160/($K$5*1000)))</f>
        <v>2.9484878831905772</v>
      </c>
      <c r="Z160">
        <f t="shared" si="82"/>
        <v>6.6091031769796832E-2</v>
      </c>
      <c r="AA160">
        <f t="shared" si="83"/>
        <v>4.1380834115365493E-2</v>
      </c>
      <c r="AB160">
        <f t="shared" si="84"/>
        <v>98.062351556667906</v>
      </c>
      <c r="AC160">
        <f>(DE160+(AB160+2*0.95*0.0000000567*(((DE160+$B$7)+273)^4-(DE160+273)^4)-44100*Q160)/(1.84*29.3*Y160+8*0.95*0.0000000567*(DE160+273)^3))</f>
        <v>36.11028927434598</v>
      </c>
      <c r="AD160">
        <f>($C$7*DF160+$D$7*DG160+$E$7*AC160)</f>
        <v>36.36056774193549</v>
      </c>
      <c r="AE160">
        <f t="shared" si="85"/>
        <v>6.0881322230360206</v>
      </c>
      <c r="AF160">
        <f t="shared" si="86"/>
        <v>62.206275529549693</v>
      </c>
      <c r="AG160">
        <f t="shared" si="87"/>
        <v>3.70461704123771</v>
      </c>
      <c r="AH160">
        <f t="shared" si="88"/>
        <v>5.9553750963243495</v>
      </c>
      <c r="AI160">
        <f t="shared" si="89"/>
        <v>2.3835151817983107</v>
      </c>
      <c r="AJ160">
        <f t="shared" si="90"/>
        <v>-72.105293013639098</v>
      </c>
      <c r="AK160">
        <f t="shared" si="91"/>
        <v>-63.819425968682154</v>
      </c>
      <c r="AL160">
        <f>2*0.95*0.0000000567*(((DE160+$B$7)+273)^4-(AD160+273)^4)</f>
        <v>-5.1122737225520289</v>
      </c>
      <c r="AM160">
        <f t="shared" si="92"/>
        <v>-42.974641148205379</v>
      </c>
      <c r="AN160">
        <v>0</v>
      </c>
      <c r="AO160">
        <v>0</v>
      </c>
      <c r="AP160">
        <f>IF(AN160*$H$13&gt;=AR160,1,(AR160/(AR160-AN160*$H$13)))</f>
        <v>1</v>
      </c>
      <c r="AQ160">
        <f t="shared" si="93"/>
        <v>0</v>
      </c>
      <c r="AR160">
        <f>MAX(0,($B$13+$C$13*DJ160)/(1+$D$13*DJ160)*DC160/(DE160+273)*$E$13)</f>
        <v>51901.429323309647</v>
      </c>
      <c r="AS160" t="s">
        <v>414</v>
      </c>
      <c r="AT160">
        <v>12558.6</v>
      </c>
      <c r="AU160">
        <v>607.06799999999998</v>
      </c>
      <c r="AV160">
        <v>2188.17</v>
      </c>
      <c r="AW160">
        <f t="shared" si="94"/>
        <v>0.72256817340517421</v>
      </c>
      <c r="AX160">
        <v>-1.734461745173538</v>
      </c>
      <c r="AY160" t="s">
        <v>1097</v>
      </c>
      <c r="AZ160">
        <v>12535.4</v>
      </c>
      <c r="BA160">
        <v>806.84369230769255</v>
      </c>
      <c r="BB160">
        <v>2047.41</v>
      </c>
      <c r="BC160">
        <f t="shared" si="95"/>
        <v>0.60591982440854908</v>
      </c>
      <c r="BD160">
        <v>0.5</v>
      </c>
      <c r="BE160">
        <f t="shared" si="96"/>
        <v>505.16385750052984</v>
      </c>
      <c r="BF160">
        <f t="shared" si="97"/>
        <v>8.5550869126995899</v>
      </c>
      <c r="BG160">
        <f t="shared" si="98"/>
        <v>153.04439791713318</v>
      </c>
      <c r="BH160">
        <f t="shared" si="99"/>
        <v>2.0368734827515517E-2</v>
      </c>
      <c r="BI160">
        <f t="shared" si="100"/>
        <v>6.8750274737351083E-2</v>
      </c>
      <c r="BJ160">
        <f t="shared" si="101"/>
        <v>595.70579696345385</v>
      </c>
      <c r="BK160" t="s">
        <v>1098</v>
      </c>
      <c r="BL160">
        <v>-255.69</v>
      </c>
      <c r="BM160">
        <f t="shared" si="102"/>
        <v>-255.69</v>
      </c>
      <c r="BN160">
        <f t="shared" si="103"/>
        <v>1.1248846103125412</v>
      </c>
      <c r="BO160">
        <f t="shared" si="104"/>
        <v>0.53865064812309815</v>
      </c>
      <c r="BP160">
        <f t="shared" si="105"/>
        <v>5.7597407380128154E-2</v>
      </c>
      <c r="BQ160">
        <f t="shared" si="106"/>
        <v>0.86129982163424201</v>
      </c>
      <c r="BR160">
        <f t="shared" si="107"/>
        <v>8.9026514418424602E-2</v>
      </c>
      <c r="BS160">
        <f t="shared" si="108"/>
        <v>-0.17069921414973654</v>
      </c>
      <c r="BT160">
        <f t="shared" si="109"/>
        <v>1.1706992141497365</v>
      </c>
      <c r="BU160">
        <v>3406</v>
      </c>
      <c r="BV160">
        <v>300</v>
      </c>
      <c r="BW160">
        <v>300</v>
      </c>
      <c r="BX160">
        <v>300</v>
      </c>
      <c r="BY160">
        <v>12535.4</v>
      </c>
      <c r="BZ160">
        <v>1670.82</v>
      </c>
      <c r="CA160">
        <v>-9.8572799999999995E-3</v>
      </c>
      <c r="CB160">
        <v>-102.16</v>
      </c>
      <c r="CC160" t="s">
        <v>417</v>
      </c>
      <c r="CD160" t="s">
        <v>417</v>
      </c>
      <c r="CE160" t="s">
        <v>417</v>
      </c>
      <c r="CF160" t="s">
        <v>417</v>
      </c>
      <c r="CG160" t="s">
        <v>417</v>
      </c>
      <c r="CH160" t="s">
        <v>417</v>
      </c>
      <c r="CI160" t="s">
        <v>417</v>
      </c>
      <c r="CJ160" t="s">
        <v>417</v>
      </c>
      <c r="CK160" t="s">
        <v>417</v>
      </c>
      <c r="CL160" t="s">
        <v>417</v>
      </c>
      <c r="CM160">
        <f>$B$11*DK160+$C$11*DL160+$F$11*DW160*(1-DZ160)</f>
        <v>599.96161290322573</v>
      </c>
      <c r="CN160">
        <f t="shared" si="110"/>
        <v>505.16385750052984</v>
      </c>
      <c r="CO160">
        <f>($B$11*$D$9+$C$11*$D$9+$F$11*((EJ160+EB160)/MAX(EJ160+EB160+EK160, 0.1)*$I$9+EK160/MAX(EJ160+EB160+EK160, 0.1)*$J$9))/($B$11+$C$11+$F$11)</f>
        <v>0.84199363198594035</v>
      </c>
      <c r="CP160">
        <f>($B$11*$K$9+$C$11*$K$9+$F$11*((EJ160+EB160)/MAX(EJ160+EB160+EK160, 0.1)*$P$9+EK160/MAX(EJ160+EB160+EK160, 0.1)*$Q$9))/($B$11+$C$11+$F$11)</f>
        <v>0.16344770973286493</v>
      </c>
      <c r="CQ160">
        <v>6</v>
      </c>
      <c r="CR160">
        <v>0.5</v>
      </c>
      <c r="CS160" t="s">
        <v>418</v>
      </c>
      <c r="CT160">
        <v>2</v>
      </c>
      <c r="CU160">
        <v>1690407419.5</v>
      </c>
      <c r="CV160">
        <v>409.69503225806449</v>
      </c>
      <c r="CW160">
        <v>418.91738709677412</v>
      </c>
      <c r="CX160">
        <v>36.59170967741936</v>
      </c>
      <c r="CY160">
        <v>35.016941935483878</v>
      </c>
      <c r="CZ160">
        <v>408.56403225806451</v>
      </c>
      <c r="DA160">
        <v>36.087193548387098</v>
      </c>
      <c r="DB160">
        <v>600.16916129032256</v>
      </c>
      <c r="DC160">
        <v>101.1420645161291</v>
      </c>
      <c r="DD160">
        <v>9.9912803225806465E-2</v>
      </c>
      <c r="DE160">
        <v>35.959083870967753</v>
      </c>
      <c r="DF160">
        <v>36.36056774193549</v>
      </c>
      <c r="DG160">
        <v>999.90000000000032</v>
      </c>
      <c r="DH160">
        <v>0</v>
      </c>
      <c r="DI160">
        <v>0</v>
      </c>
      <c r="DJ160">
        <v>9994.2164516129014</v>
      </c>
      <c r="DK160">
        <v>0</v>
      </c>
      <c r="DL160">
        <v>296.2967741935484</v>
      </c>
      <c r="DM160">
        <v>-9.2096751612903223</v>
      </c>
      <c r="DN160">
        <v>425.26896774193551</v>
      </c>
      <c r="DO160">
        <v>434.118870967742</v>
      </c>
      <c r="DP160">
        <v>1.574757419354839</v>
      </c>
      <c r="DQ160">
        <v>418.91738709677412</v>
      </c>
      <c r="DR160">
        <v>35.016941935483878</v>
      </c>
      <c r="DS160">
        <v>3.700962258064517</v>
      </c>
      <c r="DT160">
        <v>3.5416883870967739</v>
      </c>
      <c r="DU160">
        <v>27.570993548387101</v>
      </c>
      <c r="DV160">
        <v>26.820925806451601</v>
      </c>
      <c r="DW160">
        <v>599.96161290322573</v>
      </c>
      <c r="DX160">
        <v>0.93298487096774219</v>
      </c>
      <c r="DY160">
        <v>6.7015190322580645E-2</v>
      </c>
      <c r="DZ160">
        <v>0</v>
      </c>
      <c r="EA160">
        <v>807.2062903225808</v>
      </c>
      <c r="EB160">
        <v>4.9993100000000013</v>
      </c>
      <c r="EC160">
        <v>7632.6735483870971</v>
      </c>
      <c r="ED160">
        <v>5203.4051612903231</v>
      </c>
      <c r="EE160">
        <v>41.883000000000003</v>
      </c>
      <c r="EF160">
        <v>43.826225806451603</v>
      </c>
      <c r="EG160">
        <v>42.809999999999967</v>
      </c>
      <c r="EH160">
        <v>43.630999999999993</v>
      </c>
      <c r="EI160">
        <v>43.765999999999998</v>
      </c>
      <c r="EJ160">
        <v>555.09096774193551</v>
      </c>
      <c r="EK160">
        <v>39.86999999999999</v>
      </c>
      <c r="EL160">
        <v>0</v>
      </c>
      <c r="EM160">
        <v>118.4000000953674</v>
      </c>
      <c r="EN160">
        <v>0</v>
      </c>
      <c r="EO160">
        <v>806.84369230769255</v>
      </c>
      <c r="EP160">
        <v>-42.776547032707207</v>
      </c>
      <c r="EQ160">
        <v>-4605.1213691614021</v>
      </c>
      <c r="ER160">
        <v>7546.5738461538476</v>
      </c>
      <c r="ES160">
        <v>15</v>
      </c>
      <c r="ET160">
        <v>1690407448.5</v>
      </c>
      <c r="EU160" t="s">
        <v>1099</v>
      </c>
      <c r="EV160">
        <v>1690407448.5</v>
      </c>
      <c r="EW160">
        <v>1690407328.5</v>
      </c>
      <c r="EX160">
        <v>104</v>
      </c>
      <c r="EY160">
        <v>-8.0000000000000002E-3</v>
      </c>
      <c r="EZ160">
        <v>-5.0000000000000001E-3</v>
      </c>
      <c r="FA160">
        <v>1.131</v>
      </c>
      <c r="FB160">
        <v>0.505</v>
      </c>
      <c r="FC160">
        <v>419</v>
      </c>
      <c r="FD160">
        <v>35</v>
      </c>
      <c r="FE160">
        <v>0.28000000000000003</v>
      </c>
      <c r="FF160">
        <v>0.12</v>
      </c>
      <c r="FG160">
        <v>8.5493144430252936</v>
      </c>
      <c r="FH160">
        <v>-0.71395296439902112</v>
      </c>
      <c r="FI160">
        <v>6.1553279336335753E-2</v>
      </c>
      <c r="FJ160">
        <v>1</v>
      </c>
      <c r="FK160">
        <v>-9.2391956097560985</v>
      </c>
      <c r="FL160">
        <v>0.56599839721255119</v>
      </c>
      <c r="FM160">
        <v>6.5437997652918162E-2</v>
      </c>
      <c r="FN160">
        <v>1</v>
      </c>
      <c r="FO160">
        <v>409.69100000000009</v>
      </c>
      <c r="FP160">
        <v>1.110532258063835</v>
      </c>
      <c r="FQ160">
        <v>9.0256980786227264E-2</v>
      </c>
      <c r="FR160">
        <v>1</v>
      </c>
      <c r="FS160">
        <v>1.5429280487804879</v>
      </c>
      <c r="FT160">
        <v>0.5199704529616751</v>
      </c>
      <c r="FU160">
        <v>5.2321458836019942E-2</v>
      </c>
      <c r="FV160">
        <v>0</v>
      </c>
      <c r="FW160">
        <v>36.583587096774188</v>
      </c>
      <c r="FX160">
        <v>0.47032741935472361</v>
      </c>
      <c r="FY160">
        <v>3.5246731643817468E-2</v>
      </c>
      <c r="FZ160">
        <v>1</v>
      </c>
      <c r="GA160">
        <v>4</v>
      </c>
      <c r="GB160">
        <v>5</v>
      </c>
      <c r="GC160" t="s">
        <v>489</v>
      </c>
      <c r="GD160">
        <v>3.1680799999999998</v>
      </c>
      <c r="GE160">
        <v>2.7973400000000002</v>
      </c>
      <c r="GF160">
        <v>0.100851</v>
      </c>
      <c r="GG160">
        <v>0.10331899999999999</v>
      </c>
      <c r="GH160">
        <v>0.15737699999999999</v>
      </c>
      <c r="GI160">
        <v>0.15357000000000001</v>
      </c>
      <c r="GJ160">
        <v>27593.599999999999</v>
      </c>
      <c r="GK160">
        <v>22007.4</v>
      </c>
      <c r="GL160">
        <v>28726.3</v>
      </c>
      <c r="GM160">
        <v>24078.6</v>
      </c>
      <c r="GN160">
        <v>30805.200000000001</v>
      </c>
      <c r="GO160">
        <v>29754</v>
      </c>
      <c r="GP160">
        <v>39631.800000000003</v>
      </c>
      <c r="GQ160">
        <v>39288.6</v>
      </c>
      <c r="GR160">
        <v>2.0640200000000002</v>
      </c>
      <c r="GS160">
        <v>1.74875</v>
      </c>
      <c r="GT160">
        <v>6.5211199999999997E-2</v>
      </c>
      <c r="GU160">
        <v>0</v>
      </c>
      <c r="GV160">
        <v>35.311100000000003</v>
      </c>
      <c r="GW160">
        <v>999.9</v>
      </c>
      <c r="GX160">
        <v>62</v>
      </c>
      <c r="GY160">
        <v>37.799999999999997</v>
      </c>
      <c r="GZ160">
        <v>40.367899999999999</v>
      </c>
      <c r="HA160">
        <v>62.273400000000002</v>
      </c>
      <c r="HB160">
        <v>29.839700000000001</v>
      </c>
      <c r="HC160">
        <v>1</v>
      </c>
      <c r="HD160">
        <v>0.70197200000000004</v>
      </c>
      <c r="HE160">
        <v>0</v>
      </c>
      <c r="HF160">
        <v>20.282800000000002</v>
      </c>
      <c r="HG160">
        <v>5.2229799999999997</v>
      </c>
      <c r="HH160">
        <v>11.914099999999999</v>
      </c>
      <c r="HI160">
        <v>4.9637500000000001</v>
      </c>
      <c r="HJ160">
        <v>3.2919999999999998</v>
      </c>
      <c r="HK160">
        <v>9999</v>
      </c>
      <c r="HL160">
        <v>9999</v>
      </c>
      <c r="HM160">
        <v>9999</v>
      </c>
      <c r="HN160">
        <v>999.9</v>
      </c>
      <c r="HO160">
        <v>4.9703200000000001</v>
      </c>
      <c r="HP160">
        <v>1.87544</v>
      </c>
      <c r="HQ160">
        <v>1.8742399999999999</v>
      </c>
      <c r="HR160">
        <v>1.8734500000000001</v>
      </c>
      <c r="HS160">
        <v>1.8748499999999999</v>
      </c>
      <c r="HT160">
        <v>1.86981</v>
      </c>
      <c r="HU160">
        <v>1.8739300000000001</v>
      </c>
      <c r="HV160">
        <v>1.87897</v>
      </c>
      <c r="HW160">
        <v>0</v>
      </c>
      <c r="HX160">
        <v>0</v>
      </c>
      <c r="HY160">
        <v>0</v>
      </c>
      <c r="HZ160">
        <v>0</v>
      </c>
      <c r="IA160" t="s">
        <v>421</v>
      </c>
      <c r="IB160" t="s">
        <v>422</v>
      </c>
      <c r="IC160" t="s">
        <v>423</v>
      </c>
      <c r="ID160" t="s">
        <v>423</v>
      </c>
      <c r="IE160" t="s">
        <v>423</v>
      </c>
      <c r="IF160" t="s">
        <v>423</v>
      </c>
      <c r="IG160">
        <v>0</v>
      </c>
      <c r="IH160">
        <v>100</v>
      </c>
      <c r="II160">
        <v>100</v>
      </c>
      <c r="IJ160">
        <v>1.131</v>
      </c>
      <c r="IK160">
        <v>0.50449999999999995</v>
      </c>
      <c r="IL160">
        <v>1.1222626253903449</v>
      </c>
      <c r="IM160">
        <v>7.5022699049890511E-4</v>
      </c>
      <c r="IN160">
        <v>-1.9075414379404558E-6</v>
      </c>
      <c r="IO160">
        <v>4.87577687351772E-10</v>
      </c>
      <c r="IP160">
        <v>0.50450999999999624</v>
      </c>
      <c r="IQ160">
        <v>0</v>
      </c>
      <c r="IR160">
        <v>0</v>
      </c>
      <c r="IS160">
        <v>0</v>
      </c>
      <c r="IT160">
        <v>1</v>
      </c>
      <c r="IU160">
        <v>1943</v>
      </c>
      <c r="IV160">
        <v>1</v>
      </c>
      <c r="IW160">
        <v>21</v>
      </c>
      <c r="IX160">
        <v>1.6</v>
      </c>
      <c r="IY160">
        <v>1.6</v>
      </c>
      <c r="IZ160">
        <v>1.11206</v>
      </c>
      <c r="JA160">
        <v>2.4487299999999999</v>
      </c>
      <c r="JB160">
        <v>1.42578</v>
      </c>
      <c r="JC160">
        <v>2.2668499999999998</v>
      </c>
      <c r="JD160">
        <v>1.5478499999999999</v>
      </c>
      <c r="JE160">
        <v>2.4401899999999999</v>
      </c>
      <c r="JF160">
        <v>41.067</v>
      </c>
      <c r="JG160">
        <v>15.646800000000001</v>
      </c>
      <c r="JH160">
        <v>18</v>
      </c>
      <c r="JI160">
        <v>634.30799999999999</v>
      </c>
      <c r="JJ160">
        <v>409.45499999999998</v>
      </c>
      <c r="JK160">
        <v>35.1096</v>
      </c>
      <c r="JL160">
        <v>35.901400000000002</v>
      </c>
      <c r="JM160">
        <v>30.000499999999999</v>
      </c>
      <c r="JN160">
        <v>35.689799999999998</v>
      </c>
      <c r="JO160">
        <v>35.605400000000003</v>
      </c>
      <c r="JP160">
        <v>22.2742</v>
      </c>
      <c r="JQ160">
        <v>16.211600000000001</v>
      </c>
      <c r="JR160">
        <v>100</v>
      </c>
      <c r="JS160">
        <v>-999.9</v>
      </c>
      <c r="JT160">
        <v>419.00799999999998</v>
      </c>
      <c r="JU160">
        <v>35</v>
      </c>
      <c r="JV160">
        <v>93.607100000000003</v>
      </c>
      <c r="JW160">
        <v>99.953900000000004</v>
      </c>
    </row>
    <row r="161" spans="1:283" x14ac:dyDescent="0.2">
      <c r="A161">
        <v>145</v>
      </c>
      <c r="B161">
        <v>1690407544</v>
      </c>
      <c r="C161">
        <v>29173.900000095371</v>
      </c>
      <c r="D161" t="s">
        <v>1100</v>
      </c>
      <c r="E161" t="s">
        <v>1101</v>
      </c>
      <c r="F161">
        <v>15</v>
      </c>
      <c r="P161">
        <v>1690407536.25</v>
      </c>
      <c r="Q161">
        <f t="shared" si="74"/>
        <v>-1.6531770705377092E-3</v>
      </c>
      <c r="R161">
        <f t="shared" si="75"/>
        <v>-1.6531770705377091</v>
      </c>
      <c r="S161">
        <f t="shared" si="76"/>
        <v>2.2074471582796643E-2</v>
      </c>
      <c r="T161">
        <f t="shared" si="77"/>
        <v>404.39856666666668</v>
      </c>
      <c r="U161">
        <f t="shared" si="78"/>
        <v>386.40854576446708</v>
      </c>
      <c r="V161">
        <f t="shared" si="79"/>
        <v>39.116483919031467</v>
      </c>
      <c r="W161">
        <f t="shared" si="80"/>
        <v>40.93762988238413</v>
      </c>
      <c r="X161">
        <f t="shared" si="81"/>
        <v>-5.5668638628840778E-2</v>
      </c>
      <c r="Y161">
        <f>IF(LEFT(CS161,1)&lt;&gt;"0",IF(LEFT(CS161,1)="1",3,CT161),$D$5+$E$5*(DJ161*DC161/($K$5*1000))+$F$5*(DJ161*DC161/($K$5*1000))*MAX(MIN(CQ161,$J$5),$I$5)*MAX(MIN(CQ161,$J$5),$I$5)+$G$5*MAX(MIN(CQ161,$J$5),$I$5)*(DJ161*DC161/($K$5*1000))+$H$5*(DJ161*DC161/($K$5*1000))*(DJ161*DC161/($K$5*1000)))</f>
        <v>2.9505843382422858</v>
      </c>
      <c r="Z161">
        <f t="shared" si="82"/>
        <v>-5.6258823130035829E-2</v>
      </c>
      <c r="AA161">
        <f t="shared" si="83"/>
        <v>-3.5108220529339276E-2</v>
      </c>
      <c r="AB161">
        <f t="shared" si="84"/>
        <v>98.068990169687979</v>
      </c>
      <c r="AC161">
        <f>(DE161+(AB161+2*0.95*0.0000000567*(((DE161+$B$7)+273)^4-(DE161+273)^4)-44100*Q161)/(1.84*29.3*Y161+8*0.95*0.0000000567*(DE161+273)^3))</f>
        <v>36.890147925807753</v>
      </c>
      <c r="AD161">
        <f>($C$7*DF161+$D$7*DG161+$E$7*AC161)</f>
        <v>36.707889999999999</v>
      </c>
      <c r="AE161">
        <f t="shared" si="85"/>
        <v>6.2050458991187858</v>
      </c>
      <c r="AF161">
        <f t="shared" si="86"/>
        <v>56.805739756143446</v>
      </c>
      <c r="AG161">
        <f t="shared" si="87"/>
        <v>3.371053002204798</v>
      </c>
      <c r="AH161">
        <f t="shared" si="88"/>
        <v>5.9343527901865309</v>
      </c>
      <c r="AI161">
        <f t="shared" si="89"/>
        <v>2.8339928969139878</v>
      </c>
      <c r="AJ161">
        <f t="shared" si="90"/>
        <v>72.905108810712974</v>
      </c>
      <c r="AK161">
        <f t="shared" si="91"/>
        <v>-129.34030372254875</v>
      </c>
      <c r="AL161">
        <f>2*0.95*0.0000000567*(((DE161+$B$7)+273)^4-(AD161+273)^4)</f>
        <v>-10.367719059150335</v>
      </c>
      <c r="AM161">
        <f t="shared" si="92"/>
        <v>31.266076198701853</v>
      </c>
      <c r="AN161">
        <v>0</v>
      </c>
      <c r="AO161">
        <v>0</v>
      </c>
      <c r="AP161">
        <f>IF(AN161*$H$13&gt;=AR161,1,(AR161/(AR161-AN161*$H$13)))</f>
        <v>1</v>
      </c>
      <c r="AQ161">
        <f t="shared" si="93"/>
        <v>0</v>
      </c>
      <c r="AR161">
        <f>MAX(0,($B$13+$C$13*DJ161)/(1+$D$13*DJ161)*DC161/(DE161+273)*$E$13)</f>
        <v>51971.326919322368</v>
      </c>
      <c r="AS161" t="s">
        <v>414</v>
      </c>
      <c r="AT161">
        <v>12558.6</v>
      </c>
      <c r="AU161">
        <v>607.06799999999998</v>
      </c>
      <c r="AV161">
        <v>2188.17</v>
      </c>
      <c r="AW161">
        <f t="shared" si="94"/>
        <v>0.72256817340517421</v>
      </c>
      <c r="AX161">
        <v>-1.734461745173538</v>
      </c>
      <c r="AY161" t="s">
        <v>1102</v>
      </c>
      <c r="AZ161">
        <v>12580</v>
      </c>
      <c r="BA161">
        <v>495.30452000000002</v>
      </c>
      <c r="BB161">
        <v>791.49</v>
      </c>
      <c r="BC161">
        <f t="shared" si="95"/>
        <v>0.3742125358501055</v>
      </c>
      <c r="BD161">
        <v>0.5</v>
      </c>
      <c r="BE161">
        <f t="shared" si="96"/>
        <v>505.19947291693683</v>
      </c>
      <c r="BF161">
        <f t="shared" si="97"/>
        <v>2.2074471582796643E-2</v>
      </c>
      <c r="BG161">
        <f t="shared" si="98"/>
        <v>94.525987935191807</v>
      </c>
      <c r="BH161">
        <f t="shared" si="99"/>
        <v>3.476916170585828E-3</v>
      </c>
      <c r="BI161">
        <f t="shared" si="100"/>
        <v>1.7646211575635826</v>
      </c>
      <c r="BJ161">
        <f t="shared" si="101"/>
        <v>407.54797119412797</v>
      </c>
      <c r="BK161" t="s">
        <v>1103</v>
      </c>
      <c r="BL161">
        <v>-30.09</v>
      </c>
      <c r="BM161">
        <f t="shared" si="102"/>
        <v>-30.09</v>
      </c>
      <c r="BN161">
        <f t="shared" si="103"/>
        <v>1.0380169048250767</v>
      </c>
      <c r="BO161">
        <f t="shared" si="104"/>
        <v>0.36050716911317215</v>
      </c>
      <c r="BP161">
        <f t="shared" si="105"/>
        <v>0.62962862784344487</v>
      </c>
      <c r="BQ161">
        <f t="shared" si="106"/>
        <v>1.6060203229549617</v>
      </c>
      <c r="BR161">
        <f t="shared" si="107"/>
        <v>0.88335856889688336</v>
      </c>
      <c r="BS161">
        <f t="shared" si="108"/>
        <v>-2.1900992784429564E-2</v>
      </c>
      <c r="BT161">
        <f t="shared" si="109"/>
        <v>1.0219009927844296</v>
      </c>
      <c r="BU161">
        <v>3408</v>
      </c>
      <c r="BV161">
        <v>300</v>
      </c>
      <c r="BW161">
        <v>300</v>
      </c>
      <c r="BX161">
        <v>300</v>
      </c>
      <c r="BY161">
        <v>12580</v>
      </c>
      <c r="BZ161">
        <v>707.52</v>
      </c>
      <c r="CA161">
        <v>-9.8890999999999996E-3</v>
      </c>
      <c r="CB161">
        <v>-27.78</v>
      </c>
      <c r="CC161" t="s">
        <v>417</v>
      </c>
      <c r="CD161" t="s">
        <v>417</v>
      </c>
      <c r="CE161" t="s">
        <v>417</v>
      </c>
      <c r="CF161" t="s">
        <v>417</v>
      </c>
      <c r="CG161" t="s">
        <v>417</v>
      </c>
      <c r="CH161" t="s">
        <v>417</v>
      </c>
      <c r="CI161" t="s">
        <v>417</v>
      </c>
      <c r="CJ161" t="s">
        <v>417</v>
      </c>
      <c r="CK161" t="s">
        <v>417</v>
      </c>
      <c r="CL161" t="s">
        <v>417</v>
      </c>
      <c r="CM161">
        <f>$B$11*DK161+$C$11*DL161+$F$11*DW161*(1-DZ161)</f>
        <v>600.00410000000011</v>
      </c>
      <c r="CN161">
        <f t="shared" si="110"/>
        <v>505.19947291693683</v>
      </c>
      <c r="CO161">
        <f>($B$11*$D$9+$C$11*$D$9+$F$11*((EJ161+EB161)/MAX(EJ161+EB161+EK161, 0.1)*$I$9+EK161/MAX(EJ161+EB161+EK161, 0.1)*$J$9))/($B$11+$C$11+$F$11)</f>
        <v>0.84199336790688051</v>
      </c>
      <c r="CP161">
        <f>($B$11*$K$9+$C$11*$K$9+$F$11*((EJ161+EB161)/MAX(EJ161+EB161+EK161, 0.1)*$P$9+EK161/MAX(EJ161+EB161+EK161, 0.1)*$Q$9))/($B$11+$C$11+$F$11)</f>
        <v>0.16344720006027952</v>
      </c>
      <c r="CQ161">
        <v>6</v>
      </c>
      <c r="CR161">
        <v>0.5</v>
      </c>
      <c r="CS161" t="s">
        <v>418</v>
      </c>
      <c r="CT161">
        <v>2</v>
      </c>
      <c r="CU161">
        <v>1690407536.25</v>
      </c>
      <c r="CV161">
        <v>404.39856666666668</v>
      </c>
      <c r="CW161">
        <v>403.75226666666669</v>
      </c>
      <c r="CX161">
        <v>33.300633333333337</v>
      </c>
      <c r="CY161">
        <v>34.898343333333329</v>
      </c>
      <c r="CZ161">
        <v>403.26756666666671</v>
      </c>
      <c r="DA161">
        <v>32.669633333333337</v>
      </c>
      <c r="DB161">
        <v>600.15593333333334</v>
      </c>
      <c r="DC161">
        <v>101.1311333333333</v>
      </c>
      <c r="DD161">
        <v>9.9764243333333349E-2</v>
      </c>
      <c r="DE161">
        <v>35.894796666666672</v>
      </c>
      <c r="DF161">
        <v>36.707889999999999</v>
      </c>
      <c r="DG161">
        <v>999.9000000000002</v>
      </c>
      <c r="DH161">
        <v>0</v>
      </c>
      <c r="DI161">
        <v>0</v>
      </c>
      <c r="DJ161">
        <v>10007.206666666671</v>
      </c>
      <c r="DK161">
        <v>0</v>
      </c>
      <c r="DL161">
        <v>119.8525333333333</v>
      </c>
      <c r="DM161">
        <v>0.65432266666666683</v>
      </c>
      <c r="DN161">
        <v>418.28280000000001</v>
      </c>
      <c r="DO161">
        <v>418.35223333333329</v>
      </c>
      <c r="DP161">
        <v>-1.724204266666667</v>
      </c>
      <c r="DQ161">
        <v>403.75226666666669</v>
      </c>
      <c r="DR161">
        <v>34.898343333333329</v>
      </c>
      <c r="DS161">
        <v>3.354938666666667</v>
      </c>
      <c r="DT161">
        <v>3.5293109999999999</v>
      </c>
      <c r="DU161">
        <v>25.900206666666669</v>
      </c>
      <c r="DV161">
        <v>26.761403333333341</v>
      </c>
      <c r="DW161">
        <v>600.00410000000011</v>
      </c>
      <c r="DX161">
        <v>0.93299696666666665</v>
      </c>
      <c r="DY161">
        <v>6.7002999999999979E-2</v>
      </c>
      <c r="DZ161">
        <v>0</v>
      </c>
      <c r="EA161">
        <v>495.55083333333329</v>
      </c>
      <c r="EB161">
        <v>4.9993100000000004</v>
      </c>
      <c r="EC161">
        <v>7398.6436666666659</v>
      </c>
      <c r="ED161">
        <v>5203.7986666666666</v>
      </c>
      <c r="EE161">
        <v>41.807866666666648</v>
      </c>
      <c r="EF161">
        <v>43.758266666666671</v>
      </c>
      <c r="EG161">
        <v>42.7624</v>
      </c>
      <c r="EH161">
        <v>43.608199999999989</v>
      </c>
      <c r="EI161">
        <v>43.728999999999999</v>
      </c>
      <c r="EJ161">
        <v>555.13766666666675</v>
      </c>
      <c r="EK161">
        <v>39.867666666666658</v>
      </c>
      <c r="EL161">
        <v>0</v>
      </c>
      <c r="EM161">
        <v>116.2000000476837</v>
      </c>
      <c r="EN161">
        <v>0</v>
      </c>
      <c r="EO161">
        <v>495.30452000000002</v>
      </c>
      <c r="EP161">
        <v>-15.50599999764064</v>
      </c>
      <c r="EQ161">
        <v>966.0115487548029</v>
      </c>
      <c r="ER161">
        <v>7353.7752</v>
      </c>
      <c r="ES161">
        <v>15</v>
      </c>
      <c r="ET161">
        <v>1690407584.5</v>
      </c>
      <c r="EU161" t="s">
        <v>1104</v>
      </c>
      <c r="EV161">
        <v>1690407448.5</v>
      </c>
      <c r="EW161">
        <v>1690407583.5</v>
      </c>
      <c r="EX161">
        <v>105</v>
      </c>
      <c r="EY161">
        <v>-8.0000000000000002E-3</v>
      </c>
      <c r="EZ161">
        <v>0.126</v>
      </c>
      <c r="FA161">
        <v>1.131</v>
      </c>
      <c r="FB161">
        <v>0.63100000000000001</v>
      </c>
      <c r="FC161">
        <v>419</v>
      </c>
      <c r="FD161">
        <v>35</v>
      </c>
      <c r="FE161">
        <v>0.28000000000000003</v>
      </c>
      <c r="FF161">
        <v>0.2</v>
      </c>
      <c r="FG161">
        <v>-3.2071815179714021</v>
      </c>
      <c r="FH161">
        <v>128.5056814144107</v>
      </c>
      <c r="FI161">
        <v>10.229068162894929</v>
      </c>
      <c r="FJ161">
        <v>0</v>
      </c>
      <c r="FK161">
        <v>8.2557672499999999</v>
      </c>
      <c r="FL161">
        <v>-129.3290732307693</v>
      </c>
      <c r="FM161">
        <v>12.965051900823729</v>
      </c>
      <c r="FN161">
        <v>0</v>
      </c>
      <c r="FO161">
        <v>404.81569999999999</v>
      </c>
      <c r="FP161">
        <v>-18.270513904338589</v>
      </c>
      <c r="FQ161">
        <v>3.4037944723499471</v>
      </c>
      <c r="FR161">
        <v>0</v>
      </c>
      <c r="FS161">
        <v>-2.506874475</v>
      </c>
      <c r="FT161">
        <v>12.84513051782365</v>
      </c>
      <c r="FU161">
        <v>1.2816319120962929</v>
      </c>
      <c r="FV161">
        <v>0</v>
      </c>
      <c r="FW161">
        <v>33.01426</v>
      </c>
      <c r="FX161">
        <v>9.6807350389322</v>
      </c>
      <c r="FY161">
        <v>0.7104414137703402</v>
      </c>
      <c r="FZ161">
        <v>0</v>
      </c>
      <c r="GA161">
        <v>0</v>
      </c>
      <c r="GB161">
        <v>5</v>
      </c>
      <c r="GC161" t="s">
        <v>1105</v>
      </c>
      <c r="GD161">
        <v>3.16804</v>
      </c>
      <c r="GE161">
        <v>2.79711</v>
      </c>
      <c r="GF161">
        <v>0.10045999999999999</v>
      </c>
      <c r="GG161">
        <v>0.10187400000000001</v>
      </c>
      <c r="GH161">
        <v>0.14962900000000001</v>
      </c>
      <c r="GI161">
        <v>0.15317600000000001</v>
      </c>
      <c r="GJ161">
        <v>27602.799999999999</v>
      </c>
      <c r="GK161">
        <v>22039.3</v>
      </c>
      <c r="GL161">
        <v>28723.8</v>
      </c>
      <c r="GM161">
        <v>24075</v>
      </c>
      <c r="GN161">
        <v>31087.5</v>
      </c>
      <c r="GO161">
        <v>29762.6</v>
      </c>
      <c r="GP161">
        <v>39630.5</v>
      </c>
      <c r="GQ161">
        <v>39281.199999999997</v>
      </c>
      <c r="GR161">
        <v>2.0593499999999998</v>
      </c>
      <c r="GS161">
        <v>1.7516799999999999</v>
      </c>
      <c r="GT161">
        <v>0.106655</v>
      </c>
      <c r="GU161">
        <v>0</v>
      </c>
      <c r="GV161">
        <v>35.033799999999999</v>
      </c>
      <c r="GW161">
        <v>999.9</v>
      </c>
      <c r="GX161">
        <v>62</v>
      </c>
      <c r="GY161">
        <v>38</v>
      </c>
      <c r="GZ161">
        <v>40.815100000000001</v>
      </c>
      <c r="HA161">
        <v>61.313299999999998</v>
      </c>
      <c r="HB161">
        <v>29.010400000000001</v>
      </c>
      <c r="HC161">
        <v>1</v>
      </c>
      <c r="HD161">
        <v>0.70748500000000003</v>
      </c>
      <c r="HE161">
        <v>0</v>
      </c>
      <c r="HF161">
        <v>20.282599999999999</v>
      </c>
      <c r="HG161">
        <v>5.2229799999999997</v>
      </c>
      <c r="HH161">
        <v>11.914099999999999</v>
      </c>
      <c r="HI161">
        <v>4.9637000000000002</v>
      </c>
      <c r="HJ161">
        <v>3.2919999999999998</v>
      </c>
      <c r="HK161">
        <v>9999</v>
      </c>
      <c r="HL161">
        <v>9999</v>
      </c>
      <c r="HM161">
        <v>9999</v>
      </c>
      <c r="HN161">
        <v>999.9</v>
      </c>
      <c r="HO161">
        <v>4.9703099999999996</v>
      </c>
      <c r="HP161">
        <v>1.87544</v>
      </c>
      <c r="HQ161">
        <v>1.8742399999999999</v>
      </c>
      <c r="HR161">
        <v>1.87344</v>
      </c>
      <c r="HS161">
        <v>1.8748499999999999</v>
      </c>
      <c r="HT161">
        <v>1.8697900000000001</v>
      </c>
      <c r="HU161">
        <v>1.8739300000000001</v>
      </c>
      <c r="HV161">
        <v>1.87897</v>
      </c>
      <c r="HW161">
        <v>0</v>
      </c>
      <c r="HX161">
        <v>0</v>
      </c>
      <c r="HY161">
        <v>0</v>
      </c>
      <c r="HZ161">
        <v>0</v>
      </c>
      <c r="IA161" t="s">
        <v>421</v>
      </c>
      <c r="IB161" t="s">
        <v>422</v>
      </c>
      <c r="IC161" t="s">
        <v>423</v>
      </c>
      <c r="ID161" t="s">
        <v>423</v>
      </c>
      <c r="IE161" t="s">
        <v>423</v>
      </c>
      <c r="IF161" t="s">
        <v>423</v>
      </c>
      <c r="IG161">
        <v>0</v>
      </c>
      <c r="IH161">
        <v>100</v>
      </c>
      <c r="II161">
        <v>100</v>
      </c>
      <c r="IJ161">
        <v>1.131</v>
      </c>
      <c r="IK161">
        <v>0.63100000000000001</v>
      </c>
      <c r="IL161">
        <v>1.1148416393435501</v>
      </c>
      <c r="IM161">
        <v>7.5022699049890511E-4</v>
      </c>
      <c r="IN161">
        <v>-1.9075414379404558E-6</v>
      </c>
      <c r="IO161">
        <v>4.87577687351772E-10</v>
      </c>
      <c r="IP161">
        <v>0.50450999999999624</v>
      </c>
      <c r="IQ161">
        <v>0</v>
      </c>
      <c r="IR161">
        <v>0</v>
      </c>
      <c r="IS161">
        <v>0</v>
      </c>
      <c r="IT161">
        <v>1</v>
      </c>
      <c r="IU161">
        <v>1943</v>
      </c>
      <c r="IV161">
        <v>1</v>
      </c>
      <c r="IW161">
        <v>21</v>
      </c>
      <c r="IX161">
        <v>1.6</v>
      </c>
      <c r="IY161">
        <v>3.6</v>
      </c>
      <c r="IZ161">
        <v>1.09253</v>
      </c>
      <c r="JA161">
        <v>2.4487299999999999</v>
      </c>
      <c r="JB161">
        <v>1.42578</v>
      </c>
      <c r="JC161">
        <v>2.2656200000000002</v>
      </c>
      <c r="JD161">
        <v>1.5478499999999999</v>
      </c>
      <c r="JE161">
        <v>2.49634</v>
      </c>
      <c r="JF161">
        <v>41.274099999999997</v>
      </c>
      <c r="JG161">
        <v>15.6205</v>
      </c>
      <c r="JH161">
        <v>18</v>
      </c>
      <c r="JI161">
        <v>631.553</v>
      </c>
      <c r="JJ161">
        <v>411.66300000000001</v>
      </c>
      <c r="JK161">
        <v>35.224499999999999</v>
      </c>
      <c r="JL161">
        <v>35.979199999999999</v>
      </c>
      <c r="JM161">
        <v>30.0001</v>
      </c>
      <c r="JN161">
        <v>35.787300000000002</v>
      </c>
      <c r="JO161">
        <v>35.689300000000003</v>
      </c>
      <c r="JP161">
        <v>21.884699999999999</v>
      </c>
      <c r="JQ161">
        <v>16.5017</v>
      </c>
      <c r="JR161">
        <v>100</v>
      </c>
      <c r="JS161">
        <v>-999.9</v>
      </c>
      <c r="JT161">
        <v>409.04599999999999</v>
      </c>
      <c r="JU161">
        <v>35</v>
      </c>
      <c r="JV161">
        <v>93.601900000000001</v>
      </c>
      <c r="JW161">
        <v>99.936700000000002</v>
      </c>
    </row>
    <row r="162" spans="1:283" x14ac:dyDescent="0.2">
      <c r="A162">
        <v>146</v>
      </c>
      <c r="B162">
        <v>1690407843.5</v>
      </c>
      <c r="C162">
        <v>29473.400000095371</v>
      </c>
      <c r="D162" t="s">
        <v>1106</v>
      </c>
      <c r="E162" t="s">
        <v>1107</v>
      </c>
      <c r="F162">
        <v>15</v>
      </c>
      <c r="P162">
        <v>1690407835.5</v>
      </c>
      <c r="Q162">
        <f t="shared" si="74"/>
        <v>-1.6595277321639686E-4</v>
      </c>
      <c r="R162">
        <f t="shared" si="75"/>
        <v>-0.16595277321639687</v>
      </c>
      <c r="S162">
        <f t="shared" si="76"/>
        <v>1.6179049686220344</v>
      </c>
      <c r="T162">
        <f t="shared" si="77"/>
        <v>412.24651612903222</v>
      </c>
      <c r="U162">
        <f t="shared" si="78"/>
        <v>760.98936399305921</v>
      </c>
      <c r="V162">
        <f t="shared" si="79"/>
        <v>77.034799270676842</v>
      </c>
      <c r="W162">
        <f t="shared" si="80"/>
        <v>41.731631377078607</v>
      </c>
      <c r="X162">
        <f t="shared" si="81"/>
        <v>-6.9683231629272683E-3</v>
      </c>
      <c r="Y162">
        <f>IF(LEFT(CS162,1)&lt;&gt;"0",IF(LEFT(CS162,1)="1",3,CT162),$D$5+$E$5*(DJ162*DC162/($K$5*1000))+$F$5*(DJ162*DC162/($K$5*1000))*MAX(MIN(CQ162,$J$5),$I$5)*MAX(MIN(CQ162,$J$5),$I$5)+$G$5*MAX(MIN(CQ162,$J$5),$I$5)*(DJ162*DC162/($K$5*1000))+$H$5*(DJ162*DC162/($K$5*1000))*(DJ162*DC162/($K$5*1000)))</f>
        <v>2.950316033073479</v>
      </c>
      <c r="Z162">
        <f t="shared" si="82"/>
        <v>-6.977479704159224E-3</v>
      </c>
      <c r="AA162">
        <f t="shared" si="83"/>
        <v>-4.3601011575247241E-3</v>
      </c>
      <c r="AB162">
        <f t="shared" si="84"/>
        <v>114.01274414945931</v>
      </c>
      <c r="AC162">
        <f>(DE162+(AB162+2*0.95*0.0000000567*(((DE162+$B$7)+273)^4-(DE162+273)^4)-44100*Q162)/(1.84*29.3*Y162+8*0.95*0.0000000567*(DE162+273)^3))</f>
        <v>35.847415231441737</v>
      </c>
      <c r="AD162">
        <f>($C$7*DF162+$D$7*DG162+$E$7*AC162)</f>
        <v>35.559396774193551</v>
      </c>
      <c r="AE162">
        <f t="shared" si="85"/>
        <v>5.8257172099173822</v>
      </c>
      <c r="AF162">
        <f t="shared" si="86"/>
        <v>61.999265153656737</v>
      </c>
      <c r="AG162">
        <f t="shared" si="87"/>
        <v>3.529312235860437</v>
      </c>
      <c r="AH162">
        <f t="shared" si="88"/>
        <v>5.6925065597366631</v>
      </c>
      <c r="AI162">
        <f t="shared" si="89"/>
        <v>2.2964049740569452</v>
      </c>
      <c r="AJ162">
        <f t="shared" si="90"/>
        <v>7.3185172988431013</v>
      </c>
      <c r="AK162">
        <f t="shared" si="91"/>
        <v>-66.608637227367581</v>
      </c>
      <c r="AL162">
        <f>2*0.95*0.0000000567*(((DE162+$B$7)+273)^4-(AD162+273)^4)</f>
        <v>-5.2906048170037883</v>
      </c>
      <c r="AM162">
        <f t="shared" si="92"/>
        <v>49.432019403931051</v>
      </c>
      <c r="AN162">
        <v>0</v>
      </c>
      <c r="AO162">
        <v>0</v>
      </c>
      <c r="AP162">
        <f>IF(AN162*$H$13&gt;=AR162,1,(AR162/(AR162-AN162*$H$13)))</f>
        <v>1</v>
      </c>
      <c r="AQ162">
        <f t="shared" si="93"/>
        <v>0</v>
      </c>
      <c r="AR162">
        <f>MAX(0,($B$13+$C$13*DJ162)/(1+$D$13*DJ162)*DC162/(DE162+273)*$E$13)</f>
        <v>52090.886970718617</v>
      </c>
      <c r="AS162" t="s">
        <v>414</v>
      </c>
      <c r="AT162">
        <v>12558.6</v>
      </c>
      <c r="AU162">
        <v>607.06799999999998</v>
      </c>
      <c r="AV162">
        <v>2188.17</v>
      </c>
      <c r="AW162">
        <f t="shared" si="94"/>
        <v>0.72256817340517421</v>
      </c>
      <c r="AX162">
        <v>-1.734461745173538</v>
      </c>
      <c r="AY162" t="s">
        <v>1108</v>
      </c>
      <c r="AZ162">
        <v>12587.5</v>
      </c>
      <c r="BA162">
        <v>568.78169230769231</v>
      </c>
      <c r="BB162">
        <v>821.46199999999999</v>
      </c>
      <c r="BC162">
        <f t="shared" si="95"/>
        <v>0.30759829145147033</v>
      </c>
      <c r="BD162">
        <v>0.5</v>
      </c>
      <c r="BE162">
        <f t="shared" si="96"/>
        <v>589.18374851133592</v>
      </c>
      <c r="BF162">
        <f t="shared" si="97"/>
        <v>1.6179049686220344</v>
      </c>
      <c r="BG162">
        <f t="shared" si="98"/>
        <v>90.615957196529848</v>
      </c>
      <c r="BH162">
        <f t="shared" si="99"/>
        <v>5.6898492571559323E-3</v>
      </c>
      <c r="BI162">
        <f t="shared" si="100"/>
        <v>1.663750727361704</v>
      </c>
      <c r="BJ162">
        <f t="shared" si="101"/>
        <v>415.35124902267705</v>
      </c>
      <c r="BK162" t="s">
        <v>1109</v>
      </c>
      <c r="BL162">
        <v>-637.27</v>
      </c>
      <c r="BM162">
        <f t="shared" si="102"/>
        <v>-637.27</v>
      </c>
      <c r="BN162">
        <f t="shared" si="103"/>
        <v>1.775775385836472</v>
      </c>
      <c r="BO162">
        <f t="shared" si="104"/>
        <v>0.17321914353857165</v>
      </c>
      <c r="BP162">
        <f t="shared" si="105"/>
        <v>0.48371510278045193</v>
      </c>
      <c r="BQ162">
        <f t="shared" si="106"/>
        <v>1.1785791938781294</v>
      </c>
      <c r="BR162">
        <f t="shared" si="107"/>
        <v>0.86440217013197129</v>
      </c>
      <c r="BS162">
        <f t="shared" si="108"/>
        <v>-0.19407685777465145</v>
      </c>
      <c r="BT162">
        <f t="shared" si="109"/>
        <v>1.1940768577746514</v>
      </c>
      <c r="BU162">
        <v>3410</v>
      </c>
      <c r="BV162">
        <v>300</v>
      </c>
      <c r="BW162">
        <v>300</v>
      </c>
      <c r="BX162">
        <v>300</v>
      </c>
      <c r="BY162">
        <v>12587.5</v>
      </c>
      <c r="BZ162">
        <v>767.43</v>
      </c>
      <c r="CA162">
        <v>-9.8129600000000008E-3</v>
      </c>
      <c r="CB162">
        <v>-15.39</v>
      </c>
      <c r="CC162" t="s">
        <v>417</v>
      </c>
      <c r="CD162" t="s">
        <v>417</v>
      </c>
      <c r="CE162" t="s">
        <v>417</v>
      </c>
      <c r="CF162" t="s">
        <v>417</v>
      </c>
      <c r="CG162" t="s">
        <v>417</v>
      </c>
      <c r="CH162" t="s">
        <v>417</v>
      </c>
      <c r="CI162" t="s">
        <v>417</v>
      </c>
      <c r="CJ162" t="s">
        <v>417</v>
      </c>
      <c r="CK162" t="s">
        <v>417</v>
      </c>
      <c r="CL162" t="s">
        <v>417</v>
      </c>
      <c r="CM162">
        <f>$B$11*DK162+$C$11*DL162+$F$11*DW162*(1-DZ162)</f>
        <v>699.99445161290316</v>
      </c>
      <c r="CN162">
        <f t="shared" si="110"/>
        <v>589.18374851133592</v>
      </c>
      <c r="CO162">
        <f>($B$11*$D$9+$C$11*$D$9+$F$11*((EJ162+EB162)/MAX(EJ162+EB162+EK162, 0.1)*$I$9+EK162/MAX(EJ162+EB162+EK162, 0.1)*$J$9))/($B$11+$C$11+$F$11)</f>
        <v>0.84169774082317228</v>
      </c>
      <c r="CP162">
        <f>($B$11*$K$9+$C$11*$K$9+$F$11*((EJ162+EB162)/MAX(EJ162+EB162+EK162, 0.1)*$P$9+EK162/MAX(EJ162+EB162+EK162, 0.1)*$Q$9))/($B$11+$C$11+$F$11)</f>
        <v>0.16287663978872269</v>
      </c>
      <c r="CQ162">
        <v>6</v>
      </c>
      <c r="CR162">
        <v>0.5</v>
      </c>
      <c r="CS162" t="s">
        <v>418</v>
      </c>
      <c r="CT162">
        <v>2</v>
      </c>
      <c r="CU162">
        <v>1690407835.5</v>
      </c>
      <c r="CV162">
        <v>412.24651612903222</v>
      </c>
      <c r="CW162">
        <v>413.79551612903231</v>
      </c>
      <c r="CX162">
        <v>34.864361290322577</v>
      </c>
      <c r="CY162">
        <v>35.024477419354838</v>
      </c>
      <c r="CZ162">
        <v>408.7425161290322</v>
      </c>
      <c r="DA162">
        <v>34.171361290322587</v>
      </c>
      <c r="DB162">
        <v>600.1903870967742</v>
      </c>
      <c r="DC162">
        <v>101.12987096774189</v>
      </c>
      <c r="DD162">
        <v>9.9926603225806446E-2</v>
      </c>
      <c r="DE162">
        <v>35.140625806451617</v>
      </c>
      <c r="DF162">
        <v>35.559396774193551</v>
      </c>
      <c r="DG162">
        <v>999.90000000000032</v>
      </c>
      <c r="DH162">
        <v>0</v>
      </c>
      <c r="DI162">
        <v>0</v>
      </c>
      <c r="DJ162">
        <v>10005.80677419355</v>
      </c>
      <c r="DK162">
        <v>0</v>
      </c>
      <c r="DL162">
        <v>135.2257741935484</v>
      </c>
      <c r="DM162">
        <v>-3.916971935483871</v>
      </c>
      <c r="DN162">
        <v>424.65758064516132</v>
      </c>
      <c r="DO162">
        <v>428.81454838709692</v>
      </c>
      <c r="DP162">
        <v>-0.22220535483870971</v>
      </c>
      <c r="DQ162">
        <v>413.79551612903231</v>
      </c>
      <c r="DR162">
        <v>35.024477419354838</v>
      </c>
      <c r="DS162">
        <v>3.5195483870967732</v>
      </c>
      <c r="DT162">
        <v>3.542021612903226</v>
      </c>
      <c r="DU162">
        <v>26.714325806451608</v>
      </c>
      <c r="DV162">
        <v>26.8225129032258</v>
      </c>
      <c r="DW162">
        <v>699.99445161290316</v>
      </c>
      <c r="DX162">
        <v>0.94299925806451657</v>
      </c>
      <c r="DY162">
        <v>5.7000983870967727E-2</v>
      </c>
      <c r="DZ162">
        <v>0</v>
      </c>
      <c r="EA162">
        <v>568.95138709677428</v>
      </c>
      <c r="EB162">
        <v>4.9993100000000013</v>
      </c>
      <c r="EC162">
        <v>5610.876774193549</v>
      </c>
      <c r="ED162">
        <v>6099.713225806453</v>
      </c>
      <c r="EE162">
        <v>41.561999999999983</v>
      </c>
      <c r="EF162">
        <v>43.580290322580623</v>
      </c>
      <c r="EG162">
        <v>42.5</v>
      </c>
      <c r="EH162">
        <v>43.5</v>
      </c>
      <c r="EI162">
        <v>43.375</v>
      </c>
      <c r="EJ162">
        <v>655.38</v>
      </c>
      <c r="EK162">
        <v>39.613548387096763</v>
      </c>
      <c r="EL162">
        <v>0</v>
      </c>
      <c r="EM162">
        <v>299.20000004768372</v>
      </c>
      <c r="EN162">
        <v>0</v>
      </c>
      <c r="EO162">
        <v>568.78169230769231</v>
      </c>
      <c r="EP162">
        <v>-16.078358990745439</v>
      </c>
      <c r="EQ162">
        <v>-364.40410362691932</v>
      </c>
      <c r="ER162">
        <v>5609.2638461538463</v>
      </c>
      <c r="ES162">
        <v>15</v>
      </c>
      <c r="ET162">
        <v>1690407860.5</v>
      </c>
      <c r="EU162" t="s">
        <v>1110</v>
      </c>
      <c r="EV162">
        <v>1690407860.5</v>
      </c>
      <c r="EW162">
        <v>1690407860.5</v>
      </c>
      <c r="EX162">
        <v>106</v>
      </c>
      <c r="EY162">
        <v>2.3690000000000002</v>
      </c>
      <c r="EZ162">
        <v>6.2E-2</v>
      </c>
      <c r="FA162">
        <v>3.504</v>
      </c>
      <c r="FB162">
        <v>0.69299999999999995</v>
      </c>
      <c r="FC162">
        <v>414</v>
      </c>
      <c r="FD162">
        <v>35</v>
      </c>
      <c r="FE162">
        <v>0.4</v>
      </c>
      <c r="FF162">
        <v>0.12</v>
      </c>
      <c r="FG162">
        <v>4.0192593485349413</v>
      </c>
      <c r="FH162">
        <v>-0.35159318209795293</v>
      </c>
      <c r="FI162">
        <v>3.0770866401181499E-2</v>
      </c>
      <c r="FJ162">
        <v>1</v>
      </c>
      <c r="FK162">
        <v>-3.9193972499999998</v>
      </c>
      <c r="FL162">
        <v>5.0205816135088323E-2</v>
      </c>
      <c r="FM162">
        <v>2.4991077006353689E-2</v>
      </c>
      <c r="FN162">
        <v>1</v>
      </c>
      <c r="FO162">
        <v>409.87650000000002</v>
      </c>
      <c r="FP162">
        <v>0.61276084538464559</v>
      </c>
      <c r="FQ162">
        <v>4.6309646223367432E-2</v>
      </c>
      <c r="FR162">
        <v>1</v>
      </c>
      <c r="FS162">
        <v>-0.251054575</v>
      </c>
      <c r="FT162">
        <v>0.60572491181988808</v>
      </c>
      <c r="FU162">
        <v>5.8646244627378948E-2</v>
      </c>
      <c r="FV162">
        <v>0</v>
      </c>
      <c r="FW162">
        <v>34.799579999999992</v>
      </c>
      <c r="FX162">
        <v>0.67622335928807964</v>
      </c>
      <c r="FY162">
        <v>4.8810329507867671E-2</v>
      </c>
      <c r="FZ162">
        <v>1</v>
      </c>
      <c r="GA162">
        <v>4</v>
      </c>
      <c r="GB162">
        <v>5</v>
      </c>
      <c r="GC162" t="s">
        <v>489</v>
      </c>
      <c r="GD162">
        <v>3.1676700000000002</v>
      </c>
      <c r="GE162">
        <v>2.7965900000000001</v>
      </c>
      <c r="GF162">
        <v>0.10084</v>
      </c>
      <c r="GG162">
        <v>0.102323</v>
      </c>
      <c r="GH162">
        <v>0.15174499999999999</v>
      </c>
      <c r="GI162">
        <v>0.15357899999999999</v>
      </c>
      <c r="GJ162">
        <v>27597.8</v>
      </c>
      <c r="GK162">
        <v>20895.7</v>
      </c>
      <c r="GL162">
        <v>28730.1</v>
      </c>
      <c r="GM162">
        <v>22836.799999999999</v>
      </c>
      <c r="GN162">
        <v>31016.1</v>
      </c>
      <c r="GO162">
        <v>27988.3</v>
      </c>
      <c r="GP162">
        <v>39638.800000000003</v>
      </c>
      <c r="GQ162">
        <v>36957.699999999997</v>
      </c>
      <c r="GR162">
        <v>2.0625499999999999</v>
      </c>
      <c r="GS162">
        <v>1.7607999999999999</v>
      </c>
      <c r="GT162">
        <v>0.119023</v>
      </c>
      <c r="GU162">
        <v>0</v>
      </c>
      <c r="GV162">
        <v>33.658900000000003</v>
      </c>
      <c r="GW162">
        <v>999.9</v>
      </c>
      <c r="GX162">
        <v>61.1</v>
      </c>
      <c r="GY162">
        <v>38.4</v>
      </c>
      <c r="GZ162">
        <v>41.102699999999999</v>
      </c>
      <c r="HA162">
        <v>61.923299999999998</v>
      </c>
      <c r="HB162">
        <v>30.552900000000001</v>
      </c>
      <c r="HC162">
        <v>1</v>
      </c>
      <c r="HD162">
        <v>0.69693899999999998</v>
      </c>
      <c r="HE162">
        <v>0</v>
      </c>
      <c r="HF162">
        <v>20.282399999999999</v>
      </c>
      <c r="HG162">
        <v>5.2226800000000004</v>
      </c>
      <c r="HH162">
        <v>11.914099999999999</v>
      </c>
      <c r="HI162">
        <v>4.9635499999999997</v>
      </c>
      <c r="HJ162">
        <v>3.2919999999999998</v>
      </c>
      <c r="HK162">
        <v>9999</v>
      </c>
      <c r="HL162">
        <v>9999</v>
      </c>
      <c r="HM162">
        <v>9999</v>
      </c>
      <c r="HN162">
        <v>999.9</v>
      </c>
      <c r="HO162">
        <v>4.9703200000000001</v>
      </c>
      <c r="HP162">
        <v>1.8754500000000001</v>
      </c>
      <c r="HQ162">
        <v>1.8742399999999999</v>
      </c>
      <c r="HR162">
        <v>1.87344</v>
      </c>
      <c r="HS162">
        <v>1.8748499999999999</v>
      </c>
      <c r="HT162">
        <v>1.8697999999999999</v>
      </c>
      <c r="HU162">
        <v>1.8739300000000001</v>
      </c>
      <c r="HV162">
        <v>1.8789899999999999</v>
      </c>
      <c r="HW162">
        <v>0</v>
      </c>
      <c r="HX162">
        <v>0</v>
      </c>
      <c r="HY162">
        <v>0</v>
      </c>
      <c r="HZ162">
        <v>0</v>
      </c>
      <c r="IA162" t="s">
        <v>421</v>
      </c>
      <c r="IB162" t="s">
        <v>422</v>
      </c>
      <c r="IC162" t="s">
        <v>423</v>
      </c>
      <c r="ID162" t="s">
        <v>423</v>
      </c>
      <c r="IE162" t="s">
        <v>423</v>
      </c>
      <c r="IF162" t="s">
        <v>423</v>
      </c>
      <c r="IG162">
        <v>0</v>
      </c>
      <c r="IH162">
        <v>100</v>
      </c>
      <c r="II162">
        <v>100</v>
      </c>
      <c r="IJ162">
        <v>3.504</v>
      </c>
      <c r="IK162">
        <v>0.69299999999999995</v>
      </c>
      <c r="IL162">
        <v>1.1148416393435501</v>
      </c>
      <c r="IM162">
        <v>7.5022699049890511E-4</v>
      </c>
      <c r="IN162">
        <v>-1.9075414379404558E-6</v>
      </c>
      <c r="IO162">
        <v>4.87577687351772E-10</v>
      </c>
      <c r="IP162">
        <v>0.6309142857142831</v>
      </c>
      <c r="IQ162">
        <v>0</v>
      </c>
      <c r="IR162">
        <v>0</v>
      </c>
      <c r="IS162">
        <v>0</v>
      </c>
      <c r="IT162">
        <v>1</v>
      </c>
      <c r="IU162">
        <v>1943</v>
      </c>
      <c r="IV162">
        <v>1</v>
      </c>
      <c r="IW162">
        <v>21</v>
      </c>
      <c r="IX162">
        <v>6.6</v>
      </c>
      <c r="IY162">
        <v>4.3</v>
      </c>
      <c r="IZ162">
        <v>1.09619</v>
      </c>
      <c r="JA162">
        <v>2.4475099999999999</v>
      </c>
      <c r="JB162">
        <v>1.42578</v>
      </c>
      <c r="JC162">
        <v>2.2668499999999998</v>
      </c>
      <c r="JD162">
        <v>1.5478499999999999</v>
      </c>
      <c r="JE162">
        <v>2.4230999999999998</v>
      </c>
      <c r="JF162">
        <v>41.482199999999999</v>
      </c>
      <c r="JG162">
        <v>15.5067</v>
      </c>
      <c r="JH162">
        <v>18</v>
      </c>
      <c r="JI162">
        <v>633.68399999999997</v>
      </c>
      <c r="JJ162">
        <v>416.86</v>
      </c>
      <c r="JK162">
        <v>34.857199999999999</v>
      </c>
      <c r="JL162">
        <v>35.862900000000003</v>
      </c>
      <c r="JM162">
        <v>29.9999</v>
      </c>
      <c r="JN162">
        <v>35.750999999999998</v>
      </c>
      <c r="JO162">
        <v>35.669400000000003</v>
      </c>
      <c r="JP162">
        <v>21.9726</v>
      </c>
      <c r="JQ162">
        <v>18.050599999999999</v>
      </c>
      <c r="JR162">
        <v>100</v>
      </c>
      <c r="JS162">
        <v>-999.9</v>
      </c>
      <c r="JT162">
        <v>413.77300000000002</v>
      </c>
      <c r="JU162">
        <v>35</v>
      </c>
      <c r="JV162">
        <v>93.622</v>
      </c>
      <c r="JW162">
        <v>94.318399999999997</v>
      </c>
    </row>
    <row r="163" spans="1:283" x14ac:dyDescent="0.2">
      <c r="A163">
        <v>147</v>
      </c>
      <c r="B163">
        <v>1690408052</v>
      </c>
      <c r="C163">
        <v>29681.900000095371</v>
      </c>
      <c r="D163" t="s">
        <v>1111</v>
      </c>
      <c r="E163" t="s">
        <v>1112</v>
      </c>
      <c r="F163">
        <v>15</v>
      </c>
      <c r="P163">
        <v>1690408044.25</v>
      </c>
      <c r="Q163">
        <f t="shared" si="74"/>
        <v>-2.9306104440058516E-4</v>
      </c>
      <c r="R163">
        <f t="shared" si="75"/>
        <v>-0.29306104440058517</v>
      </c>
      <c r="S163">
        <f t="shared" si="76"/>
        <v>6.0055786580670958</v>
      </c>
      <c r="T163">
        <f t="shared" si="77"/>
        <v>404.1706666666667</v>
      </c>
      <c r="U163">
        <f t="shared" si="78"/>
        <v>1134.3082791668146</v>
      </c>
      <c r="V163">
        <f t="shared" si="79"/>
        <v>114.81982007440834</v>
      </c>
      <c r="W163">
        <f t="shared" si="80"/>
        <v>40.911984932445002</v>
      </c>
      <c r="X163">
        <f t="shared" si="81"/>
        <v>-1.2640591169403231E-2</v>
      </c>
      <c r="Y163">
        <f>IF(LEFT(CS163,1)&lt;&gt;"0",IF(LEFT(CS163,1)="1",3,CT163),$D$5+$E$5*(DJ163*DC163/($K$5*1000))+$F$5*(DJ163*DC163/($K$5*1000))*MAX(MIN(CQ163,$J$5),$I$5)*MAX(MIN(CQ163,$J$5),$I$5)+$G$5*MAX(MIN(CQ163,$J$5),$I$5)*(DJ163*DC163/($K$5*1000))+$H$5*(DJ163*DC163/($K$5*1000))*(DJ163*DC163/($K$5*1000)))</f>
        <v>2.9490275976061016</v>
      </c>
      <c r="Z163">
        <f t="shared" si="82"/>
        <v>-1.2670769967196557E-2</v>
      </c>
      <c r="AA163">
        <f t="shared" si="83"/>
        <v>-7.9165138677728224E-3</v>
      </c>
      <c r="AB163">
        <f t="shared" si="84"/>
        <v>114.01567730932733</v>
      </c>
      <c r="AC163">
        <f>(DE163+(AB163+2*0.95*0.0000000567*(((DE163+$B$7)+273)^4-(DE163+273)^4)-44100*Q163)/(1.84*29.3*Y163+8*0.95*0.0000000567*(DE163+273)^3))</f>
        <v>35.648115582194777</v>
      </c>
      <c r="AD163">
        <f>($C$7*DF163+$D$7*DG163+$E$7*AC163)</f>
        <v>35.289426666666671</v>
      </c>
      <c r="AE163">
        <f t="shared" si="85"/>
        <v>5.7395335480451992</v>
      </c>
      <c r="AF163">
        <f t="shared" si="86"/>
        <v>62.37365352746518</v>
      </c>
      <c r="AG163">
        <f t="shared" si="87"/>
        <v>3.5052316330966691</v>
      </c>
      <c r="AH163">
        <f t="shared" si="88"/>
        <v>5.6197311442614151</v>
      </c>
      <c r="AI163">
        <f t="shared" si="89"/>
        <v>2.2343019149485301</v>
      </c>
      <c r="AJ163">
        <f t="shared" si="90"/>
        <v>12.923992058065805</v>
      </c>
      <c r="AK163">
        <f t="shared" si="91"/>
        <v>-60.605156471186383</v>
      </c>
      <c r="AL163">
        <f>2*0.95*0.0000000567*(((DE163+$B$7)+273)^4-(AD163+273)^4)</f>
        <v>-4.8041024605572007</v>
      </c>
      <c r="AM163">
        <f t="shared" si="92"/>
        <v>61.53041043564955</v>
      </c>
      <c r="AN163">
        <v>0</v>
      </c>
      <c r="AO163">
        <v>0</v>
      </c>
      <c r="AP163">
        <f>IF(AN163*$H$13&gt;=AR163,1,(AR163/(AR163-AN163*$H$13)))</f>
        <v>1</v>
      </c>
      <c r="AQ163">
        <f t="shared" si="93"/>
        <v>0</v>
      </c>
      <c r="AR163">
        <f>MAX(0,($B$13+$C$13*DJ163)/(1+$D$13*DJ163)*DC163/(DE163+273)*$E$13)</f>
        <v>52093.510595864624</v>
      </c>
      <c r="AS163" t="s">
        <v>414</v>
      </c>
      <c r="AT163">
        <v>12558.6</v>
      </c>
      <c r="AU163">
        <v>607.06799999999998</v>
      </c>
      <c r="AV163">
        <v>2188.17</v>
      </c>
      <c r="AW163">
        <f t="shared" si="94"/>
        <v>0.72256817340517421</v>
      </c>
      <c r="AX163">
        <v>-1.734461745173538</v>
      </c>
      <c r="AY163" t="s">
        <v>1113</v>
      </c>
      <c r="AZ163">
        <v>12655.1</v>
      </c>
      <c r="BA163">
        <v>337.18268000000012</v>
      </c>
      <c r="BB163">
        <v>412.233</v>
      </c>
      <c r="BC163">
        <f t="shared" si="95"/>
        <v>0.18205801088219498</v>
      </c>
      <c r="BD163">
        <v>0.5</v>
      </c>
      <c r="BE163">
        <f t="shared" si="96"/>
        <v>589.20050152814883</v>
      </c>
      <c r="BF163">
        <f t="shared" si="97"/>
        <v>6.0055786580670958</v>
      </c>
      <c r="BG163">
        <f t="shared" si="98"/>
        <v>53.634335659503229</v>
      </c>
      <c r="BH163">
        <f t="shared" si="99"/>
        <v>1.3136513603036803E-2</v>
      </c>
      <c r="BI163">
        <f t="shared" si="100"/>
        <v>4.3080903275574736</v>
      </c>
      <c r="BJ163">
        <f t="shared" si="101"/>
        <v>276.54319492193281</v>
      </c>
      <c r="BK163" t="s">
        <v>1114</v>
      </c>
      <c r="BL163">
        <v>-329.17</v>
      </c>
      <c r="BM163">
        <f t="shared" si="102"/>
        <v>-329.17</v>
      </c>
      <c r="BN163">
        <f t="shared" si="103"/>
        <v>1.7985047291216376</v>
      </c>
      <c r="BO163">
        <f t="shared" si="104"/>
        <v>0.10122742961655117</v>
      </c>
      <c r="BP163">
        <f t="shared" si="105"/>
        <v>0.70548157976276549</v>
      </c>
      <c r="BQ163">
        <f t="shared" si="106"/>
        <v>-0.38519937382913694</v>
      </c>
      <c r="BR163">
        <f t="shared" si="107"/>
        <v>1.1232273439664235</v>
      </c>
      <c r="BS163">
        <f t="shared" si="108"/>
        <v>-9.8821899769229365E-2</v>
      </c>
      <c r="BT163">
        <f t="shared" si="109"/>
        <v>1.0988218997692294</v>
      </c>
      <c r="BU163">
        <v>3412</v>
      </c>
      <c r="BV163">
        <v>300</v>
      </c>
      <c r="BW163">
        <v>300</v>
      </c>
      <c r="BX163">
        <v>300</v>
      </c>
      <c r="BY163">
        <v>12655.1</v>
      </c>
      <c r="BZ163">
        <v>395.75</v>
      </c>
      <c r="CA163">
        <v>-9.85895E-3</v>
      </c>
      <c r="CB163">
        <v>-4.5199999999999996</v>
      </c>
      <c r="CC163" t="s">
        <v>417</v>
      </c>
      <c r="CD163" t="s">
        <v>417</v>
      </c>
      <c r="CE163" t="s">
        <v>417</v>
      </c>
      <c r="CF163" t="s">
        <v>417</v>
      </c>
      <c r="CG163" t="s">
        <v>417</v>
      </c>
      <c r="CH163" t="s">
        <v>417</v>
      </c>
      <c r="CI163" t="s">
        <v>417</v>
      </c>
      <c r="CJ163" t="s">
        <v>417</v>
      </c>
      <c r="CK163" t="s">
        <v>417</v>
      </c>
      <c r="CL163" t="s">
        <v>417</v>
      </c>
      <c r="CM163">
        <f>$B$11*DK163+$C$11*DL163+$F$11*DW163*(1-DZ163)</f>
        <v>700.01456666666672</v>
      </c>
      <c r="CN163">
        <f t="shared" si="110"/>
        <v>589.20050152814883</v>
      </c>
      <c r="CO163">
        <f>($B$11*$D$9+$C$11*$D$9+$F$11*((EJ163+EB163)/MAX(EJ163+EB163+EK163, 0.1)*$I$9+EK163/MAX(EJ163+EB163+EK163, 0.1)*$J$9))/($B$11+$C$11+$F$11)</f>
        <v>0.84169748685917656</v>
      </c>
      <c r="CP163">
        <f>($B$11*$K$9+$C$11*$K$9+$F$11*((EJ163+EB163)/MAX(EJ163+EB163+EK163, 0.1)*$P$9+EK163/MAX(EJ163+EB163+EK163, 0.1)*$Q$9))/($B$11+$C$11+$F$11)</f>
        <v>0.16287614963821084</v>
      </c>
      <c r="CQ163">
        <v>6</v>
      </c>
      <c r="CR163">
        <v>0.5</v>
      </c>
      <c r="CS163" t="s">
        <v>418</v>
      </c>
      <c r="CT163">
        <v>2</v>
      </c>
      <c r="CU163">
        <v>1690408044.25</v>
      </c>
      <c r="CV163">
        <v>404.1706666666667</v>
      </c>
      <c r="CW163">
        <v>410.05586666666659</v>
      </c>
      <c r="CX163">
        <v>34.628283333333329</v>
      </c>
      <c r="CY163">
        <v>34.911103333333337</v>
      </c>
      <c r="CZ163">
        <v>406.4016666666667</v>
      </c>
      <c r="DA163">
        <v>33.915283333333328</v>
      </c>
      <c r="DB163">
        <v>600.19696666666653</v>
      </c>
      <c r="DC163">
        <v>101.1244333333333</v>
      </c>
      <c r="DD163">
        <v>0.10009458666666669</v>
      </c>
      <c r="DE163">
        <v>34.908233333333328</v>
      </c>
      <c r="DF163">
        <v>35.289426666666671</v>
      </c>
      <c r="DG163">
        <v>999.9000000000002</v>
      </c>
      <c r="DH163">
        <v>0</v>
      </c>
      <c r="DI163">
        <v>0</v>
      </c>
      <c r="DJ163">
        <v>9999.0243333333328</v>
      </c>
      <c r="DK163">
        <v>0</v>
      </c>
      <c r="DL163">
        <v>1318.443</v>
      </c>
      <c r="DM163">
        <v>-0.14826858333333329</v>
      </c>
      <c r="DN163">
        <v>424.60243333333341</v>
      </c>
      <c r="DO163">
        <v>424.8893666666666</v>
      </c>
      <c r="DP163">
        <v>-0.3028733666666667</v>
      </c>
      <c r="DQ163">
        <v>410.05586666666659</v>
      </c>
      <c r="DR163">
        <v>34.911103333333337</v>
      </c>
      <c r="DS163">
        <v>3.4997383333333341</v>
      </c>
      <c r="DT163">
        <v>3.5303666666666671</v>
      </c>
      <c r="DU163">
        <v>26.618449999999999</v>
      </c>
      <c r="DV163">
        <v>26.76648333333333</v>
      </c>
      <c r="DW163">
        <v>700.01456666666672</v>
      </c>
      <c r="DX163">
        <v>0.94300686666666644</v>
      </c>
      <c r="DY163">
        <v>5.6993296666666672E-2</v>
      </c>
      <c r="DZ163">
        <v>0</v>
      </c>
      <c r="EA163">
        <v>337.16566666666671</v>
      </c>
      <c r="EB163">
        <v>4.9993100000000004</v>
      </c>
      <c r="EC163">
        <v>4113.119333333334</v>
      </c>
      <c r="ED163">
        <v>6099.9056666666665</v>
      </c>
      <c r="EE163">
        <v>41.358199999999989</v>
      </c>
      <c r="EF163">
        <v>43.436999999999983</v>
      </c>
      <c r="EG163">
        <v>42.311999999999983</v>
      </c>
      <c r="EH163">
        <v>42.941199999999967</v>
      </c>
      <c r="EI163">
        <v>43.158066666666663</v>
      </c>
      <c r="EJ163">
        <v>655.40333333333342</v>
      </c>
      <c r="EK163">
        <v>39.608666666666657</v>
      </c>
      <c r="EL163">
        <v>0</v>
      </c>
      <c r="EM163">
        <v>207.79999995231631</v>
      </c>
      <c r="EN163">
        <v>0</v>
      </c>
      <c r="EO163">
        <v>337.18268000000012</v>
      </c>
      <c r="EP163">
        <v>-2.5545384886415392</v>
      </c>
      <c r="EQ163">
        <v>-376.9192318234048</v>
      </c>
      <c r="ER163">
        <v>4110.5756000000001</v>
      </c>
      <c r="ES163">
        <v>15</v>
      </c>
      <c r="ET163">
        <v>1690408073</v>
      </c>
      <c r="EU163" t="s">
        <v>1115</v>
      </c>
      <c r="EV163">
        <v>1690408073</v>
      </c>
      <c r="EW163">
        <v>1690408071</v>
      </c>
      <c r="EX163">
        <v>107</v>
      </c>
      <c r="EY163">
        <v>-5.7370000000000001</v>
      </c>
      <c r="EZ163">
        <v>0.02</v>
      </c>
      <c r="FA163">
        <v>-2.2309999999999999</v>
      </c>
      <c r="FB163">
        <v>0.71299999999999997</v>
      </c>
      <c r="FC163">
        <v>405</v>
      </c>
      <c r="FD163">
        <v>35</v>
      </c>
      <c r="FE163">
        <v>0.53</v>
      </c>
      <c r="FF163">
        <v>0.28999999999999998</v>
      </c>
      <c r="FG163">
        <v>0.27417796508720099</v>
      </c>
      <c r="FH163">
        <v>9.4678594431271315E-2</v>
      </c>
      <c r="FI163">
        <v>3.1937360601802557E-2</v>
      </c>
      <c r="FJ163">
        <v>1</v>
      </c>
      <c r="FK163">
        <v>-0.14457545499999999</v>
      </c>
      <c r="FL163">
        <v>-0.1141112622889304</v>
      </c>
      <c r="FM163">
        <v>3.926824275051629E-2</v>
      </c>
      <c r="FN163">
        <v>1</v>
      </c>
      <c r="FO163">
        <v>409.90809999999999</v>
      </c>
      <c r="FP163">
        <v>-6.3243604004525986E-2</v>
      </c>
      <c r="FQ163">
        <v>1.0087450949905321E-2</v>
      </c>
      <c r="FR163">
        <v>1</v>
      </c>
      <c r="FS163">
        <v>-0.32733055</v>
      </c>
      <c r="FT163">
        <v>0.35407339587242059</v>
      </c>
      <c r="FU163">
        <v>4.0067341434109401E-2</v>
      </c>
      <c r="FV163">
        <v>1</v>
      </c>
      <c r="FW163">
        <v>34.596566666666668</v>
      </c>
      <c r="FX163">
        <v>0.74058820912131784</v>
      </c>
      <c r="FY163">
        <v>5.3539451705157518E-2</v>
      </c>
      <c r="FZ163">
        <v>0</v>
      </c>
      <c r="GA163">
        <v>4</v>
      </c>
      <c r="GB163">
        <v>5</v>
      </c>
      <c r="GC163" t="s">
        <v>489</v>
      </c>
      <c r="GD163">
        <v>3.1680799999999998</v>
      </c>
      <c r="GE163">
        <v>2.79732</v>
      </c>
      <c r="GF163">
        <v>0.100394</v>
      </c>
      <c r="GG163">
        <v>0.101622</v>
      </c>
      <c r="GH163">
        <v>0.150975</v>
      </c>
      <c r="GI163">
        <v>0.153278</v>
      </c>
      <c r="GJ163">
        <v>27612.400000000001</v>
      </c>
      <c r="GK163">
        <v>20905.599999999999</v>
      </c>
      <c r="GL163">
        <v>28730.6</v>
      </c>
      <c r="GM163">
        <v>22829.4</v>
      </c>
      <c r="GN163">
        <v>31045.5</v>
      </c>
      <c r="GO163">
        <v>27987.200000000001</v>
      </c>
      <c r="GP163">
        <v>39641.1</v>
      </c>
      <c r="GQ163">
        <v>36943.599999999999</v>
      </c>
      <c r="GR163">
        <v>2.0627300000000002</v>
      </c>
      <c r="GS163">
        <v>1.7587200000000001</v>
      </c>
      <c r="GT163">
        <v>9.6432900000000002E-2</v>
      </c>
      <c r="GU163">
        <v>0</v>
      </c>
      <c r="GV163">
        <v>33.688299999999998</v>
      </c>
      <c r="GW163">
        <v>999.9</v>
      </c>
      <c r="GX163">
        <v>60.5</v>
      </c>
      <c r="GY163">
        <v>38.6</v>
      </c>
      <c r="GZ163">
        <v>41.145299999999999</v>
      </c>
      <c r="HA163">
        <v>61.513300000000001</v>
      </c>
      <c r="HB163">
        <v>28.802099999999999</v>
      </c>
      <c r="HC163">
        <v>1</v>
      </c>
      <c r="HD163">
        <v>0.69369899999999995</v>
      </c>
      <c r="HE163">
        <v>0</v>
      </c>
      <c r="HF163">
        <v>20.282599999999999</v>
      </c>
      <c r="HG163">
        <v>5.2216300000000002</v>
      </c>
      <c r="HH163">
        <v>11.914099999999999</v>
      </c>
      <c r="HI163">
        <v>4.9632500000000004</v>
      </c>
      <c r="HJ163">
        <v>3.2919999999999998</v>
      </c>
      <c r="HK163">
        <v>9999</v>
      </c>
      <c r="HL163">
        <v>9999</v>
      </c>
      <c r="HM163">
        <v>9999</v>
      </c>
      <c r="HN163">
        <v>999.9</v>
      </c>
      <c r="HO163">
        <v>4.9703200000000001</v>
      </c>
      <c r="HP163">
        <v>1.87544</v>
      </c>
      <c r="HQ163">
        <v>1.8742399999999999</v>
      </c>
      <c r="HR163">
        <v>1.87347</v>
      </c>
      <c r="HS163">
        <v>1.8748499999999999</v>
      </c>
      <c r="HT163">
        <v>1.86981</v>
      </c>
      <c r="HU163">
        <v>1.8739300000000001</v>
      </c>
      <c r="HV163">
        <v>1.87897</v>
      </c>
      <c r="HW163">
        <v>0</v>
      </c>
      <c r="HX163">
        <v>0</v>
      </c>
      <c r="HY163">
        <v>0</v>
      </c>
      <c r="HZ163">
        <v>0</v>
      </c>
      <c r="IA163" t="s">
        <v>421</v>
      </c>
      <c r="IB163" t="s">
        <v>422</v>
      </c>
      <c r="IC163" t="s">
        <v>423</v>
      </c>
      <c r="ID163" t="s">
        <v>423</v>
      </c>
      <c r="IE163" t="s">
        <v>423</v>
      </c>
      <c r="IF163" t="s">
        <v>423</v>
      </c>
      <c r="IG163">
        <v>0</v>
      </c>
      <c r="IH163">
        <v>100</v>
      </c>
      <c r="II163">
        <v>100</v>
      </c>
      <c r="IJ163">
        <v>-2.2309999999999999</v>
      </c>
      <c r="IK163">
        <v>0.71299999999999997</v>
      </c>
      <c r="IL163">
        <v>3.4834859383492609</v>
      </c>
      <c r="IM163">
        <v>7.5022699049890511E-4</v>
      </c>
      <c r="IN163">
        <v>-1.9075414379404558E-6</v>
      </c>
      <c r="IO163">
        <v>4.87577687351772E-10</v>
      </c>
      <c r="IP163">
        <v>0.69295000000000329</v>
      </c>
      <c r="IQ163">
        <v>0</v>
      </c>
      <c r="IR163">
        <v>0</v>
      </c>
      <c r="IS163">
        <v>0</v>
      </c>
      <c r="IT163">
        <v>1</v>
      </c>
      <c r="IU163">
        <v>1943</v>
      </c>
      <c r="IV163">
        <v>1</v>
      </c>
      <c r="IW163">
        <v>21</v>
      </c>
      <c r="IX163">
        <v>3.2</v>
      </c>
      <c r="IY163">
        <v>3.2</v>
      </c>
      <c r="IZ163">
        <v>1.08887</v>
      </c>
      <c r="JA163">
        <v>2.4584999999999999</v>
      </c>
      <c r="JB163">
        <v>1.42578</v>
      </c>
      <c r="JC163">
        <v>2.2656200000000002</v>
      </c>
      <c r="JD163">
        <v>1.5478499999999999</v>
      </c>
      <c r="JE163">
        <v>2.36084</v>
      </c>
      <c r="JF163">
        <v>41.534399999999998</v>
      </c>
      <c r="JG163">
        <v>15.410399999999999</v>
      </c>
      <c r="JH163">
        <v>18</v>
      </c>
      <c r="JI163">
        <v>633.32600000000002</v>
      </c>
      <c r="JJ163">
        <v>415.34</v>
      </c>
      <c r="JK163">
        <v>34.675899999999999</v>
      </c>
      <c r="JL163">
        <v>35.793300000000002</v>
      </c>
      <c r="JM163">
        <v>29.9998</v>
      </c>
      <c r="JN163">
        <v>35.697699999999998</v>
      </c>
      <c r="JO163">
        <v>35.620100000000001</v>
      </c>
      <c r="JP163">
        <v>21.828099999999999</v>
      </c>
      <c r="JQ163">
        <v>16.9253</v>
      </c>
      <c r="JR163">
        <v>100</v>
      </c>
      <c r="JS163">
        <v>-999.9</v>
      </c>
      <c r="JT163">
        <v>410.05399999999997</v>
      </c>
      <c r="JU163">
        <v>35</v>
      </c>
      <c r="JV163">
        <v>93.625799999999998</v>
      </c>
      <c r="JW163">
        <v>94.284599999999998</v>
      </c>
    </row>
    <row r="164" spans="1:283" x14ac:dyDescent="0.2">
      <c r="A164">
        <v>148</v>
      </c>
      <c r="B164">
        <v>1690408199.5</v>
      </c>
      <c r="C164">
        <v>29829.400000095371</v>
      </c>
      <c r="D164" t="s">
        <v>1116</v>
      </c>
      <c r="E164" t="s">
        <v>1117</v>
      </c>
      <c r="F164">
        <v>15</v>
      </c>
      <c r="P164">
        <v>1690408191.75</v>
      </c>
      <c r="Q164">
        <f t="shared" si="74"/>
        <v>4.3188487558642292E-4</v>
      </c>
      <c r="R164">
        <f t="shared" si="75"/>
        <v>0.43188487558642291</v>
      </c>
      <c r="S164">
        <f t="shared" si="76"/>
        <v>4.0917721337293722</v>
      </c>
      <c r="T164">
        <f t="shared" si="77"/>
        <v>413.07753333333329</v>
      </c>
      <c r="U164">
        <f t="shared" si="78"/>
        <v>53.120643512054421</v>
      </c>
      <c r="V164">
        <f t="shared" si="79"/>
        <v>5.3772725803271282</v>
      </c>
      <c r="W164">
        <f t="shared" si="80"/>
        <v>41.81482652856878</v>
      </c>
      <c r="X164">
        <f t="shared" si="81"/>
        <v>1.8691482040354378E-2</v>
      </c>
      <c r="Y164">
        <f>IF(LEFT(CS164,1)&lt;&gt;"0",IF(LEFT(CS164,1)="1",3,CT164),$D$5+$E$5*(DJ164*DC164/($K$5*1000))+$F$5*(DJ164*DC164/($K$5*1000))*MAX(MIN(CQ164,$J$5),$I$5)*MAX(MIN(CQ164,$J$5),$I$5)+$G$5*MAX(MIN(CQ164,$J$5),$I$5)*(DJ164*DC164/($K$5*1000))+$H$5*(DJ164*DC164/($K$5*1000))*(DJ164*DC164/($K$5*1000)))</f>
        <v>2.9494030737988659</v>
      </c>
      <c r="Z164">
        <f t="shared" si="82"/>
        <v>1.8625922951545203E-2</v>
      </c>
      <c r="AA164">
        <f t="shared" si="83"/>
        <v>1.1647072810896032E-2</v>
      </c>
      <c r="AB164">
        <f t="shared" si="84"/>
        <v>129.98260147897815</v>
      </c>
      <c r="AC164">
        <f>(DE164+(AB164+2*0.95*0.0000000567*(((DE164+$B$7)+273)^4-(DE164+273)^4)-44100*Q164)/(1.84*29.3*Y164+8*0.95*0.0000000567*(DE164+273)^3))</f>
        <v>35.91591254295993</v>
      </c>
      <c r="AD164">
        <f>($C$7*DF164+$D$7*DG164+$E$7*AC164)</f>
        <v>35.531743333333331</v>
      </c>
      <c r="AE164">
        <f t="shared" si="85"/>
        <v>5.8168379068991767</v>
      </c>
      <c r="AF164">
        <f t="shared" si="86"/>
        <v>62.418042819392092</v>
      </c>
      <c r="AG164">
        <f t="shared" si="87"/>
        <v>3.5785713669429442</v>
      </c>
      <c r="AH164">
        <f t="shared" si="88"/>
        <v>5.7332322599374272</v>
      </c>
      <c r="AI164">
        <f t="shared" si="89"/>
        <v>2.2382665399562325</v>
      </c>
      <c r="AJ164">
        <f t="shared" si="90"/>
        <v>-19.04612301336125</v>
      </c>
      <c r="AK164">
        <f t="shared" si="91"/>
        <v>-41.690894839748971</v>
      </c>
      <c r="AL164">
        <f>2*0.95*0.0000000567*(((DE164+$B$7)+273)^4-(AD164+273)^4)</f>
        <v>-3.3140893615790104</v>
      </c>
      <c r="AM164">
        <f t="shared" si="92"/>
        <v>65.931494264288915</v>
      </c>
      <c r="AN164">
        <v>0</v>
      </c>
      <c r="AO164">
        <v>0</v>
      </c>
      <c r="AP164">
        <f>IF(AN164*$H$13&gt;=AR164,1,(AR164/(AR164-AN164*$H$13)))</f>
        <v>1</v>
      </c>
      <c r="AQ164">
        <f t="shared" si="93"/>
        <v>0</v>
      </c>
      <c r="AR164">
        <f>MAX(0,($B$13+$C$13*DJ164)/(1+$D$13*DJ164)*DC164/(DE164+273)*$E$13)</f>
        <v>52043.16297310339</v>
      </c>
      <c r="AS164" t="s">
        <v>414</v>
      </c>
      <c r="AT164">
        <v>12558.6</v>
      </c>
      <c r="AU164">
        <v>607.06799999999998</v>
      </c>
      <c r="AV164">
        <v>2188.17</v>
      </c>
      <c r="AW164">
        <f t="shared" si="94"/>
        <v>0.72256817340517421</v>
      </c>
      <c r="AX164">
        <v>-1.734461745173538</v>
      </c>
      <c r="AY164" t="s">
        <v>1118</v>
      </c>
      <c r="AZ164">
        <v>12552.1</v>
      </c>
      <c r="BA164">
        <v>639.80515384615387</v>
      </c>
      <c r="BB164">
        <v>1036.08</v>
      </c>
      <c r="BC164">
        <f t="shared" si="95"/>
        <v>0.38247514299460084</v>
      </c>
      <c r="BD164">
        <v>0.5</v>
      </c>
      <c r="BE164">
        <f t="shared" si="96"/>
        <v>673.1981821963617</v>
      </c>
      <c r="BF164">
        <f t="shared" si="97"/>
        <v>4.0917721337293722</v>
      </c>
      <c r="BG164">
        <f t="shared" si="98"/>
        <v>128.7407854996294</v>
      </c>
      <c r="BH164">
        <f t="shared" si="99"/>
        <v>8.6545597314216828E-3</v>
      </c>
      <c r="BI164">
        <f t="shared" si="100"/>
        <v>1.1119701181375958</v>
      </c>
      <c r="BJ164">
        <f t="shared" si="101"/>
        <v>463.94337157567207</v>
      </c>
      <c r="BK164" t="s">
        <v>1119</v>
      </c>
      <c r="BL164">
        <v>-1237.4100000000001</v>
      </c>
      <c r="BM164">
        <f t="shared" si="102"/>
        <v>-1237.4100000000001</v>
      </c>
      <c r="BN164">
        <f t="shared" si="103"/>
        <v>2.1943189715079918</v>
      </c>
      <c r="BO164">
        <f t="shared" si="104"/>
        <v>0.17430243641003307</v>
      </c>
      <c r="BP164">
        <f t="shared" si="105"/>
        <v>0.33631968892859027</v>
      </c>
      <c r="BQ164">
        <f t="shared" si="106"/>
        <v>0.92369175257066494</v>
      </c>
      <c r="BR164">
        <f t="shared" si="107"/>
        <v>0.7286626669247146</v>
      </c>
      <c r="BS164">
        <f t="shared" si="108"/>
        <v>-0.3371082219978519</v>
      </c>
      <c r="BT164">
        <f t="shared" si="109"/>
        <v>1.3371082219978518</v>
      </c>
      <c r="BU164">
        <v>3414</v>
      </c>
      <c r="BV164">
        <v>300</v>
      </c>
      <c r="BW164">
        <v>300</v>
      </c>
      <c r="BX164">
        <v>300</v>
      </c>
      <c r="BY164">
        <v>12552.1</v>
      </c>
      <c r="BZ164">
        <v>919.09</v>
      </c>
      <c r="CA164">
        <v>-9.6871400000000003E-3</v>
      </c>
      <c r="CB164">
        <v>-31.78</v>
      </c>
      <c r="CC164" t="s">
        <v>417</v>
      </c>
      <c r="CD164" t="s">
        <v>417</v>
      </c>
      <c r="CE164" t="s">
        <v>417</v>
      </c>
      <c r="CF164" t="s">
        <v>417</v>
      </c>
      <c r="CG164" t="s">
        <v>417</v>
      </c>
      <c r="CH164" t="s">
        <v>417</v>
      </c>
      <c r="CI164" t="s">
        <v>417</v>
      </c>
      <c r="CJ164" t="s">
        <v>417</v>
      </c>
      <c r="CK164" t="s">
        <v>417</v>
      </c>
      <c r="CL164" t="s">
        <v>417</v>
      </c>
      <c r="CM164">
        <f>$B$11*DK164+$C$11*DL164+$F$11*DW164*(1-DZ164)</f>
        <v>800.00676666666675</v>
      </c>
      <c r="CN164">
        <f t="shared" si="110"/>
        <v>673.1981821963617</v>
      </c>
      <c r="CO164">
        <f>($B$11*$D$9+$C$11*$D$9+$F$11*((EJ164+EB164)/MAX(EJ164+EB164+EK164, 0.1)*$I$9+EK164/MAX(EJ164+EB164+EK164, 0.1)*$J$9))/($B$11+$C$11+$F$11)</f>
        <v>0.84149061013737469</v>
      </c>
      <c r="CP164">
        <f>($B$11*$K$9+$C$11*$K$9+$F$11*((EJ164+EB164)/MAX(EJ164+EB164+EK164, 0.1)*$P$9+EK164/MAX(EJ164+EB164+EK164, 0.1)*$Q$9))/($B$11+$C$11+$F$11)</f>
        <v>0.16247687756513327</v>
      </c>
      <c r="CQ164">
        <v>6</v>
      </c>
      <c r="CR164">
        <v>0.5</v>
      </c>
      <c r="CS164" t="s">
        <v>418</v>
      </c>
      <c r="CT164">
        <v>2</v>
      </c>
      <c r="CU164">
        <v>1690408191.75</v>
      </c>
      <c r="CV164">
        <v>413.07753333333329</v>
      </c>
      <c r="CW164">
        <v>417.34616666666682</v>
      </c>
      <c r="CX164">
        <v>35.351753333333328</v>
      </c>
      <c r="CY164">
        <v>34.935286666666663</v>
      </c>
      <c r="CZ164">
        <v>411.96453333333329</v>
      </c>
      <c r="DA164">
        <v>34.848753333333327</v>
      </c>
      <c r="DB164">
        <v>600.21656666666649</v>
      </c>
      <c r="DC164">
        <v>101.1275</v>
      </c>
      <c r="DD164">
        <v>0.10004968333333331</v>
      </c>
      <c r="DE164">
        <v>35.269550000000002</v>
      </c>
      <c r="DF164">
        <v>35.531743333333331</v>
      </c>
      <c r="DG164">
        <v>999.9000000000002</v>
      </c>
      <c r="DH164">
        <v>0</v>
      </c>
      <c r="DI164">
        <v>0</v>
      </c>
      <c r="DJ164">
        <v>10000.853999999999</v>
      </c>
      <c r="DK164">
        <v>0</v>
      </c>
      <c r="DL164">
        <v>636.53413333333344</v>
      </c>
      <c r="DM164">
        <v>-7.6160376666666663</v>
      </c>
      <c r="DN164">
        <v>424.83819999999997</v>
      </c>
      <c r="DO164">
        <v>432.4541333333334</v>
      </c>
      <c r="DP164">
        <v>0.62623176666666658</v>
      </c>
      <c r="DQ164">
        <v>417.34616666666682</v>
      </c>
      <c r="DR164">
        <v>34.935286666666663</v>
      </c>
      <c r="DS164">
        <v>3.5962499999999999</v>
      </c>
      <c r="DT164">
        <v>3.5329203333333332</v>
      </c>
      <c r="DU164">
        <v>27.081113333333342</v>
      </c>
      <c r="DV164">
        <v>26.778786666666662</v>
      </c>
      <c r="DW164">
        <v>800.00676666666675</v>
      </c>
      <c r="DX164">
        <v>0.95000299999999982</v>
      </c>
      <c r="DY164">
        <v>4.9996799999999987E-2</v>
      </c>
      <c r="DZ164">
        <v>0</v>
      </c>
      <c r="EA164">
        <v>639.87203333333321</v>
      </c>
      <c r="EB164">
        <v>4.9993100000000004</v>
      </c>
      <c r="EC164">
        <v>7850.1146666666673</v>
      </c>
      <c r="ED164">
        <v>6994.6366666666672</v>
      </c>
      <c r="EE164">
        <v>41.936999999999983</v>
      </c>
      <c r="EF164">
        <v>43.680799999999977</v>
      </c>
      <c r="EG164">
        <v>42.625</v>
      </c>
      <c r="EH164">
        <v>43.295466666666648</v>
      </c>
      <c r="EI164">
        <v>43.610300000000009</v>
      </c>
      <c r="EJ164">
        <v>755.2586666666665</v>
      </c>
      <c r="EK164">
        <v>39.75</v>
      </c>
      <c r="EL164">
        <v>0</v>
      </c>
      <c r="EM164">
        <v>146.79999995231631</v>
      </c>
      <c r="EN164">
        <v>0</v>
      </c>
      <c r="EO164">
        <v>639.80515384615387</v>
      </c>
      <c r="EP164">
        <v>-56.468444486174597</v>
      </c>
      <c r="EQ164">
        <v>1278.5781214368151</v>
      </c>
      <c r="ER164">
        <v>7851.1642307692318</v>
      </c>
      <c r="ES164">
        <v>15</v>
      </c>
      <c r="ET164">
        <v>1690408220.5</v>
      </c>
      <c r="EU164" t="s">
        <v>1120</v>
      </c>
      <c r="EV164">
        <v>1690408220.5</v>
      </c>
      <c r="EW164">
        <v>1690408219.5</v>
      </c>
      <c r="EX164">
        <v>108</v>
      </c>
      <c r="EY164">
        <v>3.3490000000000002</v>
      </c>
      <c r="EZ164">
        <v>-0.21</v>
      </c>
      <c r="FA164">
        <v>1.113</v>
      </c>
      <c r="FB164">
        <v>0.503</v>
      </c>
      <c r="FC164">
        <v>418</v>
      </c>
      <c r="FD164">
        <v>35</v>
      </c>
      <c r="FE164">
        <v>0.17</v>
      </c>
      <c r="FF164">
        <v>0.15</v>
      </c>
      <c r="FG164">
        <v>7.3538783267547814</v>
      </c>
      <c r="FH164">
        <v>0.14259901391401739</v>
      </c>
      <c r="FI164">
        <v>2.8004594680763821E-2</v>
      </c>
      <c r="FJ164">
        <v>1</v>
      </c>
      <c r="FK164">
        <v>-7.6290407317073168</v>
      </c>
      <c r="FL164">
        <v>4.4234216027868201E-2</v>
      </c>
      <c r="FM164">
        <v>3.7102142360749012E-2</v>
      </c>
      <c r="FN164">
        <v>1</v>
      </c>
      <c r="FO164">
        <v>409.72800000000001</v>
      </c>
      <c r="FP164">
        <v>0.31151612903134712</v>
      </c>
      <c r="FQ164">
        <v>2.6556087935754379E-2</v>
      </c>
      <c r="FR164">
        <v>1</v>
      </c>
      <c r="FS164">
        <v>0.59132663414634146</v>
      </c>
      <c r="FT164">
        <v>0.62680682926829345</v>
      </c>
      <c r="FU164">
        <v>6.5698152562196618E-2</v>
      </c>
      <c r="FV164">
        <v>0</v>
      </c>
      <c r="FW164">
        <v>35.558435483870973</v>
      </c>
      <c r="FX164">
        <v>0.65750806451601196</v>
      </c>
      <c r="FY164">
        <v>4.9165851960068917E-2</v>
      </c>
      <c r="FZ164">
        <v>1</v>
      </c>
      <c r="GA164">
        <v>4</v>
      </c>
      <c r="GB164">
        <v>5</v>
      </c>
      <c r="GC164" t="s">
        <v>489</v>
      </c>
      <c r="GD164">
        <v>3.1680899999999999</v>
      </c>
      <c r="GE164">
        <v>2.79704</v>
      </c>
      <c r="GF164">
        <v>0.101482</v>
      </c>
      <c r="GG164">
        <v>0.103023</v>
      </c>
      <c r="GH164">
        <v>0.15380199999999999</v>
      </c>
      <c r="GI164">
        <v>0.15340100000000001</v>
      </c>
      <c r="GJ164">
        <v>27578.9</v>
      </c>
      <c r="GK164">
        <v>22020.9</v>
      </c>
      <c r="GL164">
        <v>28730.2</v>
      </c>
      <c r="GM164">
        <v>24084.7</v>
      </c>
      <c r="GN164">
        <v>30940.2</v>
      </c>
      <c r="GO164">
        <v>29766.2</v>
      </c>
      <c r="GP164">
        <v>39639.1</v>
      </c>
      <c r="GQ164">
        <v>39298</v>
      </c>
      <c r="GR164">
        <v>2.0644200000000001</v>
      </c>
      <c r="GS164">
        <v>1.7635700000000001</v>
      </c>
      <c r="GT164">
        <v>0.101976</v>
      </c>
      <c r="GU164">
        <v>0</v>
      </c>
      <c r="GV164">
        <v>33.926000000000002</v>
      </c>
      <c r="GW164">
        <v>999.9</v>
      </c>
      <c r="GX164">
        <v>60.1</v>
      </c>
      <c r="GY164">
        <v>38.6</v>
      </c>
      <c r="GZ164">
        <v>40.866100000000003</v>
      </c>
      <c r="HA164">
        <v>61.603200000000001</v>
      </c>
      <c r="HB164">
        <v>30.228400000000001</v>
      </c>
      <c r="HC164">
        <v>1</v>
      </c>
      <c r="HD164">
        <v>0.68727899999999997</v>
      </c>
      <c r="HE164">
        <v>0</v>
      </c>
      <c r="HF164">
        <v>20.2821</v>
      </c>
      <c r="HG164">
        <v>5.2220800000000001</v>
      </c>
      <c r="HH164">
        <v>11.914099999999999</v>
      </c>
      <c r="HI164">
        <v>4.9633000000000003</v>
      </c>
      <c r="HJ164">
        <v>3.2919999999999998</v>
      </c>
      <c r="HK164">
        <v>9999</v>
      </c>
      <c r="HL164">
        <v>9999</v>
      </c>
      <c r="HM164">
        <v>9999</v>
      </c>
      <c r="HN164">
        <v>999.9</v>
      </c>
      <c r="HO164">
        <v>4.9703099999999996</v>
      </c>
      <c r="HP164">
        <v>1.8754500000000001</v>
      </c>
      <c r="HQ164">
        <v>1.8742399999999999</v>
      </c>
      <c r="HR164">
        <v>1.87347</v>
      </c>
      <c r="HS164">
        <v>1.8748499999999999</v>
      </c>
      <c r="HT164">
        <v>1.8697999999999999</v>
      </c>
      <c r="HU164">
        <v>1.8739300000000001</v>
      </c>
      <c r="HV164">
        <v>1.87897</v>
      </c>
      <c r="HW164">
        <v>0</v>
      </c>
      <c r="HX164">
        <v>0</v>
      </c>
      <c r="HY164">
        <v>0</v>
      </c>
      <c r="HZ164">
        <v>0</v>
      </c>
      <c r="IA164" t="s">
        <v>421</v>
      </c>
      <c r="IB164" t="s">
        <v>422</v>
      </c>
      <c r="IC164" t="s">
        <v>423</v>
      </c>
      <c r="ID164" t="s">
        <v>423</v>
      </c>
      <c r="IE164" t="s">
        <v>423</v>
      </c>
      <c r="IF164" t="s">
        <v>423</v>
      </c>
      <c r="IG164">
        <v>0</v>
      </c>
      <c r="IH164">
        <v>100</v>
      </c>
      <c r="II164">
        <v>100</v>
      </c>
      <c r="IJ164">
        <v>1.113</v>
      </c>
      <c r="IK164">
        <v>0.503</v>
      </c>
      <c r="IL164">
        <v>-2.253794082648866</v>
      </c>
      <c r="IM164">
        <v>7.5022699049890511E-4</v>
      </c>
      <c r="IN164">
        <v>-1.9075414379404558E-6</v>
      </c>
      <c r="IO164">
        <v>4.87577687351772E-10</v>
      </c>
      <c r="IP164">
        <v>0.71277000000001323</v>
      </c>
      <c r="IQ164">
        <v>0</v>
      </c>
      <c r="IR164">
        <v>0</v>
      </c>
      <c r="IS164">
        <v>0</v>
      </c>
      <c r="IT164">
        <v>1</v>
      </c>
      <c r="IU164">
        <v>1943</v>
      </c>
      <c r="IV164">
        <v>1</v>
      </c>
      <c r="IW164">
        <v>21</v>
      </c>
      <c r="IX164">
        <v>2.1</v>
      </c>
      <c r="IY164">
        <v>2.1</v>
      </c>
      <c r="IZ164">
        <v>1.11206</v>
      </c>
      <c r="JA164">
        <v>2.4609399999999999</v>
      </c>
      <c r="JB164">
        <v>1.42578</v>
      </c>
      <c r="JC164">
        <v>2.2656200000000002</v>
      </c>
      <c r="JD164">
        <v>1.5478499999999999</v>
      </c>
      <c r="JE164">
        <v>2.35229</v>
      </c>
      <c r="JF164">
        <v>41.456200000000003</v>
      </c>
      <c r="JG164">
        <v>15.357900000000001</v>
      </c>
      <c r="JH164">
        <v>18</v>
      </c>
      <c r="JI164">
        <v>634.05600000000004</v>
      </c>
      <c r="JJ164">
        <v>417.79599999999999</v>
      </c>
      <c r="JK164">
        <v>34.621899999999997</v>
      </c>
      <c r="JL164">
        <v>35.718699999999998</v>
      </c>
      <c r="JM164">
        <v>30</v>
      </c>
      <c r="JN164">
        <v>35.634900000000002</v>
      </c>
      <c r="JO164">
        <v>35.558700000000002</v>
      </c>
      <c r="JP164">
        <v>22.275099999999998</v>
      </c>
      <c r="JQ164">
        <v>15.5206</v>
      </c>
      <c r="JR164">
        <v>100</v>
      </c>
      <c r="JS164">
        <v>-999.9</v>
      </c>
      <c r="JT164">
        <v>417.64800000000002</v>
      </c>
      <c r="JU164">
        <v>35</v>
      </c>
      <c r="JV164">
        <v>93.622600000000006</v>
      </c>
      <c r="JW164">
        <v>99.978399999999993</v>
      </c>
    </row>
    <row r="165" spans="1:283" x14ac:dyDescent="0.2">
      <c r="A165">
        <v>149</v>
      </c>
      <c r="B165">
        <v>1690408387</v>
      </c>
      <c r="C165">
        <v>30016.900000095371</v>
      </c>
      <c r="D165" t="s">
        <v>1121</v>
      </c>
      <c r="E165" t="s">
        <v>1122</v>
      </c>
      <c r="F165">
        <v>15</v>
      </c>
      <c r="P165">
        <v>1690408379.25</v>
      </c>
      <c r="Q165">
        <f t="shared" si="74"/>
        <v>5.4923400090563202E-4</v>
      </c>
      <c r="R165">
        <f t="shared" si="75"/>
        <v>0.54923400090563201</v>
      </c>
      <c r="S165">
        <f t="shared" si="76"/>
        <v>3.0465356729032003</v>
      </c>
      <c r="T165">
        <f t="shared" si="77"/>
        <v>409.86506666666668</v>
      </c>
      <c r="U165">
        <f t="shared" si="78"/>
        <v>177.84293680124699</v>
      </c>
      <c r="V165">
        <f t="shared" si="79"/>
        <v>18.002822506152924</v>
      </c>
      <c r="W165">
        <f t="shared" si="80"/>
        <v>41.490138317490931</v>
      </c>
      <c r="X165">
        <f t="shared" si="81"/>
        <v>2.2200794876983381E-2</v>
      </c>
      <c r="Y165">
        <f>IF(LEFT(CS165,1)&lt;&gt;"0",IF(LEFT(CS165,1)="1",3,CT165),$D$5+$E$5*(DJ165*DC165/($K$5*1000))+$F$5*(DJ165*DC165/($K$5*1000))*MAX(MIN(CQ165,$J$5),$I$5)*MAX(MIN(CQ165,$J$5),$I$5)+$G$5*MAX(MIN(CQ165,$J$5),$I$5)*(DJ165*DC165/($K$5*1000))+$H$5*(DJ165*DC165/($K$5*1000))*(DJ165*DC165/($K$5*1000)))</f>
        <v>2.9471368728217513</v>
      </c>
      <c r="Z165">
        <f t="shared" si="82"/>
        <v>2.2108302451275569E-2</v>
      </c>
      <c r="AA165">
        <f t="shared" si="83"/>
        <v>1.3825966875738855E-2</v>
      </c>
      <c r="AB165">
        <f t="shared" si="84"/>
        <v>177.84649753138407</v>
      </c>
      <c r="AC165">
        <f>(DE165+(AB165+2*0.95*0.0000000567*(((DE165+$B$7)+273)^4-(DE165+273)^4)-44100*Q165)/(1.84*29.3*Y165+8*0.95*0.0000000567*(DE165+273)^3))</f>
        <v>36.412950600425731</v>
      </c>
      <c r="AD165">
        <f>($C$7*DF165+$D$7*DG165+$E$7*AC165)</f>
        <v>36.067186666666672</v>
      </c>
      <c r="AE165">
        <f t="shared" si="85"/>
        <v>5.9908712370493991</v>
      </c>
      <c r="AF165">
        <f t="shared" si="86"/>
        <v>61.854516348633403</v>
      </c>
      <c r="AG165">
        <f t="shared" si="87"/>
        <v>3.5951284458413975</v>
      </c>
      <c r="AH165">
        <f t="shared" si="88"/>
        <v>5.8122327326561134</v>
      </c>
      <c r="AI165">
        <f t="shared" si="89"/>
        <v>2.3957427912080016</v>
      </c>
      <c r="AJ165">
        <f t="shared" si="90"/>
        <v>-24.221219439938373</v>
      </c>
      <c r="AK165">
        <f t="shared" si="91"/>
        <v>-87.355546489544679</v>
      </c>
      <c r="AL165">
        <f>2*0.95*0.0000000567*(((DE165+$B$7)+273)^4-(AD165+273)^4)</f>
        <v>-6.9759130937845528</v>
      </c>
      <c r="AM165">
        <f t="shared" si="92"/>
        <v>59.293818508116459</v>
      </c>
      <c r="AN165">
        <v>0</v>
      </c>
      <c r="AO165">
        <v>0</v>
      </c>
      <c r="AP165">
        <f>IF(AN165*$H$13&gt;=AR165,1,(AR165/(AR165-AN165*$H$13)))</f>
        <v>1</v>
      </c>
      <c r="AQ165">
        <f t="shared" si="93"/>
        <v>0</v>
      </c>
      <c r="AR165">
        <f>MAX(0,($B$13+$C$13*DJ165)/(1+$D$13*DJ165)*DC165/(DE165+273)*$E$13)</f>
        <v>51937.19661018534</v>
      </c>
      <c r="AS165" t="s">
        <v>414</v>
      </c>
      <c r="AT165">
        <v>12558.6</v>
      </c>
      <c r="AU165">
        <v>607.06799999999998</v>
      </c>
      <c r="AV165">
        <v>2188.17</v>
      </c>
      <c r="AW165">
        <f t="shared" si="94"/>
        <v>0.72256817340517421</v>
      </c>
      <c r="AX165">
        <v>-1.734461745173538</v>
      </c>
      <c r="AY165" t="s">
        <v>1123</v>
      </c>
      <c r="AZ165">
        <v>12668.4</v>
      </c>
      <c r="BA165">
        <v>435.98575999999991</v>
      </c>
      <c r="BB165">
        <v>545.25300000000004</v>
      </c>
      <c r="BC165">
        <f t="shared" si="95"/>
        <v>0.20039732014312639</v>
      </c>
      <c r="BD165">
        <v>0.5</v>
      </c>
      <c r="BE165">
        <f t="shared" si="96"/>
        <v>925.20617074164943</v>
      </c>
      <c r="BF165">
        <f t="shared" si="97"/>
        <v>3.0465356729032003</v>
      </c>
      <c r="BG165">
        <f t="shared" si="98"/>
        <v>92.704418598255188</v>
      </c>
      <c r="BH165">
        <f t="shared" si="99"/>
        <v>5.1674940886356924E-3</v>
      </c>
      <c r="BI165">
        <f t="shared" si="100"/>
        <v>3.0131278507408483</v>
      </c>
      <c r="BJ165">
        <f t="shared" si="101"/>
        <v>330.65830347601224</v>
      </c>
      <c r="BK165" t="s">
        <v>1124</v>
      </c>
      <c r="BL165">
        <v>-1287.49</v>
      </c>
      <c r="BM165">
        <f t="shared" si="102"/>
        <v>-1287.49</v>
      </c>
      <c r="BN165">
        <f t="shared" si="103"/>
        <v>3.3612708229023958</v>
      </c>
      <c r="BO165">
        <f t="shared" si="104"/>
        <v>5.9619510209560279E-2</v>
      </c>
      <c r="BP165">
        <f t="shared" si="105"/>
        <v>0.47269209301255011</v>
      </c>
      <c r="BQ165">
        <f t="shared" si="106"/>
        <v>-1.7676492760656837</v>
      </c>
      <c r="BR165">
        <f t="shared" si="107"/>
        <v>1.0390961493945361</v>
      </c>
      <c r="BS165">
        <f t="shared" si="108"/>
        <v>-0.17605970249970268</v>
      </c>
      <c r="BT165">
        <f t="shared" si="109"/>
        <v>1.1760597024997026</v>
      </c>
      <c r="BU165">
        <v>3416</v>
      </c>
      <c r="BV165">
        <v>300</v>
      </c>
      <c r="BW165">
        <v>300</v>
      </c>
      <c r="BX165">
        <v>300</v>
      </c>
      <c r="BY165">
        <v>12668.4</v>
      </c>
      <c r="BZ165">
        <v>519.1</v>
      </c>
      <c r="CA165">
        <v>-9.5330799999999993E-3</v>
      </c>
      <c r="CB165">
        <v>-6.09</v>
      </c>
      <c r="CC165" t="s">
        <v>417</v>
      </c>
      <c r="CD165" t="s">
        <v>417</v>
      </c>
      <c r="CE165" t="s">
        <v>417</v>
      </c>
      <c r="CF165" t="s">
        <v>417</v>
      </c>
      <c r="CG165" t="s">
        <v>417</v>
      </c>
      <c r="CH165" t="s">
        <v>417</v>
      </c>
      <c r="CI165" t="s">
        <v>417</v>
      </c>
      <c r="CJ165" t="s">
        <v>417</v>
      </c>
      <c r="CK165" t="s">
        <v>417</v>
      </c>
      <c r="CL165" t="s">
        <v>417</v>
      </c>
      <c r="CM165">
        <f>$B$11*DK165+$C$11*DL165+$F$11*DW165*(1-DZ165)</f>
        <v>1100.028333333333</v>
      </c>
      <c r="CN165">
        <f t="shared" si="110"/>
        <v>925.20617074164943</v>
      </c>
      <c r="CO165">
        <f>($B$11*$D$9+$C$11*$D$9+$F$11*((EJ165+EB165)/MAX(EJ165+EB165+EK165, 0.1)*$I$9+EK165/MAX(EJ165+EB165+EK165, 0.1)*$J$9))/($B$11+$C$11+$F$11)</f>
        <v>0.8410748548067547</v>
      </c>
      <c r="CP165">
        <f>($B$11*$K$9+$C$11*$K$9+$F$11*((EJ165+EB165)/MAX(EJ165+EB165+EK165, 0.1)*$P$9+EK165/MAX(EJ165+EB165+EK165, 0.1)*$Q$9))/($B$11+$C$11+$F$11)</f>
        <v>0.16167446977703678</v>
      </c>
      <c r="CQ165">
        <v>6</v>
      </c>
      <c r="CR165">
        <v>0.5</v>
      </c>
      <c r="CS165" t="s">
        <v>418</v>
      </c>
      <c r="CT165">
        <v>2</v>
      </c>
      <c r="CU165">
        <v>1690408379.25</v>
      </c>
      <c r="CV165">
        <v>409.86506666666668</v>
      </c>
      <c r="CW165">
        <v>413.13580000000002</v>
      </c>
      <c r="CX165">
        <v>35.514886666666662</v>
      </c>
      <c r="CY165">
        <v>34.985306666666673</v>
      </c>
      <c r="CZ165">
        <v>408.72206666666682</v>
      </c>
      <c r="DA165">
        <v>35.013886666666657</v>
      </c>
      <c r="DB165">
        <v>600.16769999999997</v>
      </c>
      <c r="DC165">
        <v>101.1288333333333</v>
      </c>
      <c r="DD165">
        <v>9.9940943333333337E-2</v>
      </c>
      <c r="DE165">
        <v>35.517386666666667</v>
      </c>
      <c r="DF165">
        <v>36.067186666666672</v>
      </c>
      <c r="DG165">
        <v>999.9000000000002</v>
      </c>
      <c r="DH165">
        <v>0</v>
      </c>
      <c r="DI165">
        <v>0</v>
      </c>
      <c r="DJ165">
        <v>9987.8539999999994</v>
      </c>
      <c r="DK165">
        <v>0</v>
      </c>
      <c r="DL165">
        <v>944.34156666666649</v>
      </c>
      <c r="DM165">
        <v>-3.296571666666666</v>
      </c>
      <c r="DN165">
        <v>424.93130000000002</v>
      </c>
      <c r="DO165">
        <v>428.11343333333338</v>
      </c>
      <c r="DP165">
        <v>0.53145446666666663</v>
      </c>
      <c r="DQ165">
        <v>413.13580000000002</v>
      </c>
      <c r="DR165">
        <v>34.985306666666673</v>
      </c>
      <c r="DS165">
        <v>3.591768333333333</v>
      </c>
      <c r="DT165">
        <v>3.5380226666666661</v>
      </c>
      <c r="DU165">
        <v>27.05988</v>
      </c>
      <c r="DV165">
        <v>26.803323333333331</v>
      </c>
      <c r="DW165">
        <v>1100.028333333333</v>
      </c>
      <c r="DX165">
        <v>0.96400629999999998</v>
      </c>
      <c r="DY165">
        <v>3.5993789999999998E-2</v>
      </c>
      <c r="DZ165">
        <v>0</v>
      </c>
      <c r="EA165">
        <v>436.12866666666679</v>
      </c>
      <c r="EB165">
        <v>4.9993100000000004</v>
      </c>
      <c r="EC165">
        <v>6987.7716666666674</v>
      </c>
      <c r="ED165">
        <v>9681.5296666666673</v>
      </c>
      <c r="EE165">
        <v>42.293399999999977</v>
      </c>
      <c r="EF165">
        <v>43.91013333333332</v>
      </c>
      <c r="EG165">
        <v>42.830899999999993</v>
      </c>
      <c r="EH165">
        <v>43.682866666666641</v>
      </c>
      <c r="EI165">
        <v>43.936999999999983</v>
      </c>
      <c r="EJ165">
        <v>1055.616</v>
      </c>
      <c r="EK165">
        <v>39.412333333333343</v>
      </c>
      <c r="EL165">
        <v>0</v>
      </c>
      <c r="EM165">
        <v>187</v>
      </c>
      <c r="EN165">
        <v>0</v>
      </c>
      <c r="EO165">
        <v>435.98575999999991</v>
      </c>
      <c r="EP165">
        <v>-12.64307692593634</v>
      </c>
      <c r="EQ165">
        <v>-1170.8553840007851</v>
      </c>
      <c r="ER165">
        <v>6974.3792000000003</v>
      </c>
      <c r="ES165">
        <v>15</v>
      </c>
      <c r="ET165">
        <v>1690408409</v>
      </c>
      <c r="EU165" t="s">
        <v>1125</v>
      </c>
      <c r="EV165">
        <v>1690408409</v>
      </c>
      <c r="EW165">
        <v>1690408408</v>
      </c>
      <c r="EX165">
        <v>109</v>
      </c>
      <c r="EY165">
        <v>2.8000000000000001E-2</v>
      </c>
      <c r="EZ165">
        <v>-2E-3</v>
      </c>
      <c r="FA165">
        <v>1.143</v>
      </c>
      <c r="FB165">
        <v>0.501</v>
      </c>
      <c r="FC165">
        <v>413</v>
      </c>
      <c r="FD165">
        <v>35</v>
      </c>
      <c r="FE165">
        <v>0.49</v>
      </c>
      <c r="FF165">
        <v>0.19</v>
      </c>
      <c r="FG165">
        <v>3.0796853440430141</v>
      </c>
      <c r="FH165">
        <v>-4.6532313793881237E-2</v>
      </c>
      <c r="FI165">
        <v>3.4111576709128427E-2</v>
      </c>
      <c r="FJ165">
        <v>1</v>
      </c>
      <c r="FK165">
        <v>-3.3093659999999998</v>
      </c>
      <c r="FL165">
        <v>9.3146341463421184E-2</v>
      </c>
      <c r="FM165">
        <v>4.1644170168224033E-2</v>
      </c>
      <c r="FN165">
        <v>1</v>
      </c>
      <c r="FO165">
        <v>409.83526666666671</v>
      </c>
      <c r="FP165">
        <v>0.34149944382743253</v>
      </c>
      <c r="FQ165">
        <v>3.4869215967988372E-2</v>
      </c>
      <c r="FR165">
        <v>1</v>
      </c>
      <c r="FS165">
        <v>0.49027407499999998</v>
      </c>
      <c r="FT165">
        <v>0.67520392120074912</v>
      </c>
      <c r="FU165">
        <v>6.6010376873408133E-2</v>
      </c>
      <c r="FV165">
        <v>0</v>
      </c>
      <c r="FW165">
        <v>35.508236666666669</v>
      </c>
      <c r="FX165">
        <v>0.482432035595102</v>
      </c>
      <c r="FY165">
        <v>3.5029335166716392E-2</v>
      </c>
      <c r="FZ165">
        <v>1</v>
      </c>
      <c r="GA165">
        <v>4</v>
      </c>
      <c r="GB165">
        <v>5</v>
      </c>
      <c r="GC165" t="s">
        <v>489</v>
      </c>
      <c r="GD165">
        <v>3.16791</v>
      </c>
      <c r="GE165">
        <v>2.79738</v>
      </c>
      <c r="GF165">
        <v>0.10084899999999999</v>
      </c>
      <c r="GG165">
        <v>0.102211</v>
      </c>
      <c r="GH165">
        <v>0.154193</v>
      </c>
      <c r="GI165">
        <v>0.153395</v>
      </c>
      <c r="GJ165">
        <v>27591.5</v>
      </c>
      <c r="GK165">
        <v>22032.6</v>
      </c>
      <c r="GL165">
        <v>28723.599999999999</v>
      </c>
      <c r="GM165">
        <v>24076.1</v>
      </c>
      <c r="GN165">
        <v>30918.5</v>
      </c>
      <c r="GO165">
        <v>29756.7</v>
      </c>
      <c r="GP165">
        <v>39628.699999999997</v>
      </c>
      <c r="GQ165">
        <v>39284.6</v>
      </c>
      <c r="GR165">
        <v>2.06555</v>
      </c>
      <c r="GS165">
        <v>1.7623</v>
      </c>
      <c r="GT165">
        <v>0.107542</v>
      </c>
      <c r="GU165">
        <v>0</v>
      </c>
      <c r="GV165">
        <v>34.364800000000002</v>
      </c>
      <c r="GW165">
        <v>999.9</v>
      </c>
      <c r="GX165">
        <v>59.6</v>
      </c>
      <c r="GY165">
        <v>38.700000000000003</v>
      </c>
      <c r="GZ165">
        <v>40.747100000000003</v>
      </c>
      <c r="HA165">
        <v>60.953200000000002</v>
      </c>
      <c r="HB165">
        <v>30.673100000000002</v>
      </c>
      <c r="HC165">
        <v>1</v>
      </c>
      <c r="HD165">
        <v>0.69954300000000003</v>
      </c>
      <c r="HE165">
        <v>0</v>
      </c>
      <c r="HF165">
        <v>20.279499999999999</v>
      </c>
      <c r="HG165">
        <v>5.2214799999999997</v>
      </c>
      <c r="HH165">
        <v>11.914099999999999</v>
      </c>
      <c r="HI165">
        <v>4.9630999999999998</v>
      </c>
      <c r="HJ165">
        <v>3.2919999999999998</v>
      </c>
      <c r="HK165">
        <v>9999</v>
      </c>
      <c r="HL165">
        <v>9999</v>
      </c>
      <c r="HM165">
        <v>9999</v>
      </c>
      <c r="HN165">
        <v>999.9</v>
      </c>
      <c r="HO165">
        <v>4.9703099999999996</v>
      </c>
      <c r="HP165">
        <v>1.8754599999999999</v>
      </c>
      <c r="HQ165">
        <v>1.8742399999999999</v>
      </c>
      <c r="HR165">
        <v>1.87347</v>
      </c>
      <c r="HS165">
        <v>1.8748499999999999</v>
      </c>
      <c r="HT165">
        <v>1.86981</v>
      </c>
      <c r="HU165">
        <v>1.8739300000000001</v>
      </c>
      <c r="HV165">
        <v>1.8789800000000001</v>
      </c>
      <c r="HW165">
        <v>0</v>
      </c>
      <c r="HX165">
        <v>0</v>
      </c>
      <c r="HY165">
        <v>0</v>
      </c>
      <c r="HZ165">
        <v>0</v>
      </c>
      <c r="IA165" t="s">
        <v>421</v>
      </c>
      <c r="IB165" t="s">
        <v>422</v>
      </c>
      <c r="IC165" t="s">
        <v>423</v>
      </c>
      <c r="ID165" t="s">
        <v>423</v>
      </c>
      <c r="IE165" t="s">
        <v>423</v>
      </c>
      <c r="IF165" t="s">
        <v>423</v>
      </c>
      <c r="IG165">
        <v>0</v>
      </c>
      <c r="IH165">
        <v>100</v>
      </c>
      <c r="II165">
        <v>100</v>
      </c>
      <c r="IJ165">
        <v>1.143</v>
      </c>
      <c r="IK165">
        <v>0.501</v>
      </c>
      <c r="IL165">
        <v>1.095867242477099</v>
      </c>
      <c r="IM165">
        <v>7.5022699049890511E-4</v>
      </c>
      <c r="IN165">
        <v>-1.9075414379404558E-6</v>
      </c>
      <c r="IO165">
        <v>4.87577687351772E-10</v>
      </c>
      <c r="IP165">
        <v>0.50286999999999438</v>
      </c>
      <c r="IQ165">
        <v>0</v>
      </c>
      <c r="IR165">
        <v>0</v>
      </c>
      <c r="IS165">
        <v>0</v>
      </c>
      <c r="IT165">
        <v>1</v>
      </c>
      <c r="IU165">
        <v>1943</v>
      </c>
      <c r="IV165">
        <v>1</v>
      </c>
      <c r="IW165">
        <v>21</v>
      </c>
      <c r="IX165">
        <v>2.8</v>
      </c>
      <c r="IY165">
        <v>2.8</v>
      </c>
      <c r="IZ165">
        <v>1.1035200000000001</v>
      </c>
      <c r="JA165">
        <v>2.4475099999999999</v>
      </c>
      <c r="JB165">
        <v>1.42578</v>
      </c>
      <c r="JC165">
        <v>2.2656200000000002</v>
      </c>
      <c r="JD165">
        <v>1.5478499999999999</v>
      </c>
      <c r="JE165">
        <v>2.4560499999999998</v>
      </c>
      <c r="JF165">
        <v>41.456200000000003</v>
      </c>
      <c r="JG165">
        <v>15.305300000000001</v>
      </c>
      <c r="JH165">
        <v>18</v>
      </c>
      <c r="JI165">
        <v>635.51800000000003</v>
      </c>
      <c r="JJ165">
        <v>417.41500000000002</v>
      </c>
      <c r="JK165">
        <v>34.808500000000002</v>
      </c>
      <c r="JL165">
        <v>35.8264</v>
      </c>
      <c r="JM165">
        <v>30</v>
      </c>
      <c r="JN165">
        <v>35.698399999999999</v>
      </c>
      <c r="JO165">
        <v>35.617400000000004</v>
      </c>
      <c r="JP165">
        <v>22.105499999999999</v>
      </c>
      <c r="JQ165">
        <v>14.962400000000001</v>
      </c>
      <c r="JR165">
        <v>100</v>
      </c>
      <c r="JS165">
        <v>-999.9</v>
      </c>
      <c r="JT165">
        <v>413.27800000000002</v>
      </c>
      <c r="JU165">
        <v>35</v>
      </c>
      <c r="JV165">
        <v>93.599199999999996</v>
      </c>
      <c r="JW165">
        <v>99.943700000000007</v>
      </c>
    </row>
    <row r="166" spans="1:283" x14ac:dyDescent="0.2">
      <c r="A166">
        <v>150</v>
      </c>
      <c r="B166">
        <v>1690408557</v>
      </c>
      <c r="C166">
        <v>30186.900000095371</v>
      </c>
      <c r="D166" t="s">
        <v>1126</v>
      </c>
      <c r="E166" t="s">
        <v>1127</v>
      </c>
      <c r="F166">
        <v>15</v>
      </c>
      <c r="P166">
        <v>1690408549</v>
      </c>
      <c r="Q166">
        <f t="shared" si="74"/>
        <v>5.3033856897496891E-4</v>
      </c>
      <c r="R166">
        <f t="shared" si="75"/>
        <v>0.53033856897496889</v>
      </c>
      <c r="S166">
        <f t="shared" si="76"/>
        <v>2.5194743181753951</v>
      </c>
      <c r="T166">
        <f t="shared" si="77"/>
        <v>409.73554838709669</v>
      </c>
      <c r="U166">
        <f t="shared" si="78"/>
        <v>191.15680970979102</v>
      </c>
      <c r="V166">
        <f t="shared" si="79"/>
        <v>19.349644008528948</v>
      </c>
      <c r="W166">
        <f t="shared" si="80"/>
        <v>41.475043504681508</v>
      </c>
      <c r="X166">
        <f t="shared" si="81"/>
        <v>1.9671149597730558E-2</v>
      </c>
      <c r="Y166">
        <f>IF(LEFT(CS166,1)&lt;&gt;"0",IF(LEFT(CS166,1)="1",3,CT166),$D$5+$E$5*(DJ166*DC166/($K$5*1000))+$F$5*(DJ166*DC166/($K$5*1000))*MAX(MIN(CQ166,$J$5),$I$5)*MAX(MIN(CQ166,$J$5),$I$5)+$G$5*MAX(MIN(CQ166,$J$5),$I$5)*(DJ166*DC166/($K$5*1000))+$H$5*(DJ166*DC166/($K$5*1000))*(DJ166*DC166/($K$5*1000)))</f>
        <v>2.9493719766463959</v>
      </c>
      <c r="Z166">
        <f t="shared" si="82"/>
        <v>1.9598551825624342E-2</v>
      </c>
      <c r="AA166">
        <f t="shared" si="83"/>
        <v>1.2255595082286366E-2</v>
      </c>
      <c r="AB166">
        <f t="shared" si="84"/>
        <v>98.083821294246221</v>
      </c>
      <c r="AC166">
        <f>(DE166+(AB166+2*0.95*0.0000000567*(((DE166+$B$7)+273)^4-(DE166+273)^4)-44100*Q166)/(1.84*29.3*Y166+8*0.95*0.0000000567*(DE166+273)^3))</f>
        <v>36.48002667727787</v>
      </c>
      <c r="AD166">
        <f>($C$7*DF166+$D$7*DG166+$E$7*AC166)</f>
        <v>36.693400000000011</v>
      </c>
      <c r="AE166">
        <f t="shared" si="85"/>
        <v>6.2001296712819292</v>
      </c>
      <c r="AF166">
        <f t="shared" si="86"/>
        <v>60.056083976261256</v>
      </c>
      <c r="AG166">
        <f t="shared" si="87"/>
        <v>3.5935093595537198</v>
      </c>
      <c r="AH166">
        <f t="shared" si="88"/>
        <v>5.9835892080045525</v>
      </c>
      <c r="AI166">
        <f t="shared" si="89"/>
        <v>2.6066203117282094</v>
      </c>
      <c r="AJ166">
        <f t="shared" si="90"/>
        <v>-23.387930891796127</v>
      </c>
      <c r="AK166">
        <f t="shared" si="91"/>
        <v>-103.09112212242592</v>
      </c>
      <c r="AL166">
        <f>2*0.95*0.0000000567*(((DE166+$B$7)+273)^4-(AD166+273)^4)</f>
        <v>-8.2724612271611075</v>
      </c>
      <c r="AM166">
        <f t="shared" si="92"/>
        <v>-36.667692947136928</v>
      </c>
      <c r="AN166">
        <v>0</v>
      </c>
      <c r="AO166">
        <v>0</v>
      </c>
      <c r="AP166">
        <f>IF(AN166*$H$13&gt;=AR166,1,(AR166/(AR166-AN166*$H$13)))</f>
        <v>1</v>
      </c>
      <c r="AQ166">
        <f t="shared" si="93"/>
        <v>0</v>
      </c>
      <c r="AR166">
        <f>MAX(0,($B$13+$C$13*DJ166)/(1+$D$13*DJ166)*DC166/(DE166+273)*$E$13)</f>
        <v>51911.610300898137</v>
      </c>
      <c r="AS166" t="s">
        <v>414</v>
      </c>
      <c r="AT166">
        <v>12558.6</v>
      </c>
      <c r="AU166">
        <v>607.06799999999998</v>
      </c>
      <c r="AV166">
        <v>2188.17</v>
      </c>
      <c r="AW166">
        <f t="shared" si="94"/>
        <v>0.72256817340517421</v>
      </c>
      <c r="AX166">
        <v>-1.734461745173538</v>
      </c>
      <c r="AY166" t="s">
        <v>1128</v>
      </c>
      <c r="AZ166">
        <v>12560.1</v>
      </c>
      <c r="BA166">
        <v>601.18799999999999</v>
      </c>
      <c r="BB166">
        <v>978.19600000000003</v>
      </c>
      <c r="BC166">
        <f t="shared" si="95"/>
        <v>0.38541151262119255</v>
      </c>
      <c r="BD166">
        <v>0.5</v>
      </c>
      <c r="BE166">
        <f t="shared" si="96"/>
        <v>505.27641182219003</v>
      </c>
      <c r="BF166">
        <f t="shared" si="97"/>
        <v>2.5194743181753951</v>
      </c>
      <c r="BG166">
        <f t="shared" si="98"/>
        <v>97.369673086099439</v>
      </c>
      <c r="BH166">
        <f t="shared" si="99"/>
        <v>8.419027613040286E-3</v>
      </c>
      <c r="BI166">
        <f t="shared" si="100"/>
        <v>1.236944334264299</v>
      </c>
      <c r="BJ166">
        <f t="shared" si="101"/>
        <v>451.96738145636488</v>
      </c>
      <c r="BK166" t="s">
        <v>1129</v>
      </c>
      <c r="BL166">
        <v>-713.05</v>
      </c>
      <c r="BM166">
        <f t="shared" si="102"/>
        <v>-713.05</v>
      </c>
      <c r="BN166">
        <f t="shared" si="103"/>
        <v>1.7289438926350138</v>
      </c>
      <c r="BO166">
        <f t="shared" si="104"/>
        <v>0.22291730475637489</v>
      </c>
      <c r="BP166">
        <f t="shared" si="105"/>
        <v>0.41705696224347</v>
      </c>
      <c r="BQ166">
        <f t="shared" si="106"/>
        <v>1.0158435903515768</v>
      </c>
      <c r="BR166">
        <f t="shared" si="107"/>
        <v>0.76527257570985308</v>
      </c>
      <c r="BS166">
        <f t="shared" si="108"/>
        <v>-0.26439513788787056</v>
      </c>
      <c r="BT166">
        <f t="shared" si="109"/>
        <v>1.2643951378878706</v>
      </c>
      <c r="BU166">
        <v>3418</v>
      </c>
      <c r="BV166">
        <v>300</v>
      </c>
      <c r="BW166">
        <v>300</v>
      </c>
      <c r="BX166">
        <v>300</v>
      </c>
      <c r="BY166">
        <v>12560.1</v>
      </c>
      <c r="BZ166">
        <v>893.4</v>
      </c>
      <c r="CA166">
        <v>-9.8589799999999998E-3</v>
      </c>
      <c r="CB166">
        <v>-20.6</v>
      </c>
      <c r="CC166" t="s">
        <v>417</v>
      </c>
      <c r="CD166" t="s">
        <v>417</v>
      </c>
      <c r="CE166" t="s">
        <v>417</v>
      </c>
      <c r="CF166" t="s">
        <v>417</v>
      </c>
      <c r="CG166" t="s">
        <v>417</v>
      </c>
      <c r="CH166" t="s">
        <v>417</v>
      </c>
      <c r="CI166" t="s">
        <v>417</v>
      </c>
      <c r="CJ166" t="s">
        <v>417</v>
      </c>
      <c r="CK166" t="s">
        <v>417</v>
      </c>
      <c r="CL166" t="s">
        <v>417</v>
      </c>
      <c r="CM166">
        <f>$B$11*DK166+$C$11*DL166+$F$11*DW166*(1-DZ166)</f>
        <v>600.09554838709664</v>
      </c>
      <c r="CN166">
        <f t="shared" si="110"/>
        <v>505.27641182219003</v>
      </c>
      <c r="CO166">
        <f>($B$11*$D$9+$C$11*$D$9+$F$11*((EJ166+EB166)/MAX(EJ166+EB166+EK166, 0.1)*$I$9+EK166/MAX(EJ166+EB166+EK166, 0.1)*$J$9))/($B$11+$C$11+$F$11)</f>
        <v>0.84199326787249762</v>
      </c>
      <c r="CP166">
        <f>($B$11*$K$9+$C$11*$K$9+$F$11*((EJ166+EB166)/MAX(EJ166+EB166+EK166, 0.1)*$P$9+EK166/MAX(EJ166+EB166+EK166, 0.1)*$Q$9))/($B$11+$C$11+$F$11)</f>
        <v>0.16344700699392029</v>
      </c>
      <c r="CQ166">
        <v>6</v>
      </c>
      <c r="CR166">
        <v>0.5</v>
      </c>
      <c r="CS166" t="s">
        <v>418</v>
      </c>
      <c r="CT166">
        <v>2</v>
      </c>
      <c r="CU166">
        <v>1690408549</v>
      </c>
      <c r="CV166">
        <v>409.73554838709669</v>
      </c>
      <c r="CW166">
        <v>412.47196774193549</v>
      </c>
      <c r="CX166">
        <v>35.500590322580649</v>
      </c>
      <c r="CY166">
        <v>34.989145161290317</v>
      </c>
      <c r="CZ166">
        <v>408.61854838709672</v>
      </c>
      <c r="DA166">
        <v>34.994590322580649</v>
      </c>
      <c r="DB166">
        <v>600.07751612903223</v>
      </c>
      <c r="DC166">
        <v>101.1237741935484</v>
      </c>
      <c r="DD166">
        <v>0.100158335483871</v>
      </c>
      <c r="DE166">
        <v>36.045054838709667</v>
      </c>
      <c r="DF166">
        <v>36.693400000000011</v>
      </c>
      <c r="DG166">
        <v>999.90000000000032</v>
      </c>
      <c r="DH166">
        <v>0</v>
      </c>
      <c r="DI166">
        <v>0</v>
      </c>
      <c r="DJ166">
        <v>10001.04580645161</v>
      </c>
      <c r="DK166">
        <v>0</v>
      </c>
      <c r="DL166">
        <v>147.5718064516129</v>
      </c>
      <c r="DM166">
        <v>-2.7086474193548389</v>
      </c>
      <c r="DN166">
        <v>424.8434193548386</v>
      </c>
      <c r="DO166">
        <v>427.42725806451602</v>
      </c>
      <c r="DP166">
        <v>0.506421129032258</v>
      </c>
      <c r="DQ166">
        <v>412.47196774193549</v>
      </c>
      <c r="DR166">
        <v>34.989145161290317</v>
      </c>
      <c r="DS166">
        <v>3.5894464516129032</v>
      </c>
      <c r="DT166">
        <v>3.5382348387096778</v>
      </c>
      <c r="DU166">
        <v>27.048867741935489</v>
      </c>
      <c r="DV166">
        <v>26.804341935483869</v>
      </c>
      <c r="DW166">
        <v>600.09554838709664</v>
      </c>
      <c r="DX166">
        <v>0.9329981935483872</v>
      </c>
      <c r="DY166">
        <v>6.7001654838709679E-2</v>
      </c>
      <c r="DZ166">
        <v>0</v>
      </c>
      <c r="EA166">
        <v>601.3742580645162</v>
      </c>
      <c r="EB166">
        <v>4.9993100000000013</v>
      </c>
      <c r="EC166">
        <v>6510.692903225804</v>
      </c>
      <c r="ED166">
        <v>5204.6012903225792</v>
      </c>
      <c r="EE166">
        <v>42.298064516129031</v>
      </c>
      <c r="EF166">
        <v>44.215451612903209</v>
      </c>
      <c r="EG166">
        <v>43.137</v>
      </c>
      <c r="EH166">
        <v>43.949193548387072</v>
      </c>
      <c r="EI166">
        <v>44.176999999999992</v>
      </c>
      <c r="EJ166">
        <v>555.22322580645164</v>
      </c>
      <c r="EK166">
        <v>39.871612903225817</v>
      </c>
      <c r="EL166">
        <v>0</v>
      </c>
      <c r="EM166">
        <v>169.4000000953674</v>
      </c>
      <c r="EN166">
        <v>0</v>
      </c>
      <c r="EO166">
        <v>601.18799999999999</v>
      </c>
      <c r="EP166">
        <v>-21.17153846795205</v>
      </c>
      <c r="EQ166">
        <v>-5806.736918097723</v>
      </c>
      <c r="ER166">
        <v>6443.4023999999999</v>
      </c>
      <c r="ES166">
        <v>15</v>
      </c>
      <c r="ET166">
        <v>1690408578</v>
      </c>
      <c r="EU166" t="s">
        <v>1130</v>
      </c>
      <c r="EV166">
        <v>1690408578</v>
      </c>
      <c r="EW166">
        <v>1690408578</v>
      </c>
      <c r="EX166">
        <v>110</v>
      </c>
      <c r="EY166">
        <v>-2.7E-2</v>
      </c>
      <c r="EZ166">
        <v>5.0000000000000001E-3</v>
      </c>
      <c r="FA166">
        <v>1.117</v>
      </c>
      <c r="FB166">
        <v>0.50600000000000001</v>
      </c>
      <c r="FC166">
        <v>413</v>
      </c>
      <c r="FD166">
        <v>35</v>
      </c>
      <c r="FE166">
        <v>0.44</v>
      </c>
      <c r="FF166">
        <v>0.14000000000000001</v>
      </c>
      <c r="FG166">
        <v>2.48944799090979</v>
      </c>
      <c r="FH166">
        <v>0.59866118239238464</v>
      </c>
      <c r="FI166">
        <v>7.0051698538319884E-2</v>
      </c>
      <c r="FJ166">
        <v>1</v>
      </c>
      <c r="FK166">
        <v>-2.7037857500000002</v>
      </c>
      <c r="FL166">
        <v>-0.51894720450280929</v>
      </c>
      <c r="FM166">
        <v>7.8194213976722771E-2</v>
      </c>
      <c r="FN166">
        <v>1</v>
      </c>
      <c r="FO166">
        <v>409.76356666666669</v>
      </c>
      <c r="FP166">
        <v>-0.32262513904405371</v>
      </c>
      <c r="FQ166">
        <v>3.1705607635804031E-2</v>
      </c>
      <c r="FR166">
        <v>1</v>
      </c>
      <c r="FS166">
        <v>0.48235407499999999</v>
      </c>
      <c r="FT166">
        <v>0.59968127954971739</v>
      </c>
      <c r="FU166">
        <v>5.7914270444505957E-2</v>
      </c>
      <c r="FV166">
        <v>0</v>
      </c>
      <c r="FW166">
        <v>35.498083333333327</v>
      </c>
      <c r="FX166">
        <v>0.52518353726363842</v>
      </c>
      <c r="FY166">
        <v>3.822995407908425E-2</v>
      </c>
      <c r="FZ166">
        <v>1</v>
      </c>
      <c r="GA166">
        <v>4</v>
      </c>
      <c r="GB166">
        <v>5</v>
      </c>
      <c r="GC166" t="s">
        <v>489</v>
      </c>
      <c r="GD166">
        <v>3.1678700000000002</v>
      </c>
      <c r="GE166">
        <v>2.7968099999999998</v>
      </c>
      <c r="GF166">
        <v>0.100827</v>
      </c>
      <c r="GG166">
        <v>0.102108</v>
      </c>
      <c r="GH166">
        <v>0.15413299999999999</v>
      </c>
      <c r="GI166">
        <v>0.153389</v>
      </c>
      <c r="GJ166">
        <v>27595.4</v>
      </c>
      <c r="GK166">
        <v>22036.3</v>
      </c>
      <c r="GL166">
        <v>28727.200000000001</v>
      </c>
      <c r="GM166">
        <v>24077.4</v>
      </c>
      <c r="GN166">
        <v>30925.5</v>
      </c>
      <c r="GO166">
        <v>29758.5</v>
      </c>
      <c r="GP166">
        <v>39634.699999999997</v>
      </c>
      <c r="GQ166">
        <v>39286.5</v>
      </c>
      <c r="GR166">
        <v>2.0638000000000001</v>
      </c>
      <c r="GS166">
        <v>1.7216499999999999</v>
      </c>
      <c r="GT166">
        <v>6.8657099999999999E-2</v>
      </c>
      <c r="GU166">
        <v>0</v>
      </c>
      <c r="GV166">
        <v>35.5777</v>
      </c>
      <c r="GW166">
        <v>999.9</v>
      </c>
      <c r="GX166">
        <v>59.7</v>
      </c>
      <c r="GY166">
        <v>38.700000000000003</v>
      </c>
      <c r="GZ166">
        <v>40.816800000000001</v>
      </c>
      <c r="HA166">
        <v>61.8932</v>
      </c>
      <c r="HB166">
        <v>29.078499999999998</v>
      </c>
      <c r="HC166">
        <v>1</v>
      </c>
      <c r="HD166">
        <v>0.69667400000000002</v>
      </c>
      <c r="HE166">
        <v>0</v>
      </c>
      <c r="HF166">
        <v>20.283000000000001</v>
      </c>
      <c r="HG166">
        <v>5.2214799999999997</v>
      </c>
      <c r="HH166">
        <v>11.914099999999999</v>
      </c>
      <c r="HI166">
        <v>4.9630999999999998</v>
      </c>
      <c r="HJ166">
        <v>3.2919999999999998</v>
      </c>
      <c r="HK166">
        <v>9999</v>
      </c>
      <c r="HL166">
        <v>9999</v>
      </c>
      <c r="HM166">
        <v>9999</v>
      </c>
      <c r="HN166">
        <v>999.9</v>
      </c>
      <c r="HO166">
        <v>4.9703299999999997</v>
      </c>
      <c r="HP166">
        <v>1.8754599999999999</v>
      </c>
      <c r="HQ166">
        <v>1.8742399999999999</v>
      </c>
      <c r="HR166">
        <v>1.87347</v>
      </c>
      <c r="HS166">
        <v>1.8748499999999999</v>
      </c>
      <c r="HT166">
        <v>1.8697999999999999</v>
      </c>
      <c r="HU166">
        <v>1.8739300000000001</v>
      </c>
      <c r="HV166">
        <v>1.87897</v>
      </c>
      <c r="HW166">
        <v>0</v>
      </c>
      <c r="HX166">
        <v>0</v>
      </c>
      <c r="HY166">
        <v>0</v>
      </c>
      <c r="HZ166">
        <v>0</v>
      </c>
      <c r="IA166" t="s">
        <v>421</v>
      </c>
      <c r="IB166" t="s">
        <v>422</v>
      </c>
      <c r="IC166" t="s">
        <v>423</v>
      </c>
      <c r="ID166" t="s">
        <v>423</v>
      </c>
      <c r="IE166" t="s">
        <v>423</v>
      </c>
      <c r="IF166" t="s">
        <v>423</v>
      </c>
      <c r="IG166">
        <v>0</v>
      </c>
      <c r="IH166">
        <v>100</v>
      </c>
      <c r="II166">
        <v>100</v>
      </c>
      <c r="IJ166">
        <v>1.117</v>
      </c>
      <c r="IK166">
        <v>0.50600000000000001</v>
      </c>
      <c r="IL166">
        <v>1.1233770607640361</v>
      </c>
      <c r="IM166">
        <v>7.5022699049890511E-4</v>
      </c>
      <c r="IN166">
        <v>-1.9075414379404558E-6</v>
      </c>
      <c r="IO166">
        <v>4.87577687351772E-10</v>
      </c>
      <c r="IP166">
        <v>0.50098500000000712</v>
      </c>
      <c r="IQ166">
        <v>0</v>
      </c>
      <c r="IR166">
        <v>0</v>
      </c>
      <c r="IS166">
        <v>0</v>
      </c>
      <c r="IT166">
        <v>1</v>
      </c>
      <c r="IU166">
        <v>1943</v>
      </c>
      <c r="IV166">
        <v>1</v>
      </c>
      <c r="IW166">
        <v>21</v>
      </c>
      <c r="IX166">
        <v>2.5</v>
      </c>
      <c r="IY166">
        <v>2.5</v>
      </c>
      <c r="IZ166">
        <v>1.10229</v>
      </c>
      <c r="JA166">
        <v>2.4548299999999998</v>
      </c>
      <c r="JB166">
        <v>1.42578</v>
      </c>
      <c r="JC166">
        <v>2.2656200000000002</v>
      </c>
      <c r="JD166">
        <v>1.5478499999999999</v>
      </c>
      <c r="JE166">
        <v>2.3803700000000001</v>
      </c>
      <c r="JF166">
        <v>41.456200000000003</v>
      </c>
      <c r="JG166">
        <v>15.2615</v>
      </c>
      <c r="JH166">
        <v>18</v>
      </c>
      <c r="JI166">
        <v>634.19600000000003</v>
      </c>
      <c r="JJ166">
        <v>394.10700000000003</v>
      </c>
      <c r="JK166">
        <v>35.123800000000003</v>
      </c>
      <c r="JL166">
        <v>35.849600000000002</v>
      </c>
      <c r="JM166">
        <v>29.9998</v>
      </c>
      <c r="JN166">
        <v>35.701900000000002</v>
      </c>
      <c r="JO166">
        <v>35.620699999999999</v>
      </c>
      <c r="JP166">
        <v>22.088200000000001</v>
      </c>
      <c r="JQ166">
        <v>15.785299999999999</v>
      </c>
      <c r="JR166">
        <v>100</v>
      </c>
      <c r="JS166">
        <v>-999.9</v>
      </c>
      <c r="JT166">
        <v>412.57299999999998</v>
      </c>
      <c r="JU166">
        <v>35</v>
      </c>
      <c r="JV166">
        <v>93.612300000000005</v>
      </c>
      <c r="JW166">
        <v>99.948899999999995</v>
      </c>
    </row>
    <row r="167" spans="1:283" x14ac:dyDescent="0.2">
      <c r="A167">
        <v>151</v>
      </c>
      <c r="B167">
        <v>1690408884.5</v>
      </c>
      <c r="C167">
        <v>30514.400000095371</v>
      </c>
      <c r="D167" t="s">
        <v>1131</v>
      </c>
      <c r="E167" t="s">
        <v>1132</v>
      </c>
      <c r="F167">
        <v>15</v>
      </c>
      <c r="P167">
        <v>1690408876.75</v>
      </c>
      <c r="Q167">
        <f t="shared" si="74"/>
        <v>-3.2933563339446724E-4</v>
      </c>
      <c r="R167">
        <f t="shared" si="75"/>
        <v>-0.32933563339446725</v>
      </c>
      <c r="S167">
        <f t="shared" si="76"/>
        <v>1.7904514141946208</v>
      </c>
      <c r="T167">
        <f t="shared" si="77"/>
        <v>409.83213333333327</v>
      </c>
      <c r="U167">
        <f t="shared" si="78"/>
        <v>566.14640459036059</v>
      </c>
      <c r="V167">
        <f t="shared" si="79"/>
        <v>57.301631779909414</v>
      </c>
      <c r="W167">
        <f t="shared" si="80"/>
        <v>41.480524834973487</v>
      </c>
      <c r="X167">
        <f t="shared" si="81"/>
        <v>-1.6636884697113462E-2</v>
      </c>
      <c r="Y167">
        <f>IF(LEFT(CS167,1)&lt;&gt;"0",IF(LEFT(CS167,1)="1",3,CT167),$D$5+$E$5*(DJ167*DC167/($K$5*1000))+$F$5*(DJ167*DC167/($K$5*1000))*MAX(MIN(CQ167,$J$5),$I$5)*MAX(MIN(CQ167,$J$5),$I$5)+$G$5*MAX(MIN(CQ167,$J$5),$I$5)*(DJ167*DC167/($K$5*1000))+$H$5*(DJ167*DC167/($K$5*1000))*(DJ167*DC167/($K$5*1000)))</f>
        <v>2.9486581803827048</v>
      </c>
      <c r="Z167">
        <f t="shared" si="82"/>
        <v>-1.6689210998952465E-2</v>
      </c>
      <c r="AA167">
        <f t="shared" si="83"/>
        <v>-1.0426042012066764E-2</v>
      </c>
      <c r="AB167">
        <f t="shared" si="84"/>
        <v>98.071350204587347</v>
      </c>
      <c r="AC167">
        <f>(DE167+(AB167+2*0.95*0.0000000567*(((DE167+$B$7)+273)^4-(DE167+273)^4)-44100*Q167)/(1.84*29.3*Y167+8*0.95*0.0000000567*(DE167+273)^3))</f>
        <v>35.655456565927373</v>
      </c>
      <c r="AD167">
        <f>($C$7*DF167+$D$7*DG167+$E$7*AC167)</f>
        <v>35.553280000000001</v>
      </c>
      <c r="AE167">
        <f t="shared" si="85"/>
        <v>5.823752147981593</v>
      </c>
      <c r="AF167">
        <f t="shared" si="86"/>
        <v>69.450311368150579</v>
      </c>
      <c r="AG167">
        <f t="shared" si="87"/>
        <v>3.92262684745271</v>
      </c>
      <c r="AH167">
        <f t="shared" si="88"/>
        <v>5.6481054874746013</v>
      </c>
      <c r="AI167">
        <f t="shared" si="89"/>
        <v>1.9011253005288831</v>
      </c>
      <c r="AJ167">
        <f t="shared" si="90"/>
        <v>14.523701432696004</v>
      </c>
      <c r="AK167">
        <f t="shared" si="91"/>
        <v>-88.088970988495802</v>
      </c>
      <c r="AL167">
        <f>2*0.95*0.0000000567*(((DE167+$B$7)+273)^4-(AD167+273)^4)</f>
        <v>-6.9956604088784147</v>
      </c>
      <c r="AM167">
        <f t="shared" si="92"/>
        <v>17.510420239909138</v>
      </c>
      <c r="AN167">
        <v>0</v>
      </c>
      <c r="AO167">
        <v>0</v>
      </c>
      <c r="AP167">
        <f>IF(AN167*$H$13&gt;=AR167,1,(AR167/(AR167-AN167*$H$13)))</f>
        <v>1</v>
      </c>
      <c r="AQ167">
        <f t="shared" si="93"/>
        <v>0</v>
      </c>
      <c r="AR167">
        <f>MAX(0,($B$13+$C$13*DJ167)/(1+$D$13*DJ167)*DC167/(DE167+273)*$E$13)</f>
        <v>52067.426401576784</v>
      </c>
      <c r="AS167" t="s">
        <v>414</v>
      </c>
      <c r="AT167">
        <v>12558.6</v>
      </c>
      <c r="AU167">
        <v>607.06799999999998</v>
      </c>
      <c r="AV167">
        <v>2188.17</v>
      </c>
      <c r="AW167">
        <f t="shared" si="94"/>
        <v>0.72256817340517421</v>
      </c>
      <c r="AX167">
        <v>-1.734461745173538</v>
      </c>
      <c r="AY167" t="s">
        <v>1133</v>
      </c>
      <c r="AZ167">
        <v>12596.9</v>
      </c>
      <c r="BA167">
        <v>512.71699999999998</v>
      </c>
      <c r="BB167">
        <v>708.57500000000005</v>
      </c>
      <c r="BC167">
        <f t="shared" si="95"/>
        <v>0.27641110679885694</v>
      </c>
      <c r="BD167">
        <v>0.5</v>
      </c>
      <c r="BE167">
        <f t="shared" si="96"/>
        <v>505.2151350282835</v>
      </c>
      <c r="BF167">
        <f t="shared" si="97"/>
        <v>1.7904514141946208</v>
      </c>
      <c r="BG167">
        <f t="shared" si="98"/>
        <v>69.823537322350901</v>
      </c>
      <c r="BH167">
        <f t="shared" si="99"/>
        <v>6.9770537637808957E-3</v>
      </c>
      <c r="BI167">
        <f t="shared" si="100"/>
        <v>2.0881275800021166</v>
      </c>
      <c r="BJ167">
        <f t="shared" si="101"/>
        <v>384.38737684478087</v>
      </c>
      <c r="BK167" t="s">
        <v>1134</v>
      </c>
      <c r="BL167">
        <v>-538.11</v>
      </c>
      <c r="BM167">
        <f t="shared" si="102"/>
        <v>-538.11</v>
      </c>
      <c r="BN167">
        <f t="shared" si="103"/>
        <v>1.7594256077338319</v>
      </c>
      <c r="BO167">
        <f t="shared" si="104"/>
        <v>0.15710303725479979</v>
      </c>
      <c r="BP167">
        <f t="shared" si="105"/>
        <v>0.54271571518699468</v>
      </c>
      <c r="BQ167">
        <f t="shared" si="106"/>
        <v>1.9295023988493398</v>
      </c>
      <c r="BR167">
        <f t="shared" si="107"/>
        <v>0.9357998408704814</v>
      </c>
      <c r="BS167">
        <f t="shared" si="108"/>
        <v>-0.16488377677584384</v>
      </c>
      <c r="BT167">
        <f t="shared" si="109"/>
        <v>1.1648837767758438</v>
      </c>
      <c r="BU167">
        <v>3420</v>
      </c>
      <c r="BV167">
        <v>300</v>
      </c>
      <c r="BW167">
        <v>300</v>
      </c>
      <c r="BX167">
        <v>300</v>
      </c>
      <c r="BY167">
        <v>12596.9</v>
      </c>
      <c r="BZ167">
        <v>662.71</v>
      </c>
      <c r="CA167">
        <v>-9.9001200000000001E-3</v>
      </c>
      <c r="CB167">
        <v>-14.24</v>
      </c>
      <c r="CC167" t="s">
        <v>417</v>
      </c>
      <c r="CD167" t="s">
        <v>417</v>
      </c>
      <c r="CE167" t="s">
        <v>417</v>
      </c>
      <c r="CF167" t="s">
        <v>417</v>
      </c>
      <c r="CG167" t="s">
        <v>417</v>
      </c>
      <c r="CH167" t="s">
        <v>417</v>
      </c>
      <c r="CI167" t="s">
        <v>417</v>
      </c>
      <c r="CJ167" t="s">
        <v>417</v>
      </c>
      <c r="CK167" t="s">
        <v>417</v>
      </c>
      <c r="CL167" t="s">
        <v>417</v>
      </c>
      <c r="CM167">
        <f>$B$11*DK167+$C$11*DL167+$F$11*DW167*(1-DZ167)</f>
        <v>600.02316666666661</v>
      </c>
      <c r="CN167">
        <f t="shared" si="110"/>
        <v>505.2151350282835</v>
      </c>
      <c r="CO167">
        <f>($B$11*$D$9+$C$11*$D$9+$F$11*((EJ167+EB167)/MAX(EJ167+EB167+EK167, 0.1)*$I$9+EK167/MAX(EJ167+EB167+EK167, 0.1)*$J$9))/($B$11+$C$11+$F$11)</f>
        <v>0.84199271477287441</v>
      </c>
      <c r="CP167">
        <f>($B$11*$K$9+$C$11*$K$9+$F$11*((EJ167+EB167)/MAX(EJ167+EB167+EK167, 0.1)*$P$9+EK167/MAX(EJ167+EB167+EK167, 0.1)*$Q$9))/($B$11+$C$11+$F$11)</f>
        <v>0.16344593951164779</v>
      </c>
      <c r="CQ167">
        <v>6</v>
      </c>
      <c r="CR167">
        <v>0.5</v>
      </c>
      <c r="CS167" t="s">
        <v>418</v>
      </c>
      <c r="CT167">
        <v>2</v>
      </c>
      <c r="CU167">
        <v>1690408876.75</v>
      </c>
      <c r="CV167">
        <v>409.83213333333327</v>
      </c>
      <c r="CW167">
        <v>411.48716666666672</v>
      </c>
      <c r="CX167">
        <v>38.755983333333333</v>
      </c>
      <c r="CY167">
        <v>39.072470000000003</v>
      </c>
      <c r="CZ167">
        <v>408.69613333333331</v>
      </c>
      <c r="DA167">
        <v>38.133983333333333</v>
      </c>
      <c r="DB167">
        <v>600.16159999999991</v>
      </c>
      <c r="DC167">
        <v>101.1137333333333</v>
      </c>
      <c r="DD167">
        <v>9.9718373333333332E-2</v>
      </c>
      <c r="DE167">
        <v>34.99915</v>
      </c>
      <c r="DF167">
        <v>35.553280000000001</v>
      </c>
      <c r="DG167">
        <v>999.9000000000002</v>
      </c>
      <c r="DH167">
        <v>0</v>
      </c>
      <c r="DI167">
        <v>0</v>
      </c>
      <c r="DJ167">
        <v>9997.9840000000004</v>
      </c>
      <c r="DK167">
        <v>0</v>
      </c>
      <c r="DL167">
        <v>428.75563333333338</v>
      </c>
      <c r="DM167">
        <v>-1.6729713333333329</v>
      </c>
      <c r="DN167">
        <v>426.28603333333331</v>
      </c>
      <c r="DO167">
        <v>428.21886666666649</v>
      </c>
      <c r="DP167">
        <v>-0.43245749999999988</v>
      </c>
      <c r="DQ167">
        <v>411.48716666666672</v>
      </c>
      <c r="DR167">
        <v>39.072470000000003</v>
      </c>
      <c r="DS167">
        <v>3.9070340000000008</v>
      </c>
      <c r="DT167">
        <v>3.950760666666667</v>
      </c>
      <c r="DU167">
        <v>28.500706666666659</v>
      </c>
      <c r="DV167">
        <v>28.69247</v>
      </c>
      <c r="DW167">
        <v>600.02316666666661</v>
      </c>
      <c r="DX167">
        <v>0.93301436666666659</v>
      </c>
      <c r="DY167">
        <v>6.6985476666666655E-2</v>
      </c>
      <c r="DZ167">
        <v>0</v>
      </c>
      <c r="EA167">
        <v>512.82146666666654</v>
      </c>
      <c r="EB167">
        <v>4.9993100000000004</v>
      </c>
      <c r="EC167">
        <v>4577.8126666666658</v>
      </c>
      <c r="ED167">
        <v>5203.9973333333328</v>
      </c>
      <c r="EE167">
        <v>41.697499999999977</v>
      </c>
      <c r="EF167">
        <v>43.649766666666657</v>
      </c>
      <c r="EG167">
        <v>42.543399999999998</v>
      </c>
      <c r="EH167">
        <v>43.637299999999989</v>
      </c>
      <c r="EI167">
        <v>43.620633333333323</v>
      </c>
      <c r="EJ167">
        <v>555.16566666666654</v>
      </c>
      <c r="EK167">
        <v>39.855666666666657</v>
      </c>
      <c r="EL167">
        <v>0</v>
      </c>
      <c r="EM167">
        <v>327.20000004768372</v>
      </c>
      <c r="EN167">
        <v>0</v>
      </c>
      <c r="EO167">
        <v>512.71699999999998</v>
      </c>
      <c r="EP167">
        <v>-14.888068379281579</v>
      </c>
      <c r="EQ167">
        <v>-254.26803406448681</v>
      </c>
      <c r="ER167">
        <v>4580.6384615384613</v>
      </c>
      <c r="ES167">
        <v>15</v>
      </c>
      <c r="ET167">
        <v>1690408901.5</v>
      </c>
      <c r="EU167" t="s">
        <v>1135</v>
      </c>
      <c r="EV167">
        <v>1690408901.5</v>
      </c>
      <c r="EW167">
        <v>1690408901.5</v>
      </c>
      <c r="EX167">
        <v>111</v>
      </c>
      <c r="EY167">
        <v>1.7999999999999999E-2</v>
      </c>
      <c r="EZ167">
        <v>0.11600000000000001</v>
      </c>
      <c r="FA167">
        <v>1.1359999999999999</v>
      </c>
      <c r="FB167">
        <v>0.622</v>
      </c>
      <c r="FC167">
        <v>412</v>
      </c>
      <c r="FD167">
        <v>39</v>
      </c>
      <c r="FE167">
        <v>0.36</v>
      </c>
      <c r="FF167">
        <v>0.25</v>
      </c>
      <c r="FG167">
        <v>1.870289241554147</v>
      </c>
      <c r="FH167">
        <v>-0.68922300128307079</v>
      </c>
      <c r="FI167">
        <v>8.3373728023991997E-2</v>
      </c>
      <c r="FJ167">
        <v>1</v>
      </c>
      <c r="FK167">
        <v>-1.7004760000000001</v>
      </c>
      <c r="FL167">
        <v>0.64128112570356322</v>
      </c>
      <c r="FM167">
        <v>8.6296337894490052E-2</v>
      </c>
      <c r="FN167">
        <v>1</v>
      </c>
      <c r="FO167">
        <v>409.8076333333334</v>
      </c>
      <c r="FP167">
        <v>1.401477196884743</v>
      </c>
      <c r="FQ167">
        <v>0.1088489728426023</v>
      </c>
      <c r="FR167">
        <v>1</v>
      </c>
      <c r="FS167">
        <v>-0.45904325000000001</v>
      </c>
      <c r="FT167">
        <v>0.50078111819887461</v>
      </c>
      <c r="FU167">
        <v>4.9821906714190491E-2</v>
      </c>
      <c r="FV167">
        <v>0</v>
      </c>
      <c r="FW167">
        <v>38.634726666666673</v>
      </c>
      <c r="FX167">
        <v>0.6295101223581927</v>
      </c>
      <c r="FY167">
        <v>4.543849273712991E-2</v>
      </c>
      <c r="FZ167">
        <v>1</v>
      </c>
      <c r="GA167">
        <v>4</v>
      </c>
      <c r="GB167">
        <v>5</v>
      </c>
      <c r="GC167" t="s">
        <v>489</v>
      </c>
      <c r="GD167">
        <v>3.16812</v>
      </c>
      <c r="GE167">
        <v>2.7959700000000001</v>
      </c>
      <c r="GF167">
        <v>0.100895</v>
      </c>
      <c r="GG167">
        <v>0.101939</v>
      </c>
      <c r="GH167">
        <v>0.163357</v>
      </c>
      <c r="GI167">
        <v>0.16520499999999999</v>
      </c>
      <c r="GJ167">
        <v>27603.9</v>
      </c>
      <c r="GK167">
        <v>22047.7</v>
      </c>
      <c r="GL167">
        <v>28737.4</v>
      </c>
      <c r="GM167">
        <v>24084.799999999999</v>
      </c>
      <c r="GN167">
        <v>30596.6</v>
      </c>
      <c r="GO167">
        <v>29351.200000000001</v>
      </c>
      <c r="GP167">
        <v>39646.6</v>
      </c>
      <c r="GQ167">
        <v>39298.1</v>
      </c>
      <c r="GR167">
        <v>2.0634299999999999</v>
      </c>
      <c r="GS167">
        <v>1.7297499999999999</v>
      </c>
      <c r="GT167">
        <v>0.11806899999999999</v>
      </c>
      <c r="GU167">
        <v>0</v>
      </c>
      <c r="GV167">
        <v>33.502000000000002</v>
      </c>
      <c r="GW167">
        <v>999.9</v>
      </c>
      <c r="GX167">
        <v>59.7</v>
      </c>
      <c r="GY167">
        <v>38.9</v>
      </c>
      <c r="GZ167">
        <v>41.2637</v>
      </c>
      <c r="HA167">
        <v>61.473199999999999</v>
      </c>
      <c r="HB167">
        <v>28.757999999999999</v>
      </c>
      <c r="HC167">
        <v>1</v>
      </c>
      <c r="HD167">
        <v>0.68130599999999997</v>
      </c>
      <c r="HE167">
        <v>0</v>
      </c>
      <c r="HF167">
        <v>20.2837</v>
      </c>
      <c r="HG167">
        <v>5.2229799999999997</v>
      </c>
      <c r="HH167">
        <v>11.914099999999999</v>
      </c>
      <c r="HI167">
        <v>4.9634999999999998</v>
      </c>
      <c r="HJ167">
        <v>3.2919999999999998</v>
      </c>
      <c r="HK167">
        <v>9999</v>
      </c>
      <c r="HL167">
        <v>9999</v>
      </c>
      <c r="HM167">
        <v>9999</v>
      </c>
      <c r="HN167">
        <v>999.9</v>
      </c>
      <c r="HO167">
        <v>4.9703099999999996</v>
      </c>
      <c r="HP167">
        <v>1.8754299999999999</v>
      </c>
      <c r="HQ167">
        <v>1.8742399999999999</v>
      </c>
      <c r="HR167">
        <v>1.8734200000000001</v>
      </c>
      <c r="HS167">
        <v>1.8748499999999999</v>
      </c>
      <c r="HT167">
        <v>1.8697900000000001</v>
      </c>
      <c r="HU167">
        <v>1.8739300000000001</v>
      </c>
      <c r="HV167">
        <v>1.87897</v>
      </c>
      <c r="HW167">
        <v>0</v>
      </c>
      <c r="HX167">
        <v>0</v>
      </c>
      <c r="HY167">
        <v>0</v>
      </c>
      <c r="HZ167">
        <v>0</v>
      </c>
      <c r="IA167" t="s">
        <v>421</v>
      </c>
      <c r="IB167" t="s">
        <v>422</v>
      </c>
      <c r="IC167" t="s">
        <v>423</v>
      </c>
      <c r="ID167" t="s">
        <v>423</v>
      </c>
      <c r="IE167" t="s">
        <v>423</v>
      </c>
      <c r="IF167" t="s">
        <v>423</v>
      </c>
      <c r="IG167">
        <v>0</v>
      </c>
      <c r="IH167">
        <v>100</v>
      </c>
      <c r="II167">
        <v>100</v>
      </c>
      <c r="IJ167">
        <v>1.1359999999999999</v>
      </c>
      <c r="IK167">
        <v>0.622</v>
      </c>
      <c r="IL167">
        <v>1.0968289255406769</v>
      </c>
      <c r="IM167">
        <v>7.5022699049890511E-4</v>
      </c>
      <c r="IN167">
        <v>-1.9075414379404558E-6</v>
      </c>
      <c r="IO167">
        <v>4.87577687351772E-10</v>
      </c>
      <c r="IP167">
        <v>0.50602499999999395</v>
      </c>
      <c r="IQ167">
        <v>0</v>
      </c>
      <c r="IR167">
        <v>0</v>
      </c>
      <c r="IS167">
        <v>0</v>
      </c>
      <c r="IT167">
        <v>1</v>
      </c>
      <c r="IU167">
        <v>1943</v>
      </c>
      <c r="IV167">
        <v>1</v>
      </c>
      <c r="IW167">
        <v>21</v>
      </c>
      <c r="IX167">
        <v>5.0999999999999996</v>
      </c>
      <c r="IY167">
        <v>5.0999999999999996</v>
      </c>
      <c r="IZ167">
        <v>1.10229</v>
      </c>
      <c r="JA167">
        <v>2.4682599999999999</v>
      </c>
      <c r="JB167">
        <v>1.42578</v>
      </c>
      <c r="JC167">
        <v>2.2656200000000002</v>
      </c>
      <c r="JD167">
        <v>1.5478499999999999</v>
      </c>
      <c r="JE167">
        <v>2.36816</v>
      </c>
      <c r="JF167">
        <v>41.3001</v>
      </c>
      <c r="JG167">
        <v>15.1652</v>
      </c>
      <c r="JH167">
        <v>18</v>
      </c>
      <c r="JI167">
        <v>632.78700000000003</v>
      </c>
      <c r="JJ167">
        <v>397.94799999999998</v>
      </c>
      <c r="JK167">
        <v>34.907600000000002</v>
      </c>
      <c r="JL167">
        <v>35.689900000000002</v>
      </c>
      <c r="JM167">
        <v>29.999500000000001</v>
      </c>
      <c r="JN167">
        <v>35.581800000000001</v>
      </c>
      <c r="JO167">
        <v>35.497700000000002</v>
      </c>
      <c r="JP167">
        <v>22.0718</v>
      </c>
      <c r="JQ167">
        <v>0.27681699999999998</v>
      </c>
      <c r="JR167">
        <v>100</v>
      </c>
      <c r="JS167">
        <v>-999.9</v>
      </c>
      <c r="JT167">
        <v>411.52</v>
      </c>
      <c r="JU167">
        <v>39</v>
      </c>
      <c r="JV167">
        <v>93.642700000000005</v>
      </c>
      <c r="JW167">
        <v>99.978700000000003</v>
      </c>
    </row>
    <row r="168" spans="1:283" x14ac:dyDescent="0.2">
      <c r="A168">
        <v>152</v>
      </c>
      <c r="B168">
        <v>1690409007.5999999</v>
      </c>
      <c r="C168">
        <v>30637.5</v>
      </c>
      <c r="D168" t="s">
        <v>1136</v>
      </c>
      <c r="E168" t="s">
        <v>1137</v>
      </c>
      <c r="F168">
        <v>15</v>
      </c>
      <c r="P168">
        <v>1690408999.849999</v>
      </c>
      <c r="Q168">
        <f t="shared" si="74"/>
        <v>-3.7657010159950925E-4</v>
      </c>
      <c r="R168">
        <f t="shared" si="75"/>
        <v>-0.37657010159950927</v>
      </c>
      <c r="S168">
        <f t="shared" si="76"/>
        <v>0.66406736340489858</v>
      </c>
      <c r="T168">
        <f t="shared" si="77"/>
        <v>409.93310000000002</v>
      </c>
      <c r="U168">
        <f t="shared" si="78"/>
        <v>447.10729356447501</v>
      </c>
      <c r="V168">
        <f t="shared" si="79"/>
        <v>45.251709546198569</v>
      </c>
      <c r="W168">
        <f t="shared" si="80"/>
        <v>41.489311048104717</v>
      </c>
      <c r="X168">
        <f t="shared" si="81"/>
        <v>-2.1561252353451733E-2</v>
      </c>
      <c r="Y168">
        <f>IF(LEFT(CS168,1)&lt;&gt;"0",IF(LEFT(CS168,1)="1",3,CT168),$D$5+$E$5*(DJ168*DC168/($K$5*1000))+$F$5*(DJ168*DC168/($K$5*1000))*MAX(MIN(CQ168,$J$5),$I$5)*MAX(MIN(CQ168,$J$5),$I$5)+$G$5*MAX(MIN(CQ168,$J$5),$I$5)*(DJ168*DC168/($K$5*1000))+$H$5*(DJ168*DC168/($K$5*1000))*(DJ168*DC168/($K$5*1000)))</f>
        <v>2.95027043401678</v>
      </c>
      <c r="Z168">
        <f t="shared" si="82"/>
        <v>-2.1649179421168601E-2</v>
      </c>
      <c r="AA168">
        <f t="shared" si="83"/>
        <v>-1.3522807656695663E-2</v>
      </c>
      <c r="AB168">
        <f t="shared" si="84"/>
        <v>98.071838794427663</v>
      </c>
      <c r="AC168">
        <f>(DE168+(AB168+2*0.95*0.0000000567*(((DE168+$B$7)+273)^4-(DE168+273)^4)-44100*Q168)/(1.84*29.3*Y168+8*0.95*0.0000000567*(DE168+273)^3))</f>
        <v>35.1706596382082</v>
      </c>
      <c r="AD168">
        <f>($C$7*DF168+$D$7*DG168+$E$7*AC168)</f>
        <v>34.784350000000003</v>
      </c>
      <c r="AE168">
        <f t="shared" si="85"/>
        <v>5.5812676461754478</v>
      </c>
      <c r="AF168">
        <f t="shared" si="86"/>
        <v>71.039274904620783</v>
      </c>
      <c r="AG168">
        <f t="shared" si="87"/>
        <v>3.9032898182649385</v>
      </c>
      <c r="AH168">
        <f t="shared" si="88"/>
        <v>5.4945518848631254</v>
      </c>
      <c r="AI168">
        <f t="shared" si="89"/>
        <v>1.6779778279105093</v>
      </c>
      <c r="AJ168">
        <f t="shared" si="90"/>
        <v>16.606741480538357</v>
      </c>
      <c r="AK168">
        <f t="shared" si="91"/>
        <v>-44.859866457302843</v>
      </c>
      <c r="AL168">
        <f>2*0.95*0.0000000567*(((DE168+$B$7)+273)^4-(AD168+273)^4)</f>
        <v>-3.5387506264829458</v>
      </c>
      <c r="AM168">
        <f t="shared" si="92"/>
        <v>66.279963191180229</v>
      </c>
      <c r="AN168">
        <v>0</v>
      </c>
      <c r="AO168">
        <v>0</v>
      </c>
      <c r="AP168">
        <f>IF(AN168*$H$13&gt;=AR168,1,(AR168/(AR168-AN168*$H$13)))</f>
        <v>1</v>
      </c>
      <c r="AQ168">
        <f t="shared" si="93"/>
        <v>0</v>
      </c>
      <c r="AR168">
        <f>MAX(0,($B$13+$C$13*DJ168)/(1+$D$13*DJ168)*DC168/(DE168+273)*$E$13)</f>
        <v>52197.313823471362</v>
      </c>
      <c r="AS168" t="s">
        <v>414</v>
      </c>
      <c r="AT168">
        <v>12558.6</v>
      </c>
      <c r="AU168">
        <v>607.06799999999998</v>
      </c>
      <c r="AV168">
        <v>2188.17</v>
      </c>
      <c r="AW168">
        <f t="shared" si="94"/>
        <v>0.72256817340517421</v>
      </c>
      <c r="AX168">
        <v>-1.734461745173538</v>
      </c>
      <c r="AY168" t="s">
        <v>1138</v>
      </c>
      <c r="AZ168">
        <v>12643.3</v>
      </c>
      <c r="BA168">
        <v>398.7405769230769</v>
      </c>
      <c r="BB168">
        <v>523.96199999999999</v>
      </c>
      <c r="BC168">
        <f t="shared" si="95"/>
        <v>0.23898951274505231</v>
      </c>
      <c r="BD168">
        <v>0.5</v>
      </c>
      <c r="BE168">
        <f t="shared" si="96"/>
        <v>505.21460563441855</v>
      </c>
      <c r="BF168">
        <f t="shared" si="97"/>
        <v>0.66406736340489858</v>
      </c>
      <c r="BG168">
        <f t="shared" si="98"/>
        <v>60.370496216126725</v>
      </c>
      <c r="BH168">
        <f t="shared" si="99"/>
        <v>4.7475450666484712E-3</v>
      </c>
      <c r="BI168">
        <f t="shared" si="100"/>
        <v>3.1761998007489094</v>
      </c>
      <c r="BJ168">
        <f t="shared" si="101"/>
        <v>322.70614773213151</v>
      </c>
      <c r="BK168" t="s">
        <v>1139</v>
      </c>
      <c r="BL168">
        <v>-1.79</v>
      </c>
      <c r="BM168">
        <f t="shared" si="102"/>
        <v>-1.79</v>
      </c>
      <c r="BN168">
        <f t="shared" si="103"/>
        <v>1.0034162782797227</v>
      </c>
      <c r="BO168">
        <f t="shared" si="104"/>
        <v>0.23817583780360913</v>
      </c>
      <c r="BP168">
        <f t="shared" si="105"/>
        <v>0.75992620869787575</v>
      </c>
      <c r="BQ168">
        <f t="shared" si="106"/>
        <v>-1.5067675387688386</v>
      </c>
      <c r="BR168">
        <f t="shared" si="107"/>
        <v>1.0525620737941006</v>
      </c>
      <c r="BS168">
        <f t="shared" si="108"/>
        <v>-1.0692033225169024E-3</v>
      </c>
      <c r="BT168">
        <f t="shared" si="109"/>
        <v>1.0010692033225168</v>
      </c>
      <c r="BU168">
        <v>3422</v>
      </c>
      <c r="BV168">
        <v>300</v>
      </c>
      <c r="BW168">
        <v>300</v>
      </c>
      <c r="BX168">
        <v>300</v>
      </c>
      <c r="BY168">
        <v>12643.3</v>
      </c>
      <c r="BZ168">
        <v>494.73</v>
      </c>
      <c r="CA168">
        <v>-9.93432E-3</v>
      </c>
      <c r="CB168">
        <v>-8.0500000000000007</v>
      </c>
      <c r="CC168" t="s">
        <v>417</v>
      </c>
      <c r="CD168" t="s">
        <v>417</v>
      </c>
      <c r="CE168" t="s">
        <v>417</v>
      </c>
      <c r="CF168" t="s">
        <v>417</v>
      </c>
      <c r="CG168" t="s">
        <v>417</v>
      </c>
      <c r="CH168" t="s">
        <v>417</v>
      </c>
      <c r="CI168" t="s">
        <v>417</v>
      </c>
      <c r="CJ168" t="s">
        <v>417</v>
      </c>
      <c r="CK168" t="s">
        <v>417</v>
      </c>
      <c r="CL168" t="s">
        <v>417</v>
      </c>
      <c r="CM168">
        <f>$B$11*DK168+$C$11*DL168+$F$11*DW168*(1-DZ168)</f>
        <v>600.02213333333339</v>
      </c>
      <c r="CN168">
        <f t="shared" si="110"/>
        <v>505.21460563441855</v>
      </c>
      <c r="CO168">
        <f>($B$11*$D$9+$C$11*$D$9+$F$11*((EJ168+EB168)/MAX(EJ168+EB168+EK168, 0.1)*$I$9+EK168/MAX(EJ168+EB168+EK168, 0.1)*$J$9))/($B$11+$C$11+$F$11)</f>
        <v>0.84199328252738648</v>
      </c>
      <c r="CP168">
        <f>($B$11*$K$9+$C$11*$K$9+$F$11*((EJ168+EB168)/MAX(EJ168+EB168+EK168, 0.1)*$P$9+EK168/MAX(EJ168+EB168+EK168, 0.1)*$Q$9))/($B$11+$C$11+$F$11)</f>
        <v>0.16344703527785584</v>
      </c>
      <c r="CQ168">
        <v>6</v>
      </c>
      <c r="CR168">
        <v>0.5</v>
      </c>
      <c r="CS168" t="s">
        <v>418</v>
      </c>
      <c r="CT168">
        <v>2</v>
      </c>
      <c r="CU168">
        <v>1690408999.849999</v>
      </c>
      <c r="CV168">
        <v>409.93310000000002</v>
      </c>
      <c r="CW168">
        <v>410.4426666666667</v>
      </c>
      <c r="CX168">
        <v>38.566263333333339</v>
      </c>
      <c r="CY168">
        <v>38.928216666666657</v>
      </c>
      <c r="CZ168">
        <v>408.75310000000002</v>
      </c>
      <c r="DA168">
        <v>37.948263333333337</v>
      </c>
      <c r="DB168">
        <v>600.15559999999994</v>
      </c>
      <c r="DC168">
        <v>101.1106333333334</v>
      </c>
      <c r="DD168">
        <v>9.9322749999999987E-2</v>
      </c>
      <c r="DE168">
        <v>34.502310000000001</v>
      </c>
      <c r="DF168">
        <v>34.784350000000003</v>
      </c>
      <c r="DG168">
        <v>999.9000000000002</v>
      </c>
      <c r="DH168">
        <v>0</v>
      </c>
      <c r="DI168">
        <v>0</v>
      </c>
      <c r="DJ168">
        <v>10007.451333333331</v>
      </c>
      <c r="DK168">
        <v>0</v>
      </c>
      <c r="DL168">
        <v>146.28546666666671</v>
      </c>
      <c r="DM168">
        <v>-0.55294903333333345</v>
      </c>
      <c r="DN168">
        <v>426.33359999999999</v>
      </c>
      <c r="DO168">
        <v>427.06753333333342</v>
      </c>
      <c r="DP168">
        <v>-0.35748206666666671</v>
      </c>
      <c r="DQ168">
        <v>410.4426666666667</v>
      </c>
      <c r="DR168">
        <v>38.928216666666657</v>
      </c>
      <c r="DS168">
        <v>3.8999133333333331</v>
      </c>
      <c r="DT168">
        <v>3.9360606666666671</v>
      </c>
      <c r="DU168">
        <v>28.469296666666668</v>
      </c>
      <c r="DV168">
        <v>28.628219999999999</v>
      </c>
      <c r="DW168">
        <v>600.02213333333339</v>
      </c>
      <c r="DX168">
        <v>0.93299666666666659</v>
      </c>
      <c r="DY168">
        <v>6.7002950000000006E-2</v>
      </c>
      <c r="DZ168">
        <v>0</v>
      </c>
      <c r="EA168">
        <v>398.76483333333329</v>
      </c>
      <c r="EB168">
        <v>4.9993100000000004</v>
      </c>
      <c r="EC168">
        <v>4265.9659999999994</v>
      </c>
      <c r="ED168">
        <v>5203.9553333333333</v>
      </c>
      <c r="EE168">
        <v>41.311999999999983</v>
      </c>
      <c r="EF168">
        <v>43.25</v>
      </c>
      <c r="EG168">
        <v>42.226899999999979</v>
      </c>
      <c r="EH168">
        <v>42.995800000000003</v>
      </c>
      <c r="EI168">
        <v>43.066199999999967</v>
      </c>
      <c r="EJ168">
        <v>555.154</v>
      </c>
      <c r="EK168">
        <v>39.866999999999997</v>
      </c>
      <c r="EL168">
        <v>0</v>
      </c>
      <c r="EM168">
        <v>122.7999999523163</v>
      </c>
      <c r="EN168">
        <v>0</v>
      </c>
      <c r="EO168">
        <v>398.7405769230769</v>
      </c>
      <c r="EP168">
        <v>-2.4045470110622649</v>
      </c>
      <c r="EQ168">
        <v>2087.1740187844648</v>
      </c>
      <c r="ER168">
        <v>4271.2346153846156</v>
      </c>
      <c r="ES168">
        <v>15</v>
      </c>
      <c r="ET168">
        <v>1690409040.5999999</v>
      </c>
      <c r="EU168" t="s">
        <v>1140</v>
      </c>
      <c r="EV168">
        <v>1690409025.5999999</v>
      </c>
      <c r="EW168">
        <v>1690409040.5999999</v>
      </c>
      <c r="EX168">
        <v>112</v>
      </c>
      <c r="EY168">
        <v>4.3999999999999997E-2</v>
      </c>
      <c r="EZ168">
        <v>-5.0000000000000001E-3</v>
      </c>
      <c r="FA168">
        <v>1.18</v>
      </c>
      <c r="FB168">
        <v>0.61799999999999999</v>
      </c>
      <c r="FC168">
        <v>411</v>
      </c>
      <c r="FD168">
        <v>39</v>
      </c>
      <c r="FE168">
        <v>0.43</v>
      </c>
      <c r="FF168">
        <v>0.3</v>
      </c>
      <c r="FG168">
        <v>0.7049980319186111</v>
      </c>
      <c r="FH168">
        <v>6.1933981174169803E-2</v>
      </c>
      <c r="FI168">
        <v>2.662254097477643E-2</v>
      </c>
      <c r="FJ168">
        <v>1</v>
      </c>
      <c r="FK168">
        <v>-0.53858869999999992</v>
      </c>
      <c r="FL168">
        <v>-0.36901861913695999</v>
      </c>
      <c r="FM168">
        <v>4.3559204086048207E-2</v>
      </c>
      <c r="FN168">
        <v>1</v>
      </c>
      <c r="FO168">
        <v>409.88966666666659</v>
      </c>
      <c r="FP168">
        <v>0.21383759733131619</v>
      </c>
      <c r="FQ168">
        <v>3.0017032202109099E-2</v>
      </c>
      <c r="FR168">
        <v>1</v>
      </c>
      <c r="FS168">
        <v>-0.39596524999999999</v>
      </c>
      <c r="FT168">
        <v>0.92312125328330341</v>
      </c>
      <c r="FU168">
        <v>8.9266872986497617E-2</v>
      </c>
      <c r="FV168">
        <v>0</v>
      </c>
      <c r="FW168">
        <v>38.570740000000008</v>
      </c>
      <c r="FX168">
        <v>0.85412235817575521</v>
      </c>
      <c r="FY168">
        <v>6.2214519205728652E-2</v>
      </c>
      <c r="FZ168">
        <v>0</v>
      </c>
      <c r="GA168">
        <v>3</v>
      </c>
      <c r="GB168">
        <v>5</v>
      </c>
      <c r="GC168" t="s">
        <v>1020</v>
      </c>
      <c r="GD168">
        <v>3.1684000000000001</v>
      </c>
      <c r="GE168">
        <v>2.7970999999999999</v>
      </c>
      <c r="GF168">
        <v>0.10091799999999999</v>
      </c>
      <c r="GG168">
        <v>0.101772</v>
      </c>
      <c r="GH168">
        <v>0.16290099999999999</v>
      </c>
      <c r="GI168">
        <v>0.164741</v>
      </c>
      <c r="GJ168">
        <v>27610.400000000001</v>
      </c>
      <c r="GK168">
        <v>22056.799999999999</v>
      </c>
      <c r="GL168">
        <v>28743.9</v>
      </c>
      <c r="GM168">
        <v>24089.5</v>
      </c>
      <c r="GN168">
        <v>30617.8</v>
      </c>
      <c r="GO168">
        <v>29372.7</v>
      </c>
      <c r="GP168">
        <v>39654.5</v>
      </c>
      <c r="GQ168">
        <v>39306.5</v>
      </c>
      <c r="GR168">
        <v>2.0658799999999999</v>
      </c>
      <c r="GS168">
        <v>1.7314799999999999</v>
      </c>
      <c r="GT168">
        <v>0.122033</v>
      </c>
      <c r="GU168">
        <v>0</v>
      </c>
      <c r="GV168">
        <v>32.822000000000003</v>
      </c>
      <c r="GW168">
        <v>999.9</v>
      </c>
      <c r="GX168">
        <v>60</v>
      </c>
      <c r="GY168">
        <v>38.9</v>
      </c>
      <c r="GZ168">
        <v>41.474200000000003</v>
      </c>
      <c r="HA168">
        <v>62.277799999999999</v>
      </c>
      <c r="HB168">
        <v>27.8886</v>
      </c>
      <c r="HC168">
        <v>1</v>
      </c>
      <c r="HD168">
        <v>0.66810000000000003</v>
      </c>
      <c r="HE168">
        <v>0</v>
      </c>
      <c r="HF168">
        <v>20.283799999999999</v>
      </c>
      <c r="HG168">
        <v>5.2229799999999997</v>
      </c>
      <c r="HH168">
        <v>11.914099999999999</v>
      </c>
      <c r="HI168">
        <v>4.9637000000000002</v>
      </c>
      <c r="HJ168">
        <v>3.2919999999999998</v>
      </c>
      <c r="HK168">
        <v>9999</v>
      </c>
      <c r="HL168">
        <v>9999</v>
      </c>
      <c r="HM168">
        <v>9999</v>
      </c>
      <c r="HN168">
        <v>999.9</v>
      </c>
      <c r="HO168">
        <v>4.9703200000000001</v>
      </c>
      <c r="HP168">
        <v>1.8754500000000001</v>
      </c>
      <c r="HQ168">
        <v>1.8742399999999999</v>
      </c>
      <c r="HR168">
        <v>1.8733900000000001</v>
      </c>
      <c r="HS168">
        <v>1.87483</v>
      </c>
      <c r="HT168">
        <v>1.8697699999999999</v>
      </c>
      <c r="HU168">
        <v>1.8739300000000001</v>
      </c>
      <c r="HV168">
        <v>1.87897</v>
      </c>
      <c r="HW168">
        <v>0</v>
      </c>
      <c r="HX168">
        <v>0</v>
      </c>
      <c r="HY168">
        <v>0</v>
      </c>
      <c r="HZ168">
        <v>0</v>
      </c>
      <c r="IA168" t="s">
        <v>421</v>
      </c>
      <c r="IB168" t="s">
        <v>422</v>
      </c>
      <c r="IC168" t="s">
        <v>423</v>
      </c>
      <c r="ID168" t="s">
        <v>423</v>
      </c>
      <c r="IE168" t="s">
        <v>423</v>
      </c>
      <c r="IF168" t="s">
        <v>423</v>
      </c>
      <c r="IG168">
        <v>0</v>
      </c>
      <c r="IH168">
        <v>100</v>
      </c>
      <c r="II168">
        <v>100</v>
      </c>
      <c r="IJ168">
        <v>1.18</v>
      </c>
      <c r="IK168">
        <v>0.61799999999999999</v>
      </c>
      <c r="IL168">
        <v>1.1152410750504369</v>
      </c>
      <c r="IM168">
        <v>7.5022699049890511E-4</v>
      </c>
      <c r="IN168">
        <v>-1.9075414379404558E-6</v>
      </c>
      <c r="IO168">
        <v>4.87577687351772E-10</v>
      </c>
      <c r="IP168">
        <v>0.62247500000000144</v>
      </c>
      <c r="IQ168">
        <v>0</v>
      </c>
      <c r="IR168">
        <v>0</v>
      </c>
      <c r="IS168">
        <v>0</v>
      </c>
      <c r="IT168">
        <v>1</v>
      </c>
      <c r="IU168">
        <v>1943</v>
      </c>
      <c r="IV168">
        <v>1</v>
      </c>
      <c r="IW168">
        <v>21</v>
      </c>
      <c r="IX168">
        <v>1.8</v>
      </c>
      <c r="IY168">
        <v>1.8</v>
      </c>
      <c r="IZ168">
        <v>1.09863</v>
      </c>
      <c r="JA168">
        <v>2.4487299999999999</v>
      </c>
      <c r="JB168">
        <v>1.42578</v>
      </c>
      <c r="JC168">
        <v>2.2656200000000002</v>
      </c>
      <c r="JD168">
        <v>1.5478499999999999</v>
      </c>
      <c r="JE168">
        <v>2.5</v>
      </c>
      <c r="JF168">
        <v>41.170499999999997</v>
      </c>
      <c r="JG168">
        <v>15.1652</v>
      </c>
      <c r="JH168">
        <v>18</v>
      </c>
      <c r="JI168">
        <v>633.58299999999997</v>
      </c>
      <c r="JJ168">
        <v>398.30399999999997</v>
      </c>
      <c r="JK168">
        <v>34.405200000000001</v>
      </c>
      <c r="JL168">
        <v>35.508600000000001</v>
      </c>
      <c r="JM168">
        <v>29.999600000000001</v>
      </c>
      <c r="JN168">
        <v>35.464399999999998</v>
      </c>
      <c r="JO168">
        <v>35.393300000000004</v>
      </c>
      <c r="JP168">
        <v>22.009499999999999</v>
      </c>
      <c r="JQ168">
        <v>3.2462</v>
      </c>
      <c r="JR168">
        <v>100</v>
      </c>
      <c r="JS168">
        <v>-999.9</v>
      </c>
      <c r="JT168">
        <v>410.553</v>
      </c>
      <c r="JU168">
        <v>39</v>
      </c>
      <c r="JV168">
        <v>93.662400000000005</v>
      </c>
      <c r="JW168">
        <v>99.999300000000005</v>
      </c>
    </row>
    <row r="169" spans="1:283" x14ac:dyDescent="0.2">
      <c r="A169">
        <v>153</v>
      </c>
      <c r="B169">
        <v>1690409122.0999999</v>
      </c>
      <c r="C169">
        <v>30752</v>
      </c>
      <c r="D169" t="s">
        <v>1141</v>
      </c>
      <c r="E169" t="s">
        <v>1142</v>
      </c>
      <c r="F169">
        <v>15</v>
      </c>
      <c r="P169">
        <v>1690409114.349999</v>
      </c>
      <c r="Q169">
        <f t="shared" si="74"/>
        <v>4.7584531675932805E-4</v>
      </c>
      <c r="R169">
        <f t="shared" si="75"/>
        <v>0.47584531675932806</v>
      </c>
      <c r="S169">
        <f t="shared" si="76"/>
        <v>4.5857223193989043</v>
      </c>
      <c r="T169">
        <f t="shared" si="77"/>
        <v>409.92166666666662</v>
      </c>
      <c r="U169">
        <f t="shared" si="78"/>
        <v>117.48625656725531</v>
      </c>
      <c r="V169">
        <f t="shared" si="79"/>
        <v>11.890639116098473</v>
      </c>
      <c r="W169">
        <f t="shared" si="80"/>
        <v>41.487666273652017</v>
      </c>
      <c r="X169">
        <f t="shared" si="81"/>
        <v>2.5883953895356849E-2</v>
      </c>
      <c r="Y169">
        <f>IF(LEFT(CS169,1)&lt;&gt;"0",IF(LEFT(CS169,1)="1",3,CT169),$D$5+$E$5*(DJ169*DC169/($K$5*1000))+$F$5*(DJ169*DC169/($K$5*1000))*MAX(MIN(CQ169,$J$5),$I$5)*MAX(MIN(CQ169,$J$5),$I$5)+$G$5*MAX(MIN(CQ169,$J$5),$I$5)*(DJ169*DC169/($K$5*1000))+$H$5*(DJ169*DC169/($K$5*1000))*(DJ169*DC169/($K$5*1000)))</f>
        <v>2.9494753512215</v>
      </c>
      <c r="Z169">
        <f t="shared" si="82"/>
        <v>2.5758419196977595E-2</v>
      </c>
      <c r="AA169">
        <f t="shared" si="83"/>
        <v>1.6110239908852617E-2</v>
      </c>
      <c r="AB169">
        <f t="shared" si="84"/>
        <v>98.065845248658093</v>
      </c>
      <c r="AC169">
        <f>(DE169+(AB169+2*0.95*0.0000000567*(((DE169+$B$7)+273)^4-(DE169+273)^4)-44100*Q169)/(1.84*29.3*Y169+8*0.95*0.0000000567*(DE169+273)^3))</f>
        <v>35.496851103176461</v>
      </c>
      <c r="AD169">
        <f>($C$7*DF169+$D$7*DG169+$E$7*AC169)</f>
        <v>35.377580000000002</v>
      </c>
      <c r="AE169">
        <f t="shared" si="85"/>
        <v>5.7675524511262495</v>
      </c>
      <c r="AF169">
        <f t="shared" si="86"/>
        <v>70.418133628302058</v>
      </c>
      <c r="AG169">
        <f t="shared" si="87"/>
        <v>3.9879924533180944</v>
      </c>
      <c r="AH169">
        <f t="shared" si="88"/>
        <v>5.6633032541993744</v>
      </c>
      <c r="AI169">
        <f t="shared" si="89"/>
        <v>1.7795599978081551</v>
      </c>
      <c r="AJ169">
        <f t="shared" si="90"/>
        <v>-20.984778469086368</v>
      </c>
      <c r="AK169">
        <f t="shared" si="91"/>
        <v>-52.457566742670906</v>
      </c>
      <c r="AL169">
        <f>2*0.95*0.0000000567*(((DE169+$B$7)+273)^4-(AD169+273)^4)</f>
        <v>-4.1622293186298354</v>
      </c>
      <c r="AM169">
        <f t="shared" si="92"/>
        <v>20.461270718270981</v>
      </c>
      <c r="AN169">
        <v>0</v>
      </c>
      <c r="AO169">
        <v>0</v>
      </c>
      <c r="AP169">
        <f>IF(AN169*$H$13&gt;=AR169,1,(AR169/(AR169-AN169*$H$13)))</f>
        <v>1</v>
      </c>
      <c r="AQ169">
        <f t="shared" si="93"/>
        <v>0</v>
      </c>
      <c r="AR169">
        <f>MAX(0,($B$13+$C$13*DJ169)/(1+$D$13*DJ169)*DC169/(DE169+273)*$E$13)</f>
        <v>52082.302917854344</v>
      </c>
      <c r="AS169" t="s">
        <v>414</v>
      </c>
      <c r="AT169">
        <v>12558.6</v>
      </c>
      <c r="AU169">
        <v>607.06799999999998</v>
      </c>
      <c r="AV169">
        <v>2188.17</v>
      </c>
      <c r="AW169">
        <f t="shared" si="94"/>
        <v>0.72256817340517421</v>
      </c>
      <c r="AX169">
        <v>-1.734461745173538</v>
      </c>
      <c r="AY169" t="s">
        <v>1143</v>
      </c>
      <c r="AZ169">
        <v>12540.8</v>
      </c>
      <c r="BA169">
        <v>715.92560000000014</v>
      </c>
      <c r="BB169">
        <v>1616</v>
      </c>
      <c r="BC169">
        <f t="shared" si="95"/>
        <v>0.55697673267326731</v>
      </c>
      <c r="BD169">
        <v>0.5</v>
      </c>
      <c r="BE169">
        <f t="shared" si="96"/>
        <v>505.18501971433062</v>
      </c>
      <c r="BF169">
        <f t="shared" si="97"/>
        <v>4.5857223193989043</v>
      </c>
      <c r="BG169">
        <f t="shared" si="98"/>
        <v>140.68815083798401</v>
      </c>
      <c r="BH169">
        <f t="shared" si="99"/>
        <v>1.2510632378106436E-2</v>
      </c>
      <c r="BI169">
        <f t="shared" si="100"/>
        <v>0.35406559405940596</v>
      </c>
      <c r="BJ169">
        <f t="shared" si="101"/>
        <v>552.7699271732032</v>
      </c>
      <c r="BK169" t="s">
        <v>1144</v>
      </c>
      <c r="BL169">
        <v>-608.02</v>
      </c>
      <c r="BM169">
        <f t="shared" si="102"/>
        <v>-608.02</v>
      </c>
      <c r="BN169">
        <f t="shared" si="103"/>
        <v>1.37625</v>
      </c>
      <c r="BO169">
        <f t="shared" si="104"/>
        <v>0.40470607278711518</v>
      </c>
      <c r="BP169">
        <f t="shared" si="105"/>
        <v>0.20462486454783119</v>
      </c>
      <c r="BQ169">
        <f t="shared" si="106"/>
        <v>0.89210610824118952</v>
      </c>
      <c r="BR169">
        <f t="shared" si="107"/>
        <v>0.36188051118776654</v>
      </c>
      <c r="BS169">
        <f t="shared" si="108"/>
        <v>-0.34370804225470036</v>
      </c>
      <c r="BT169">
        <f t="shared" si="109"/>
        <v>1.3437080422547003</v>
      </c>
      <c r="BU169">
        <v>3424</v>
      </c>
      <c r="BV169">
        <v>300</v>
      </c>
      <c r="BW169">
        <v>300</v>
      </c>
      <c r="BX169">
        <v>300</v>
      </c>
      <c r="BY169">
        <v>12540.8</v>
      </c>
      <c r="BZ169">
        <v>1304.1300000000001</v>
      </c>
      <c r="CA169">
        <v>-9.8601699999999997E-3</v>
      </c>
      <c r="CB169">
        <v>-95.79</v>
      </c>
      <c r="CC169" t="s">
        <v>417</v>
      </c>
      <c r="CD169" t="s">
        <v>417</v>
      </c>
      <c r="CE169" t="s">
        <v>417</v>
      </c>
      <c r="CF169" t="s">
        <v>417</v>
      </c>
      <c r="CG169" t="s">
        <v>417</v>
      </c>
      <c r="CH169" t="s">
        <v>417</v>
      </c>
      <c r="CI169" t="s">
        <v>417</v>
      </c>
      <c r="CJ169" t="s">
        <v>417</v>
      </c>
      <c r="CK169" t="s">
        <v>417</v>
      </c>
      <c r="CL169" t="s">
        <v>417</v>
      </c>
      <c r="CM169">
        <f>$B$11*DK169+$C$11*DL169+$F$11*DW169*(1-DZ169)</f>
        <v>599.98716666666667</v>
      </c>
      <c r="CN169">
        <f t="shared" si="110"/>
        <v>505.18501971433062</v>
      </c>
      <c r="CO169">
        <f>($B$11*$D$9+$C$11*$D$9+$F$11*((EJ169+EB169)/MAX(EJ169+EB169+EK169, 0.1)*$I$9+EK169/MAX(EJ169+EB169+EK169, 0.1)*$J$9))/($B$11+$C$11+$F$11)</f>
        <v>0.84199304215284154</v>
      </c>
      <c r="CP169">
        <f>($B$11*$K$9+$C$11*$K$9+$F$11*((EJ169+EB169)/MAX(EJ169+EB169+EK169, 0.1)*$P$9+EK169/MAX(EJ169+EB169+EK169, 0.1)*$Q$9))/($B$11+$C$11+$F$11)</f>
        <v>0.16344657135498414</v>
      </c>
      <c r="CQ169">
        <v>6</v>
      </c>
      <c r="CR169">
        <v>0.5</v>
      </c>
      <c r="CS169" t="s">
        <v>418</v>
      </c>
      <c r="CT169">
        <v>2</v>
      </c>
      <c r="CU169">
        <v>1690409114.349999</v>
      </c>
      <c r="CV169">
        <v>409.92166666666662</v>
      </c>
      <c r="CW169">
        <v>414.70103333333338</v>
      </c>
      <c r="CX169">
        <v>39.403626666666668</v>
      </c>
      <c r="CY169">
        <v>38.946666666666673</v>
      </c>
      <c r="CZ169">
        <v>408.65466666666663</v>
      </c>
      <c r="DA169">
        <v>38.784626666666668</v>
      </c>
      <c r="DB169">
        <v>600.17763333333335</v>
      </c>
      <c r="DC169">
        <v>101.1088</v>
      </c>
      <c r="DD169">
        <v>9.9966570000000005E-2</v>
      </c>
      <c r="DE169">
        <v>35.047683333333332</v>
      </c>
      <c r="DF169">
        <v>35.377580000000002</v>
      </c>
      <c r="DG169">
        <v>999.9000000000002</v>
      </c>
      <c r="DH169">
        <v>0</v>
      </c>
      <c r="DI169">
        <v>0</v>
      </c>
      <c r="DJ169">
        <v>10003.114333333329</v>
      </c>
      <c r="DK169">
        <v>0</v>
      </c>
      <c r="DL169">
        <v>308.0800333333334</v>
      </c>
      <c r="DM169">
        <v>-4.8658143333333328</v>
      </c>
      <c r="DN169">
        <v>426.64606666666668</v>
      </c>
      <c r="DO169">
        <v>431.5068333333333</v>
      </c>
      <c r="DP169">
        <v>0.45582143333333319</v>
      </c>
      <c r="DQ169">
        <v>414.70103333333338</v>
      </c>
      <c r="DR169">
        <v>38.946666666666673</v>
      </c>
      <c r="DS169">
        <v>3.9839376666666668</v>
      </c>
      <c r="DT169">
        <v>3.9378510000000002</v>
      </c>
      <c r="DU169">
        <v>28.836753333333331</v>
      </c>
      <c r="DV169">
        <v>28.636066666666672</v>
      </c>
      <c r="DW169">
        <v>599.98716666666667</v>
      </c>
      <c r="DX169">
        <v>0.93300720000000004</v>
      </c>
      <c r="DY169">
        <v>6.6992320000000008E-2</v>
      </c>
      <c r="DZ169">
        <v>0</v>
      </c>
      <c r="EA169">
        <v>716.1710333333333</v>
      </c>
      <c r="EB169">
        <v>4.9993100000000004</v>
      </c>
      <c r="EC169">
        <v>9338.487666666666</v>
      </c>
      <c r="ED169">
        <v>5203.670000000001</v>
      </c>
      <c r="EE169">
        <v>41.237399999999987</v>
      </c>
      <c r="EF169">
        <v>43.191199999999967</v>
      </c>
      <c r="EG169">
        <v>42.178733333333327</v>
      </c>
      <c r="EH169">
        <v>43.125</v>
      </c>
      <c r="EI169">
        <v>43.061999999999983</v>
      </c>
      <c r="EJ169">
        <v>555.12800000000016</v>
      </c>
      <c r="EK169">
        <v>39.859999999999992</v>
      </c>
      <c r="EL169">
        <v>0</v>
      </c>
      <c r="EM169">
        <v>113.80000019073491</v>
      </c>
      <c r="EN169">
        <v>0</v>
      </c>
      <c r="EO169">
        <v>715.92560000000014</v>
      </c>
      <c r="EP169">
        <v>-43.865384557505813</v>
      </c>
      <c r="EQ169">
        <v>-3379.0969154085751</v>
      </c>
      <c r="ER169">
        <v>9329.098</v>
      </c>
      <c r="ES169">
        <v>15</v>
      </c>
      <c r="ET169">
        <v>1690409141.0999999</v>
      </c>
      <c r="EU169" t="s">
        <v>1145</v>
      </c>
      <c r="EV169">
        <v>1690409139.0999999</v>
      </c>
      <c r="EW169">
        <v>1690409141.0999999</v>
      </c>
      <c r="EX169">
        <v>113</v>
      </c>
      <c r="EY169">
        <v>8.8999999999999996E-2</v>
      </c>
      <c r="EZ169">
        <v>1E-3</v>
      </c>
      <c r="FA169">
        <v>1.2669999999999999</v>
      </c>
      <c r="FB169">
        <v>0.61899999999999999</v>
      </c>
      <c r="FC169">
        <v>415</v>
      </c>
      <c r="FD169">
        <v>39</v>
      </c>
      <c r="FE169">
        <v>0.39</v>
      </c>
      <c r="FF169">
        <v>0.19</v>
      </c>
      <c r="FG169">
        <v>4.6738737131873886</v>
      </c>
      <c r="FH169">
        <v>5.0570816692171228E-2</v>
      </c>
      <c r="FI169">
        <v>2.9128901774309879E-2</v>
      </c>
      <c r="FJ169">
        <v>1</v>
      </c>
      <c r="FK169">
        <v>-4.8464917073170728</v>
      </c>
      <c r="FL169">
        <v>-0.3605259930313458</v>
      </c>
      <c r="FM169">
        <v>4.5748174688494098E-2</v>
      </c>
      <c r="FN169">
        <v>1</v>
      </c>
      <c r="FO169">
        <v>409.8233225806452</v>
      </c>
      <c r="FP169">
        <v>0.33203225806371939</v>
      </c>
      <c r="FQ169">
        <v>3.6582551011403272E-2</v>
      </c>
      <c r="FR169">
        <v>1</v>
      </c>
      <c r="FS169">
        <v>0.42592563414634149</v>
      </c>
      <c r="FT169">
        <v>0.47025564459930402</v>
      </c>
      <c r="FU169">
        <v>4.7121910561475661E-2</v>
      </c>
      <c r="FV169">
        <v>1</v>
      </c>
      <c r="FW169">
        <v>39.394999999999989</v>
      </c>
      <c r="FX169">
        <v>0.35823387096767551</v>
      </c>
      <c r="FY169">
        <v>2.682029804265372E-2</v>
      </c>
      <c r="FZ169">
        <v>1</v>
      </c>
      <c r="GA169">
        <v>5</v>
      </c>
      <c r="GB169">
        <v>5</v>
      </c>
      <c r="GC169" t="s">
        <v>420</v>
      </c>
      <c r="GD169">
        <v>3.1684899999999998</v>
      </c>
      <c r="GE169">
        <v>2.7967300000000002</v>
      </c>
      <c r="GF169">
        <v>0.10092</v>
      </c>
      <c r="GG169">
        <v>0.102591</v>
      </c>
      <c r="GH169">
        <v>0.165163</v>
      </c>
      <c r="GI169">
        <v>0.16478699999999999</v>
      </c>
      <c r="GJ169">
        <v>27606.9</v>
      </c>
      <c r="GK169">
        <v>22035.200000000001</v>
      </c>
      <c r="GL169">
        <v>28740.3</v>
      </c>
      <c r="GM169">
        <v>24087.8</v>
      </c>
      <c r="GN169">
        <v>30531</v>
      </c>
      <c r="GO169">
        <v>29367.7</v>
      </c>
      <c r="GP169">
        <v>39649.599999999999</v>
      </c>
      <c r="GQ169">
        <v>39302.199999999997</v>
      </c>
      <c r="GR169">
        <v>2.0672199999999998</v>
      </c>
      <c r="GS169">
        <v>1.73102</v>
      </c>
      <c r="GT169">
        <v>0.104669</v>
      </c>
      <c r="GU169">
        <v>0</v>
      </c>
      <c r="GV169">
        <v>33.715699999999998</v>
      </c>
      <c r="GW169">
        <v>999.9</v>
      </c>
      <c r="GX169">
        <v>60.1</v>
      </c>
      <c r="GY169">
        <v>38.799999999999997</v>
      </c>
      <c r="GZ169">
        <v>41.319699999999997</v>
      </c>
      <c r="HA169">
        <v>62.207799999999999</v>
      </c>
      <c r="HB169">
        <v>28.441500000000001</v>
      </c>
      <c r="HC169">
        <v>1</v>
      </c>
      <c r="HD169">
        <v>0.66850600000000004</v>
      </c>
      <c r="HE169">
        <v>0</v>
      </c>
      <c r="HF169">
        <v>20.2836</v>
      </c>
      <c r="HG169">
        <v>5.2231300000000003</v>
      </c>
      <c r="HH169">
        <v>11.914099999999999</v>
      </c>
      <c r="HI169">
        <v>4.9636500000000003</v>
      </c>
      <c r="HJ169">
        <v>3.2919999999999998</v>
      </c>
      <c r="HK169">
        <v>9999</v>
      </c>
      <c r="HL169">
        <v>9999</v>
      </c>
      <c r="HM169">
        <v>9999</v>
      </c>
      <c r="HN169">
        <v>999.9</v>
      </c>
      <c r="HO169">
        <v>4.9703400000000002</v>
      </c>
      <c r="HP169">
        <v>1.8754599999999999</v>
      </c>
      <c r="HQ169">
        <v>1.8742399999999999</v>
      </c>
      <c r="HR169">
        <v>1.8734500000000001</v>
      </c>
      <c r="HS169">
        <v>1.8748499999999999</v>
      </c>
      <c r="HT169">
        <v>1.8697999999999999</v>
      </c>
      <c r="HU169">
        <v>1.8739300000000001</v>
      </c>
      <c r="HV169">
        <v>1.8789800000000001</v>
      </c>
      <c r="HW169">
        <v>0</v>
      </c>
      <c r="HX169">
        <v>0</v>
      </c>
      <c r="HY169">
        <v>0</v>
      </c>
      <c r="HZ169">
        <v>0</v>
      </c>
      <c r="IA169" t="s">
        <v>421</v>
      </c>
      <c r="IB169" t="s">
        <v>422</v>
      </c>
      <c r="IC169" t="s">
        <v>423</v>
      </c>
      <c r="ID169" t="s">
        <v>423</v>
      </c>
      <c r="IE169" t="s">
        <v>423</v>
      </c>
      <c r="IF169" t="s">
        <v>423</v>
      </c>
      <c r="IG169">
        <v>0</v>
      </c>
      <c r="IH169">
        <v>100</v>
      </c>
      <c r="II169">
        <v>100</v>
      </c>
      <c r="IJ169">
        <v>1.2669999999999999</v>
      </c>
      <c r="IK169">
        <v>0.61899999999999999</v>
      </c>
      <c r="IL169">
        <v>1.159271452856137</v>
      </c>
      <c r="IM169">
        <v>7.5022699049890511E-4</v>
      </c>
      <c r="IN169">
        <v>-1.9075414379404558E-6</v>
      </c>
      <c r="IO169">
        <v>4.87577687351772E-10</v>
      </c>
      <c r="IP169">
        <v>0.61786500000000188</v>
      </c>
      <c r="IQ169">
        <v>0</v>
      </c>
      <c r="IR169">
        <v>0</v>
      </c>
      <c r="IS169">
        <v>0</v>
      </c>
      <c r="IT169">
        <v>1</v>
      </c>
      <c r="IU169">
        <v>1943</v>
      </c>
      <c r="IV169">
        <v>1</v>
      </c>
      <c r="IW169">
        <v>21</v>
      </c>
      <c r="IX169">
        <v>1.6</v>
      </c>
      <c r="IY169">
        <v>1.4</v>
      </c>
      <c r="IZ169">
        <v>1.1071800000000001</v>
      </c>
      <c r="JA169">
        <v>2.4475099999999999</v>
      </c>
      <c r="JB169">
        <v>1.42578</v>
      </c>
      <c r="JC169">
        <v>2.2656200000000002</v>
      </c>
      <c r="JD169">
        <v>1.5478499999999999</v>
      </c>
      <c r="JE169">
        <v>2.50732</v>
      </c>
      <c r="JF169">
        <v>41.144599999999997</v>
      </c>
      <c r="JG169">
        <v>15.138999999999999</v>
      </c>
      <c r="JH169">
        <v>18</v>
      </c>
      <c r="JI169">
        <v>634.40099999999995</v>
      </c>
      <c r="JJ169">
        <v>397.93599999999998</v>
      </c>
      <c r="JK169">
        <v>34.410499999999999</v>
      </c>
      <c r="JL169">
        <v>35.479300000000002</v>
      </c>
      <c r="JM169">
        <v>30.000399999999999</v>
      </c>
      <c r="JN169">
        <v>35.440300000000001</v>
      </c>
      <c r="JO169">
        <v>35.374299999999998</v>
      </c>
      <c r="JP169">
        <v>22.178000000000001</v>
      </c>
      <c r="JQ169">
        <v>2.9750399999999999</v>
      </c>
      <c r="JR169">
        <v>100</v>
      </c>
      <c r="JS169">
        <v>-999.9</v>
      </c>
      <c r="JT169">
        <v>414.73200000000003</v>
      </c>
      <c r="JU169">
        <v>39</v>
      </c>
      <c r="JV169">
        <v>93.650499999999994</v>
      </c>
      <c r="JW169">
        <v>99.989900000000006</v>
      </c>
    </row>
    <row r="170" spans="1:283" x14ac:dyDescent="0.2">
      <c r="A170">
        <v>154</v>
      </c>
      <c r="B170">
        <v>1690409238.5999999</v>
      </c>
      <c r="C170">
        <v>30868.5</v>
      </c>
      <c r="D170" t="s">
        <v>1146</v>
      </c>
      <c r="E170" t="s">
        <v>1147</v>
      </c>
      <c r="F170">
        <v>15</v>
      </c>
      <c r="P170">
        <v>1690409230.849999</v>
      </c>
      <c r="Q170">
        <f t="shared" si="74"/>
        <v>2.3356801590511929E-4</v>
      </c>
      <c r="R170">
        <f t="shared" si="75"/>
        <v>0.23356801590511928</v>
      </c>
      <c r="S170">
        <f t="shared" si="76"/>
        <v>3.6976977053720224</v>
      </c>
      <c r="T170">
        <f t="shared" si="77"/>
        <v>409.6189</v>
      </c>
      <c r="U170">
        <f t="shared" si="78"/>
        <v>-79.46380743772437</v>
      </c>
      <c r="V170">
        <f t="shared" si="79"/>
        <v>-8.0425202571430585</v>
      </c>
      <c r="W170">
        <f t="shared" si="80"/>
        <v>41.457468590848066</v>
      </c>
      <c r="X170">
        <f t="shared" si="81"/>
        <v>1.2247050490022714E-2</v>
      </c>
      <c r="Y170">
        <f>IF(LEFT(CS170,1)&lt;&gt;"0",IF(LEFT(CS170,1)="1",3,CT170),$D$5+$E$5*(DJ170*DC170/($K$5*1000))+$F$5*(DJ170*DC170/($K$5*1000))*MAX(MIN(CQ170,$J$5),$I$5)*MAX(MIN(CQ170,$J$5),$I$5)+$G$5*MAX(MIN(CQ170,$J$5),$I$5)*(DJ170*DC170/($K$5*1000))+$H$5*(DJ170*DC170/($K$5*1000))*(DJ170*DC170/($K$5*1000)))</f>
        <v>2.9476403285384438</v>
      </c>
      <c r="Z170">
        <f t="shared" si="82"/>
        <v>1.2218851416459911E-2</v>
      </c>
      <c r="AA170">
        <f t="shared" si="83"/>
        <v>7.6393102506146903E-3</v>
      </c>
      <c r="AB170">
        <f t="shared" si="84"/>
        <v>98.068087975647998</v>
      </c>
      <c r="AC170">
        <f>(DE170+(AB170+2*0.95*0.0000000567*(((DE170+$B$7)+273)^4-(DE170+273)^4)-44100*Q170)/(1.84*29.3*Y170+8*0.95*0.0000000567*(DE170+273)^3))</f>
        <v>35.699235073894691</v>
      </c>
      <c r="AD170">
        <f>($C$7*DF170+$D$7*DG170+$E$7*AC170)</f>
        <v>35.545340000000003</v>
      </c>
      <c r="AE170">
        <f t="shared" si="85"/>
        <v>5.821202219387196</v>
      </c>
      <c r="AF170">
        <f t="shared" si="86"/>
        <v>69.739035794421696</v>
      </c>
      <c r="AG170">
        <f t="shared" si="87"/>
        <v>3.9802161205624778</v>
      </c>
      <c r="AH170">
        <f t="shared" si="88"/>
        <v>5.7073001873662959</v>
      </c>
      <c r="AI170">
        <f t="shared" si="89"/>
        <v>1.8409860988247182</v>
      </c>
      <c r="AJ170">
        <f t="shared" si="90"/>
        <v>-10.300349501415761</v>
      </c>
      <c r="AK170">
        <f t="shared" si="91"/>
        <v>-56.857548601462788</v>
      </c>
      <c r="AL170">
        <f>2*0.95*0.0000000567*(((DE170+$B$7)+273)^4-(AD170+273)^4)</f>
        <v>-4.5209149574318737</v>
      </c>
      <c r="AM170">
        <f t="shared" si="92"/>
        <v>26.389274915337573</v>
      </c>
      <c r="AN170">
        <v>0</v>
      </c>
      <c r="AO170">
        <v>0</v>
      </c>
      <c r="AP170">
        <f>IF(AN170*$H$13&gt;=AR170,1,(AR170/(AR170-AN170*$H$13)))</f>
        <v>1</v>
      </c>
      <c r="AQ170">
        <f t="shared" si="93"/>
        <v>0</v>
      </c>
      <c r="AR170">
        <f>MAX(0,($B$13+$C$13*DJ170)/(1+$D$13*DJ170)*DC170/(DE170+273)*$E$13)</f>
        <v>52006.647859117089</v>
      </c>
      <c r="AS170" t="s">
        <v>414</v>
      </c>
      <c r="AT170">
        <v>12558.6</v>
      </c>
      <c r="AU170">
        <v>607.06799999999998</v>
      </c>
      <c r="AV170">
        <v>2188.17</v>
      </c>
      <c r="AW170">
        <f t="shared" si="94"/>
        <v>0.72256817340517421</v>
      </c>
      <c r="AX170">
        <v>-1.734461745173538</v>
      </c>
      <c r="AY170" t="s">
        <v>1148</v>
      </c>
      <c r="AZ170">
        <v>12565</v>
      </c>
      <c r="BA170">
        <v>632.49547999999993</v>
      </c>
      <c r="BB170">
        <v>1386.75</v>
      </c>
      <c r="BC170">
        <f t="shared" si="95"/>
        <v>0.54390086172705976</v>
      </c>
      <c r="BD170">
        <v>0.5</v>
      </c>
      <c r="BE170">
        <f t="shared" si="96"/>
        <v>505.19521893038763</v>
      </c>
      <c r="BF170">
        <f t="shared" si="97"/>
        <v>3.6976977053720224</v>
      </c>
      <c r="BG170">
        <f t="shared" si="98"/>
        <v>137.38805745831422</v>
      </c>
      <c r="BH170">
        <f t="shared" si="99"/>
        <v>1.0752594733668835E-2</v>
      </c>
      <c r="BI170">
        <f t="shared" si="100"/>
        <v>0.57791238507301246</v>
      </c>
      <c r="BJ170">
        <f t="shared" si="101"/>
        <v>523.18506444061347</v>
      </c>
      <c r="BK170" t="s">
        <v>1149</v>
      </c>
      <c r="BL170">
        <v>-752.87</v>
      </c>
      <c r="BM170">
        <f t="shared" si="102"/>
        <v>-752.87</v>
      </c>
      <c r="BN170">
        <f t="shared" si="103"/>
        <v>1.5429024698034974</v>
      </c>
      <c r="BO170">
        <f t="shared" si="104"/>
        <v>0.35251797982819383</v>
      </c>
      <c r="BP170">
        <f t="shared" si="105"/>
        <v>0.27249544378859181</v>
      </c>
      <c r="BQ170">
        <f t="shared" si="106"/>
        <v>0.96738737074858727</v>
      </c>
      <c r="BR170">
        <f t="shared" si="107"/>
        <v>0.50687431930387794</v>
      </c>
      <c r="BS170">
        <f t="shared" si="108"/>
        <v>-0.41960807605020722</v>
      </c>
      <c r="BT170">
        <f t="shared" si="109"/>
        <v>1.4196080760502072</v>
      </c>
      <c r="BU170">
        <v>3426</v>
      </c>
      <c r="BV170">
        <v>300</v>
      </c>
      <c r="BW170">
        <v>300</v>
      </c>
      <c r="BX170">
        <v>300</v>
      </c>
      <c r="BY170">
        <v>12565</v>
      </c>
      <c r="BZ170">
        <v>1099.49</v>
      </c>
      <c r="CA170">
        <v>-9.8787500000000004E-3</v>
      </c>
      <c r="CB170">
        <v>-96.48</v>
      </c>
      <c r="CC170" t="s">
        <v>417</v>
      </c>
      <c r="CD170" t="s">
        <v>417</v>
      </c>
      <c r="CE170" t="s">
        <v>417</v>
      </c>
      <c r="CF170" t="s">
        <v>417</v>
      </c>
      <c r="CG170" t="s">
        <v>417</v>
      </c>
      <c r="CH170" t="s">
        <v>417</v>
      </c>
      <c r="CI170" t="s">
        <v>417</v>
      </c>
      <c r="CJ170" t="s">
        <v>417</v>
      </c>
      <c r="CK170" t="s">
        <v>417</v>
      </c>
      <c r="CL170" t="s">
        <v>417</v>
      </c>
      <c r="CM170">
        <f>$B$11*DK170+$C$11*DL170+$F$11*DW170*(1-DZ170)</f>
        <v>599.99910000000011</v>
      </c>
      <c r="CN170">
        <f t="shared" si="110"/>
        <v>505.19521893038763</v>
      </c>
      <c r="CO170">
        <f>($B$11*$D$9+$C$11*$D$9+$F$11*((EJ170+EB170)/MAX(EJ170+EB170+EK170, 0.1)*$I$9+EK170/MAX(EJ170+EB170+EK170, 0.1)*$J$9))/($B$11+$C$11+$F$11)</f>
        <v>0.84199329454058769</v>
      </c>
      <c r="CP170">
        <f>($B$11*$K$9+$C$11*$K$9+$F$11*((EJ170+EB170)/MAX(EJ170+EB170+EK170, 0.1)*$P$9+EK170/MAX(EJ170+EB170+EK170, 0.1)*$Q$9))/($B$11+$C$11+$F$11)</f>
        <v>0.16344705846333432</v>
      </c>
      <c r="CQ170">
        <v>6</v>
      </c>
      <c r="CR170">
        <v>0.5</v>
      </c>
      <c r="CS170" t="s">
        <v>418</v>
      </c>
      <c r="CT170">
        <v>2</v>
      </c>
      <c r="CU170">
        <v>1690409230.849999</v>
      </c>
      <c r="CV170">
        <v>409.6189</v>
      </c>
      <c r="CW170">
        <v>413.41109999999998</v>
      </c>
      <c r="CX170">
        <v>39.326369999999997</v>
      </c>
      <c r="CY170">
        <v>39.102056666666677</v>
      </c>
      <c r="CZ170">
        <v>408.39190000000002</v>
      </c>
      <c r="DA170">
        <v>38.70337</v>
      </c>
      <c r="DB170">
        <v>600.18536666666671</v>
      </c>
      <c r="DC170">
        <v>101.10939999999999</v>
      </c>
      <c r="DD170">
        <v>0.10045284333333331</v>
      </c>
      <c r="DE170">
        <v>35.187550000000002</v>
      </c>
      <c r="DF170">
        <v>35.545340000000003</v>
      </c>
      <c r="DG170">
        <v>999.9000000000002</v>
      </c>
      <c r="DH170">
        <v>0</v>
      </c>
      <c r="DI170">
        <v>0</v>
      </c>
      <c r="DJ170">
        <v>9992.6320000000014</v>
      </c>
      <c r="DK170">
        <v>0</v>
      </c>
      <c r="DL170">
        <v>1073.5466666666671</v>
      </c>
      <c r="DM170">
        <v>-3.7491936666666659</v>
      </c>
      <c r="DN170">
        <v>426.43020000000001</v>
      </c>
      <c r="DO170">
        <v>430.2342000000001</v>
      </c>
      <c r="DP170">
        <v>0.22038693333333331</v>
      </c>
      <c r="DQ170">
        <v>413.41109999999998</v>
      </c>
      <c r="DR170">
        <v>39.102056666666677</v>
      </c>
      <c r="DS170">
        <v>3.9758703333333338</v>
      </c>
      <c r="DT170">
        <v>3.9535866666666668</v>
      </c>
      <c r="DU170">
        <v>28.801760000000002</v>
      </c>
      <c r="DV170">
        <v>28.704803333333341</v>
      </c>
      <c r="DW170">
        <v>599.99910000000011</v>
      </c>
      <c r="DX170">
        <v>0.93300200000000011</v>
      </c>
      <c r="DY170">
        <v>6.6998336666666658E-2</v>
      </c>
      <c r="DZ170">
        <v>0</v>
      </c>
      <c r="EA170">
        <v>632.74286666666683</v>
      </c>
      <c r="EB170">
        <v>4.9993100000000004</v>
      </c>
      <c r="EC170">
        <v>7134.8360000000011</v>
      </c>
      <c r="ED170">
        <v>5203.7650000000003</v>
      </c>
      <c r="EE170">
        <v>41.311999999999983</v>
      </c>
      <c r="EF170">
        <v>43.436999999999983</v>
      </c>
      <c r="EG170">
        <v>42.25</v>
      </c>
      <c r="EH170">
        <v>43.274799999999992</v>
      </c>
      <c r="EI170">
        <v>43.186999999999983</v>
      </c>
      <c r="EJ170">
        <v>555.13633333333337</v>
      </c>
      <c r="EK170">
        <v>39.865999999999993</v>
      </c>
      <c r="EL170">
        <v>0</v>
      </c>
      <c r="EM170">
        <v>116.2000000476837</v>
      </c>
      <c r="EN170">
        <v>0</v>
      </c>
      <c r="EO170">
        <v>632.49547999999993</v>
      </c>
      <c r="EP170">
        <v>-16.798692343806771</v>
      </c>
      <c r="EQ170">
        <v>-874.29768591164395</v>
      </c>
      <c r="ER170">
        <v>7102.2007999999996</v>
      </c>
      <c r="ES170">
        <v>15</v>
      </c>
      <c r="ET170">
        <v>1690409259.5999999</v>
      </c>
      <c r="EU170" t="s">
        <v>1150</v>
      </c>
      <c r="EV170">
        <v>1690409259.5999999</v>
      </c>
      <c r="EW170">
        <v>1690409256.5999999</v>
      </c>
      <c r="EX170">
        <v>114</v>
      </c>
      <c r="EY170">
        <v>-4.1000000000000002E-2</v>
      </c>
      <c r="EZ170">
        <v>4.0000000000000001E-3</v>
      </c>
      <c r="FA170">
        <v>1.2270000000000001</v>
      </c>
      <c r="FB170">
        <v>0.623</v>
      </c>
      <c r="FC170">
        <v>414</v>
      </c>
      <c r="FD170">
        <v>39</v>
      </c>
      <c r="FE170">
        <v>0.54</v>
      </c>
      <c r="FF170">
        <v>0.16</v>
      </c>
      <c r="FG170">
        <v>3.6632372823318589</v>
      </c>
      <c r="FH170">
        <v>-0.37967196327927588</v>
      </c>
      <c r="FI170">
        <v>5.1448988323374682E-2</v>
      </c>
      <c r="FJ170">
        <v>1</v>
      </c>
      <c r="FK170">
        <v>-3.7973577500000002</v>
      </c>
      <c r="FL170">
        <v>0.68197789868668013</v>
      </c>
      <c r="FM170">
        <v>9.4576734387678565E-2</v>
      </c>
      <c r="FN170">
        <v>1</v>
      </c>
      <c r="FO170">
        <v>409.66186666666658</v>
      </c>
      <c r="FP170">
        <v>0.81722803114513831</v>
      </c>
      <c r="FQ170">
        <v>6.4744489254987589E-2</v>
      </c>
      <c r="FR170">
        <v>1</v>
      </c>
      <c r="FS170">
        <v>0.20079205</v>
      </c>
      <c r="FT170">
        <v>0.44151676547842378</v>
      </c>
      <c r="FU170">
        <v>4.2960345764990068E-2</v>
      </c>
      <c r="FV170">
        <v>1</v>
      </c>
      <c r="FW170">
        <v>39.322439999999993</v>
      </c>
      <c r="FX170">
        <v>0.6185325917686707</v>
      </c>
      <c r="FY170">
        <v>4.4789527049672463E-2</v>
      </c>
      <c r="FZ170">
        <v>1</v>
      </c>
      <c r="GA170">
        <v>5</v>
      </c>
      <c r="GB170">
        <v>5</v>
      </c>
      <c r="GC170" t="s">
        <v>420</v>
      </c>
      <c r="GD170">
        <v>3.1683599999999998</v>
      </c>
      <c r="GE170">
        <v>2.7965599999999999</v>
      </c>
      <c r="GF170">
        <v>0.10087599999999999</v>
      </c>
      <c r="GG170">
        <v>0.10237</v>
      </c>
      <c r="GH170">
        <v>0.16501299999999999</v>
      </c>
      <c r="GI170">
        <v>0.165212</v>
      </c>
      <c r="GJ170">
        <v>27609.599999999999</v>
      </c>
      <c r="GK170">
        <v>22037.8</v>
      </c>
      <c r="GL170">
        <v>28742.1</v>
      </c>
      <c r="GM170">
        <v>24084.9</v>
      </c>
      <c r="GN170">
        <v>30538.3</v>
      </c>
      <c r="GO170">
        <v>29350.400000000001</v>
      </c>
      <c r="GP170">
        <v>39651.1</v>
      </c>
      <c r="GQ170">
        <v>39298.5</v>
      </c>
      <c r="GR170">
        <v>2.0676800000000002</v>
      </c>
      <c r="GS170">
        <v>1.7274700000000001</v>
      </c>
      <c r="GT170">
        <v>7.2225899999999996E-2</v>
      </c>
      <c r="GU170">
        <v>0</v>
      </c>
      <c r="GV170">
        <v>34.373199999999997</v>
      </c>
      <c r="GW170">
        <v>999.9</v>
      </c>
      <c r="GX170">
        <v>60.3</v>
      </c>
      <c r="GY170">
        <v>38.799999999999997</v>
      </c>
      <c r="GZ170">
        <v>41.457700000000003</v>
      </c>
      <c r="HA170">
        <v>61.017800000000001</v>
      </c>
      <c r="HB170">
        <v>29.379000000000001</v>
      </c>
      <c r="HC170">
        <v>1</v>
      </c>
      <c r="HD170">
        <v>0.673041</v>
      </c>
      <c r="HE170">
        <v>0</v>
      </c>
      <c r="HF170">
        <v>20.2837</v>
      </c>
      <c r="HG170">
        <v>5.2229799999999997</v>
      </c>
      <c r="HH170">
        <v>11.914099999999999</v>
      </c>
      <c r="HI170">
        <v>4.9635999999999996</v>
      </c>
      <c r="HJ170">
        <v>3.2919999999999998</v>
      </c>
      <c r="HK170">
        <v>9999</v>
      </c>
      <c r="HL170">
        <v>9999</v>
      </c>
      <c r="HM170">
        <v>9999</v>
      </c>
      <c r="HN170">
        <v>999.9</v>
      </c>
      <c r="HO170">
        <v>4.9703099999999996</v>
      </c>
      <c r="HP170">
        <v>1.8754500000000001</v>
      </c>
      <c r="HQ170">
        <v>1.8742399999999999</v>
      </c>
      <c r="HR170">
        <v>1.87341</v>
      </c>
      <c r="HS170">
        <v>1.8748400000000001</v>
      </c>
      <c r="HT170">
        <v>1.8697999999999999</v>
      </c>
      <c r="HU170">
        <v>1.8739300000000001</v>
      </c>
      <c r="HV170">
        <v>1.87897</v>
      </c>
      <c r="HW170">
        <v>0</v>
      </c>
      <c r="HX170">
        <v>0</v>
      </c>
      <c r="HY170">
        <v>0</v>
      </c>
      <c r="HZ170">
        <v>0</v>
      </c>
      <c r="IA170" t="s">
        <v>421</v>
      </c>
      <c r="IB170" t="s">
        <v>422</v>
      </c>
      <c r="IC170" t="s">
        <v>423</v>
      </c>
      <c r="ID170" t="s">
        <v>423</v>
      </c>
      <c r="IE170" t="s">
        <v>423</v>
      </c>
      <c r="IF170" t="s">
        <v>423</v>
      </c>
      <c r="IG170">
        <v>0</v>
      </c>
      <c r="IH170">
        <v>100</v>
      </c>
      <c r="II170">
        <v>100</v>
      </c>
      <c r="IJ170">
        <v>1.2270000000000001</v>
      </c>
      <c r="IK170">
        <v>0.623</v>
      </c>
      <c r="IL170">
        <v>1.2485469256868531</v>
      </c>
      <c r="IM170">
        <v>7.5022699049890511E-4</v>
      </c>
      <c r="IN170">
        <v>-1.9075414379404558E-6</v>
      </c>
      <c r="IO170">
        <v>4.87577687351772E-10</v>
      </c>
      <c r="IP170">
        <v>0.61906999999999357</v>
      </c>
      <c r="IQ170">
        <v>0</v>
      </c>
      <c r="IR170">
        <v>0</v>
      </c>
      <c r="IS170">
        <v>0</v>
      </c>
      <c r="IT170">
        <v>1</v>
      </c>
      <c r="IU170">
        <v>1943</v>
      </c>
      <c r="IV170">
        <v>1</v>
      </c>
      <c r="IW170">
        <v>21</v>
      </c>
      <c r="IX170">
        <v>1.7</v>
      </c>
      <c r="IY170">
        <v>1.6</v>
      </c>
      <c r="IZ170">
        <v>1.1047400000000001</v>
      </c>
      <c r="JA170">
        <v>2.4633799999999999</v>
      </c>
      <c r="JB170">
        <v>1.42578</v>
      </c>
      <c r="JC170">
        <v>2.2656200000000002</v>
      </c>
      <c r="JD170">
        <v>1.5478499999999999</v>
      </c>
      <c r="JE170">
        <v>2.4096700000000002</v>
      </c>
      <c r="JF170">
        <v>41.222299999999997</v>
      </c>
      <c r="JG170">
        <v>15.086399999999999</v>
      </c>
      <c r="JH170">
        <v>18</v>
      </c>
      <c r="JI170">
        <v>634.96199999999999</v>
      </c>
      <c r="JJ170">
        <v>396.02800000000002</v>
      </c>
      <c r="JK170">
        <v>34.624299999999998</v>
      </c>
      <c r="JL170">
        <v>35.552399999999999</v>
      </c>
      <c r="JM170">
        <v>30</v>
      </c>
      <c r="JN170">
        <v>35.463099999999997</v>
      </c>
      <c r="JO170">
        <v>35.390099999999997</v>
      </c>
      <c r="JP170">
        <v>22.1205</v>
      </c>
      <c r="JQ170">
        <v>3.2565499999999998</v>
      </c>
      <c r="JR170">
        <v>100</v>
      </c>
      <c r="JS170">
        <v>-999.9</v>
      </c>
      <c r="JT170">
        <v>413.60199999999998</v>
      </c>
      <c r="JU170">
        <v>39</v>
      </c>
      <c r="JV170">
        <v>93.655100000000004</v>
      </c>
      <c r="JW170">
        <v>99.979600000000005</v>
      </c>
    </row>
    <row r="171" spans="1:283" x14ac:dyDescent="0.2">
      <c r="A171">
        <v>155</v>
      </c>
      <c r="B171">
        <v>1690409522.0999999</v>
      </c>
      <c r="C171">
        <v>31152</v>
      </c>
      <c r="D171" t="s">
        <v>1151</v>
      </c>
      <c r="E171" t="s">
        <v>1152</v>
      </c>
      <c r="F171">
        <v>15</v>
      </c>
      <c r="P171">
        <v>1690409514.349999</v>
      </c>
      <c r="Q171">
        <f t="shared" si="74"/>
        <v>1.9826188864887034E-3</v>
      </c>
      <c r="R171">
        <f t="shared" si="75"/>
        <v>1.9826188864887035</v>
      </c>
      <c r="S171">
        <f t="shared" si="76"/>
        <v>15.050938487368477</v>
      </c>
      <c r="T171">
        <f t="shared" si="77"/>
        <v>410.00223333333332</v>
      </c>
      <c r="U171">
        <f t="shared" si="78"/>
        <v>199.45014192684977</v>
      </c>
      <c r="V171">
        <f t="shared" si="79"/>
        <v>20.187603598610988</v>
      </c>
      <c r="W171">
        <f t="shared" si="80"/>
        <v>41.498905346049824</v>
      </c>
      <c r="X171">
        <f t="shared" si="81"/>
        <v>0.12128856108097753</v>
      </c>
      <c r="Y171">
        <f>IF(LEFT(CS171,1)&lt;&gt;"0",IF(LEFT(CS171,1)="1",3,CT171),$D$5+$E$5*(DJ171*DC171/($K$5*1000))+$F$5*(DJ171*DC171/($K$5*1000))*MAX(MIN(CQ171,$J$5),$I$5)*MAX(MIN(CQ171,$J$5),$I$5)+$G$5*MAX(MIN(CQ171,$J$5),$I$5)*(DJ171*DC171/($K$5*1000))+$H$5*(DJ171*DC171/($K$5*1000))*(DJ171*DC171/($K$5*1000)))</f>
        <v>2.9483670432258089</v>
      </c>
      <c r="Z171">
        <f t="shared" si="82"/>
        <v>0.11858330208117984</v>
      </c>
      <c r="AA171">
        <f t="shared" si="83"/>
        <v>7.4352595016254158E-2</v>
      </c>
      <c r="AB171">
        <f t="shared" si="84"/>
        <v>241.74829097524693</v>
      </c>
      <c r="AC171">
        <f>(DE171+(AB171+2*0.95*0.0000000567*(((DE171+$B$7)+273)^4-(DE171+273)^4)-44100*Q171)/(1.84*29.3*Y171+8*0.95*0.0000000567*(DE171+273)^3))</f>
        <v>35.855120953936769</v>
      </c>
      <c r="AD171">
        <f>($C$7*DF171+$D$7*DG171+$E$7*AC171)</f>
        <v>35.304459999999999</v>
      </c>
      <c r="AE171">
        <f t="shared" si="85"/>
        <v>5.7443034021604813</v>
      </c>
      <c r="AF171">
        <f t="shared" si="86"/>
        <v>73.380954933246713</v>
      </c>
      <c r="AG171">
        <f t="shared" si="87"/>
        <v>4.1346311665788482</v>
      </c>
      <c r="AH171">
        <f t="shared" si="88"/>
        <v>5.6344744632173906</v>
      </c>
      <c r="AI171">
        <f t="shared" si="89"/>
        <v>1.6096722355816331</v>
      </c>
      <c r="AJ171">
        <f t="shared" si="90"/>
        <v>-87.433492894151826</v>
      </c>
      <c r="AK171">
        <f t="shared" si="91"/>
        <v>-55.464308064946565</v>
      </c>
      <c r="AL171">
        <f>2*0.95*0.0000000567*(((DE171+$B$7)+273)^4-(AD171+273)^4)</f>
        <v>-4.3989124150247703</v>
      </c>
      <c r="AM171">
        <f t="shared" si="92"/>
        <v>94.451577601123759</v>
      </c>
      <c r="AN171">
        <v>0</v>
      </c>
      <c r="AO171">
        <v>0</v>
      </c>
      <c r="AP171">
        <f>IF(AN171*$H$13&gt;=AR171,1,(AR171/(AR171-AN171*$H$13)))</f>
        <v>1</v>
      </c>
      <c r="AQ171">
        <f t="shared" si="93"/>
        <v>0</v>
      </c>
      <c r="AR171">
        <f>MAX(0,($B$13+$C$13*DJ171)/(1+$D$13*DJ171)*DC171/(DE171+273)*$E$13)</f>
        <v>52066.576316346283</v>
      </c>
      <c r="AS171" t="s">
        <v>414</v>
      </c>
      <c r="AT171">
        <v>12558.6</v>
      </c>
      <c r="AU171">
        <v>607.06799999999998</v>
      </c>
      <c r="AV171">
        <v>2188.17</v>
      </c>
      <c r="AW171">
        <f t="shared" si="94"/>
        <v>0.72256817340517421</v>
      </c>
      <c r="AX171">
        <v>-1.734461745173538</v>
      </c>
      <c r="AY171" t="s">
        <v>1153</v>
      </c>
      <c r="AZ171">
        <v>12525.7</v>
      </c>
      <c r="BA171">
        <v>597.84748000000002</v>
      </c>
      <c r="BB171">
        <v>1048.8900000000001</v>
      </c>
      <c r="BC171">
        <f t="shared" si="95"/>
        <v>0.43001889616642364</v>
      </c>
      <c r="BD171">
        <v>0.5</v>
      </c>
      <c r="BE171">
        <f t="shared" si="96"/>
        <v>1261.2674705571228</v>
      </c>
      <c r="BF171">
        <f t="shared" si="97"/>
        <v>15.050938487368477</v>
      </c>
      <c r="BG171">
        <f t="shared" si="98"/>
        <v>271.18442272979559</v>
      </c>
      <c r="BH171">
        <f t="shared" si="99"/>
        <v>1.3308358951910194E-2</v>
      </c>
      <c r="BI171">
        <f t="shared" si="100"/>
        <v>1.0861768154906615</v>
      </c>
      <c r="BJ171">
        <f t="shared" si="101"/>
        <v>466.49452997477522</v>
      </c>
      <c r="BK171" t="s">
        <v>1154</v>
      </c>
      <c r="BL171">
        <v>-1056.17</v>
      </c>
      <c r="BM171">
        <f t="shared" si="102"/>
        <v>-1056.17</v>
      </c>
      <c r="BN171">
        <f t="shared" si="103"/>
        <v>2.0069406706136963</v>
      </c>
      <c r="BO171">
        <f t="shared" si="104"/>
        <v>0.21426587365680788</v>
      </c>
      <c r="BP171">
        <f t="shared" si="105"/>
        <v>0.35115924964707768</v>
      </c>
      <c r="BQ171">
        <f t="shared" si="106"/>
        <v>1.020869309359878</v>
      </c>
      <c r="BR171">
        <f t="shared" si="107"/>
        <v>0.72056072283761574</v>
      </c>
      <c r="BS171">
        <f t="shared" si="108"/>
        <v>-0.37852662317839125</v>
      </c>
      <c r="BT171">
        <f t="shared" si="109"/>
        <v>1.3785266231783913</v>
      </c>
      <c r="BU171">
        <v>3428</v>
      </c>
      <c r="BV171">
        <v>300</v>
      </c>
      <c r="BW171">
        <v>300</v>
      </c>
      <c r="BX171">
        <v>300</v>
      </c>
      <c r="BY171">
        <v>12525.7</v>
      </c>
      <c r="BZ171">
        <v>887.19</v>
      </c>
      <c r="CA171">
        <v>-9.0750899999999992E-3</v>
      </c>
      <c r="CB171">
        <v>-34.97</v>
      </c>
      <c r="CC171" t="s">
        <v>417</v>
      </c>
      <c r="CD171" t="s">
        <v>417</v>
      </c>
      <c r="CE171" t="s">
        <v>417</v>
      </c>
      <c r="CF171" t="s">
        <v>417</v>
      </c>
      <c r="CG171" t="s">
        <v>417</v>
      </c>
      <c r="CH171" t="s">
        <v>417</v>
      </c>
      <c r="CI171" t="s">
        <v>417</v>
      </c>
      <c r="CJ171" t="s">
        <v>417</v>
      </c>
      <c r="CK171" t="s">
        <v>417</v>
      </c>
      <c r="CL171" t="s">
        <v>417</v>
      </c>
      <c r="CM171">
        <f>$B$11*DK171+$C$11*DL171+$F$11*DW171*(1-DZ171)</f>
        <v>1500.067</v>
      </c>
      <c r="CN171">
        <f t="shared" si="110"/>
        <v>1261.2674705571228</v>
      </c>
      <c r="CO171">
        <f>($B$11*$D$9+$C$11*$D$9+$F$11*((EJ171+EB171)/MAX(EJ171+EB171+EK171, 0.1)*$I$9+EK171/MAX(EJ171+EB171+EK171, 0.1)*$J$9))/($B$11+$C$11+$F$11)</f>
        <v>0.84080742430646283</v>
      </c>
      <c r="CP171">
        <f>($B$11*$K$9+$C$11*$K$9+$F$11*((EJ171+EB171)/MAX(EJ171+EB171+EK171, 0.1)*$P$9+EK171/MAX(EJ171+EB171+EK171, 0.1)*$Q$9))/($B$11+$C$11+$F$11)</f>
        <v>0.16115832891147325</v>
      </c>
      <c r="CQ171">
        <v>6</v>
      </c>
      <c r="CR171">
        <v>0.5</v>
      </c>
      <c r="CS171" t="s">
        <v>418</v>
      </c>
      <c r="CT171">
        <v>2</v>
      </c>
      <c r="CU171">
        <v>1690409514.349999</v>
      </c>
      <c r="CV171">
        <v>410.00223333333332</v>
      </c>
      <c r="CW171">
        <v>425.86059999999992</v>
      </c>
      <c r="CX171">
        <v>40.849463333333333</v>
      </c>
      <c r="CY171">
        <v>38.948486666666668</v>
      </c>
      <c r="CZ171">
        <v>408.77303333333339</v>
      </c>
      <c r="DA171">
        <v>40.226379999999992</v>
      </c>
      <c r="DB171">
        <v>600.20619999999997</v>
      </c>
      <c r="DC171">
        <v>101.11539999999999</v>
      </c>
      <c r="DD171">
        <v>0.10089096666666671</v>
      </c>
      <c r="DE171">
        <v>34.955523333333332</v>
      </c>
      <c r="DF171">
        <v>35.304459999999999</v>
      </c>
      <c r="DG171">
        <v>999.9000000000002</v>
      </c>
      <c r="DH171">
        <v>0</v>
      </c>
      <c r="DI171">
        <v>0</v>
      </c>
      <c r="DJ171">
        <v>9996.1656666666677</v>
      </c>
      <c r="DK171">
        <v>0</v>
      </c>
      <c r="DL171">
        <v>1450.5070000000001</v>
      </c>
      <c r="DM171">
        <v>-15.85833666666667</v>
      </c>
      <c r="DN171">
        <v>427.46393333333327</v>
      </c>
      <c r="DO171">
        <v>443.11939999999998</v>
      </c>
      <c r="DP171">
        <v>1.900985333333334</v>
      </c>
      <c r="DQ171">
        <v>425.86059999999992</v>
      </c>
      <c r="DR171">
        <v>38.948486666666668</v>
      </c>
      <c r="DS171">
        <v>4.1305059999999996</v>
      </c>
      <c r="DT171">
        <v>3.9382883333333329</v>
      </c>
      <c r="DU171">
        <v>29.46181</v>
      </c>
      <c r="DV171">
        <v>28.637979999999999</v>
      </c>
      <c r="DW171">
        <v>1500.067</v>
      </c>
      <c r="DX171">
        <v>0.97299600000000008</v>
      </c>
      <c r="DY171">
        <v>2.7003800000000001E-2</v>
      </c>
      <c r="DZ171">
        <v>0</v>
      </c>
      <c r="EA171">
        <v>598.17393333333337</v>
      </c>
      <c r="EB171">
        <v>4.9993100000000004</v>
      </c>
      <c r="EC171">
        <v>10874.236666666669</v>
      </c>
      <c r="ED171">
        <v>13259.816666666669</v>
      </c>
      <c r="EE171">
        <v>42.537199999999977</v>
      </c>
      <c r="EF171">
        <v>43.887399999999992</v>
      </c>
      <c r="EG171">
        <v>42.807866666666641</v>
      </c>
      <c r="EH171">
        <v>43.483199999999997</v>
      </c>
      <c r="EI171">
        <v>43.94959999999999</v>
      </c>
      <c r="EJ171">
        <v>1454.694</v>
      </c>
      <c r="EK171">
        <v>40.373000000000019</v>
      </c>
      <c r="EL171">
        <v>0</v>
      </c>
      <c r="EM171">
        <v>283</v>
      </c>
      <c r="EN171">
        <v>0</v>
      </c>
      <c r="EO171">
        <v>597.84748000000002</v>
      </c>
      <c r="EP171">
        <v>-35.796461607091707</v>
      </c>
      <c r="EQ171">
        <v>-1034.807694401524</v>
      </c>
      <c r="ER171">
        <v>10862.768</v>
      </c>
      <c r="ES171">
        <v>15</v>
      </c>
      <c r="ET171">
        <v>1690409259.5999999</v>
      </c>
      <c r="EU171" t="s">
        <v>1150</v>
      </c>
      <c r="EV171">
        <v>1690409259.5999999</v>
      </c>
      <c r="EW171">
        <v>1690409256.5999999</v>
      </c>
      <c r="EX171">
        <v>114</v>
      </c>
      <c r="EY171">
        <v>-4.1000000000000002E-2</v>
      </c>
      <c r="EZ171">
        <v>4.0000000000000001E-3</v>
      </c>
      <c r="FA171">
        <v>1.2270000000000001</v>
      </c>
      <c r="FB171">
        <v>0.623</v>
      </c>
      <c r="FC171">
        <v>414</v>
      </c>
      <c r="FD171">
        <v>39</v>
      </c>
      <c r="FE171">
        <v>0.54</v>
      </c>
      <c r="FF171">
        <v>0.16</v>
      </c>
      <c r="FG171">
        <v>15.06972094754139</v>
      </c>
      <c r="FH171">
        <v>-0.53740997195971318</v>
      </c>
      <c r="FI171">
        <v>5.8373673962116707E-2</v>
      </c>
      <c r="FJ171">
        <v>1</v>
      </c>
      <c r="FK171">
        <v>-15.89766</v>
      </c>
      <c r="FL171">
        <v>0.52715121951216426</v>
      </c>
      <c r="FM171">
        <v>6.9329239141937796E-2</v>
      </c>
      <c r="FN171">
        <v>1</v>
      </c>
      <c r="FO171">
        <v>410.00146666666672</v>
      </c>
      <c r="FP171">
        <v>-5.819799778629074E-3</v>
      </c>
      <c r="FQ171">
        <v>1.5997360893460679E-2</v>
      </c>
      <c r="FR171">
        <v>1</v>
      </c>
      <c r="FS171">
        <v>1.8678727500000001</v>
      </c>
      <c r="FT171">
        <v>0.62725024390243844</v>
      </c>
      <c r="FU171">
        <v>6.0737877473101567E-2</v>
      </c>
      <c r="FV171">
        <v>0</v>
      </c>
      <c r="FW171">
        <v>40.844813333333327</v>
      </c>
      <c r="FX171">
        <v>0.51577308120134624</v>
      </c>
      <c r="FY171">
        <v>3.7376220009816351E-2</v>
      </c>
      <c r="FZ171">
        <v>1</v>
      </c>
      <c r="GA171">
        <v>4</v>
      </c>
      <c r="GB171">
        <v>5</v>
      </c>
      <c r="GC171" t="s">
        <v>489</v>
      </c>
      <c r="GD171">
        <v>3.16832</v>
      </c>
      <c r="GE171">
        <v>2.7971499999999998</v>
      </c>
      <c r="GF171">
        <v>0.100962</v>
      </c>
      <c r="GG171">
        <v>0.104681</v>
      </c>
      <c r="GH171">
        <v>0.16932700000000001</v>
      </c>
      <c r="GI171">
        <v>0.164795</v>
      </c>
      <c r="GJ171">
        <v>27602.7</v>
      </c>
      <c r="GK171">
        <v>21982.2</v>
      </c>
      <c r="GL171">
        <v>28737.4</v>
      </c>
      <c r="GM171">
        <v>24086.2</v>
      </c>
      <c r="GN171">
        <v>30374</v>
      </c>
      <c r="GO171">
        <v>29366.2</v>
      </c>
      <c r="GP171">
        <v>39643.199999999997</v>
      </c>
      <c r="GQ171">
        <v>39300.300000000003</v>
      </c>
      <c r="GR171">
        <v>2.0695299999999999</v>
      </c>
      <c r="GS171">
        <v>1.74655</v>
      </c>
      <c r="GT171">
        <v>0.121512</v>
      </c>
      <c r="GU171">
        <v>0</v>
      </c>
      <c r="GV171">
        <v>33.393099999999997</v>
      </c>
      <c r="GW171">
        <v>999.9</v>
      </c>
      <c r="GX171">
        <v>60.1</v>
      </c>
      <c r="GY171">
        <v>38.799999999999997</v>
      </c>
      <c r="GZ171">
        <v>41.321899999999999</v>
      </c>
      <c r="HA171">
        <v>62.257800000000003</v>
      </c>
      <c r="HB171">
        <v>29.8277</v>
      </c>
      <c r="HC171">
        <v>1</v>
      </c>
      <c r="HD171">
        <v>0.67134899999999997</v>
      </c>
      <c r="HE171">
        <v>0</v>
      </c>
      <c r="HF171">
        <v>20.2759</v>
      </c>
      <c r="HG171">
        <v>5.2228300000000001</v>
      </c>
      <c r="HH171">
        <v>11.914099999999999</v>
      </c>
      <c r="HI171">
        <v>4.9636500000000003</v>
      </c>
      <c r="HJ171">
        <v>3.2919999999999998</v>
      </c>
      <c r="HK171">
        <v>9999</v>
      </c>
      <c r="HL171">
        <v>9999</v>
      </c>
      <c r="HM171">
        <v>9999</v>
      </c>
      <c r="HN171">
        <v>999.9</v>
      </c>
      <c r="HO171">
        <v>4.9703200000000001</v>
      </c>
      <c r="HP171">
        <v>1.8754299999999999</v>
      </c>
      <c r="HQ171">
        <v>1.8742399999999999</v>
      </c>
      <c r="HR171">
        <v>1.8734299999999999</v>
      </c>
      <c r="HS171">
        <v>1.87483</v>
      </c>
      <c r="HT171">
        <v>1.86978</v>
      </c>
      <c r="HU171">
        <v>1.8739300000000001</v>
      </c>
      <c r="HV171">
        <v>1.87897</v>
      </c>
      <c r="HW171">
        <v>0</v>
      </c>
      <c r="HX171">
        <v>0</v>
      </c>
      <c r="HY171">
        <v>0</v>
      </c>
      <c r="HZ171">
        <v>0</v>
      </c>
      <c r="IA171" t="s">
        <v>421</v>
      </c>
      <c r="IB171" t="s">
        <v>422</v>
      </c>
      <c r="IC171" t="s">
        <v>423</v>
      </c>
      <c r="ID171" t="s">
        <v>423</v>
      </c>
      <c r="IE171" t="s">
        <v>423</v>
      </c>
      <c r="IF171" t="s">
        <v>423</v>
      </c>
      <c r="IG171">
        <v>0</v>
      </c>
      <c r="IH171">
        <v>100</v>
      </c>
      <c r="II171">
        <v>100</v>
      </c>
      <c r="IJ171">
        <v>1.2290000000000001</v>
      </c>
      <c r="IK171">
        <v>0.62309999999999999</v>
      </c>
      <c r="IL171">
        <v>1.2079449908048361</v>
      </c>
      <c r="IM171">
        <v>7.5022699049890511E-4</v>
      </c>
      <c r="IN171">
        <v>-1.9075414379404558E-6</v>
      </c>
      <c r="IO171">
        <v>4.87577687351772E-10</v>
      </c>
      <c r="IP171">
        <v>0.62307999999999453</v>
      </c>
      <c r="IQ171">
        <v>0</v>
      </c>
      <c r="IR171">
        <v>0</v>
      </c>
      <c r="IS171">
        <v>0</v>
      </c>
      <c r="IT171">
        <v>1</v>
      </c>
      <c r="IU171">
        <v>1943</v>
      </c>
      <c r="IV171">
        <v>1</v>
      </c>
      <c r="IW171">
        <v>21</v>
      </c>
      <c r="IX171">
        <v>4.4000000000000004</v>
      </c>
      <c r="IY171">
        <v>4.4000000000000004</v>
      </c>
      <c r="IZ171">
        <v>1.1315900000000001</v>
      </c>
      <c r="JA171">
        <v>2.4621599999999999</v>
      </c>
      <c r="JB171">
        <v>1.42578</v>
      </c>
      <c r="JC171">
        <v>2.2656200000000002</v>
      </c>
      <c r="JD171">
        <v>1.5478499999999999</v>
      </c>
      <c r="JE171">
        <v>2.3974600000000001</v>
      </c>
      <c r="JF171">
        <v>41.248199999999997</v>
      </c>
      <c r="JG171">
        <v>14.963800000000001</v>
      </c>
      <c r="JH171">
        <v>18</v>
      </c>
      <c r="JI171">
        <v>636.08900000000006</v>
      </c>
      <c r="JJ171">
        <v>406.661</v>
      </c>
      <c r="JK171">
        <v>34.3643</v>
      </c>
      <c r="JL171">
        <v>35.505099999999999</v>
      </c>
      <c r="JM171">
        <v>29.9999</v>
      </c>
      <c r="JN171">
        <v>35.430599999999998</v>
      </c>
      <c r="JO171">
        <v>35.354999999999997</v>
      </c>
      <c r="JP171">
        <v>22.667200000000001</v>
      </c>
      <c r="JQ171">
        <v>2.4077500000000001</v>
      </c>
      <c r="JR171">
        <v>100</v>
      </c>
      <c r="JS171">
        <v>-999.9</v>
      </c>
      <c r="JT171">
        <v>425.75700000000001</v>
      </c>
      <c r="JU171">
        <v>39</v>
      </c>
      <c r="JV171">
        <v>93.637900000000002</v>
      </c>
      <c r="JW171">
        <v>99.984300000000005</v>
      </c>
    </row>
    <row r="172" spans="1:283" x14ac:dyDescent="0.2">
      <c r="A172">
        <v>156</v>
      </c>
      <c r="B172">
        <v>1690409694.0999999</v>
      </c>
      <c r="C172">
        <v>31324</v>
      </c>
      <c r="D172" t="s">
        <v>1155</v>
      </c>
      <c r="E172" t="s">
        <v>1156</v>
      </c>
      <c r="F172">
        <v>15</v>
      </c>
      <c r="P172">
        <v>1690409686.099999</v>
      </c>
      <c r="Q172">
        <f t="shared" si="74"/>
        <v>4.9969547720308649E-4</v>
      </c>
      <c r="R172">
        <f t="shared" si="75"/>
        <v>0.49969547720308649</v>
      </c>
      <c r="S172">
        <f t="shared" si="76"/>
        <v>5.0432284682470758</v>
      </c>
      <c r="T172">
        <f t="shared" si="77"/>
        <v>409.92096774193539</v>
      </c>
      <c r="U172">
        <f t="shared" si="78"/>
        <v>88.387955447857152</v>
      </c>
      <c r="V172">
        <f t="shared" si="79"/>
        <v>8.9453383814354837</v>
      </c>
      <c r="W172">
        <f t="shared" si="80"/>
        <v>41.486215486230144</v>
      </c>
      <c r="X172">
        <f t="shared" si="81"/>
        <v>2.5822553880451956E-2</v>
      </c>
      <c r="Y172">
        <f>IF(LEFT(CS172,1)&lt;&gt;"0",IF(LEFT(CS172,1)="1",3,CT172),$D$5+$E$5*(DJ172*DC172/($K$5*1000))+$F$5*(DJ172*DC172/($K$5*1000))*MAX(MIN(CQ172,$J$5),$I$5)*MAX(MIN(CQ172,$J$5),$I$5)+$G$5*MAX(MIN(CQ172,$J$5),$I$5)*(DJ172*DC172/($K$5*1000))+$H$5*(DJ172*DC172/($K$5*1000))*(DJ172*DC172/($K$5*1000)))</f>
        <v>2.948440880197531</v>
      </c>
      <c r="Z172">
        <f t="shared" si="82"/>
        <v>2.5697568885386653E-2</v>
      </c>
      <c r="AA172">
        <f t="shared" si="83"/>
        <v>1.6072159399621904E-2</v>
      </c>
      <c r="AB172">
        <f t="shared" si="84"/>
        <v>161.90829953486332</v>
      </c>
      <c r="AC172">
        <f>(DE172+(AB172+2*0.95*0.0000000567*(((DE172+$B$7)+273)^4-(DE172+273)^4)-44100*Q172)/(1.84*29.3*Y172+8*0.95*0.0000000567*(DE172+273)^3))</f>
        <v>36.006843345204082</v>
      </c>
      <c r="AD172">
        <f>($C$7*DF172+$D$7*DG172+$E$7*AC172)</f>
        <v>35.714500000000001</v>
      </c>
      <c r="AE172">
        <f t="shared" si="85"/>
        <v>5.8757382356351373</v>
      </c>
      <c r="AF172">
        <f t="shared" si="86"/>
        <v>70.137072896107398</v>
      </c>
      <c r="AG172">
        <f t="shared" si="87"/>
        <v>4.0038299211427608</v>
      </c>
      <c r="AH172">
        <f t="shared" si="88"/>
        <v>5.7085785816490393</v>
      </c>
      <c r="AI172">
        <f t="shared" si="89"/>
        <v>1.8719083144923765</v>
      </c>
      <c r="AJ172">
        <f t="shared" si="90"/>
        <v>-22.036570544656115</v>
      </c>
      <c r="AK172">
        <f t="shared" si="91"/>
        <v>-83.118272660994009</v>
      </c>
      <c r="AL172">
        <f>2*0.95*0.0000000567*(((DE172+$B$7)+273)^4-(AD172+273)^4)</f>
        <v>-6.6127607745857908</v>
      </c>
      <c r="AM172">
        <f t="shared" si="92"/>
        <v>50.140695554627413</v>
      </c>
      <c r="AN172">
        <v>0</v>
      </c>
      <c r="AO172">
        <v>0</v>
      </c>
      <c r="AP172">
        <f>IF(AN172*$H$13&gt;=AR172,1,(AR172/(AR172-AN172*$H$13)))</f>
        <v>1</v>
      </c>
      <c r="AQ172">
        <f t="shared" si="93"/>
        <v>0</v>
      </c>
      <c r="AR172">
        <f>MAX(0,($B$13+$C$13*DJ172)/(1+$D$13*DJ172)*DC172/(DE172+273)*$E$13)</f>
        <v>52028.579013126255</v>
      </c>
      <c r="AS172" t="s">
        <v>414</v>
      </c>
      <c r="AT172">
        <v>12558.6</v>
      </c>
      <c r="AU172">
        <v>607.06799999999998</v>
      </c>
      <c r="AV172">
        <v>2188.17</v>
      </c>
      <c r="AW172">
        <f t="shared" si="94"/>
        <v>0.72256817340517421</v>
      </c>
      <c r="AX172">
        <v>-1.734461745173538</v>
      </c>
      <c r="AY172" t="s">
        <v>1157</v>
      </c>
      <c r="AZ172">
        <v>12586.6</v>
      </c>
      <c r="BA172">
        <v>622.00383999999997</v>
      </c>
      <c r="BB172">
        <v>887.92600000000004</v>
      </c>
      <c r="BC172">
        <f t="shared" si="95"/>
        <v>0.29948684912931944</v>
      </c>
      <c r="BD172">
        <v>0.5</v>
      </c>
      <c r="BE172">
        <f t="shared" si="96"/>
        <v>841.21352586964338</v>
      </c>
      <c r="BF172">
        <f t="shared" si="97"/>
        <v>5.0432284682470758</v>
      </c>
      <c r="BG172">
        <f t="shared" si="98"/>
        <v>125.96619415383238</v>
      </c>
      <c r="BH172">
        <f t="shared" si="99"/>
        <v>8.0570390334770998E-3</v>
      </c>
      <c r="BI172">
        <f t="shared" si="100"/>
        <v>1.4643607688028057</v>
      </c>
      <c r="BJ172">
        <f t="shared" si="101"/>
        <v>431.68964336782653</v>
      </c>
      <c r="BK172" t="s">
        <v>1158</v>
      </c>
      <c r="BL172">
        <v>-1947.89</v>
      </c>
      <c r="BM172">
        <f t="shared" si="102"/>
        <v>-1947.89</v>
      </c>
      <c r="BN172">
        <f t="shared" si="103"/>
        <v>3.1937526325391983</v>
      </c>
      <c r="BO172">
        <f t="shared" si="104"/>
        <v>9.3772713039209893E-2</v>
      </c>
      <c r="BP172">
        <f t="shared" si="105"/>
        <v>0.31436777996450727</v>
      </c>
      <c r="BQ172">
        <f t="shared" si="106"/>
        <v>0.94682067094403588</v>
      </c>
      <c r="BR172">
        <f t="shared" si="107"/>
        <v>0.82236566647819054</v>
      </c>
      <c r="BS172">
        <f t="shared" si="108"/>
        <v>-0.29366206163927633</v>
      </c>
      <c r="BT172">
        <f t="shared" si="109"/>
        <v>1.2936620616392762</v>
      </c>
      <c r="BU172">
        <v>3430</v>
      </c>
      <c r="BV172">
        <v>300</v>
      </c>
      <c r="BW172">
        <v>300</v>
      </c>
      <c r="BX172">
        <v>300</v>
      </c>
      <c r="BY172">
        <v>12586.6</v>
      </c>
      <c r="BZ172">
        <v>832.87</v>
      </c>
      <c r="CA172">
        <v>-9.5437600000000001E-3</v>
      </c>
      <c r="CB172">
        <v>-11.86</v>
      </c>
      <c r="CC172" t="s">
        <v>417</v>
      </c>
      <c r="CD172" t="s">
        <v>417</v>
      </c>
      <c r="CE172" t="s">
        <v>417</v>
      </c>
      <c r="CF172" t="s">
        <v>417</v>
      </c>
      <c r="CG172" t="s">
        <v>417</v>
      </c>
      <c r="CH172" t="s">
        <v>417</v>
      </c>
      <c r="CI172" t="s">
        <v>417</v>
      </c>
      <c r="CJ172" t="s">
        <v>417</v>
      </c>
      <c r="CK172" t="s">
        <v>417</v>
      </c>
      <c r="CL172" t="s">
        <v>417</v>
      </c>
      <c r="CM172">
        <f>$B$11*DK172+$C$11*DL172+$F$11*DW172*(1-DZ172)</f>
        <v>1000.023129032258</v>
      </c>
      <c r="CN172">
        <f t="shared" si="110"/>
        <v>841.21352586964338</v>
      </c>
      <c r="CO172">
        <f>($B$11*$D$9+$C$11*$D$9+$F$11*((EJ172+EB172)/MAX(EJ172+EB172+EK172, 0.1)*$I$9+EK172/MAX(EJ172+EB172+EK172, 0.1)*$J$9))/($B$11+$C$11+$F$11)</f>
        <v>0.84119406986486622</v>
      </c>
      <c r="CP172">
        <f>($B$11*$K$9+$C$11*$K$9+$F$11*((EJ172+EB172)/MAX(EJ172+EB172+EK172, 0.1)*$P$9+EK172/MAX(EJ172+EB172+EK172, 0.1)*$Q$9))/($B$11+$C$11+$F$11)</f>
        <v>0.16190455483919172</v>
      </c>
      <c r="CQ172">
        <v>6</v>
      </c>
      <c r="CR172">
        <v>0.5</v>
      </c>
      <c r="CS172" t="s">
        <v>418</v>
      </c>
      <c r="CT172">
        <v>2</v>
      </c>
      <c r="CU172">
        <v>1690409686.099999</v>
      </c>
      <c r="CV172">
        <v>409.92096774193539</v>
      </c>
      <c r="CW172">
        <v>415.1676451612903</v>
      </c>
      <c r="CX172">
        <v>39.561425806451602</v>
      </c>
      <c r="CY172">
        <v>39.081625806451619</v>
      </c>
      <c r="CZ172">
        <v>408.69796774193537</v>
      </c>
      <c r="DA172">
        <v>38.941425806451598</v>
      </c>
      <c r="DB172">
        <v>600.15858064516135</v>
      </c>
      <c r="DC172">
        <v>101.1055161290323</v>
      </c>
      <c r="DD172">
        <v>9.9883816129032271E-2</v>
      </c>
      <c r="DE172">
        <v>35.191600000000008</v>
      </c>
      <c r="DF172">
        <v>35.714500000000001</v>
      </c>
      <c r="DG172">
        <v>999.90000000000032</v>
      </c>
      <c r="DH172">
        <v>0</v>
      </c>
      <c r="DI172">
        <v>0</v>
      </c>
      <c r="DJ172">
        <v>9997.5622580645158</v>
      </c>
      <c r="DK172">
        <v>0</v>
      </c>
      <c r="DL172">
        <v>156.43048387096769</v>
      </c>
      <c r="DM172">
        <v>-5.2405616129032264</v>
      </c>
      <c r="DN172">
        <v>426.81387096774188</v>
      </c>
      <c r="DO172">
        <v>432.05312903225803</v>
      </c>
      <c r="DP172">
        <v>0.48288035483870961</v>
      </c>
      <c r="DQ172">
        <v>415.1676451612903</v>
      </c>
      <c r="DR172">
        <v>39.081625806451619</v>
      </c>
      <c r="DS172">
        <v>4.000193548387097</v>
      </c>
      <c r="DT172">
        <v>3.9513712903225811</v>
      </c>
      <c r="DU172">
        <v>28.907051612903221</v>
      </c>
      <c r="DV172">
        <v>28.695148387096769</v>
      </c>
      <c r="DW172">
        <v>1000.023129032258</v>
      </c>
      <c r="DX172">
        <v>0.9599977096774196</v>
      </c>
      <c r="DY172">
        <v>4.0002264516129031E-2</v>
      </c>
      <c r="DZ172">
        <v>0</v>
      </c>
      <c r="EA172">
        <v>622.55374193548391</v>
      </c>
      <c r="EB172">
        <v>4.9993100000000013</v>
      </c>
      <c r="EC172">
        <v>7367.4661290322592</v>
      </c>
      <c r="ED172">
        <v>8785.0564516129016</v>
      </c>
      <c r="EE172">
        <v>42.648999999999987</v>
      </c>
      <c r="EF172">
        <v>43.949193548387072</v>
      </c>
      <c r="EG172">
        <v>43.237806451612897</v>
      </c>
      <c r="EH172">
        <v>43.75</v>
      </c>
      <c r="EI172">
        <v>44.191064516129003</v>
      </c>
      <c r="EJ172">
        <v>955.22000000000014</v>
      </c>
      <c r="EK172">
        <v>39.8032258064516</v>
      </c>
      <c r="EL172">
        <v>0</v>
      </c>
      <c r="EM172">
        <v>171.80000019073489</v>
      </c>
      <c r="EN172">
        <v>0</v>
      </c>
      <c r="EO172">
        <v>622.00383999999997</v>
      </c>
      <c r="EP172">
        <v>-25.829230719920371</v>
      </c>
      <c r="EQ172">
        <v>400.1899986709995</v>
      </c>
      <c r="ER172">
        <v>7369.5875999999998</v>
      </c>
      <c r="ES172">
        <v>15</v>
      </c>
      <c r="ET172">
        <v>1690409715.0999999</v>
      </c>
      <c r="EU172" t="s">
        <v>1159</v>
      </c>
      <c r="EV172">
        <v>1690409714.0999999</v>
      </c>
      <c r="EW172">
        <v>1690409715.0999999</v>
      </c>
      <c r="EX172">
        <v>115</v>
      </c>
      <c r="EY172">
        <v>-3.0000000000000001E-3</v>
      </c>
      <c r="EZ172">
        <v>-3.0000000000000001E-3</v>
      </c>
      <c r="FA172">
        <v>1.2230000000000001</v>
      </c>
      <c r="FB172">
        <v>0.62</v>
      </c>
      <c r="FC172">
        <v>415</v>
      </c>
      <c r="FD172">
        <v>39</v>
      </c>
      <c r="FE172">
        <v>0.56000000000000005</v>
      </c>
      <c r="FF172">
        <v>0.27</v>
      </c>
      <c r="FG172">
        <v>5.0344781601680912</v>
      </c>
      <c r="FH172">
        <v>3.178176863060702E-2</v>
      </c>
      <c r="FI172">
        <v>3.1540591740790103E-2</v>
      </c>
      <c r="FJ172">
        <v>1</v>
      </c>
      <c r="FK172">
        <v>-5.2405947499999996</v>
      </c>
      <c r="FL172">
        <v>-7.510863039398763E-2</v>
      </c>
      <c r="FM172">
        <v>3.0832780687727421E-2</v>
      </c>
      <c r="FN172">
        <v>1</v>
      </c>
      <c r="FO172">
        <v>409.92706666666669</v>
      </c>
      <c r="FP172">
        <v>-8.2758620690932139E-3</v>
      </c>
      <c r="FQ172">
        <v>1.240949457292582E-2</v>
      </c>
      <c r="FR172">
        <v>1</v>
      </c>
      <c r="FS172">
        <v>0.45865502499999999</v>
      </c>
      <c r="FT172">
        <v>0.46764969230769088</v>
      </c>
      <c r="FU172">
        <v>4.666591977743903E-2</v>
      </c>
      <c r="FV172">
        <v>1</v>
      </c>
      <c r="FW172">
        <v>39.563003333333327</v>
      </c>
      <c r="FX172">
        <v>0.37751012235823139</v>
      </c>
      <c r="FY172">
        <v>2.7283554061416009E-2</v>
      </c>
      <c r="FZ172">
        <v>1</v>
      </c>
      <c r="GA172">
        <v>5</v>
      </c>
      <c r="GB172">
        <v>5</v>
      </c>
      <c r="GC172" t="s">
        <v>420</v>
      </c>
      <c r="GD172">
        <v>3.1681400000000002</v>
      </c>
      <c r="GE172">
        <v>2.7970899999999999</v>
      </c>
      <c r="GF172">
        <v>0.100923</v>
      </c>
      <c r="GG172">
        <v>0.10269300000000001</v>
      </c>
      <c r="GH172">
        <v>0.165628</v>
      </c>
      <c r="GI172">
        <v>0.165216</v>
      </c>
      <c r="GJ172">
        <v>27604.7</v>
      </c>
      <c r="GK172">
        <v>22030.3</v>
      </c>
      <c r="GL172">
        <v>28738.2</v>
      </c>
      <c r="GM172">
        <v>24085.3</v>
      </c>
      <c r="GN172">
        <v>30512</v>
      </c>
      <c r="GO172">
        <v>29350.3</v>
      </c>
      <c r="GP172">
        <v>39646.6</v>
      </c>
      <c r="GQ172">
        <v>39298.9</v>
      </c>
      <c r="GR172">
        <v>2.0665200000000001</v>
      </c>
      <c r="GS172">
        <v>1.7336</v>
      </c>
      <c r="GT172">
        <v>0.10338799999999999</v>
      </c>
      <c r="GU172">
        <v>0</v>
      </c>
      <c r="GV172">
        <v>34.061199999999999</v>
      </c>
      <c r="GW172">
        <v>999.9</v>
      </c>
      <c r="GX172">
        <v>60.5</v>
      </c>
      <c r="GY172">
        <v>38.700000000000003</v>
      </c>
      <c r="GZ172">
        <v>41.372</v>
      </c>
      <c r="HA172">
        <v>61.9178</v>
      </c>
      <c r="HB172">
        <v>29.182700000000001</v>
      </c>
      <c r="HC172">
        <v>1</v>
      </c>
      <c r="HD172">
        <v>0.67144800000000004</v>
      </c>
      <c r="HE172">
        <v>0</v>
      </c>
      <c r="HF172">
        <v>20.2803</v>
      </c>
      <c r="HG172">
        <v>5.2229799999999997</v>
      </c>
      <c r="HH172">
        <v>11.914099999999999</v>
      </c>
      <c r="HI172">
        <v>4.9634999999999998</v>
      </c>
      <c r="HJ172">
        <v>3.2919999999999998</v>
      </c>
      <c r="HK172">
        <v>9999</v>
      </c>
      <c r="HL172">
        <v>9999</v>
      </c>
      <c r="HM172">
        <v>9999</v>
      </c>
      <c r="HN172">
        <v>999.9</v>
      </c>
      <c r="HO172">
        <v>4.9703200000000001</v>
      </c>
      <c r="HP172">
        <v>1.8754299999999999</v>
      </c>
      <c r="HQ172">
        <v>1.8742399999999999</v>
      </c>
      <c r="HR172">
        <v>1.87344</v>
      </c>
      <c r="HS172">
        <v>1.8748499999999999</v>
      </c>
      <c r="HT172">
        <v>1.8697999999999999</v>
      </c>
      <c r="HU172">
        <v>1.8739300000000001</v>
      </c>
      <c r="HV172">
        <v>1.87897</v>
      </c>
      <c r="HW172">
        <v>0</v>
      </c>
      <c r="HX172">
        <v>0</v>
      </c>
      <c r="HY172">
        <v>0</v>
      </c>
      <c r="HZ172">
        <v>0</v>
      </c>
      <c r="IA172" t="s">
        <v>421</v>
      </c>
      <c r="IB172" t="s">
        <v>422</v>
      </c>
      <c r="IC172" t="s">
        <v>423</v>
      </c>
      <c r="ID172" t="s">
        <v>423</v>
      </c>
      <c r="IE172" t="s">
        <v>423</v>
      </c>
      <c r="IF172" t="s">
        <v>423</v>
      </c>
      <c r="IG172">
        <v>0</v>
      </c>
      <c r="IH172">
        <v>100</v>
      </c>
      <c r="II172">
        <v>100</v>
      </c>
      <c r="IJ172">
        <v>1.2230000000000001</v>
      </c>
      <c r="IK172">
        <v>0.62</v>
      </c>
      <c r="IL172">
        <v>1.2079449908048361</v>
      </c>
      <c r="IM172">
        <v>7.5022699049890511E-4</v>
      </c>
      <c r="IN172">
        <v>-1.9075414379404558E-6</v>
      </c>
      <c r="IO172">
        <v>4.87577687351772E-10</v>
      </c>
      <c r="IP172">
        <v>0.62307999999999453</v>
      </c>
      <c r="IQ172">
        <v>0</v>
      </c>
      <c r="IR172">
        <v>0</v>
      </c>
      <c r="IS172">
        <v>0</v>
      </c>
      <c r="IT172">
        <v>1</v>
      </c>
      <c r="IU172">
        <v>1943</v>
      </c>
      <c r="IV172">
        <v>1</v>
      </c>
      <c r="IW172">
        <v>21</v>
      </c>
      <c r="IX172">
        <v>7.2</v>
      </c>
      <c r="IY172">
        <v>7.3</v>
      </c>
      <c r="IZ172">
        <v>1.1096200000000001</v>
      </c>
      <c r="JA172">
        <v>2.4584999999999999</v>
      </c>
      <c r="JB172">
        <v>1.42578</v>
      </c>
      <c r="JC172">
        <v>2.2656200000000002</v>
      </c>
      <c r="JD172">
        <v>1.5478499999999999</v>
      </c>
      <c r="JE172">
        <v>2.4304199999999998</v>
      </c>
      <c r="JF172">
        <v>41.222299999999997</v>
      </c>
      <c r="JG172">
        <v>14.9201</v>
      </c>
      <c r="JH172">
        <v>18</v>
      </c>
      <c r="JI172">
        <v>633.61900000000003</v>
      </c>
      <c r="JJ172">
        <v>399.16</v>
      </c>
      <c r="JK172">
        <v>34.461599999999997</v>
      </c>
      <c r="JL172">
        <v>35.510599999999997</v>
      </c>
      <c r="JM172">
        <v>30</v>
      </c>
      <c r="JN172">
        <v>35.414299999999997</v>
      </c>
      <c r="JO172">
        <v>35.3352</v>
      </c>
      <c r="JP172">
        <v>22.2319</v>
      </c>
      <c r="JQ172">
        <v>2.67638</v>
      </c>
      <c r="JR172">
        <v>100</v>
      </c>
      <c r="JS172">
        <v>-999.9</v>
      </c>
      <c r="JT172">
        <v>415.21699999999998</v>
      </c>
      <c r="JU172">
        <v>39</v>
      </c>
      <c r="JV172">
        <v>93.643699999999995</v>
      </c>
      <c r="JW172">
        <v>99.980699999999999</v>
      </c>
    </row>
    <row r="173" spans="1:283" x14ac:dyDescent="0.2">
      <c r="A173">
        <v>157</v>
      </c>
      <c r="B173">
        <v>1690409826.5999999</v>
      </c>
      <c r="C173">
        <v>31456.5</v>
      </c>
      <c r="D173" t="s">
        <v>1160</v>
      </c>
      <c r="E173" t="s">
        <v>1161</v>
      </c>
      <c r="F173">
        <v>15</v>
      </c>
      <c r="P173">
        <v>1690409818.849999</v>
      </c>
      <c r="Q173">
        <f t="shared" si="74"/>
        <v>7.1908107774852755E-4</v>
      </c>
      <c r="R173">
        <f t="shared" si="75"/>
        <v>0.71908107774852759</v>
      </c>
      <c r="S173">
        <f t="shared" si="76"/>
        <v>11.243519031686283</v>
      </c>
      <c r="T173">
        <f t="shared" si="77"/>
        <v>409.55506666666668</v>
      </c>
      <c r="U173">
        <f t="shared" si="78"/>
        <v>-29.369972575551916</v>
      </c>
      <c r="V173">
        <f t="shared" si="79"/>
        <v>-2.9724021513407886</v>
      </c>
      <c r="W173">
        <f t="shared" si="80"/>
        <v>41.449216819013103</v>
      </c>
      <c r="X173">
        <f t="shared" si="81"/>
        <v>4.1763179468750945E-2</v>
      </c>
      <c r="Y173">
        <f>IF(LEFT(CS173,1)&lt;&gt;"0",IF(LEFT(CS173,1)="1",3,CT173),$D$5+$E$5*(DJ173*DC173/($K$5*1000))+$F$5*(DJ173*DC173/($K$5*1000))*MAX(MIN(CQ173,$J$5),$I$5)*MAX(MIN(CQ173,$J$5),$I$5)+$G$5*MAX(MIN(CQ173,$J$5),$I$5)*(DJ173*DC173/($K$5*1000))+$H$5*(DJ173*DC173/($K$5*1000))*(DJ173*DC173/($K$5*1000)))</f>
        <v>2.9497377313603916</v>
      </c>
      <c r="Z173">
        <f t="shared" si="82"/>
        <v>4.1437448542895917E-2</v>
      </c>
      <c r="AA173">
        <f t="shared" si="83"/>
        <v>2.5927459059831973E-2</v>
      </c>
      <c r="AB173">
        <f t="shared" si="84"/>
        <v>193.80891291275094</v>
      </c>
      <c r="AC173">
        <f>(DE173+(AB173+2*0.95*0.0000000567*(((DE173+$B$7)+273)^4-(DE173+273)^4)-44100*Q173)/(1.84*29.3*Y173+8*0.95*0.0000000567*(DE173+273)^3))</f>
        <v>35.914397594499775</v>
      </c>
      <c r="AD173">
        <f>($C$7*DF173+$D$7*DG173+$E$7*AC173)</f>
        <v>35.142670000000003</v>
      </c>
      <c r="AE173">
        <f t="shared" si="85"/>
        <v>5.6931503305905604</v>
      </c>
      <c r="AF173">
        <f t="shared" si="86"/>
        <v>71.310808719610037</v>
      </c>
      <c r="AG173">
        <f t="shared" si="87"/>
        <v>4.0211784170725462</v>
      </c>
      <c r="AH173">
        <f t="shared" si="88"/>
        <v>5.6389465906684455</v>
      </c>
      <c r="AI173">
        <f t="shared" si="89"/>
        <v>1.6719719135180142</v>
      </c>
      <c r="AJ173">
        <f t="shared" si="90"/>
        <v>-31.711475528710064</v>
      </c>
      <c r="AK173">
        <f t="shared" si="91"/>
        <v>-27.483448439779799</v>
      </c>
      <c r="AL173">
        <f>2*0.95*0.0000000567*(((DE173+$B$7)+273)^4-(AD173+273)^4)</f>
        <v>-2.1771541072457996</v>
      </c>
      <c r="AM173">
        <f t="shared" si="92"/>
        <v>132.43683483701528</v>
      </c>
      <c r="AN173">
        <v>0</v>
      </c>
      <c r="AO173">
        <v>0</v>
      </c>
      <c r="AP173">
        <f>IF(AN173*$H$13&gt;=AR173,1,(AR173/(AR173-AN173*$H$13)))</f>
        <v>1</v>
      </c>
      <c r="AQ173">
        <f t="shared" si="93"/>
        <v>0</v>
      </c>
      <c r="AR173">
        <f>MAX(0,($B$13+$C$13*DJ173)/(1+$D$13*DJ173)*DC173/(DE173+273)*$E$13)</f>
        <v>52102.846726842799</v>
      </c>
      <c r="AS173" t="s">
        <v>414</v>
      </c>
      <c r="AT173">
        <v>12558.6</v>
      </c>
      <c r="AU173">
        <v>607.06799999999998</v>
      </c>
      <c r="AV173">
        <v>2188.17</v>
      </c>
      <c r="AW173">
        <f t="shared" si="94"/>
        <v>0.72256817340517421</v>
      </c>
      <c r="AX173">
        <v>-1.734461745173538</v>
      </c>
      <c r="AY173" t="s">
        <v>1162</v>
      </c>
      <c r="AZ173">
        <v>12540</v>
      </c>
      <c r="BA173">
        <v>747.44528000000003</v>
      </c>
      <c r="BB173">
        <v>1254.4000000000001</v>
      </c>
      <c r="BC173">
        <f t="shared" si="95"/>
        <v>0.40414119897959189</v>
      </c>
      <c r="BD173">
        <v>0.5</v>
      </c>
      <c r="BE173">
        <f t="shared" si="96"/>
        <v>1009.2134806801821</v>
      </c>
      <c r="BF173">
        <f t="shared" si="97"/>
        <v>11.243519031686283</v>
      </c>
      <c r="BG173">
        <f t="shared" si="98"/>
        <v>203.93237305422798</v>
      </c>
      <c r="BH173">
        <f t="shared" si="99"/>
        <v>1.285950002185169E-2</v>
      </c>
      <c r="BI173">
        <f t="shared" si="100"/>
        <v>0.74439572704081625</v>
      </c>
      <c r="BJ173">
        <f t="shared" si="101"/>
        <v>503.15657412745225</v>
      </c>
      <c r="BK173" t="s">
        <v>1163</v>
      </c>
      <c r="BL173">
        <v>-1102.6500000000001</v>
      </c>
      <c r="BM173">
        <f t="shared" si="102"/>
        <v>-1102.6500000000001</v>
      </c>
      <c r="BN173">
        <f t="shared" si="103"/>
        <v>1.8790258290816326</v>
      </c>
      <c r="BO173">
        <f t="shared" si="104"/>
        <v>0.21508017224920983</v>
      </c>
      <c r="BP173">
        <f t="shared" si="105"/>
        <v>0.28374994682176474</v>
      </c>
      <c r="BQ173">
        <f t="shared" si="106"/>
        <v>0.78314484684829422</v>
      </c>
      <c r="BR173">
        <f t="shared" si="107"/>
        <v>0.59058175879861008</v>
      </c>
      <c r="BS173">
        <f t="shared" si="108"/>
        <v>-0.31729165769913115</v>
      </c>
      <c r="BT173">
        <f t="shared" si="109"/>
        <v>1.3172916576991311</v>
      </c>
      <c r="BU173">
        <v>3432</v>
      </c>
      <c r="BV173">
        <v>300</v>
      </c>
      <c r="BW173">
        <v>300</v>
      </c>
      <c r="BX173">
        <v>300</v>
      </c>
      <c r="BY173">
        <v>12540</v>
      </c>
      <c r="BZ173">
        <v>1111.71</v>
      </c>
      <c r="CA173">
        <v>-9.3447900000000004E-3</v>
      </c>
      <c r="CB173">
        <v>-30.98</v>
      </c>
      <c r="CC173" t="s">
        <v>417</v>
      </c>
      <c r="CD173" t="s">
        <v>417</v>
      </c>
      <c r="CE173" t="s">
        <v>417</v>
      </c>
      <c r="CF173" t="s">
        <v>417</v>
      </c>
      <c r="CG173" t="s">
        <v>417</v>
      </c>
      <c r="CH173" t="s">
        <v>417</v>
      </c>
      <c r="CI173" t="s">
        <v>417</v>
      </c>
      <c r="CJ173" t="s">
        <v>417</v>
      </c>
      <c r="CK173" t="s">
        <v>417</v>
      </c>
      <c r="CL173" t="s">
        <v>417</v>
      </c>
      <c r="CM173">
        <f>$B$11*DK173+$C$11*DL173+$F$11*DW173*(1-DZ173)</f>
        <v>1200.0363333333339</v>
      </c>
      <c r="CN173">
        <f t="shared" si="110"/>
        <v>1009.2134806801821</v>
      </c>
      <c r="CO173">
        <f>($B$11*$D$9+$C$11*$D$9+$F$11*((EJ173+EB173)/MAX(EJ173+EB173+EK173, 0.1)*$I$9+EK173/MAX(EJ173+EB173+EK173, 0.1)*$J$9))/($B$11+$C$11+$F$11)</f>
        <v>0.84098577071987124</v>
      </c>
      <c r="CP173">
        <f>($B$11*$K$9+$C$11*$K$9+$F$11*((EJ173+EB173)/MAX(EJ173+EB173+EK173, 0.1)*$P$9+EK173/MAX(EJ173+EB173+EK173, 0.1)*$Q$9))/($B$11+$C$11+$F$11)</f>
        <v>0.16150253748935173</v>
      </c>
      <c r="CQ173">
        <v>6</v>
      </c>
      <c r="CR173">
        <v>0.5</v>
      </c>
      <c r="CS173" t="s">
        <v>418</v>
      </c>
      <c r="CT173">
        <v>2</v>
      </c>
      <c r="CU173">
        <v>1690409818.849999</v>
      </c>
      <c r="CV173">
        <v>409.55506666666668</v>
      </c>
      <c r="CW173">
        <v>421.0884666666667</v>
      </c>
      <c r="CX173">
        <v>39.732813333333333</v>
      </c>
      <c r="CY173">
        <v>39.042580000000001</v>
      </c>
      <c r="CZ173">
        <v>408.32826666666671</v>
      </c>
      <c r="DA173">
        <v>39.108813333333323</v>
      </c>
      <c r="DB173">
        <v>600.24046666666663</v>
      </c>
      <c r="DC173">
        <v>101.10566666666671</v>
      </c>
      <c r="DD173">
        <v>9.9812626666666696E-2</v>
      </c>
      <c r="DE173">
        <v>34.969846666666662</v>
      </c>
      <c r="DF173">
        <v>35.142670000000003</v>
      </c>
      <c r="DG173">
        <v>999.9000000000002</v>
      </c>
      <c r="DH173">
        <v>0</v>
      </c>
      <c r="DI173">
        <v>0</v>
      </c>
      <c r="DJ173">
        <v>10004.915333333331</v>
      </c>
      <c r="DK173">
        <v>0</v>
      </c>
      <c r="DL173">
        <v>695.17656666666664</v>
      </c>
      <c r="DM173">
        <v>-11.53342333333333</v>
      </c>
      <c r="DN173">
        <v>426.49953333333337</v>
      </c>
      <c r="DO173">
        <v>438.19679999999988</v>
      </c>
      <c r="DP173">
        <v>0.68648456666666668</v>
      </c>
      <c r="DQ173">
        <v>421.0884666666667</v>
      </c>
      <c r="DR173">
        <v>39.042580000000001</v>
      </c>
      <c r="DS173">
        <v>4.0168340000000002</v>
      </c>
      <c r="DT173">
        <v>3.947426333333333</v>
      </c>
      <c r="DU173">
        <v>28.978739999999998</v>
      </c>
      <c r="DV173">
        <v>28.67793</v>
      </c>
      <c r="DW173">
        <v>1200.0363333333339</v>
      </c>
      <c r="DX173">
        <v>0.96700353333333311</v>
      </c>
      <c r="DY173">
        <v>3.299628000000001E-2</v>
      </c>
      <c r="DZ173">
        <v>0</v>
      </c>
      <c r="EA173">
        <v>747.98390000000029</v>
      </c>
      <c r="EB173">
        <v>4.9993100000000004</v>
      </c>
      <c r="EC173">
        <v>12732.33333333333</v>
      </c>
      <c r="ED173">
        <v>10576.763333333331</v>
      </c>
      <c r="EE173">
        <v>42.625</v>
      </c>
      <c r="EF173">
        <v>43.936999999999983</v>
      </c>
      <c r="EG173">
        <v>43.087199999999982</v>
      </c>
      <c r="EH173">
        <v>43.728999999999999</v>
      </c>
      <c r="EI173">
        <v>44.112399999999987</v>
      </c>
      <c r="EJ173">
        <v>1155.604333333333</v>
      </c>
      <c r="EK173">
        <v>39.432000000000002</v>
      </c>
      <c r="EL173">
        <v>0</v>
      </c>
      <c r="EM173">
        <v>131.80000019073489</v>
      </c>
      <c r="EN173">
        <v>0</v>
      </c>
      <c r="EO173">
        <v>747.44528000000003</v>
      </c>
      <c r="EP173">
        <v>-84.786615260563011</v>
      </c>
      <c r="EQ173">
        <v>5594.7307571321662</v>
      </c>
      <c r="ER173">
        <v>12742.111999999999</v>
      </c>
      <c r="ES173">
        <v>15</v>
      </c>
      <c r="ET173">
        <v>1690409844.5999999</v>
      </c>
      <c r="EU173" t="s">
        <v>1164</v>
      </c>
      <c r="EV173">
        <v>1690409714.0999999</v>
      </c>
      <c r="EW173">
        <v>1690409844.5999999</v>
      </c>
      <c r="EX173">
        <v>116</v>
      </c>
      <c r="EY173">
        <v>-3.0000000000000001E-3</v>
      </c>
      <c r="EZ173">
        <v>4.0000000000000001E-3</v>
      </c>
      <c r="FA173">
        <v>1.2230000000000001</v>
      </c>
      <c r="FB173">
        <v>0.624</v>
      </c>
      <c r="FC173">
        <v>415</v>
      </c>
      <c r="FD173">
        <v>39</v>
      </c>
      <c r="FE173">
        <v>0.56000000000000005</v>
      </c>
      <c r="FF173">
        <v>0.16</v>
      </c>
      <c r="FG173">
        <v>11.302067965519029</v>
      </c>
      <c r="FH173">
        <v>-1.640629816205079</v>
      </c>
      <c r="FI173">
        <v>0.1261747968040057</v>
      </c>
      <c r="FJ173">
        <v>0</v>
      </c>
      <c r="FK173">
        <v>-11.6248775</v>
      </c>
      <c r="FL173">
        <v>1.477910318949373</v>
      </c>
      <c r="FM173">
        <v>0.14824888614674309</v>
      </c>
      <c r="FN173">
        <v>1</v>
      </c>
      <c r="FO173">
        <v>409.51990000000012</v>
      </c>
      <c r="FP173">
        <v>2.1419265850944411</v>
      </c>
      <c r="FQ173">
        <v>0.15703637582844729</v>
      </c>
      <c r="FR173">
        <v>1</v>
      </c>
      <c r="FS173">
        <v>0.60715965000000005</v>
      </c>
      <c r="FT173">
        <v>1.293686183864915</v>
      </c>
      <c r="FU173">
        <v>0.12885205877081479</v>
      </c>
      <c r="FV173">
        <v>0</v>
      </c>
      <c r="FW173">
        <v>39.710786666666657</v>
      </c>
      <c r="FX173">
        <v>1.061803781979876</v>
      </c>
      <c r="FY173">
        <v>7.7574466303173453E-2</v>
      </c>
      <c r="FZ173">
        <v>0</v>
      </c>
      <c r="GA173">
        <v>2</v>
      </c>
      <c r="GB173">
        <v>5</v>
      </c>
      <c r="GC173" t="s">
        <v>1165</v>
      </c>
      <c r="GD173">
        <v>3.1682899999999998</v>
      </c>
      <c r="GE173">
        <v>2.79366</v>
      </c>
      <c r="GF173">
        <v>0.10092</v>
      </c>
      <c r="GG173">
        <v>0.10381899999999999</v>
      </c>
      <c r="GH173">
        <v>0.16631599999999999</v>
      </c>
      <c r="GI173">
        <v>0.16519800000000001</v>
      </c>
      <c r="GJ173">
        <v>27605.7</v>
      </c>
      <c r="GK173">
        <v>22006.7</v>
      </c>
      <c r="GL173">
        <v>28738.9</v>
      </c>
      <c r="GM173">
        <v>24089.599999999999</v>
      </c>
      <c r="GN173">
        <v>30486.7</v>
      </c>
      <c r="GO173">
        <v>29356.1</v>
      </c>
      <c r="GP173">
        <v>39647</v>
      </c>
      <c r="GQ173">
        <v>39306.1</v>
      </c>
      <c r="GR173">
        <v>2.0587200000000001</v>
      </c>
      <c r="GS173">
        <v>1.7325299999999999</v>
      </c>
      <c r="GT173">
        <v>9.9096400000000001E-2</v>
      </c>
      <c r="GU173">
        <v>0</v>
      </c>
      <c r="GV173">
        <v>33.498199999999997</v>
      </c>
      <c r="GW173">
        <v>999.9</v>
      </c>
      <c r="GX173">
        <v>60.8</v>
      </c>
      <c r="GY173">
        <v>38.700000000000003</v>
      </c>
      <c r="GZ173">
        <v>41.576900000000002</v>
      </c>
      <c r="HA173">
        <v>62.037799999999997</v>
      </c>
      <c r="HB173">
        <v>28.056899999999999</v>
      </c>
      <c r="HC173">
        <v>1</v>
      </c>
      <c r="HD173">
        <v>0.66457299999999997</v>
      </c>
      <c r="HE173">
        <v>0</v>
      </c>
      <c r="HF173">
        <v>20.278199999999998</v>
      </c>
      <c r="HG173">
        <v>5.2195400000000003</v>
      </c>
      <c r="HH173">
        <v>11.914099999999999</v>
      </c>
      <c r="HI173">
        <v>4.9625000000000004</v>
      </c>
      <c r="HJ173">
        <v>3.29135</v>
      </c>
      <c r="HK173">
        <v>9999</v>
      </c>
      <c r="HL173">
        <v>9999</v>
      </c>
      <c r="HM173">
        <v>9999</v>
      </c>
      <c r="HN173">
        <v>999.9</v>
      </c>
      <c r="HO173">
        <v>4.9703099999999996</v>
      </c>
      <c r="HP173">
        <v>1.8754599999999999</v>
      </c>
      <c r="HQ173">
        <v>1.8742399999999999</v>
      </c>
      <c r="HR173">
        <v>1.87347</v>
      </c>
      <c r="HS173">
        <v>1.8748400000000001</v>
      </c>
      <c r="HT173">
        <v>1.86981</v>
      </c>
      <c r="HU173">
        <v>1.8739300000000001</v>
      </c>
      <c r="HV173">
        <v>1.87897</v>
      </c>
      <c r="HW173">
        <v>0</v>
      </c>
      <c r="HX173">
        <v>0</v>
      </c>
      <c r="HY173">
        <v>0</v>
      </c>
      <c r="HZ173">
        <v>0</v>
      </c>
      <c r="IA173" t="s">
        <v>421</v>
      </c>
      <c r="IB173" t="s">
        <v>422</v>
      </c>
      <c r="IC173" t="s">
        <v>423</v>
      </c>
      <c r="ID173" t="s">
        <v>423</v>
      </c>
      <c r="IE173" t="s">
        <v>423</v>
      </c>
      <c r="IF173" t="s">
        <v>423</v>
      </c>
      <c r="IG173">
        <v>0</v>
      </c>
      <c r="IH173">
        <v>100</v>
      </c>
      <c r="II173">
        <v>100</v>
      </c>
      <c r="IJ173">
        <v>1.2270000000000001</v>
      </c>
      <c r="IK173">
        <v>0.624</v>
      </c>
      <c r="IL173">
        <v>1.2052530251881379</v>
      </c>
      <c r="IM173">
        <v>7.5022699049890511E-4</v>
      </c>
      <c r="IN173">
        <v>-1.9075414379404558E-6</v>
      </c>
      <c r="IO173">
        <v>4.87577687351772E-10</v>
      </c>
      <c r="IP173">
        <v>0.62026499999999629</v>
      </c>
      <c r="IQ173">
        <v>0</v>
      </c>
      <c r="IR173">
        <v>0</v>
      </c>
      <c r="IS173">
        <v>0</v>
      </c>
      <c r="IT173">
        <v>1</v>
      </c>
      <c r="IU173">
        <v>1943</v>
      </c>
      <c r="IV173">
        <v>1</v>
      </c>
      <c r="IW173">
        <v>21</v>
      </c>
      <c r="IX173">
        <v>1.9</v>
      </c>
      <c r="IY173">
        <v>1.9</v>
      </c>
      <c r="IZ173">
        <v>1.1230500000000001</v>
      </c>
      <c r="JA173">
        <v>2.4389599999999998</v>
      </c>
      <c r="JB173">
        <v>1.42578</v>
      </c>
      <c r="JC173">
        <v>2.2656200000000002</v>
      </c>
      <c r="JD173">
        <v>1.5478499999999999</v>
      </c>
      <c r="JE173">
        <v>2.4706999999999999</v>
      </c>
      <c r="JF173">
        <v>41.248199999999997</v>
      </c>
      <c r="JG173">
        <v>14.885</v>
      </c>
      <c r="JH173">
        <v>18</v>
      </c>
      <c r="JI173">
        <v>627.15099999999995</v>
      </c>
      <c r="JJ173">
        <v>398.21800000000002</v>
      </c>
      <c r="JK173">
        <v>34.465499999999999</v>
      </c>
      <c r="JL173">
        <v>35.464799999999997</v>
      </c>
      <c r="JM173">
        <v>29.999500000000001</v>
      </c>
      <c r="JN173">
        <v>35.354300000000002</v>
      </c>
      <c r="JO173">
        <v>35.271700000000003</v>
      </c>
      <c r="JP173">
        <v>22.4923</v>
      </c>
      <c r="JQ173">
        <v>3.7902</v>
      </c>
      <c r="JR173">
        <v>100</v>
      </c>
      <c r="JS173">
        <v>-999.9</v>
      </c>
      <c r="JT173">
        <v>421.18200000000002</v>
      </c>
      <c r="JU173">
        <v>39</v>
      </c>
      <c r="JV173">
        <v>93.645200000000003</v>
      </c>
      <c r="JW173">
        <v>99.998800000000003</v>
      </c>
    </row>
    <row r="174" spans="1:283" x14ac:dyDescent="0.2">
      <c r="A174">
        <v>158</v>
      </c>
      <c r="B174">
        <v>1690409934.0999999</v>
      </c>
      <c r="C174">
        <v>31564</v>
      </c>
      <c r="D174" t="s">
        <v>1166</v>
      </c>
      <c r="E174" t="s">
        <v>1167</v>
      </c>
      <c r="F174">
        <v>15</v>
      </c>
      <c r="P174">
        <v>1690409926.349999</v>
      </c>
      <c r="Q174">
        <f t="shared" si="74"/>
        <v>1.2399559548266152E-3</v>
      </c>
      <c r="R174">
        <f t="shared" si="75"/>
        <v>1.2399559548266152</v>
      </c>
      <c r="S174">
        <f t="shared" si="76"/>
        <v>11.099867159332623</v>
      </c>
      <c r="T174">
        <f t="shared" si="77"/>
        <v>410.03566666666671</v>
      </c>
      <c r="U174">
        <f t="shared" si="78"/>
        <v>167.03558928688034</v>
      </c>
      <c r="V174">
        <f t="shared" si="79"/>
        <v>16.905278377370081</v>
      </c>
      <c r="W174">
        <f t="shared" si="80"/>
        <v>41.498743586585924</v>
      </c>
      <c r="X174">
        <f t="shared" si="81"/>
        <v>7.63698816285487E-2</v>
      </c>
      <c r="Y174">
        <f>IF(LEFT(CS174,1)&lt;&gt;"0",IF(LEFT(CS174,1)="1",3,CT174),$D$5+$E$5*(DJ174*DC174/($K$5*1000))+$F$5*(DJ174*DC174/($K$5*1000))*MAX(MIN(CQ174,$J$5),$I$5)*MAX(MIN(CQ174,$J$5),$I$5)+$G$5*MAX(MIN(CQ174,$J$5),$I$5)*(DJ174*DC174/($K$5*1000))+$H$5*(DJ174*DC174/($K$5*1000))*(DJ174*DC174/($K$5*1000)))</f>
        <v>2.9483314950629662</v>
      </c>
      <c r="Z174">
        <f t="shared" si="82"/>
        <v>7.5287693592920965E-2</v>
      </c>
      <c r="AA174">
        <f t="shared" si="83"/>
        <v>4.7150761238297249E-2</v>
      </c>
      <c r="AB174">
        <f t="shared" si="84"/>
        <v>241.73293377470631</v>
      </c>
      <c r="AC174">
        <f>(DE174+(AB174+2*0.95*0.0000000567*(((DE174+$B$7)+273)^4-(DE174+273)^4)-44100*Q174)/(1.84*29.3*Y174+8*0.95*0.0000000567*(DE174+273)^3))</f>
        <v>35.783563445793469</v>
      </c>
      <c r="AD174">
        <f>($C$7*DF174+$D$7*DG174+$E$7*AC174)</f>
        <v>35.054259999999999</v>
      </c>
      <c r="AE174">
        <f t="shared" si="85"/>
        <v>5.6653654087051102</v>
      </c>
      <c r="AF174">
        <f t="shared" si="86"/>
        <v>73.45114402938357</v>
      </c>
      <c r="AG174">
        <f t="shared" si="87"/>
        <v>4.0787597958558024</v>
      </c>
      <c r="AH174">
        <f t="shared" si="88"/>
        <v>5.553024190098558</v>
      </c>
      <c r="AI174">
        <f t="shared" si="89"/>
        <v>1.5866056128493078</v>
      </c>
      <c r="AJ174">
        <f t="shared" si="90"/>
        <v>-54.682057607853729</v>
      </c>
      <c r="AK174">
        <f t="shared" si="91"/>
        <v>-57.436744226469202</v>
      </c>
      <c r="AL174">
        <f>2*0.95*0.0000000567*(((DE174+$B$7)+273)^4-(AD174+273)^4)</f>
        <v>-4.5440400056668215</v>
      </c>
      <c r="AM174">
        <f t="shared" si="92"/>
        <v>125.07009193471656</v>
      </c>
      <c r="AN174">
        <v>0</v>
      </c>
      <c r="AO174">
        <v>0</v>
      </c>
      <c r="AP174">
        <f>IF(AN174*$H$13&gt;=AR174,1,(AR174/(AR174-AN174*$H$13)))</f>
        <v>1</v>
      </c>
      <c r="AQ174">
        <f t="shared" si="93"/>
        <v>0</v>
      </c>
      <c r="AR174">
        <f>MAX(0,($B$13+$C$13*DJ174)/(1+$D$13*DJ174)*DC174/(DE174+273)*$E$13)</f>
        <v>52109.84262150251</v>
      </c>
      <c r="AS174" t="s">
        <v>414</v>
      </c>
      <c r="AT174">
        <v>12558.6</v>
      </c>
      <c r="AU174">
        <v>607.06799999999998</v>
      </c>
      <c r="AV174">
        <v>2188.17</v>
      </c>
      <c r="AW174">
        <f t="shared" si="94"/>
        <v>0.72256817340517421</v>
      </c>
      <c r="AX174">
        <v>-1.734461745173538</v>
      </c>
      <c r="AY174" t="s">
        <v>1168</v>
      </c>
      <c r="AZ174">
        <v>12537.9</v>
      </c>
      <c r="BA174">
        <v>691.59388461538458</v>
      </c>
      <c r="BB174">
        <v>987.51599999999996</v>
      </c>
      <c r="BC174">
        <f t="shared" si="95"/>
        <v>0.29966310964542897</v>
      </c>
      <c r="BD174">
        <v>0.5</v>
      </c>
      <c r="BE174">
        <f t="shared" si="96"/>
        <v>1261.1928705568425</v>
      </c>
      <c r="BF174">
        <f t="shared" si="97"/>
        <v>11.099867159332623</v>
      </c>
      <c r="BG174">
        <f t="shared" si="98"/>
        <v>188.96648872685421</v>
      </c>
      <c r="BH174">
        <f t="shared" si="99"/>
        <v>1.0176341148233372E-2</v>
      </c>
      <c r="BI174">
        <f t="shared" si="100"/>
        <v>1.2158324523349495</v>
      </c>
      <c r="BJ174">
        <f t="shared" si="101"/>
        <v>453.94689295857972</v>
      </c>
      <c r="BK174" t="s">
        <v>1169</v>
      </c>
      <c r="BL174">
        <v>-836.85</v>
      </c>
      <c r="BM174">
        <f t="shared" si="102"/>
        <v>-836.85</v>
      </c>
      <c r="BN174">
        <f t="shared" si="103"/>
        <v>1.8474293074745118</v>
      </c>
      <c r="BO174">
        <f t="shared" si="104"/>
        <v>0.16220545405067591</v>
      </c>
      <c r="BP174">
        <f t="shared" si="105"/>
        <v>0.39690778903941132</v>
      </c>
      <c r="BQ174">
        <f t="shared" si="106"/>
        <v>0.777825393705882</v>
      </c>
      <c r="BR174">
        <f t="shared" si="107"/>
        <v>0.75937795284554688</v>
      </c>
      <c r="BS174">
        <f t="shared" si="108"/>
        <v>-0.19627361843692126</v>
      </c>
      <c r="BT174">
        <f t="shared" si="109"/>
        <v>1.1962736184369214</v>
      </c>
      <c r="BU174">
        <v>3434</v>
      </c>
      <c r="BV174">
        <v>300</v>
      </c>
      <c r="BW174">
        <v>300</v>
      </c>
      <c r="BX174">
        <v>300</v>
      </c>
      <c r="BY174">
        <v>12537.9</v>
      </c>
      <c r="BZ174">
        <v>915.7</v>
      </c>
      <c r="CA174">
        <v>-9.0820799999999993E-3</v>
      </c>
      <c r="CB174">
        <v>-11.36</v>
      </c>
      <c r="CC174" t="s">
        <v>417</v>
      </c>
      <c r="CD174" t="s">
        <v>417</v>
      </c>
      <c r="CE174" t="s">
        <v>417</v>
      </c>
      <c r="CF174" t="s">
        <v>417</v>
      </c>
      <c r="CG174" t="s">
        <v>417</v>
      </c>
      <c r="CH174" t="s">
        <v>417</v>
      </c>
      <c r="CI174" t="s">
        <v>417</v>
      </c>
      <c r="CJ174" t="s">
        <v>417</v>
      </c>
      <c r="CK174" t="s">
        <v>417</v>
      </c>
      <c r="CL174" t="s">
        <v>417</v>
      </c>
      <c r="CM174">
        <f>$B$11*DK174+$C$11*DL174+$F$11*DW174*(1-DZ174)</f>
        <v>1499.979</v>
      </c>
      <c r="CN174">
        <f t="shared" si="110"/>
        <v>1261.1928705568425</v>
      </c>
      <c r="CO174">
        <f>($B$11*$D$9+$C$11*$D$9+$F$11*((EJ174+EB174)/MAX(EJ174+EB174+EK174, 0.1)*$I$9+EK174/MAX(EJ174+EB174+EK174, 0.1)*$J$9))/($B$11+$C$11+$F$11)</f>
        <v>0.84080701833615168</v>
      </c>
      <c r="CP174">
        <f>($B$11*$K$9+$C$11*$K$9+$F$11*((EJ174+EB174)/MAX(EJ174+EB174+EK174, 0.1)*$P$9+EK174/MAX(EJ174+EB174+EK174, 0.1)*$Q$9))/($B$11+$C$11+$F$11)</f>
        <v>0.16115754538877297</v>
      </c>
      <c r="CQ174">
        <v>6</v>
      </c>
      <c r="CR174">
        <v>0.5</v>
      </c>
      <c r="CS174" t="s">
        <v>418</v>
      </c>
      <c r="CT174">
        <v>2</v>
      </c>
      <c r="CU174">
        <v>1690409926.349999</v>
      </c>
      <c r="CV174">
        <v>410.03566666666671</v>
      </c>
      <c r="CW174">
        <v>421.64053333333328</v>
      </c>
      <c r="CX174">
        <v>40.30090666666667</v>
      </c>
      <c r="CY174">
        <v>39.111273333333337</v>
      </c>
      <c r="CZ174">
        <v>408.80923333333328</v>
      </c>
      <c r="DA174">
        <v>39.67671</v>
      </c>
      <c r="DB174">
        <v>600.17716666666672</v>
      </c>
      <c r="DC174">
        <v>101.1076666666667</v>
      </c>
      <c r="DD174">
        <v>9.9976863333333318E-2</v>
      </c>
      <c r="DE174">
        <v>34.692909999999998</v>
      </c>
      <c r="DF174">
        <v>35.054259999999999</v>
      </c>
      <c r="DG174">
        <v>999.9000000000002</v>
      </c>
      <c r="DH174">
        <v>0</v>
      </c>
      <c r="DI174">
        <v>0</v>
      </c>
      <c r="DJ174">
        <v>9996.7283333333326</v>
      </c>
      <c r="DK174">
        <v>0</v>
      </c>
      <c r="DL174">
        <v>1700.4463333333331</v>
      </c>
      <c r="DM174">
        <v>-11.604760000000001</v>
      </c>
      <c r="DN174">
        <v>427.25450000000001</v>
      </c>
      <c r="DO174">
        <v>438.80259999999998</v>
      </c>
      <c r="DP174">
        <v>1.18963</v>
      </c>
      <c r="DQ174">
        <v>421.64053333333328</v>
      </c>
      <c r="DR174">
        <v>39.111273333333337</v>
      </c>
      <c r="DS174">
        <v>4.0747343333333337</v>
      </c>
      <c r="DT174">
        <v>3.9544539999999988</v>
      </c>
      <c r="DU174">
        <v>29.226279999999999</v>
      </c>
      <c r="DV174">
        <v>28.708593333333329</v>
      </c>
      <c r="DW174">
        <v>1499.979</v>
      </c>
      <c r="DX174">
        <v>0.97300760000000042</v>
      </c>
      <c r="DY174">
        <v>2.6992166666666661E-2</v>
      </c>
      <c r="DZ174">
        <v>0</v>
      </c>
      <c r="EA174">
        <v>692.07589999999993</v>
      </c>
      <c r="EB174">
        <v>4.9993100000000004</v>
      </c>
      <c r="EC174">
        <v>12229.07333333333</v>
      </c>
      <c r="ED174">
        <v>13259.08</v>
      </c>
      <c r="EE174">
        <v>42.849800000000002</v>
      </c>
      <c r="EF174">
        <v>44.178733333333312</v>
      </c>
      <c r="EG174">
        <v>43.125</v>
      </c>
      <c r="EH174">
        <v>43.703799999999987</v>
      </c>
      <c r="EI174">
        <v>44.125</v>
      </c>
      <c r="EJ174">
        <v>1454.628666666667</v>
      </c>
      <c r="EK174">
        <v>40.350333333333317</v>
      </c>
      <c r="EL174">
        <v>0</v>
      </c>
      <c r="EM174">
        <v>107.2000000476837</v>
      </c>
      <c r="EN174">
        <v>0</v>
      </c>
      <c r="EO174">
        <v>691.59388461538458</v>
      </c>
      <c r="EP174">
        <v>-62.847829089856027</v>
      </c>
      <c r="EQ174">
        <v>-916.57777836736159</v>
      </c>
      <c r="ER174">
        <v>12221.95</v>
      </c>
      <c r="ES174">
        <v>15</v>
      </c>
      <c r="ET174">
        <v>1690409844.5999999</v>
      </c>
      <c r="EU174" t="s">
        <v>1164</v>
      </c>
      <c r="EV174">
        <v>1690409714.0999999</v>
      </c>
      <c r="EW174">
        <v>1690409844.5999999</v>
      </c>
      <c r="EX174">
        <v>116</v>
      </c>
      <c r="EY174">
        <v>-3.0000000000000001E-3</v>
      </c>
      <c r="EZ174">
        <v>4.0000000000000001E-3</v>
      </c>
      <c r="FA174">
        <v>1.2230000000000001</v>
      </c>
      <c r="FB174">
        <v>0.624</v>
      </c>
      <c r="FC174">
        <v>415</v>
      </c>
      <c r="FD174">
        <v>39</v>
      </c>
      <c r="FE174">
        <v>0.56000000000000005</v>
      </c>
      <c r="FF174">
        <v>0.16</v>
      </c>
      <c r="FG174">
        <v>11.10980665118827</v>
      </c>
      <c r="FH174">
        <v>-0.35931226478426731</v>
      </c>
      <c r="FI174">
        <v>5.6442966803256493E-2</v>
      </c>
      <c r="FJ174">
        <v>1</v>
      </c>
      <c r="FK174">
        <v>-11.625047500000001</v>
      </c>
      <c r="FL174">
        <v>0.27151181988745338</v>
      </c>
      <c r="FM174">
        <v>5.1063186286697808E-2</v>
      </c>
      <c r="FN174">
        <v>1</v>
      </c>
      <c r="FO174">
        <v>410.03896666666668</v>
      </c>
      <c r="FP174">
        <v>-0.56550834260385774</v>
      </c>
      <c r="FQ174">
        <v>5.0861565930370882E-2</v>
      </c>
      <c r="FR174">
        <v>1</v>
      </c>
      <c r="FS174">
        <v>1.1623110000000001</v>
      </c>
      <c r="FT174">
        <v>0.44743992495309332</v>
      </c>
      <c r="FU174">
        <v>4.7348226302576527E-2</v>
      </c>
      <c r="FV174">
        <v>1</v>
      </c>
      <c r="FW174">
        <v>40.298596666666661</v>
      </c>
      <c r="FX174">
        <v>0.24421535038924849</v>
      </c>
      <c r="FY174">
        <v>1.8037432990558561E-2</v>
      </c>
      <c r="FZ174">
        <v>1</v>
      </c>
      <c r="GA174">
        <v>5</v>
      </c>
      <c r="GB174">
        <v>5</v>
      </c>
      <c r="GC174" t="s">
        <v>420</v>
      </c>
      <c r="GD174">
        <v>3.1684100000000002</v>
      </c>
      <c r="GE174">
        <v>2.7965599999999999</v>
      </c>
      <c r="GF174">
        <v>0.10097100000000001</v>
      </c>
      <c r="GG174">
        <v>0.103936</v>
      </c>
      <c r="GH174">
        <v>0.16772300000000001</v>
      </c>
      <c r="GI174">
        <v>0.16534599999999999</v>
      </c>
      <c r="GJ174">
        <v>27606.799999999999</v>
      </c>
      <c r="GK174">
        <v>22009.5</v>
      </c>
      <c r="GL174">
        <v>28741.3</v>
      </c>
      <c r="GM174">
        <v>24095.5</v>
      </c>
      <c r="GN174">
        <v>30436.1</v>
      </c>
      <c r="GO174">
        <v>29357.4</v>
      </c>
      <c r="GP174">
        <v>39649</v>
      </c>
      <c r="GQ174">
        <v>39315.4</v>
      </c>
      <c r="GR174">
        <v>2.0667300000000002</v>
      </c>
      <c r="GS174">
        <v>1.73552</v>
      </c>
      <c r="GT174">
        <v>0.14442199999999999</v>
      </c>
      <c r="GU174">
        <v>0</v>
      </c>
      <c r="GV174">
        <v>32.720100000000002</v>
      </c>
      <c r="GW174">
        <v>999.9</v>
      </c>
      <c r="GX174">
        <v>61.2</v>
      </c>
      <c r="GY174">
        <v>38.700000000000003</v>
      </c>
      <c r="GZ174">
        <v>41.849899999999998</v>
      </c>
      <c r="HA174">
        <v>61.7378</v>
      </c>
      <c r="HB174">
        <v>28.337299999999999</v>
      </c>
      <c r="HC174">
        <v>1</v>
      </c>
      <c r="HD174">
        <v>0.655775</v>
      </c>
      <c r="HE174">
        <v>0</v>
      </c>
      <c r="HF174">
        <v>20.276399999999999</v>
      </c>
      <c r="HG174">
        <v>5.2229799999999997</v>
      </c>
      <c r="HH174">
        <v>11.914099999999999</v>
      </c>
      <c r="HI174">
        <v>4.9635499999999997</v>
      </c>
      <c r="HJ174">
        <v>3.2919999999999998</v>
      </c>
      <c r="HK174">
        <v>9999</v>
      </c>
      <c r="HL174">
        <v>9999</v>
      </c>
      <c r="HM174">
        <v>9999</v>
      </c>
      <c r="HN174">
        <v>999.9</v>
      </c>
      <c r="HO174">
        <v>4.9703099999999996</v>
      </c>
      <c r="HP174">
        <v>1.8754599999999999</v>
      </c>
      <c r="HQ174">
        <v>1.8742399999999999</v>
      </c>
      <c r="HR174">
        <v>1.87347</v>
      </c>
      <c r="HS174">
        <v>1.8748499999999999</v>
      </c>
      <c r="HT174">
        <v>1.8697999999999999</v>
      </c>
      <c r="HU174">
        <v>1.8739300000000001</v>
      </c>
      <c r="HV174">
        <v>1.87897</v>
      </c>
      <c r="HW174">
        <v>0</v>
      </c>
      <c r="HX174">
        <v>0</v>
      </c>
      <c r="HY174">
        <v>0</v>
      </c>
      <c r="HZ174">
        <v>0</v>
      </c>
      <c r="IA174" t="s">
        <v>421</v>
      </c>
      <c r="IB174" t="s">
        <v>422</v>
      </c>
      <c r="IC174" t="s">
        <v>423</v>
      </c>
      <c r="ID174" t="s">
        <v>423</v>
      </c>
      <c r="IE174" t="s">
        <v>423</v>
      </c>
      <c r="IF174" t="s">
        <v>423</v>
      </c>
      <c r="IG174">
        <v>0</v>
      </c>
      <c r="IH174">
        <v>100</v>
      </c>
      <c r="II174">
        <v>100</v>
      </c>
      <c r="IJ174">
        <v>1.226</v>
      </c>
      <c r="IK174">
        <v>0.62419999999999998</v>
      </c>
      <c r="IL174">
        <v>1.2052530251881379</v>
      </c>
      <c r="IM174">
        <v>7.5022699049890511E-4</v>
      </c>
      <c r="IN174">
        <v>-1.9075414379404558E-6</v>
      </c>
      <c r="IO174">
        <v>4.87577687351772E-10</v>
      </c>
      <c r="IP174">
        <v>0.62419500000000738</v>
      </c>
      <c r="IQ174">
        <v>0</v>
      </c>
      <c r="IR174">
        <v>0</v>
      </c>
      <c r="IS174">
        <v>0</v>
      </c>
      <c r="IT174">
        <v>1</v>
      </c>
      <c r="IU174">
        <v>1943</v>
      </c>
      <c r="IV174">
        <v>1</v>
      </c>
      <c r="IW174">
        <v>21</v>
      </c>
      <c r="IX174">
        <v>3.7</v>
      </c>
      <c r="IY174">
        <v>1.5</v>
      </c>
      <c r="IZ174">
        <v>1.1242700000000001</v>
      </c>
      <c r="JA174">
        <v>2.4438499999999999</v>
      </c>
      <c r="JB174">
        <v>1.42578</v>
      </c>
      <c r="JC174">
        <v>2.2668499999999998</v>
      </c>
      <c r="JD174">
        <v>1.5478499999999999</v>
      </c>
      <c r="JE174">
        <v>2.4890099999999999</v>
      </c>
      <c r="JF174">
        <v>41.274099999999997</v>
      </c>
      <c r="JG174">
        <v>14.8325</v>
      </c>
      <c r="JH174">
        <v>18</v>
      </c>
      <c r="JI174">
        <v>632.572</v>
      </c>
      <c r="JJ174">
        <v>399.51900000000001</v>
      </c>
      <c r="JK174">
        <v>34.340899999999998</v>
      </c>
      <c r="JL174">
        <v>35.380200000000002</v>
      </c>
      <c r="JM174">
        <v>29.9998</v>
      </c>
      <c r="JN174">
        <v>35.286000000000001</v>
      </c>
      <c r="JO174">
        <v>35.212699999999998</v>
      </c>
      <c r="JP174">
        <v>22.522500000000001</v>
      </c>
      <c r="JQ174">
        <v>6.6068199999999999</v>
      </c>
      <c r="JR174">
        <v>100</v>
      </c>
      <c r="JS174">
        <v>-999.9</v>
      </c>
      <c r="JT174">
        <v>421.71699999999998</v>
      </c>
      <c r="JU174">
        <v>39</v>
      </c>
      <c r="JV174">
        <v>93.651300000000006</v>
      </c>
      <c r="JW174">
        <v>100.023</v>
      </c>
    </row>
    <row r="175" spans="1:283" x14ac:dyDescent="0.2">
      <c r="A175">
        <v>159</v>
      </c>
      <c r="B175">
        <v>1690410110.5999999</v>
      </c>
      <c r="C175">
        <v>31740.5</v>
      </c>
      <c r="D175" t="s">
        <v>1170</v>
      </c>
      <c r="E175" t="s">
        <v>1171</v>
      </c>
      <c r="F175">
        <v>15</v>
      </c>
      <c r="P175">
        <v>1690410102.849999</v>
      </c>
      <c r="Q175">
        <f t="shared" si="74"/>
        <v>3.5693034278862164E-4</v>
      </c>
      <c r="R175">
        <f t="shared" si="75"/>
        <v>0.35693034278862162</v>
      </c>
      <c r="S175">
        <f t="shared" si="76"/>
        <v>5.0208908925601561</v>
      </c>
      <c r="T175">
        <f t="shared" si="77"/>
        <v>409.77896666666658</v>
      </c>
      <c r="U175">
        <f t="shared" si="78"/>
        <v>20.030693216854331</v>
      </c>
      <c r="V175">
        <f t="shared" si="79"/>
        <v>2.0271621456094842</v>
      </c>
      <c r="W175">
        <f t="shared" si="80"/>
        <v>41.47077688727591</v>
      </c>
      <c r="X175">
        <f t="shared" si="81"/>
        <v>2.0997589072138414E-2</v>
      </c>
      <c r="Y175">
        <f>IF(LEFT(CS175,1)&lt;&gt;"0",IF(LEFT(CS175,1)="1",3,CT175),$D$5+$E$5*(DJ175*DC175/($K$5*1000))+$F$5*(DJ175*DC175/($K$5*1000))*MAX(MIN(CQ175,$J$5),$I$5)*MAX(MIN(CQ175,$J$5),$I$5)+$G$5*MAX(MIN(CQ175,$J$5),$I$5)*(DJ175*DC175/($K$5*1000))+$H$5*(DJ175*DC175/($K$5*1000))*(DJ175*DC175/($K$5*1000)))</f>
        <v>2.9488867758074369</v>
      </c>
      <c r="Z175">
        <f t="shared" si="82"/>
        <v>2.0914879235609269E-2</v>
      </c>
      <c r="AA175">
        <f t="shared" si="83"/>
        <v>1.3079203410081598E-2</v>
      </c>
      <c r="AB175">
        <f t="shared" si="84"/>
        <v>193.80039457871203</v>
      </c>
      <c r="AC175">
        <f>(DE175+(AB175+2*0.95*0.0000000567*(((DE175+$B$7)+273)^4-(DE175+273)^4)-44100*Q175)/(1.84*29.3*Y175+8*0.95*0.0000000567*(DE175+273)^3))</f>
        <v>35.471455910185831</v>
      </c>
      <c r="AD175">
        <f>($C$7*DF175+$D$7*DG175+$E$7*AC175)</f>
        <v>34.857120000000002</v>
      </c>
      <c r="AE175">
        <f t="shared" si="85"/>
        <v>5.6038335653619979</v>
      </c>
      <c r="AF175">
        <f t="shared" si="86"/>
        <v>72.317948446986122</v>
      </c>
      <c r="AG175">
        <f t="shared" si="87"/>
        <v>3.958314234909162</v>
      </c>
      <c r="AH175">
        <f t="shared" si="88"/>
        <v>5.4734880066611264</v>
      </c>
      <c r="AI175">
        <f t="shared" si="89"/>
        <v>1.6455193304528359</v>
      </c>
      <c r="AJ175">
        <f t="shared" si="90"/>
        <v>-15.740628116978215</v>
      </c>
      <c r="AK175">
        <f t="shared" si="91"/>
        <v>-67.392314651735589</v>
      </c>
      <c r="AL175">
        <f>2*0.95*0.0000000567*(((DE175+$B$7)+273)^4-(AD175+273)^4)</f>
        <v>-5.3188039812593635</v>
      </c>
      <c r="AM175">
        <f t="shared" si="92"/>
        <v>105.34864782873889</v>
      </c>
      <c r="AN175">
        <v>0</v>
      </c>
      <c r="AO175">
        <v>0</v>
      </c>
      <c r="AP175">
        <f>IF(AN175*$H$13&gt;=AR175,1,(AR175/(AR175-AN175*$H$13)))</f>
        <v>1</v>
      </c>
      <c r="AQ175">
        <f t="shared" si="93"/>
        <v>0</v>
      </c>
      <c r="AR175">
        <f>MAX(0,($B$13+$C$13*DJ175)/(1+$D$13*DJ175)*DC175/(DE175+273)*$E$13)</f>
        <v>52169.538470254658</v>
      </c>
      <c r="AS175" t="s">
        <v>414</v>
      </c>
      <c r="AT175">
        <v>12558.6</v>
      </c>
      <c r="AU175">
        <v>607.06799999999998</v>
      </c>
      <c r="AV175">
        <v>2188.17</v>
      </c>
      <c r="AW175">
        <f t="shared" si="94"/>
        <v>0.72256817340517421</v>
      </c>
      <c r="AX175">
        <v>-1.734461745173538</v>
      </c>
      <c r="AY175" t="s">
        <v>1172</v>
      </c>
      <c r="AZ175">
        <v>12552</v>
      </c>
      <c r="BA175">
        <v>604.25243999999998</v>
      </c>
      <c r="BB175">
        <v>776.88499999999999</v>
      </c>
      <c r="BC175">
        <f t="shared" si="95"/>
        <v>0.22221121530213617</v>
      </c>
      <c r="BD175">
        <v>0.5</v>
      </c>
      <c r="BE175">
        <f t="shared" si="96"/>
        <v>1009.1669103516646</v>
      </c>
      <c r="BF175">
        <f t="shared" si="97"/>
        <v>5.0208908925601561</v>
      </c>
      <c r="BG175">
        <f t="shared" si="98"/>
        <v>112.12410279597265</v>
      </c>
      <c r="BH175">
        <f t="shared" si="99"/>
        <v>6.6939894366727249E-3</v>
      </c>
      <c r="BI175">
        <f t="shared" si="100"/>
        <v>1.8165944766599949</v>
      </c>
      <c r="BJ175">
        <f t="shared" si="101"/>
        <v>403.640704245856</v>
      </c>
      <c r="BK175" t="s">
        <v>1173</v>
      </c>
      <c r="BL175">
        <v>2.31</v>
      </c>
      <c r="BM175">
        <f t="shared" si="102"/>
        <v>2.31</v>
      </c>
      <c r="BN175">
        <f t="shared" si="103"/>
        <v>0.99702658694658797</v>
      </c>
      <c r="BO175">
        <f t="shared" si="104"/>
        <v>0.22287391149985475</v>
      </c>
      <c r="BP175">
        <f t="shared" si="105"/>
        <v>0.64564290485209486</v>
      </c>
      <c r="BQ175">
        <f t="shared" si="106"/>
        <v>1.0165799654922651</v>
      </c>
      <c r="BR175">
        <f t="shared" si="107"/>
        <v>0.89259579710859893</v>
      </c>
      <c r="BS175">
        <f t="shared" si="108"/>
        <v>8.5202591083399608E-4</v>
      </c>
      <c r="BT175">
        <f t="shared" si="109"/>
        <v>0.999147974089166</v>
      </c>
      <c r="BU175">
        <v>3436</v>
      </c>
      <c r="BV175">
        <v>300</v>
      </c>
      <c r="BW175">
        <v>300</v>
      </c>
      <c r="BX175">
        <v>300</v>
      </c>
      <c r="BY175">
        <v>12552</v>
      </c>
      <c r="BZ175">
        <v>748.47</v>
      </c>
      <c r="CA175">
        <v>-9.3495999999999996E-3</v>
      </c>
      <c r="CB175">
        <v>-3.91</v>
      </c>
      <c r="CC175" t="s">
        <v>417</v>
      </c>
      <c r="CD175" t="s">
        <v>417</v>
      </c>
      <c r="CE175" t="s">
        <v>417</v>
      </c>
      <c r="CF175" t="s">
        <v>417</v>
      </c>
      <c r="CG175" t="s">
        <v>417</v>
      </c>
      <c r="CH175" t="s">
        <v>417</v>
      </c>
      <c r="CI175" t="s">
        <v>417</v>
      </c>
      <c r="CJ175" t="s">
        <v>417</v>
      </c>
      <c r="CK175" t="s">
        <v>417</v>
      </c>
      <c r="CL175" t="s">
        <v>417</v>
      </c>
      <c r="CM175">
        <f>$B$11*DK175+$C$11*DL175+$F$11*DW175*(1-DZ175)</f>
        <v>1199.980666666667</v>
      </c>
      <c r="CN175">
        <f t="shared" si="110"/>
        <v>1009.1669103516646</v>
      </c>
      <c r="CO175">
        <f>($B$11*$D$9+$C$11*$D$9+$F$11*((EJ175+EB175)/MAX(EJ175+EB175+EK175, 0.1)*$I$9+EK175/MAX(EJ175+EB175+EK175, 0.1)*$J$9))/($B$11+$C$11+$F$11)</f>
        <v>0.84098597451153179</v>
      </c>
      <c r="CP175">
        <f>($B$11*$K$9+$C$11*$K$9+$F$11*((EJ175+EB175)/MAX(EJ175+EB175+EK175, 0.1)*$P$9+EK175/MAX(EJ175+EB175+EK175, 0.1)*$Q$9))/($B$11+$C$11+$F$11)</f>
        <v>0.16150293080725631</v>
      </c>
      <c r="CQ175">
        <v>6</v>
      </c>
      <c r="CR175">
        <v>0.5</v>
      </c>
      <c r="CS175" t="s">
        <v>418</v>
      </c>
      <c r="CT175">
        <v>2</v>
      </c>
      <c r="CU175">
        <v>1690410102.849999</v>
      </c>
      <c r="CV175">
        <v>409.77896666666658</v>
      </c>
      <c r="CW175">
        <v>414.94476666666668</v>
      </c>
      <c r="CX175">
        <v>39.112696666666658</v>
      </c>
      <c r="CY175">
        <v>38.769816666666657</v>
      </c>
      <c r="CZ175">
        <v>408.59596666666658</v>
      </c>
      <c r="DA175">
        <v>38.464696666666661</v>
      </c>
      <c r="DB175">
        <v>600.15719999999988</v>
      </c>
      <c r="DC175">
        <v>101.10266666666671</v>
      </c>
      <c r="DD175">
        <v>0.1001286466666667</v>
      </c>
      <c r="DE175">
        <v>34.433216666666667</v>
      </c>
      <c r="DF175">
        <v>34.857120000000002</v>
      </c>
      <c r="DG175">
        <v>999.9000000000002</v>
      </c>
      <c r="DH175">
        <v>0</v>
      </c>
      <c r="DI175">
        <v>0</v>
      </c>
      <c r="DJ175">
        <v>10000.377</v>
      </c>
      <c r="DK175">
        <v>0</v>
      </c>
      <c r="DL175">
        <v>963.78683333333333</v>
      </c>
      <c r="DM175">
        <v>-5.122123666666667</v>
      </c>
      <c r="DN175">
        <v>426.49373333333341</v>
      </c>
      <c r="DO175">
        <v>431.68090000000012</v>
      </c>
      <c r="DP175">
        <v>0.31905460000000002</v>
      </c>
      <c r="DQ175">
        <v>414.94476666666668</v>
      </c>
      <c r="DR175">
        <v>38.769816666666657</v>
      </c>
      <c r="DS175">
        <v>3.951992333333334</v>
      </c>
      <c r="DT175">
        <v>3.9197353333333331</v>
      </c>
      <c r="DU175">
        <v>28.697873333333341</v>
      </c>
      <c r="DV175">
        <v>28.556609999999999</v>
      </c>
      <c r="DW175">
        <v>1199.980666666667</v>
      </c>
      <c r="DX175">
        <v>0.96699643333333329</v>
      </c>
      <c r="DY175">
        <v>3.3003379999999999E-2</v>
      </c>
      <c r="DZ175">
        <v>0</v>
      </c>
      <c r="EA175">
        <v>604.29683333333344</v>
      </c>
      <c r="EB175">
        <v>4.9993100000000004</v>
      </c>
      <c r="EC175">
        <v>9994.1153333333314</v>
      </c>
      <c r="ED175">
        <v>10576.24666666667</v>
      </c>
      <c r="EE175">
        <v>42.841399999999993</v>
      </c>
      <c r="EF175">
        <v>44.195466666666647</v>
      </c>
      <c r="EG175">
        <v>43.207999999999977</v>
      </c>
      <c r="EH175">
        <v>43.962199999999982</v>
      </c>
      <c r="EI175">
        <v>44.32879999999998</v>
      </c>
      <c r="EJ175">
        <v>1155.5426666666669</v>
      </c>
      <c r="EK175">
        <v>39.43833333333334</v>
      </c>
      <c r="EL175">
        <v>0</v>
      </c>
      <c r="EM175">
        <v>176.20000004768369</v>
      </c>
      <c r="EN175">
        <v>0</v>
      </c>
      <c r="EO175">
        <v>604.25243999999998</v>
      </c>
      <c r="EP175">
        <v>-3.532230775435083</v>
      </c>
      <c r="EQ175">
        <v>-15567.499223463839</v>
      </c>
      <c r="ER175">
        <v>9649.6115999999984</v>
      </c>
      <c r="ES175">
        <v>15</v>
      </c>
      <c r="ET175">
        <v>1690410136.5999999</v>
      </c>
      <c r="EU175" t="s">
        <v>1174</v>
      </c>
      <c r="EV175">
        <v>1690410127.5999999</v>
      </c>
      <c r="EW175">
        <v>1690410136.5999999</v>
      </c>
      <c r="EX175">
        <v>117</v>
      </c>
      <c r="EY175">
        <v>-4.1000000000000002E-2</v>
      </c>
      <c r="EZ175">
        <v>2.4E-2</v>
      </c>
      <c r="FA175">
        <v>1.1830000000000001</v>
      </c>
      <c r="FB175">
        <v>0.64800000000000002</v>
      </c>
      <c r="FC175">
        <v>415</v>
      </c>
      <c r="FD175">
        <v>39</v>
      </c>
      <c r="FE175">
        <v>0.39</v>
      </c>
      <c r="FF175">
        <v>0.37</v>
      </c>
      <c r="FG175">
        <v>4.9870395156547254</v>
      </c>
      <c r="FH175">
        <v>0.32186971189820179</v>
      </c>
      <c r="FI175">
        <v>4.0773721408994178E-2</v>
      </c>
      <c r="FJ175">
        <v>1</v>
      </c>
      <c r="FK175">
        <v>-5.1125927500000001</v>
      </c>
      <c r="FL175">
        <v>-0.3415424015009329</v>
      </c>
      <c r="FM175">
        <v>4.2817432313690902E-2</v>
      </c>
      <c r="FN175">
        <v>1</v>
      </c>
      <c r="FO175">
        <v>409.82253333333341</v>
      </c>
      <c r="FP175">
        <v>-0.15040711902099069</v>
      </c>
      <c r="FQ175">
        <v>1.8058669816887821E-2</v>
      </c>
      <c r="FR175">
        <v>1</v>
      </c>
      <c r="FS175">
        <v>0.29975619999999997</v>
      </c>
      <c r="FT175">
        <v>0.31045614258911752</v>
      </c>
      <c r="FU175">
        <v>3.806173694946146E-2</v>
      </c>
      <c r="FV175">
        <v>1</v>
      </c>
      <c r="FW175">
        <v>39.088893333333317</v>
      </c>
      <c r="FX175">
        <v>0.25449076751949179</v>
      </c>
      <c r="FY175">
        <v>1.84411303582207E-2</v>
      </c>
      <c r="FZ175">
        <v>1</v>
      </c>
      <c r="GA175">
        <v>5</v>
      </c>
      <c r="GB175">
        <v>5</v>
      </c>
      <c r="GC175" t="s">
        <v>420</v>
      </c>
      <c r="GD175">
        <v>3.1687599999999998</v>
      </c>
      <c r="GE175">
        <v>2.7979799999999999</v>
      </c>
      <c r="GF175">
        <v>0.100955</v>
      </c>
      <c r="GG175">
        <v>0.10269399999999999</v>
      </c>
      <c r="GH175">
        <v>0.16431100000000001</v>
      </c>
      <c r="GI175">
        <v>0.164517</v>
      </c>
      <c r="GJ175">
        <v>27619.7</v>
      </c>
      <c r="GK175">
        <v>22041.3</v>
      </c>
      <c r="GL175">
        <v>28753.599999999999</v>
      </c>
      <c r="GM175">
        <v>24096.400000000001</v>
      </c>
      <c r="GN175">
        <v>30573.200000000001</v>
      </c>
      <c r="GO175">
        <v>29387.3</v>
      </c>
      <c r="GP175">
        <v>39666.1</v>
      </c>
      <c r="GQ175">
        <v>39317.199999999997</v>
      </c>
      <c r="GR175">
        <v>2.0707800000000001</v>
      </c>
      <c r="GS175">
        <v>1.7380500000000001</v>
      </c>
      <c r="GT175">
        <v>0.13608100000000001</v>
      </c>
      <c r="GU175">
        <v>0</v>
      </c>
      <c r="GV175">
        <v>32.6496</v>
      </c>
      <c r="GW175">
        <v>999.9</v>
      </c>
      <c r="GX175">
        <v>61.1</v>
      </c>
      <c r="GY175">
        <v>38.799999999999997</v>
      </c>
      <c r="GZ175">
        <v>42.014099999999999</v>
      </c>
      <c r="HA175">
        <v>62.047800000000002</v>
      </c>
      <c r="HB175">
        <v>29.118600000000001</v>
      </c>
      <c r="HC175">
        <v>1</v>
      </c>
      <c r="HD175">
        <v>0.65002499999999996</v>
      </c>
      <c r="HE175">
        <v>0</v>
      </c>
      <c r="HF175">
        <v>20.279499999999999</v>
      </c>
      <c r="HG175">
        <v>5.2223800000000002</v>
      </c>
      <c r="HH175">
        <v>11.914099999999999</v>
      </c>
      <c r="HI175">
        <v>4.9633000000000003</v>
      </c>
      <c r="HJ175">
        <v>3.2919999999999998</v>
      </c>
      <c r="HK175">
        <v>9999</v>
      </c>
      <c r="HL175">
        <v>9999</v>
      </c>
      <c r="HM175">
        <v>9999</v>
      </c>
      <c r="HN175">
        <v>999.9</v>
      </c>
      <c r="HO175">
        <v>4.9703099999999996</v>
      </c>
      <c r="HP175">
        <v>1.8754500000000001</v>
      </c>
      <c r="HQ175">
        <v>1.8742300000000001</v>
      </c>
      <c r="HR175">
        <v>1.8734599999999999</v>
      </c>
      <c r="HS175">
        <v>1.87483</v>
      </c>
      <c r="HT175">
        <v>1.8697999999999999</v>
      </c>
      <c r="HU175">
        <v>1.87392</v>
      </c>
      <c r="HV175">
        <v>1.87897</v>
      </c>
      <c r="HW175">
        <v>0</v>
      </c>
      <c r="HX175">
        <v>0</v>
      </c>
      <c r="HY175">
        <v>0</v>
      </c>
      <c r="HZ175">
        <v>0</v>
      </c>
      <c r="IA175" t="s">
        <v>421</v>
      </c>
      <c r="IB175" t="s">
        <v>422</v>
      </c>
      <c r="IC175" t="s">
        <v>423</v>
      </c>
      <c r="ID175" t="s">
        <v>423</v>
      </c>
      <c r="IE175" t="s">
        <v>423</v>
      </c>
      <c r="IF175" t="s">
        <v>423</v>
      </c>
      <c r="IG175">
        <v>0</v>
      </c>
      <c r="IH175">
        <v>100</v>
      </c>
      <c r="II175">
        <v>100</v>
      </c>
      <c r="IJ175">
        <v>1.1830000000000001</v>
      </c>
      <c r="IK175">
        <v>0.64800000000000002</v>
      </c>
      <c r="IL175">
        <v>1.2052530251881379</v>
      </c>
      <c r="IM175">
        <v>7.5022699049890511E-4</v>
      </c>
      <c r="IN175">
        <v>-1.9075414379404558E-6</v>
      </c>
      <c r="IO175">
        <v>4.87577687351772E-10</v>
      </c>
      <c r="IP175">
        <v>0.62419500000000738</v>
      </c>
      <c r="IQ175">
        <v>0</v>
      </c>
      <c r="IR175">
        <v>0</v>
      </c>
      <c r="IS175">
        <v>0</v>
      </c>
      <c r="IT175">
        <v>1</v>
      </c>
      <c r="IU175">
        <v>1943</v>
      </c>
      <c r="IV175">
        <v>1</v>
      </c>
      <c r="IW175">
        <v>21</v>
      </c>
      <c r="IX175">
        <v>6.6</v>
      </c>
      <c r="IY175">
        <v>4.4000000000000004</v>
      </c>
      <c r="IZ175">
        <v>1.1096200000000001</v>
      </c>
      <c r="JA175">
        <v>2.4426299999999999</v>
      </c>
      <c r="JB175">
        <v>1.42578</v>
      </c>
      <c r="JC175">
        <v>2.2644000000000002</v>
      </c>
      <c r="JD175">
        <v>1.5478499999999999</v>
      </c>
      <c r="JE175">
        <v>2.50732</v>
      </c>
      <c r="JF175">
        <v>41.248199999999997</v>
      </c>
      <c r="JG175">
        <v>14.78</v>
      </c>
      <c r="JH175">
        <v>18</v>
      </c>
      <c r="JI175">
        <v>634.97699999999998</v>
      </c>
      <c r="JJ175">
        <v>400.464</v>
      </c>
      <c r="JK175">
        <v>34.219499999999996</v>
      </c>
      <c r="JL175">
        <v>35.282800000000002</v>
      </c>
      <c r="JM175">
        <v>29.999400000000001</v>
      </c>
      <c r="JN175">
        <v>35.209099999999999</v>
      </c>
      <c r="JO175">
        <v>35.131599999999999</v>
      </c>
      <c r="JP175">
        <v>22.241299999999999</v>
      </c>
      <c r="JQ175">
        <v>4.0457200000000002</v>
      </c>
      <c r="JR175">
        <v>100</v>
      </c>
      <c r="JS175">
        <v>-999.9</v>
      </c>
      <c r="JT175">
        <v>415.04199999999997</v>
      </c>
      <c r="JU175">
        <v>39</v>
      </c>
      <c r="JV175">
        <v>93.691500000000005</v>
      </c>
      <c r="JW175">
        <v>100.027</v>
      </c>
    </row>
    <row r="176" spans="1:283" x14ac:dyDescent="0.2">
      <c r="A176">
        <v>160</v>
      </c>
      <c r="B176">
        <v>1690410268.0999999</v>
      </c>
      <c r="C176">
        <v>31898</v>
      </c>
      <c r="D176" t="s">
        <v>1175</v>
      </c>
      <c r="E176" t="s">
        <v>1176</v>
      </c>
      <c r="F176">
        <v>15</v>
      </c>
      <c r="P176">
        <v>1690410260.349999</v>
      </c>
      <c r="Q176">
        <f t="shared" si="74"/>
        <v>7.5202298496505101E-4</v>
      </c>
      <c r="R176">
        <f t="shared" si="75"/>
        <v>0.75202298496505104</v>
      </c>
      <c r="S176">
        <f t="shared" si="76"/>
        <v>5.6159997876846086</v>
      </c>
      <c r="T176">
        <f t="shared" si="77"/>
        <v>410.02473333333342</v>
      </c>
      <c r="U176">
        <f t="shared" si="78"/>
        <v>185.58283584311681</v>
      </c>
      <c r="V176">
        <f t="shared" si="79"/>
        <v>18.780492679945564</v>
      </c>
      <c r="W176">
        <f t="shared" si="80"/>
        <v>41.493419733454878</v>
      </c>
      <c r="X176">
        <f t="shared" si="81"/>
        <v>4.1913135799789301E-2</v>
      </c>
      <c r="Y176">
        <f>IF(LEFT(CS176,1)&lt;&gt;"0",IF(LEFT(CS176,1)="1",3,CT176),$D$5+$E$5*(DJ176*DC176/($K$5*1000))+$F$5*(DJ176*DC176/($K$5*1000))*MAX(MIN(CQ176,$J$5),$I$5)*MAX(MIN(CQ176,$J$5),$I$5)+$G$5*MAX(MIN(CQ176,$J$5),$I$5)*(DJ176*DC176/($K$5*1000))+$H$5*(DJ176*DC176/($K$5*1000))*(DJ176*DC176/($K$5*1000)))</f>
        <v>2.9491693320815058</v>
      </c>
      <c r="Z176">
        <f t="shared" si="82"/>
        <v>4.1585008732562621E-2</v>
      </c>
      <c r="AA176">
        <f t="shared" si="83"/>
        <v>2.6019897104813498E-2</v>
      </c>
      <c r="AB176">
        <f t="shared" si="84"/>
        <v>98.067197361072729</v>
      </c>
      <c r="AC176">
        <f>(DE176+(AB176+2*0.95*0.0000000567*(((DE176+$B$7)+273)^4-(DE176+273)^4)-44100*Q176)/(1.84*29.3*Y176+8*0.95*0.0000000567*(DE176+273)^3))</f>
        <v>35.125747650570403</v>
      </c>
      <c r="AD176">
        <f>($C$7*DF176+$D$7*DG176+$E$7*AC176)</f>
        <v>35.405349999999999</v>
      </c>
      <c r="AE176">
        <f t="shared" si="85"/>
        <v>5.7764035286945656</v>
      </c>
      <c r="AF176">
        <f t="shared" si="86"/>
        <v>72.444823500214696</v>
      </c>
      <c r="AG176">
        <f t="shared" si="87"/>
        <v>4.0350665434315651</v>
      </c>
      <c r="AH176">
        <f t="shared" si="88"/>
        <v>5.5698479870264395</v>
      </c>
      <c r="AI176">
        <f t="shared" si="89"/>
        <v>1.7413369852630005</v>
      </c>
      <c r="AJ176">
        <f t="shared" si="90"/>
        <v>-33.164213636958749</v>
      </c>
      <c r="AK176">
        <f t="shared" si="91"/>
        <v>-104.60692634254217</v>
      </c>
      <c r="AL176">
        <f>2*0.95*0.0000000567*(((DE176+$B$7)+273)^4-(AD176+273)^4)</f>
        <v>-8.2898692001990906</v>
      </c>
      <c r="AM176">
        <f t="shared" si="92"/>
        <v>-47.993811818627279</v>
      </c>
      <c r="AN176">
        <v>0</v>
      </c>
      <c r="AO176">
        <v>0</v>
      </c>
      <c r="AP176">
        <f>IF(AN176*$H$13&gt;=AR176,1,(AR176/(AR176-AN176*$H$13)))</f>
        <v>1</v>
      </c>
      <c r="AQ176">
        <f t="shared" si="93"/>
        <v>0</v>
      </c>
      <c r="AR176">
        <f>MAX(0,($B$13+$C$13*DJ176)/(1+$D$13*DJ176)*DC176/(DE176+273)*$E$13)</f>
        <v>52124.191752101586</v>
      </c>
      <c r="AS176" t="s">
        <v>414</v>
      </c>
      <c r="AT176">
        <v>12558.6</v>
      </c>
      <c r="AU176">
        <v>607.06799999999998</v>
      </c>
      <c r="AV176">
        <v>2188.17</v>
      </c>
      <c r="AW176">
        <f t="shared" si="94"/>
        <v>0.72256817340517421</v>
      </c>
      <c r="AX176">
        <v>-1.734461745173538</v>
      </c>
      <c r="AY176" t="s">
        <v>1177</v>
      </c>
      <c r="AZ176">
        <v>12584.6</v>
      </c>
      <c r="BA176">
        <v>778.87756000000013</v>
      </c>
      <c r="BB176">
        <v>1574.36</v>
      </c>
      <c r="BC176">
        <f t="shared" si="95"/>
        <v>0.50527353337229086</v>
      </c>
      <c r="BD176">
        <v>0.5</v>
      </c>
      <c r="BE176">
        <f t="shared" si="96"/>
        <v>505.19215738915693</v>
      </c>
      <c r="BF176">
        <f t="shared" si="97"/>
        <v>5.6159997876846086</v>
      </c>
      <c r="BG176">
        <f t="shared" si="98"/>
        <v>127.6301131979949</v>
      </c>
      <c r="BH176">
        <f t="shared" si="99"/>
        <v>1.4549833019668154E-2</v>
      </c>
      <c r="BI176">
        <f t="shared" si="100"/>
        <v>0.38987906196803795</v>
      </c>
      <c r="BJ176">
        <f t="shared" si="101"/>
        <v>547.81379715343576</v>
      </c>
      <c r="BK176" t="s">
        <v>1178</v>
      </c>
      <c r="BL176">
        <v>606.53</v>
      </c>
      <c r="BM176">
        <f t="shared" si="102"/>
        <v>606.53</v>
      </c>
      <c r="BN176">
        <f t="shared" si="103"/>
        <v>0.61474503925404611</v>
      </c>
      <c r="BO176">
        <f t="shared" si="104"/>
        <v>0.82192372627424215</v>
      </c>
      <c r="BP176">
        <f t="shared" si="105"/>
        <v>0.38808451986545617</v>
      </c>
      <c r="BQ176">
        <f t="shared" si="106"/>
        <v>0.82238087361417223</v>
      </c>
      <c r="BR176">
        <f t="shared" si="107"/>
        <v>0.38821657299782059</v>
      </c>
      <c r="BS176">
        <f t="shared" si="108"/>
        <v>0.6400510469156615</v>
      </c>
      <c r="BT176">
        <f t="shared" si="109"/>
        <v>0.3599489530843385</v>
      </c>
      <c r="BU176">
        <v>3438</v>
      </c>
      <c r="BV176">
        <v>300</v>
      </c>
      <c r="BW176">
        <v>300</v>
      </c>
      <c r="BX176">
        <v>300</v>
      </c>
      <c r="BY176">
        <v>12584.6</v>
      </c>
      <c r="BZ176">
        <v>1368.85</v>
      </c>
      <c r="CA176">
        <v>-9.89312E-3</v>
      </c>
      <c r="CB176">
        <v>-61.25</v>
      </c>
      <c r="CC176" t="s">
        <v>417</v>
      </c>
      <c r="CD176" t="s">
        <v>417</v>
      </c>
      <c r="CE176" t="s">
        <v>417</v>
      </c>
      <c r="CF176" t="s">
        <v>417</v>
      </c>
      <c r="CG176" t="s">
        <v>417</v>
      </c>
      <c r="CH176" t="s">
        <v>417</v>
      </c>
      <c r="CI176" t="s">
        <v>417</v>
      </c>
      <c r="CJ176" t="s">
        <v>417</v>
      </c>
      <c r="CK176" t="s">
        <v>417</v>
      </c>
      <c r="CL176" t="s">
        <v>417</v>
      </c>
      <c r="CM176">
        <f>$B$11*DK176+$C$11*DL176+$F$11*DW176*(1-DZ176)</f>
        <v>599.99566666666681</v>
      </c>
      <c r="CN176">
        <f t="shared" si="110"/>
        <v>505.19215738915693</v>
      </c>
      <c r="CO176">
        <f>($B$11*$D$9+$C$11*$D$9+$F$11*((EJ176+EB176)/MAX(EJ176+EB176+EK176, 0.1)*$I$9+EK176/MAX(EJ176+EB176+EK176, 0.1)*$J$9))/($B$11+$C$11+$F$11)</f>
        <v>0.84199301004255611</v>
      </c>
      <c r="CP176">
        <f>($B$11*$K$9+$C$11*$K$9+$F$11*((EJ176+EB176)/MAX(EJ176+EB176+EK176, 0.1)*$P$9+EK176/MAX(EJ176+EB176+EK176, 0.1)*$Q$9))/($B$11+$C$11+$F$11)</f>
        <v>0.16344650938213337</v>
      </c>
      <c r="CQ176">
        <v>6</v>
      </c>
      <c r="CR176">
        <v>0.5</v>
      </c>
      <c r="CS176" t="s">
        <v>418</v>
      </c>
      <c r="CT176">
        <v>2</v>
      </c>
      <c r="CU176">
        <v>1690410260.349999</v>
      </c>
      <c r="CV176">
        <v>410.02473333333342</v>
      </c>
      <c r="CW176">
        <v>415.94713333333328</v>
      </c>
      <c r="CX176">
        <v>39.87324000000001</v>
      </c>
      <c r="CY176">
        <v>39.151439999999987</v>
      </c>
      <c r="CZ176">
        <v>408.83273333333341</v>
      </c>
      <c r="DA176">
        <v>39.233240000000009</v>
      </c>
      <c r="DB176">
        <v>600.1973333333334</v>
      </c>
      <c r="DC176">
        <v>101.0976666666667</v>
      </c>
      <c r="DD176">
        <v>9.9691346666666639E-2</v>
      </c>
      <c r="DE176">
        <v>34.747426666666669</v>
      </c>
      <c r="DF176">
        <v>35.405349999999999</v>
      </c>
      <c r="DG176">
        <v>999.9000000000002</v>
      </c>
      <c r="DH176">
        <v>0</v>
      </c>
      <c r="DI176">
        <v>0</v>
      </c>
      <c r="DJ176">
        <v>10002.477000000001</v>
      </c>
      <c r="DK176">
        <v>0</v>
      </c>
      <c r="DL176">
        <v>135.12666666666669</v>
      </c>
      <c r="DM176">
        <v>-5.929011</v>
      </c>
      <c r="DN176">
        <v>427.04953333333339</v>
      </c>
      <c r="DO176">
        <v>432.89573333333328</v>
      </c>
      <c r="DP176">
        <v>0.73008203333333332</v>
      </c>
      <c r="DQ176">
        <v>415.94713333333328</v>
      </c>
      <c r="DR176">
        <v>39.151439999999987</v>
      </c>
      <c r="DS176">
        <v>4.031927333333333</v>
      </c>
      <c r="DT176">
        <v>3.9581179999999998</v>
      </c>
      <c r="DU176">
        <v>29.043569999999999</v>
      </c>
      <c r="DV176">
        <v>28.724573333333339</v>
      </c>
      <c r="DW176">
        <v>599.99566666666681</v>
      </c>
      <c r="DX176">
        <v>0.93301100000000015</v>
      </c>
      <c r="DY176">
        <v>6.6989299999999988E-2</v>
      </c>
      <c r="DZ176">
        <v>0</v>
      </c>
      <c r="EA176">
        <v>779.46793333333312</v>
      </c>
      <c r="EB176">
        <v>4.9993100000000004</v>
      </c>
      <c r="EC176">
        <v>7782.7216666666673</v>
      </c>
      <c r="ED176">
        <v>5203.7483333333339</v>
      </c>
      <c r="EE176">
        <v>41.551733333333338</v>
      </c>
      <c r="EF176">
        <v>43.226899999999979</v>
      </c>
      <c r="EG176">
        <v>42.476899999999979</v>
      </c>
      <c r="EH176">
        <v>42.96429999999998</v>
      </c>
      <c r="EI176">
        <v>43.272733333333328</v>
      </c>
      <c r="EJ176">
        <v>555.13766666666663</v>
      </c>
      <c r="EK176">
        <v>39.859999999999992</v>
      </c>
      <c r="EL176">
        <v>0</v>
      </c>
      <c r="EM176">
        <v>157.0999999046326</v>
      </c>
      <c r="EN176">
        <v>0</v>
      </c>
      <c r="EO176">
        <v>778.87756000000013</v>
      </c>
      <c r="EP176">
        <v>-58.08553854905341</v>
      </c>
      <c r="EQ176">
        <v>-483.61307760983522</v>
      </c>
      <c r="ER176">
        <v>7776.6555999999991</v>
      </c>
      <c r="ES176">
        <v>15</v>
      </c>
      <c r="ET176">
        <v>1690410297.5999999</v>
      </c>
      <c r="EU176" t="s">
        <v>1179</v>
      </c>
      <c r="EV176">
        <v>1690410297.5999999</v>
      </c>
      <c r="EW176">
        <v>1690410294.0999999</v>
      </c>
      <c r="EX176">
        <v>118</v>
      </c>
      <c r="EY176">
        <v>0.01</v>
      </c>
      <c r="EZ176">
        <v>-8.0000000000000002E-3</v>
      </c>
      <c r="FA176">
        <v>1.1919999999999999</v>
      </c>
      <c r="FB176">
        <v>0.64</v>
      </c>
      <c r="FC176">
        <v>416</v>
      </c>
      <c r="FD176">
        <v>39</v>
      </c>
      <c r="FE176">
        <v>0.48</v>
      </c>
      <c r="FF176">
        <v>0.23</v>
      </c>
      <c r="FG176">
        <v>5.6233532804647526</v>
      </c>
      <c r="FH176">
        <v>-0.25599456341568988</v>
      </c>
      <c r="FI176">
        <v>7.400227234916322E-2</v>
      </c>
      <c r="FJ176">
        <v>1</v>
      </c>
      <c r="FK176">
        <v>-5.9305075609756086</v>
      </c>
      <c r="FL176">
        <v>9.619609756097787E-2</v>
      </c>
      <c r="FM176">
        <v>6.4013801247455385E-2</v>
      </c>
      <c r="FN176">
        <v>1</v>
      </c>
      <c r="FO176">
        <v>410.01890322580641</v>
      </c>
      <c r="FP176">
        <v>0.30987096774069373</v>
      </c>
      <c r="FQ176">
        <v>4.7099999889540382E-2</v>
      </c>
      <c r="FR176">
        <v>1</v>
      </c>
      <c r="FS176">
        <v>0.71000321951219503</v>
      </c>
      <c r="FT176">
        <v>0.48302602787456489</v>
      </c>
      <c r="FU176">
        <v>4.8985481399861787E-2</v>
      </c>
      <c r="FV176">
        <v>1</v>
      </c>
      <c r="FW176">
        <v>39.878674193548378</v>
      </c>
      <c r="FX176">
        <v>0.58466129032237757</v>
      </c>
      <c r="FY176">
        <v>4.4185897383389162E-2</v>
      </c>
      <c r="FZ176">
        <v>1</v>
      </c>
      <c r="GA176">
        <v>5</v>
      </c>
      <c r="GB176">
        <v>5</v>
      </c>
      <c r="GC176" t="s">
        <v>420</v>
      </c>
      <c r="GD176">
        <v>3.1686999999999999</v>
      </c>
      <c r="GE176">
        <v>2.79678</v>
      </c>
      <c r="GF176">
        <v>0.101054</v>
      </c>
      <c r="GG176">
        <v>0.102904</v>
      </c>
      <c r="GH176">
        <v>0.16659499999999999</v>
      </c>
      <c r="GI176">
        <v>0.16541500000000001</v>
      </c>
      <c r="GJ176">
        <v>27621.599999999999</v>
      </c>
      <c r="GK176">
        <v>22043.200000000001</v>
      </c>
      <c r="GL176">
        <v>28757.8</v>
      </c>
      <c r="GM176">
        <v>24103.3</v>
      </c>
      <c r="GN176">
        <v>30491.200000000001</v>
      </c>
      <c r="GO176">
        <v>29363.3</v>
      </c>
      <c r="GP176">
        <v>39670.6</v>
      </c>
      <c r="GQ176">
        <v>39329.1</v>
      </c>
      <c r="GR176">
        <v>2.07043</v>
      </c>
      <c r="GS176">
        <v>1.73305</v>
      </c>
      <c r="GT176">
        <v>7.6238100000000003E-2</v>
      </c>
      <c r="GU176">
        <v>0</v>
      </c>
      <c r="GV176">
        <v>34.247599999999998</v>
      </c>
      <c r="GW176">
        <v>999.9</v>
      </c>
      <c r="GX176">
        <v>61.5</v>
      </c>
      <c r="GY176">
        <v>38.700000000000003</v>
      </c>
      <c r="GZ176">
        <v>42.061799999999998</v>
      </c>
      <c r="HA176">
        <v>61.787799999999997</v>
      </c>
      <c r="HB176">
        <v>28.333300000000001</v>
      </c>
      <c r="HC176">
        <v>1</v>
      </c>
      <c r="HD176">
        <v>0.63374200000000003</v>
      </c>
      <c r="HE176">
        <v>0</v>
      </c>
      <c r="HF176">
        <v>20.284500000000001</v>
      </c>
      <c r="HG176">
        <v>5.2228300000000001</v>
      </c>
      <c r="HH176">
        <v>11.914099999999999</v>
      </c>
      <c r="HI176">
        <v>4.9634499999999999</v>
      </c>
      <c r="HJ176">
        <v>3.2919999999999998</v>
      </c>
      <c r="HK176">
        <v>9999</v>
      </c>
      <c r="HL176">
        <v>9999</v>
      </c>
      <c r="HM176">
        <v>9999</v>
      </c>
      <c r="HN176">
        <v>999.9</v>
      </c>
      <c r="HO176">
        <v>4.9703200000000001</v>
      </c>
      <c r="HP176">
        <v>1.87537</v>
      </c>
      <c r="HQ176">
        <v>1.87422</v>
      </c>
      <c r="HR176">
        <v>1.8734</v>
      </c>
      <c r="HS176">
        <v>1.8748199999999999</v>
      </c>
      <c r="HT176">
        <v>1.8697699999999999</v>
      </c>
      <c r="HU176">
        <v>1.8739300000000001</v>
      </c>
      <c r="HV176">
        <v>1.87897</v>
      </c>
      <c r="HW176">
        <v>0</v>
      </c>
      <c r="HX176">
        <v>0</v>
      </c>
      <c r="HY176">
        <v>0</v>
      </c>
      <c r="HZ176">
        <v>0</v>
      </c>
      <c r="IA176" t="s">
        <v>421</v>
      </c>
      <c r="IB176" t="s">
        <v>422</v>
      </c>
      <c r="IC176" t="s">
        <v>423</v>
      </c>
      <c r="ID176" t="s">
        <v>423</v>
      </c>
      <c r="IE176" t="s">
        <v>423</v>
      </c>
      <c r="IF176" t="s">
        <v>423</v>
      </c>
      <c r="IG176">
        <v>0</v>
      </c>
      <c r="IH176">
        <v>100</v>
      </c>
      <c r="II176">
        <v>100</v>
      </c>
      <c r="IJ176">
        <v>1.1919999999999999</v>
      </c>
      <c r="IK176">
        <v>0.64</v>
      </c>
      <c r="IL176">
        <v>1.164181409640423</v>
      </c>
      <c r="IM176">
        <v>7.5022699049890511E-4</v>
      </c>
      <c r="IN176">
        <v>-1.9075414379404558E-6</v>
      </c>
      <c r="IO176">
        <v>4.87577687351772E-10</v>
      </c>
      <c r="IP176">
        <v>0.64827499999999816</v>
      </c>
      <c r="IQ176">
        <v>0</v>
      </c>
      <c r="IR176">
        <v>0</v>
      </c>
      <c r="IS176">
        <v>0</v>
      </c>
      <c r="IT176">
        <v>1</v>
      </c>
      <c r="IU176">
        <v>1943</v>
      </c>
      <c r="IV176">
        <v>1</v>
      </c>
      <c r="IW176">
        <v>21</v>
      </c>
      <c r="IX176">
        <v>2.2999999999999998</v>
      </c>
      <c r="IY176">
        <v>2.2000000000000002</v>
      </c>
      <c r="IZ176">
        <v>1.11328</v>
      </c>
      <c r="JA176">
        <v>2.4548299999999998</v>
      </c>
      <c r="JB176">
        <v>1.42578</v>
      </c>
      <c r="JC176">
        <v>2.2656200000000002</v>
      </c>
      <c r="JD176">
        <v>1.5478499999999999</v>
      </c>
      <c r="JE176">
        <v>2.3913600000000002</v>
      </c>
      <c r="JF176">
        <v>41.0154</v>
      </c>
      <c r="JG176">
        <v>14.7362</v>
      </c>
      <c r="JH176">
        <v>18</v>
      </c>
      <c r="JI176">
        <v>633.024</v>
      </c>
      <c r="JJ176">
        <v>396.57600000000002</v>
      </c>
      <c r="JK176">
        <v>34.046599999999998</v>
      </c>
      <c r="JL176">
        <v>35.078600000000002</v>
      </c>
      <c r="JM176">
        <v>29.999700000000001</v>
      </c>
      <c r="JN176">
        <v>35.03</v>
      </c>
      <c r="JO176">
        <v>34.953499999999998</v>
      </c>
      <c r="JP176">
        <v>22.286899999999999</v>
      </c>
      <c r="JQ176">
        <v>7.9062200000000002</v>
      </c>
      <c r="JR176">
        <v>100</v>
      </c>
      <c r="JS176">
        <v>-999.9</v>
      </c>
      <c r="JT176">
        <v>415.90300000000002</v>
      </c>
      <c r="JU176">
        <v>39</v>
      </c>
      <c r="JV176">
        <v>93.703400000000002</v>
      </c>
      <c r="JW176">
        <v>100.057</v>
      </c>
    </row>
    <row r="177" spans="1:283" x14ac:dyDescent="0.2">
      <c r="A177">
        <v>161</v>
      </c>
      <c r="B177">
        <v>1690410440.0999999</v>
      </c>
      <c r="C177">
        <v>32070</v>
      </c>
      <c r="D177" t="s">
        <v>1180</v>
      </c>
      <c r="E177" t="s">
        <v>1181</v>
      </c>
      <c r="F177">
        <v>15</v>
      </c>
      <c r="P177">
        <v>1690410432.349999</v>
      </c>
      <c r="Q177">
        <f t="shared" si="74"/>
        <v>2.081637958863271E-7</v>
      </c>
      <c r="R177">
        <f t="shared" si="75"/>
        <v>2.0816379588632712E-4</v>
      </c>
      <c r="S177">
        <f t="shared" si="76"/>
        <v>3.5658629701054374</v>
      </c>
      <c r="T177">
        <f t="shared" si="77"/>
        <v>409.73303333333331</v>
      </c>
      <c r="U177">
        <f t="shared" si="78"/>
        <v>-491611.45110179821</v>
      </c>
      <c r="V177">
        <f t="shared" si="79"/>
        <v>-49750.123848735784</v>
      </c>
      <c r="W177">
        <f t="shared" si="80"/>
        <v>41.464187027308569</v>
      </c>
      <c r="X177">
        <f t="shared" si="81"/>
        <v>1.1429570463205931E-5</v>
      </c>
      <c r="Y177">
        <f>IF(LEFT(CS177,1)&lt;&gt;"0",IF(LEFT(CS177,1)="1",3,CT177),$D$5+$E$5*(DJ177*DC177/($K$5*1000))+$F$5*(DJ177*DC177/($K$5*1000))*MAX(MIN(CQ177,$J$5),$I$5)*MAX(MIN(CQ177,$J$5),$I$5)+$G$5*MAX(MIN(CQ177,$J$5),$I$5)*(DJ177*DC177/($K$5*1000))+$H$5*(DJ177*DC177/($K$5*1000))*(DJ177*DC177/($K$5*1000)))</f>
        <v>2.947688957191148</v>
      </c>
      <c r="Z177">
        <f t="shared" si="82"/>
        <v>1.1429545842264849E-5</v>
      </c>
      <c r="AA177">
        <f t="shared" si="83"/>
        <v>7.1434683634487996E-6</v>
      </c>
      <c r="AB177">
        <f t="shared" si="84"/>
        <v>241.7348281363455</v>
      </c>
      <c r="AC177">
        <f>(DE177+(AB177+2*0.95*0.0000000567*(((DE177+$B$7)+273)^4-(DE177+273)^4)-44100*Q177)/(1.84*29.3*Y177+8*0.95*0.0000000567*(DE177+273)^3))</f>
        <v>35.868054513408985</v>
      </c>
      <c r="AD177">
        <f>($C$7*DF177+$D$7*DG177+$E$7*AC177)</f>
        <v>35.141813333333332</v>
      </c>
      <c r="AE177">
        <f t="shared" si="85"/>
        <v>5.692880535797876</v>
      </c>
      <c r="AF177">
        <f t="shared" si="86"/>
        <v>71.837927418823341</v>
      </c>
      <c r="AG177">
        <f t="shared" si="87"/>
        <v>3.9374804708399234</v>
      </c>
      <c r="AH177">
        <f t="shared" si="88"/>
        <v>5.4810607882434601</v>
      </c>
      <c r="AI177">
        <f t="shared" si="89"/>
        <v>1.7554000649579526</v>
      </c>
      <c r="AJ177">
        <f t="shared" si="90"/>
        <v>-9.1800233985870252E-3</v>
      </c>
      <c r="AK177">
        <f t="shared" si="91"/>
        <v>-108.65550476119543</v>
      </c>
      <c r="AL177">
        <f>2*0.95*0.0000000567*(((DE177+$B$7)+273)^4-(AD177+273)^4)</f>
        <v>-8.591865118824705</v>
      </c>
      <c r="AM177">
        <f t="shared" si="92"/>
        <v>124.47827823292678</v>
      </c>
      <c r="AN177">
        <v>0</v>
      </c>
      <c r="AO177">
        <v>0</v>
      </c>
      <c r="AP177">
        <f>IF(AN177*$H$13&gt;=AR177,1,(AR177/(AR177-AN177*$H$13)))</f>
        <v>1</v>
      </c>
      <c r="AQ177">
        <f t="shared" si="93"/>
        <v>0</v>
      </c>
      <c r="AR177">
        <f>MAX(0,($B$13+$C$13*DJ177)/(1+$D$13*DJ177)*DC177/(DE177+273)*$E$13)</f>
        <v>52131.175007887679</v>
      </c>
      <c r="AS177" t="s">
        <v>414</v>
      </c>
      <c r="AT177">
        <v>12558.6</v>
      </c>
      <c r="AU177">
        <v>607.06799999999998</v>
      </c>
      <c r="AV177">
        <v>2188.17</v>
      </c>
      <c r="AW177">
        <f t="shared" si="94"/>
        <v>0.72256817340517421</v>
      </c>
      <c r="AX177">
        <v>-1.734461745173538</v>
      </c>
      <c r="AY177" t="s">
        <v>1182</v>
      </c>
      <c r="AZ177">
        <v>12597</v>
      </c>
      <c r="BA177">
        <v>460.40732000000003</v>
      </c>
      <c r="BB177">
        <v>556.80100000000004</v>
      </c>
      <c r="BC177">
        <f t="shared" si="95"/>
        <v>0.17312052241285492</v>
      </c>
      <c r="BD177">
        <v>0.5</v>
      </c>
      <c r="BE177">
        <f t="shared" si="96"/>
        <v>1261.2019300188322</v>
      </c>
      <c r="BF177">
        <f t="shared" si="97"/>
        <v>3.5658629701054374</v>
      </c>
      <c r="BG177">
        <f t="shared" si="98"/>
        <v>109.16996849648055</v>
      </c>
      <c r="BH177">
        <f t="shared" si="99"/>
        <v>4.202598005221758E-3</v>
      </c>
      <c r="BI177">
        <f t="shared" si="100"/>
        <v>2.9298959592385789</v>
      </c>
      <c r="BJ177">
        <f t="shared" si="101"/>
        <v>334.87007179286803</v>
      </c>
      <c r="BK177" t="s">
        <v>1183</v>
      </c>
      <c r="BL177">
        <v>-1208.1500000000001</v>
      </c>
      <c r="BM177">
        <f t="shared" si="102"/>
        <v>-1208.1500000000001</v>
      </c>
      <c r="BN177">
        <f t="shared" si="103"/>
        <v>3.1698057295155722</v>
      </c>
      <c r="BO177">
        <f t="shared" si="104"/>
        <v>5.4615499240488842E-2</v>
      </c>
      <c r="BP177">
        <f t="shared" si="105"/>
        <v>0.48033430301031704</v>
      </c>
      <c r="BQ177">
        <f t="shared" si="106"/>
        <v>-1.9176334374440513</v>
      </c>
      <c r="BR177">
        <f t="shared" si="107"/>
        <v>1.0317923827811235</v>
      </c>
      <c r="BS177">
        <f t="shared" si="108"/>
        <v>-0.14331595641745357</v>
      </c>
      <c r="BT177">
        <f t="shared" si="109"/>
        <v>1.1433159564174535</v>
      </c>
      <c r="BU177">
        <v>3440</v>
      </c>
      <c r="BV177">
        <v>300</v>
      </c>
      <c r="BW177">
        <v>300</v>
      </c>
      <c r="BX177">
        <v>300</v>
      </c>
      <c r="BY177">
        <v>12597</v>
      </c>
      <c r="BZ177">
        <v>537.1</v>
      </c>
      <c r="CA177">
        <v>-9.1236600000000005E-3</v>
      </c>
      <c r="CB177">
        <v>-2.58</v>
      </c>
      <c r="CC177" t="s">
        <v>417</v>
      </c>
      <c r="CD177" t="s">
        <v>417</v>
      </c>
      <c r="CE177" t="s">
        <v>417</v>
      </c>
      <c r="CF177" t="s">
        <v>417</v>
      </c>
      <c r="CG177" t="s">
        <v>417</v>
      </c>
      <c r="CH177" t="s">
        <v>417</v>
      </c>
      <c r="CI177" t="s">
        <v>417</v>
      </c>
      <c r="CJ177" t="s">
        <v>417</v>
      </c>
      <c r="CK177" t="s">
        <v>417</v>
      </c>
      <c r="CL177" t="s">
        <v>417</v>
      </c>
      <c r="CM177">
        <f>$B$11*DK177+$C$11*DL177+$F$11*DW177*(1-DZ177)</f>
        <v>1499.9896666666671</v>
      </c>
      <c r="CN177">
        <f t="shared" si="110"/>
        <v>1261.2019300188322</v>
      </c>
      <c r="CO177">
        <f>($B$11*$D$9+$C$11*$D$9+$F$11*((EJ177+EB177)/MAX(EJ177+EB177+EK177, 0.1)*$I$9+EK177/MAX(EJ177+EB177+EK177, 0.1)*$J$9))/($B$11+$C$11+$F$11)</f>
        <v>0.84080707890576478</v>
      </c>
      <c r="CP177">
        <f>($B$11*$K$9+$C$11*$K$9+$F$11*((EJ177+EB177)/MAX(EJ177+EB177+EK177, 0.1)*$P$9+EK177/MAX(EJ177+EB177+EK177, 0.1)*$Q$9))/($B$11+$C$11+$F$11)</f>
        <v>0.16115766228812606</v>
      </c>
      <c r="CQ177">
        <v>6</v>
      </c>
      <c r="CR177">
        <v>0.5</v>
      </c>
      <c r="CS177" t="s">
        <v>418</v>
      </c>
      <c r="CT177">
        <v>2</v>
      </c>
      <c r="CU177">
        <v>1690410432.349999</v>
      </c>
      <c r="CV177">
        <v>409.73303333333331</v>
      </c>
      <c r="CW177">
        <v>413.29783333333341</v>
      </c>
      <c r="CX177">
        <v>38.908656666666673</v>
      </c>
      <c r="CY177">
        <v>38.908456666666673</v>
      </c>
      <c r="CZ177">
        <v>408.52803333333333</v>
      </c>
      <c r="DA177">
        <v>38.270656666666667</v>
      </c>
      <c r="DB177">
        <v>600.19326666666666</v>
      </c>
      <c r="DC177">
        <v>101.0977666666667</v>
      </c>
      <c r="DD177">
        <v>0.1002907366666666</v>
      </c>
      <c r="DE177">
        <v>34.458083333333327</v>
      </c>
      <c r="DF177">
        <v>35.141813333333332</v>
      </c>
      <c r="DG177">
        <v>999.9000000000002</v>
      </c>
      <c r="DH177">
        <v>0</v>
      </c>
      <c r="DI177">
        <v>0</v>
      </c>
      <c r="DJ177">
        <v>9994.0579999999991</v>
      </c>
      <c r="DK177">
        <v>0</v>
      </c>
      <c r="DL177">
        <v>1544.5419999999999</v>
      </c>
      <c r="DM177">
        <v>-3.5743216666666671</v>
      </c>
      <c r="DN177">
        <v>426.31156666666658</v>
      </c>
      <c r="DO177">
        <v>430.02960000000002</v>
      </c>
      <c r="DP177">
        <v>2.3113248600000001E-3</v>
      </c>
      <c r="DQ177">
        <v>413.29783333333341</v>
      </c>
      <c r="DR177">
        <v>38.908456666666673</v>
      </c>
      <c r="DS177">
        <v>3.9337939999999998</v>
      </c>
      <c r="DT177">
        <v>3.9335589999999998</v>
      </c>
      <c r="DU177">
        <v>28.618279999999999</v>
      </c>
      <c r="DV177">
        <v>28.61727333333333</v>
      </c>
      <c r="DW177">
        <v>1499.9896666666671</v>
      </c>
      <c r="DX177">
        <v>0.9730072999999998</v>
      </c>
      <c r="DY177">
        <v>2.6992943333333339E-2</v>
      </c>
      <c r="DZ177">
        <v>0</v>
      </c>
      <c r="EA177">
        <v>460.39276666666672</v>
      </c>
      <c r="EB177">
        <v>4.9993100000000004</v>
      </c>
      <c r="EC177">
        <v>8392.4083333333328</v>
      </c>
      <c r="ED177">
        <v>13259.163333333339</v>
      </c>
      <c r="EE177">
        <v>41.870800000000003</v>
      </c>
      <c r="EF177">
        <v>43.13326666666665</v>
      </c>
      <c r="EG177">
        <v>42.145666666666664</v>
      </c>
      <c r="EH177">
        <v>42.783066666666649</v>
      </c>
      <c r="EI177">
        <v>43.203799999999987</v>
      </c>
      <c r="EJ177">
        <v>1454.636666666667</v>
      </c>
      <c r="EK177">
        <v>40.353666666666669</v>
      </c>
      <c r="EL177">
        <v>0</v>
      </c>
      <c r="EM177">
        <v>171.79999995231631</v>
      </c>
      <c r="EN177">
        <v>0</v>
      </c>
      <c r="EO177">
        <v>460.40732000000003</v>
      </c>
      <c r="EP177">
        <v>-1.6869230631030441</v>
      </c>
      <c r="EQ177">
        <v>27.231539239720629</v>
      </c>
      <c r="ER177">
        <v>8389.2760000000017</v>
      </c>
      <c r="ES177">
        <v>15</v>
      </c>
      <c r="ET177">
        <v>1690410461.0999999</v>
      </c>
      <c r="EU177" t="s">
        <v>1184</v>
      </c>
      <c r="EV177">
        <v>1690410458.5999999</v>
      </c>
      <c r="EW177">
        <v>1690410461.0999999</v>
      </c>
      <c r="EX177">
        <v>119</v>
      </c>
      <c r="EY177">
        <v>1.0999999999999999E-2</v>
      </c>
      <c r="EZ177">
        <v>-2E-3</v>
      </c>
      <c r="FA177">
        <v>1.2050000000000001</v>
      </c>
      <c r="FB177">
        <v>0.63800000000000001</v>
      </c>
      <c r="FC177">
        <v>413</v>
      </c>
      <c r="FD177">
        <v>39</v>
      </c>
      <c r="FE177">
        <v>0.64</v>
      </c>
      <c r="FF177">
        <v>0.21</v>
      </c>
      <c r="FG177">
        <v>3.5781114776777732</v>
      </c>
      <c r="FH177">
        <v>-0.49699310663774737</v>
      </c>
      <c r="FI177">
        <v>5.2834052557651452E-2</v>
      </c>
      <c r="FJ177">
        <v>1</v>
      </c>
      <c r="FK177">
        <v>-3.565451951219512</v>
      </c>
      <c r="FL177">
        <v>5.886439024389771E-2</v>
      </c>
      <c r="FM177">
        <v>4.2750411734974153E-2</v>
      </c>
      <c r="FN177">
        <v>1</v>
      </c>
      <c r="FO177">
        <v>409.7028064516129</v>
      </c>
      <c r="FP177">
        <v>1.1005645161289881</v>
      </c>
      <c r="FQ177">
        <v>8.4297254137665589E-2</v>
      </c>
      <c r="FR177">
        <v>1</v>
      </c>
      <c r="FS177">
        <v>-3.06360062E-2</v>
      </c>
      <c r="FT177">
        <v>0.4988684401003482</v>
      </c>
      <c r="FU177">
        <v>5.0330777190878112E-2</v>
      </c>
      <c r="FV177">
        <v>1</v>
      </c>
      <c r="FW177">
        <v>38.898696774193553</v>
      </c>
      <c r="FX177">
        <v>0.52080967741926831</v>
      </c>
      <c r="FY177">
        <v>3.9328668718157059E-2</v>
      </c>
      <c r="FZ177">
        <v>1</v>
      </c>
      <c r="GA177">
        <v>5</v>
      </c>
      <c r="GB177">
        <v>5</v>
      </c>
      <c r="GC177" t="s">
        <v>420</v>
      </c>
      <c r="GD177">
        <v>3.1692100000000001</v>
      </c>
      <c r="GE177">
        <v>2.7967399999999998</v>
      </c>
      <c r="GF177">
        <v>0.101024</v>
      </c>
      <c r="GG177">
        <v>0.102447</v>
      </c>
      <c r="GH177">
        <v>0.16392300000000001</v>
      </c>
      <c r="GI177">
        <v>0.16486400000000001</v>
      </c>
      <c r="GJ177">
        <v>27631.9</v>
      </c>
      <c r="GK177">
        <v>22053.9</v>
      </c>
      <c r="GL177">
        <v>28767.200000000001</v>
      </c>
      <c r="GM177">
        <v>24102.3</v>
      </c>
      <c r="GN177">
        <v>30598.5</v>
      </c>
      <c r="GO177">
        <v>29380.1</v>
      </c>
      <c r="GP177">
        <v>39683.4</v>
      </c>
      <c r="GQ177">
        <v>39326.300000000003</v>
      </c>
      <c r="GR177">
        <v>2.07558</v>
      </c>
      <c r="GS177">
        <v>1.7456499999999999</v>
      </c>
      <c r="GT177">
        <v>0.120312</v>
      </c>
      <c r="GU177">
        <v>0</v>
      </c>
      <c r="GV177">
        <v>33.176099999999998</v>
      </c>
      <c r="GW177">
        <v>999.9</v>
      </c>
      <c r="GX177">
        <v>61.8</v>
      </c>
      <c r="GY177">
        <v>38.6</v>
      </c>
      <c r="GZ177">
        <v>42.037500000000001</v>
      </c>
      <c r="HA177">
        <v>61.927799999999998</v>
      </c>
      <c r="HB177">
        <v>29.038499999999999</v>
      </c>
      <c r="HC177">
        <v>1</v>
      </c>
      <c r="HD177">
        <v>0.62952200000000003</v>
      </c>
      <c r="HE177">
        <v>0</v>
      </c>
      <c r="HF177">
        <v>20.276800000000001</v>
      </c>
      <c r="HG177">
        <v>5.2216300000000002</v>
      </c>
      <c r="HH177">
        <v>11.914099999999999</v>
      </c>
      <c r="HI177">
        <v>4.96305</v>
      </c>
      <c r="HJ177">
        <v>3.2919999999999998</v>
      </c>
      <c r="HK177">
        <v>9999</v>
      </c>
      <c r="HL177">
        <v>9999</v>
      </c>
      <c r="HM177">
        <v>9999</v>
      </c>
      <c r="HN177">
        <v>999.9</v>
      </c>
      <c r="HO177">
        <v>4.9702900000000003</v>
      </c>
      <c r="HP177">
        <v>1.8753299999999999</v>
      </c>
      <c r="HQ177">
        <v>1.87412</v>
      </c>
      <c r="HR177">
        <v>1.87338</v>
      </c>
      <c r="HS177">
        <v>1.87477</v>
      </c>
      <c r="HT177">
        <v>1.86975</v>
      </c>
      <c r="HU177">
        <v>1.8738999999999999</v>
      </c>
      <c r="HV177">
        <v>1.87896</v>
      </c>
      <c r="HW177">
        <v>0</v>
      </c>
      <c r="HX177">
        <v>0</v>
      </c>
      <c r="HY177">
        <v>0</v>
      </c>
      <c r="HZ177">
        <v>0</v>
      </c>
      <c r="IA177" t="s">
        <v>421</v>
      </c>
      <c r="IB177" t="s">
        <v>422</v>
      </c>
      <c r="IC177" t="s">
        <v>423</v>
      </c>
      <c r="ID177" t="s">
        <v>423</v>
      </c>
      <c r="IE177" t="s">
        <v>423</v>
      </c>
      <c r="IF177" t="s">
        <v>423</v>
      </c>
      <c r="IG177">
        <v>0</v>
      </c>
      <c r="IH177">
        <v>100</v>
      </c>
      <c r="II177">
        <v>100</v>
      </c>
      <c r="IJ177">
        <v>1.2050000000000001</v>
      </c>
      <c r="IK177">
        <v>0.63800000000000001</v>
      </c>
      <c r="IL177">
        <v>1.1740717766630799</v>
      </c>
      <c r="IM177">
        <v>7.5022699049890511E-4</v>
      </c>
      <c r="IN177">
        <v>-1.9075414379404558E-6</v>
      </c>
      <c r="IO177">
        <v>4.87577687351772E-10</v>
      </c>
      <c r="IP177">
        <v>0.64010999999998575</v>
      </c>
      <c r="IQ177">
        <v>0</v>
      </c>
      <c r="IR177">
        <v>0</v>
      </c>
      <c r="IS177">
        <v>0</v>
      </c>
      <c r="IT177">
        <v>1</v>
      </c>
      <c r="IU177">
        <v>1943</v>
      </c>
      <c r="IV177">
        <v>1</v>
      </c>
      <c r="IW177">
        <v>21</v>
      </c>
      <c r="IX177">
        <v>2.4</v>
      </c>
      <c r="IY177">
        <v>2.4</v>
      </c>
      <c r="IZ177">
        <v>1.1071800000000001</v>
      </c>
      <c r="JA177">
        <v>2.4438499999999999</v>
      </c>
      <c r="JB177">
        <v>1.42578</v>
      </c>
      <c r="JC177">
        <v>2.2656200000000002</v>
      </c>
      <c r="JD177">
        <v>1.5478499999999999</v>
      </c>
      <c r="JE177">
        <v>2.4096700000000002</v>
      </c>
      <c r="JF177">
        <v>40.783700000000003</v>
      </c>
      <c r="JG177">
        <v>14.657400000000001</v>
      </c>
      <c r="JH177">
        <v>18</v>
      </c>
      <c r="JI177">
        <v>636.07799999999997</v>
      </c>
      <c r="JJ177">
        <v>403.17899999999997</v>
      </c>
      <c r="JK177">
        <v>33.889600000000002</v>
      </c>
      <c r="JL177">
        <v>34.993299999999998</v>
      </c>
      <c r="JM177">
        <v>30.000499999999999</v>
      </c>
      <c r="JN177">
        <v>34.932699999999997</v>
      </c>
      <c r="JO177">
        <v>34.866799999999998</v>
      </c>
      <c r="JP177">
        <v>22.1859</v>
      </c>
      <c r="JQ177">
        <v>7.0545099999999996</v>
      </c>
      <c r="JR177">
        <v>100</v>
      </c>
      <c r="JS177">
        <v>-999.9</v>
      </c>
      <c r="JT177">
        <v>413.31200000000001</v>
      </c>
      <c r="JU177">
        <v>39</v>
      </c>
      <c r="JV177">
        <v>93.733800000000002</v>
      </c>
      <c r="JW177">
        <v>100.051</v>
      </c>
    </row>
    <row r="178" spans="1:283" x14ac:dyDescent="0.2">
      <c r="A178">
        <v>162</v>
      </c>
      <c r="B178">
        <v>1690410577.0999999</v>
      </c>
      <c r="C178">
        <v>32207</v>
      </c>
      <c r="D178" t="s">
        <v>1185</v>
      </c>
      <c r="E178" t="s">
        <v>1186</v>
      </c>
      <c r="F178">
        <v>15</v>
      </c>
      <c r="P178">
        <v>1690410569.099999</v>
      </c>
      <c r="Q178">
        <f t="shared" si="74"/>
        <v>6.8851689964074679E-4</v>
      </c>
      <c r="R178">
        <f t="shared" si="75"/>
        <v>0.6885168996407468</v>
      </c>
      <c r="S178">
        <f t="shared" si="76"/>
        <v>7.8787635294759744</v>
      </c>
      <c r="T178">
        <f t="shared" si="77"/>
        <v>409.93722580645158</v>
      </c>
      <c r="U178">
        <f t="shared" si="78"/>
        <v>104.83546460620434</v>
      </c>
      <c r="V178">
        <f t="shared" si="79"/>
        <v>10.609728131594919</v>
      </c>
      <c r="W178">
        <f t="shared" si="80"/>
        <v>41.487129695701157</v>
      </c>
      <c r="X178">
        <f t="shared" si="81"/>
        <v>4.2536484541357868E-2</v>
      </c>
      <c r="Y178">
        <f>IF(LEFT(CS178,1)&lt;&gt;"0",IF(LEFT(CS178,1)="1",3,CT178),$D$5+$E$5*(DJ178*DC178/($K$5*1000))+$F$5*(DJ178*DC178/($K$5*1000))*MAX(MIN(CQ178,$J$5),$I$5)*MAX(MIN(CQ178,$J$5),$I$5)+$G$5*MAX(MIN(CQ178,$J$5),$I$5)*(DJ178*DC178/($K$5*1000))+$H$5*(DJ178*DC178/($K$5*1000))*(DJ178*DC178/($K$5*1000)))</f>
        <v>2.9490560425966335</v>
      </c>
      <c r="Z178">
        <f t="shared" si="82"/>
        <v>4.2198554411386049E-2</v>
      </c>
      <c r="AA178">
        <f t="shared" si="83"/>
        <v>2.6404234266612189E-2</v>
      </c>
      <c r="AB178">
        <f t="shared" si="84"/>
        <v>161.90506497480911</v>
      </c>
      <c r="AC178">
        <f>(DE178+(AB178+2*0.95*0.0000000567*(((DE178+$B$7)+273)^4-(DE178+273)^4)-44100*Q178)/(1.84*29.3*Y178+8*0.95*0.0000000567*(DE178+273)^3))</f>
        <v>35.170828246435256</v>
      </c>
      <c r="AD178">
        <f>($C$7*DF178+$D$7*DG178+$E$7*AC178)</f>
        <v>34.789632258064522</v>
      </c>
      <c r="AE178">
        <f t="shared" si="85"/>
        <v>5.5829030073251715</v>
      </c>
      <c r="AF178">
        <f t="shared" si="86"/>
        <v>73.380333826974038</v>
      </c>
      <c r="AG178">
        <f t="shared" si="87"/>
        <v>4.0099109040013712</v>
      </c>
      <c r="AH178">
        <f t="shared" si="88"/>
        <v>5.4645580019525051</v>
      </c>
      <c r="AI178">
        <f t="shared" si="89"/>
        <v>1.5729921033238004</v>
      </c>
      <c r="AJ178">
        <f t="shared" si="90"/>
        <v>-30.363595274156932</v>
      </c>
      <c r="AK178">
        <f t="shared" si="91"/>
        <v>-61.33456262866121</v>
      </c>
      <c r="AL178">
        <f>2*0.95*0.0000000567*(((DE178+$B$7)+273)^4-(AD178+273)^4)</f>
        <v>-4.8381443936662825</v>
      </c>
      <c r="AM178">
        <f t="shared" si="92"/>
        <v>65.368762678324686</v>
      </c>
      <c r="AN178">
        <v>0</v>
      </c>
      <c r="AO178">
        <v>0</v>
      </c>
      <c r="AP178">
        <f>IF(AN178*$H$13&gt;=AR178,1,(AR178/(AR178-AN178*$H$13)))</f>
        <v>1</v>
      </c>
      <c r="AQ178">
        <f t="shared" si="93"/>
        <v>0</v>
      </c>
      <c r="AR178">
        <f>MAX(0,($B$13+$C$13*DJ178)/(1+$D$13*DJ178)*DC178/(DE178+273)*$E$13)</f>
        <v>52179.355533188544</v>
      </c>
      <c r="AS178" t="s">
        <v>414</v>
      </c>
      <c r="AT178">
        <v>12558.6</v>
      </c>
      <c r="AU178">
        <v>607.06799999999998</v>
      </c>
      <c r="AV178">
        <v>2188.17</v>
      </c>
      <c r="AW178">
        <f t="shared" si="94"/>
        <v>0.72256817340517421</v>
      </c>
      <c r="AX178">
        <v>-1.734461745173538</v>
      </c>
      <c r="AY178" t="s">
        <v>1187</v>
      </c>
      <c r="AZ178">
        <v>12584.1</v>
      </c>
      <c r="BA178">
        <v>592.55399999999997</v>
      </c>
      <c r="BB178">
        <v>924.29499999999996</v>
      </c>
      <c r="BC178">
        <f t="shared" si="95"/>
        <v>0.35891246842187829</v>
      </c>
      <c r="BD178">
        <v>0.5</v>
      </c>
      <c r="BE178">
        <f t="shared" si="96"/>
        <v>841.1994398900066</v>
      </c>
      <c r="BF178">
        <f t="shared" si="97"/>
        <v>7.8787635294759744</v>
      </c>
      <c r="BG178">
        <f t="shared" si="98"/>
        <v>150.95848370301186</v>
      </c>
      <c r="BH178">
        <f t="shared" si="99"/>
        <v>1.1427997712298188E-2</v>
      </c>
      <c r="BI178">
        <f t="shared" si="100"/>
        <v>1.3673935269583846</v>
      </c>
      <c r="BJ178">
        <f t="shared" si="101"/>
        <v>440.1089398472086</v>
      </c>
      <c r="BK178" t="s">
        <v>1188</v>
      </c>
      <c r="BL178">
        <v>-4.2300000000000004</v>
      </c>
      <c r="BM178">
        <f t="shared" si="102"/>
        <v>-4.2300000000000004</v>
      </c>
      <c r="BN178">
        <f t="shared" si="103"/>
        <v>1.0045764609783674</v>
      </c>
      <c r="BO178">
        <f t="shared" si="104"/>
        <v>0.35727740233165506</v>
      </c>
      <c r="BP178">
        <f t="shared" si="105"/>
        <v>0.57648011311804415</v>
      </c>
      <c r="BQ178">
        <f t="shared" si="106"/>
        <v>1.0457527259659487</v>
      </c>
      <c r="BR178">
        <f t="shared" si="107"/>
        <v>0.79936335543184434</v>
      </c>
      <c r="BS178">
        <f t="shared" si="108"/>
        <v>-2.550456856021394E-3</v>
      </c>
      <c r="BT178">
        <f t="shared" si="109"/>
        <v>1.0025504568560213</v>
      </c>
      <c r="BU178">
        <v>3442</v>
      </c>
      <c r="BV178">
        <v>300</v>
      </c>
      <c r="BW178">
        <v>300</v>
      </c>
      <c r="BX178">
        <v>300</v>
      </c>
      <c r="BY178">
        <v>12584.1</v>
      </c>
      <c r="BZ178">
        <v>833.74</v>
      </c>
      <c r="CA178">
        <v>-9.5406299999999996E-3</v>
      </c>
      <c r="CB178">
        <v>-20.94</v>
      </c>
      <c r="CC178" t="s">
        <v>417</v>
      </c>
      <c r="CD178" t="s">
        <v>417</v>
      </c>
      <c r="CE178" t="s">
        <v>417</v>
      </c>
      <c r="CF178" t="s">
        <v>417</v>
      </c>
      <c r="CG178" t="s">
        <v>417</v>
      </c>
      <c r="CH178" t="s">
        <v>417</v>
      </c>
      <c r="CI178" t="s">
        <v>417</v>
      </c>
      <c r="CJ178" t="s">
        <v>417</v>
      </c>
      <c r="CK178" t="s">
        <v>417</v>
      </c>
      <c r="CL178" t="s">
        <v>417</v>
      </c>
      <c r="CM178">
        <f>$B$11*DK178+$C$11*DL178+$F$11*DW178*(1-DZ178)</f>
        <v>1000.006741935484</v>
      </c>
      <c r="CN178">
        <f t="shared" si="110"/>
        <v>841.1994398900066</v>
      </c>
      <c r="CO178">
        <f>($B$11*$D$9+$C$11*$D$9+$F$11*((EJ178+EB178)/MAX(EJ178+EB178+EK178, 0.1)*$I$9+EK178/MAX(EJ178+EB178+EK178, 0.1)*$J$9))/($B$11+$C$11+$F$11)</f>
        <v>0.84119376861588901</v>
      </c>
      <c r="CP178">
        <f>($B$11*$K$9+$C$11*$K$9+$F$11*((EJ178+EB178)/MAX(EJ178+EB178+EK178, 0.1)*$P$9+EK178/MAX(EJ178+EB178+EK178, 0.1)*$Q$9))/($B$11+$C$11+$F$11)</f>
        <v>0.16190397342866564</v>
      </c>
      <c r="CQ178">
        <v>6</v>
      </c>
      <c r="CR178">
        <v>0.5</v>
      </c>
      <c r="CS178" t="s">
        <v>418</v>
      </c>
      <c r="CT178">
        <v>2</v>
      </c>
      <c r="CU178">
        <v>1690410569.099999</v>
      </c>
      <c r="CV178">
        <v>409.93722580645158</v>
      </c>
      <c r="CW178">
        <v>418.09583870967742</v>
      </c>
      <c r="CX178">
        <v>39.622209677419363</v>
      </c>
      <c r="CY178">
        <v>38.961167741935483</v>
      </c>
      <c r="CZ178">
        <v>408.72522580645159</v>
      </c>
      <c r="DA178">
        <v>38.994209677419363</v>
      </c>
      <c r="DB178">
        <v>600.17645161290329</v>
      </c>
      <c r="DC178">
        <v>101.1037096774193</v>
      </c>
      <c r="DD178">
        <v>9.9906593548387101E-2</v>
      </c>
      <c r="DE178">
        <v>34.403854838709677</v>
      </c>
      <c r="DF178">
        <v>34.789632258064522</v>
      </c>
      <c r="DG178">
        <v>999.90000000000032</v>
      </c>
      <c r="DH178">
        <v>0</v>
      </c>
      <c r="DI178">
        <v>0</v>
      </c>
      <c r="DJ178">
        <v>10001.235483870971</v>
      </c>
      <c r="DK178">
        <v>0</v>
      </c>
      <c r="DL178">
        <v>1455.5193548387099</v>
      </c>
      <c r="DM178">
        <v>-8.1638570967741924</v>
      </c>
      <c r="DN178">
        <v>426.84896774193538</v>
      </c>
      <c r="DO178">
        <v>435.04561290322579</v>
      </c>
      <c r="DP178">
        <v>0.67111741935483871</v>
      </c>
      <c r="DQ178">
        <v>418.09583870967742</v>
      </c>
      <c r="DR178">
        <v>38.961167741935483</v>
      </c>
      <c r="DS178">
        <v>4.0069683870967738</v>
      </c>
      <c r="DT178">
        <v>3.9391167741935482</v>
      </c>
      <c r="DU178">
        <v>28.93628064516129</v>
      </c>
      <c r="DV178">
        <v>28.6416</v>
      </c>
      <c r="DW178">
        <v>1000.006741935484</v>
      </c>
      <c r="DX178">
        <v>0.96000793548387064</v>
      </c>
      <c r="DY178">
        <v>3.9991722580645157E-2</v>
      </c>
      <c r="DZ178">
        <v>0</v>
      </c>
      <c r="EA178">
        <v>593.15625806451612</v>
      </c>
      <c r="EB178">
        <v>4.9993100000000013</v>
      </c>
      <c r="EC178">
        <v>7476.3070967741942</v>
      </c>
      <c r="ED178">
        <v>8784.9493548387109</v>
      </c>
      <c r="EE178">
        <v>41.842483870967719</v>
      </c>
      <c r="EF178">
        <v>43.598580645161292</v>
      </c>
      <c r="EG178">
        <v>42.523999999999987</v>
      </c>
      <c r="EH178">
        <v>43</v>
      </c>
      <c r="EI178">
        <v>43.436999999999969</v>
      </c>
      <c r="EJ178">
        <v>955.21548387096789</v>
      </c>
      <c r="EK178">
        <v>39.79258064516128</v>
      </c>
      <c r="EL178">
        <v>0</v>
      </c>
      <c r="EM178">
        <v>136.60000014305109</v>
      </c>
      <c r="EN178">
        <v>0</v>
      </c>
      <c r="EO178">
        <v>592.55399999999997</v>
      </c>
      <c r="EP178">
        <v>-35.428076924330647</v>
      </c>
      <c r="EQ178">
        <v>459.16846029054727</v>
      </c>
      <c r="ER178">
        <v>7481.1640000000007</v>
      </c>
      <c r="ES178">
        <v>15</v>
      </c>
      <c r="ET178">
        <v>1690410602.0999999</v>
      </c>
      <c r="EU178" t="s">
        <v>1189</v>
      </c>
      <c r="EV178">
        <v>1690410602.0999999</v>
      </c>
      <c r="EW178">
        <v>1690410595.0999999</v>
      </c>
      <c r="EX178">
        <v>120</v>
      </c>
      <c r="EY178">
        <v>0.01</v>
      </c>
      <c r="EZ178">
        <v>-0.01</v>
      </c>
      <c r="FA178">
        <v>1.212</v>
      </c>
      <c r="FB178">
        <v>0.628</v>
      </c>
      <c r="FC178">
        <v>418</v>
      </c>
      <c r="FD178">
        <v>39</v>
      </c>
      <c r="FE178">
        <v>0.19</v>
      </c>
      <c r="FF178">
        <v>0.22</v>
      </c>
      <c r="FG178">
        <v>7.8905277130801306</v>
      </c>
      <c r="FH178">
        <v>-0.4140825638471971</v>
      </c>
      <c r="FI178">
        <v>4.7111163592976117E-2</v>
      </c>
      <c r="FJ178">
        <v>1</v>
      </c>
      <c r="FK178">
        <v>-8.1689974999999997</v>
      </c>
      <c r="FL178">
        <v>0.19122641651033759</v>
      </c>
      <c r="FM178">
        <v>4.5413238144289977E-2</v>
      </c>
      <c r="FN178">
        <v>1</v>
      </c>
      <c r="FO178">
        <v>409.93056666666672</v>
      </c>
      <c r="FP178">
        <v>0.59508787541726749</v>
      </c>
      <c r="FQ178">
        <v>4.6581601041135103E-2</v>
      </c>
      <c r="FR178">
        <v>1</v>
      </c>
      <c r="FS178">
        <v>0.65356152499999998</v>
      </c>
      <c r="FT178">
        <v>0.33461114071294612</v>
      </c>
      <c r="FU178">
        <v>3.4420819339454643E-2</v>
      </c>
      <c r="FV178">
        <v>1</v>
      </c>
      <c r="FW178">
        <v>39.631676666666657</v>
      </c>
      <c r="FX178">
        <v>0.1830113459399593</v>
      </c>
      <c r="FY178">
        <v>1.6809415681562259E-2</v>
      </c>
      <c r="FZ178">
        <v>1</v>
      </c>
      <c r="GA178">
        <v>5</v>
      </c>
      <c r="GB178">
        <v>5</v>
      </c>
      <c r="GC178" t="s">
        <v>420</v>
      </c>
      <c r="GD178">
        <v>3.1687699999999999</v>
      </c>
      <c r="GE178">
        <v>2.7963800000000001</v>
      </c>
      <c r="GF178">
        <v>0.10102999999999999</v>
      </c>
      <c r="GG178">
        <v>0.103308</v>
      </c>
      <c r="GH178">
        <v>0.16584099999999999</v>
      </c>
      <c r="GI178">
        <v>0.16494300000000001</v>
      </c>
      <c r="GJ178">
        <v>27610.9</v>
      </c>
      <c r="GK178">
        <v>22027.4</v>
      </c>
      <c r="GL178">
        <v>28746</v>
      </c>
      <c r="GM178">
        <v>24097</v>
      </c>
      <c r="GN178">
        <v>30506.5</v>
      </c>
      <c r="GO178">
        <v>29371</v>
      </c>
      <c r="GP178">
        <v>39654.199999999997</v>
      </c>
      <c r="GQ178">
        <v>39317</v>
      </c>
      <c r="GR178">
        <v>2.0727500000000001</v>
      </c>
      <c r="GS178">
        <v>1.7787299999999999</v>
      </c>
      <c r="GT178">
        <v>0.114761</v>
      </c>
      <c r="GU178">
        <v>0</v>
      </c>
      <c r="GV178">
        <v>32.904200000000003</v>
      </c>
      <c r="GW178">
        <v>999.9</v>
      </c>
      <c r="GX178">
        <v>61.7</v>
      </c>
      <c r="GY178">
        <v>38.5</v>
      </c>
      <c r="GZ178">
        <v>41.7395</v>
      </c>
      <c r="HA178">
        <v>62.207799999999999</v>
      </c>
      <c r="HB178">
        <v>29.114599999999999</v>
      </c>
      <c r="HC178">
        <v>1</v>
      </c>
      <c r="HD178">
        <v>0.64248000000000005</v>
      </c>
      <c r="HE178">
        <v>0</v>
      </c>
      <c r="HF178">
        <v>20.2805</v>
      </c>
      <c r="HG178">
        <v>5.2219300000000004</v>
      </c>
      <c r="HH178">
        <v>11.914099999999999</v>
      </c>
      <c r="HI178">
        <v>4.9633000000000003</v>
      </c>
      <c r="HJ178">
        <v>3.2919999999999998</v>
      </c>
      <c r="HK178">
        <v>9999</v>
      </c>
      <c r="HL178">
        <v>9999</v>
      </c>
      <c r="HM178">
        <v>9999</v>
      </c>
      <c r="HN178">
        <v>999.9</v>
      </c>
      <c r="HO178">
        <v>4.9703099999999996</v>
      </c>
      <c r="HP178">
        <v>1.8753500000000001</v>
      </c>
      <c r="HQ178">
        <v>1.8741300000000001</v>
      </c>
      <c r="HR178">
        <v>1.8733900000000001</v>
      </c>
      <c r="HS178">
        <v>1.87479</v>
      </c>
      <c r="HT178">
        <v>1.86972</v>
      </c>
      <c r="HU178">
        <v>1.87388</v>
      </c>
      <c r="HV178">
        <v>1.87897</v>
      </c>
      <c r="HW178">
        <v>0</v>
      </c>
      <c r="HX178">
        <v>0</v>
      </c>
      <c r="HY178">
        <v>0</v>
      </c>
      <c r="HZ178">
        <v>0</v>
      </c>
      <c r="IA178" t="s">
        <v>421</v>
      </c>
      <c r="IB178" t="s">
        <v>422</v>
      </c>
      <c r="IC178" t="s">
        <v>423</v>
      </c>
      <c r="ID178" t="s">
        <v>423</v>
      </c>
      <c r="IE178" t="s">
        <v>423</v>
      </c>
      <c r="IF178" t="s">
        <v>423</v>
      </c>
      <c r="IG178">
        <v>0</v>
      </c>
      <c r="IH178">
        <v>100</v>
      </c>
      <c r="II178">
        <v>100</v>
      </c>
      <c r="IJ178">
        <v>1.212</v>
      </c>
      <c r="IK178">
        <v>0.628</v>
      </c>
      <c r="IL178">
        <v>1.185440266970256</v>
      </c>
      <c r="IM178">
        <v>7.5022699049890511E-4</v>
      </c>
      <c r="IN178">
        <v>-1.9075414379404558E-6</v>
      </c>
      <c r="IO178">
        <v>4.87577687351772E-10</v>
      </c>
      <c r="IP178">
        <v>0.63806499999999744</v>
      </c>
      <c r="IQ178">
        <v>0</v>
      </c>
      <c r="IR178">
        <v>0</v>
      </c>
      <c r="IS178">
        <v>0</v>
      </c>
      <c r="IT178">
        <v>1</v>
      </c>
      <c r="IU178">
        <v>1943</v>
      </c>
      <c r="IV178">
        <v>1</v>
      </c>
      <c r="IW178">
        <v>21</v>
      </c>
      <c r="IX178">
        <v>2</v>
      </c>
      <c r="IY178">
        <v>1.9</v>
      </c>
      <c r="IZ178">
        <v>1.11816</v>
      </c>
      <c r="JA178">
        <v>2.4401899999999999</v>
      </c>
      <c r="JB178">
        <v>1.42578</v>
      </c>
      <c r="JC178">
        <v>2.2656200000000002</v>
      </c>
      <c r="JD178">
        <v>1.5478499999999999</v>
      </c>
      <c r="JE178">
        <v>2.5122100000000001</v>
      </c>
      <c r="JF178">
        <v>40.860799999999998</v>
      </c>
      <c r="JG178">
        <v>14.6136</v>
      </c>
      <c r="JH178">
        <v>18</v>
      </c>
      <c r="JI178">
        <v>634.74</v>
      </c>
      <c r="JJ178">
        <v>422.86500000000001</v>
      </c>
      <c r="JK178">
        <v>33.8947</v>
      </c>
      <c r="JL178">
        <v>35.0959</v>
      </c>
      <c r="JM178">
        <v>30.000399999999999</v>
      </c>
      <c r="JN178">
        <v>35.021900000000002</v>
      </c>
      <c r="JO178">
        <v>34.951500000000003</v>
      </c>
      <c r="JP178">
        <v>22.391500000000001</v>
      </c>
      <c r="JQ178">
        <v>5.0732100000000004</v>
      </c>
      <c r="JR178">
        <v>100</v>
      </c>
      <c r="JS178">
        <v>-999.9</v>
      </c>
      <c r="JT178">
        <v>418.04899999999998</v>
      </c>
      <c r="JU178">
        <v>39</v>
      </c>
      <c r="JV178">
        <v>93.6648</v>
      </c>
      <c r="JW178">
        <v>100.02800000000001</v>
      </c>
    </row>
    <row r="179" spans="1:283" x14ac:dyDescent="0.2">
      <c r="A179">
        <v>163</v>
      </c>
      <c r="B179">
        <v>1690410699.5</v>
      </c>
      <c r="C179">
        <v>32329.400000095371</v>
      </c>
      <c r="D179" t="s">
        <v>1190</v>
      </c>
      <c r="E179" t="s">
        <v>1191</v>
      </c>
      <c r="F179">
        <v>15</v>
      </c>
      <c r="P179">
        <v>1690410691.75</v>
      </c>
      <c r="Q179">
        <f t="shared" si="74"/>
        <v>6.9060847254627121E-4</v>
      </c>
      <c r="R179">
        <f t="shared" si="75"/>
        <v>0.69060847254627122</v>
      </c>
      <c r="S179">
        <f t="shared" si="76"/>
        <v>6.4738961943351692</v>
      </c>
      <c r="T179">
        <f t="shared" si="77"/>
        <v>409.89386666666661</v>
      </c>
      <c r="U179">
        <f t="shared" si="78"/>
        <v>145.23834549301054</v>
      </c>
      <c r="V179">
        <f t="shared" si="79"/>
        <v>14.697810042373495</v>
      </c>
      <c r="W179">
        <f t="shared" si="80"/>
        <v>41.480382948114489</v>
      </c>
      <c r="X179">
        <f t="shared" si="81"/>
        <v>4.0560858933179463E-2</v>
      </c>
      <c r="Y179">
        <f>IF(LEFT(CS179,1)&lt;&gt;"0",IF(LEFT(CS179,1)="1",3,CT179),$D$5+$E$5*(DJ179*DC179/($K$5*1000))+$F$5*(DJ179*DC179/($K$5*1000))*MAX(MIN(CQ179,$J$5),$I$5)*MAX(MIN(CQ179,$J$5),$I$5)+$G$5*MAX(MIN(CQ179,$J$5),$I$5)*(DJ179*DC179/($K$5*1000))+$H$5*(DJ179*DC179/($K$5*1000))*(DJ179*DC179/($K$5*1000)))</f>
        <v>2.9499971713894144</v>
      </c>
      <c r="Z179">
        <f t="shared" si="82"/>
        <v>4.0253565321931133E-2</v>
      </c>
      <c r="AA179">
        <f t="shared" si="83"/>
        <v>2.5185893229530999E-2</v>
      </c>
      <c r="AB179">
        <f t="shared" si="84"/>
        <v>98.067541090413698</v>
      </c>
      <c r="AC179">
        <f>(DE179+(AB179+2*0.95*0.0000000567*(((DE179+$B$7)+273)^4-(DE179+273)^4)-44100*Q179)/(1.84*29.3*Y179+8*0.95*0.0000000567*(DE179+273)^3))</f>
        <v>34.958735712692651</v>
      </c>
      <c r="AD179">
        <f>($C$7*DF179+$D$7*DG179+$E$7*AC179)</f>
        <v>35.036123333333329</v>
      </c>
      <c r="AE179">
        <f t="shared" si="85"/>
        <v>5.6596801257852354</v>
      </c>
      <c r="AF179">
        <f t="shared" si="86"/>
        <v>72.663647531160919</v>
      </c>
      <c r="AG179">
        <f t="shared" si="87"/>
        <v>4.0064014298487045</v>
      </c>
      <c r="AH179">
        <f t="shared" si="88"/>
        <v>5.5136255417547098</v>
      </c>
      <c r="AI179">
        <f t="shared" si="89"/>
        <v>1.6532786959365309</v>
      </c>
      <c r="AJ179">
        <f t="shared" si="90"/>
        <v>-30.45583363929056</v>
      </c>
      <c r="AK179">
        <f t="shared" si="91"/>
        <v>-74.978994551577955</v>
      </c>
      <c r="AL179">
        <f>2*0.95*0.0000000567*(((DE179+$B$7)+273)^4-(AD179+273)^4)</f>
        <v>-5.9242996229901754</v>
      </c>
      <c r="AM179">
        <f t="shared" si="92"/>
        <v>-13.291586723444993</v>
      </c>
      <c r="AN179">
        <v>0</v>
      </c>
      <c r="AO179">
        <v>0</v>
      </c>
      <c r="AP179">
        <f>IF(AN179*$H$13&gt;=AR179,1,(AR179/(AR179-AN179*$H$13)))</f>
        <v>1</v>
      </c>
      <c r="AQ179">
        <f t="shared" si="93"/>
        <v>0</v>
      </c>
      <c r="AR179">
        <f>MAX(0,($B$13+$C$13*DJ179)/(1+$D$13*DJ179)*DC179/(DE179+273)*$E$13)</f>
        <v>52178.696676068066</v>
      </c>
      <c r="AS179" t="s">
        <v>414</v>
      </c>
      <c r="AT179">
        <v>12558.6</v>
      </c>
      <c r="AU179">
        <v>607.06799999999998</v>
      </c>
      <c r="AV179">
        <v>2188.17</v>
      </c>
      <c r="AW179">
        <f t="shared" si="94"/>
        <v>0.72256817340517421</v>
      </c>
      <c r="AX179">
        <v>-1.734461745173538</v>
      </c>
      <c r="AY179" t="s">
        <v>1192</v>
      </c>
      <c r="AZ179">
        <v>12540.6</v>
      </c>
      <c r="BA179">
        <v>764.58561538461538</v>
      </c>
      <c r="BB179">
        <v>1689.51</v>
      </c>
      <c r="BC179">
        <f t="shared" si="95"/>
        <v>0.54745126374829667</v>
      </c>
      <c r="BD179">
        <v>0.5</v>
      </c>
      <c r="BE179">
        <f t="shared" si="96"/>
        <v>505.19084611938547</v>
      </c>
      <c r="BF179">
        <f t="shared" si="97"/>
        <v>6.4738961943351692</v>
      </c>
      <c r="BG179">
        <f t="shared" si="98"/>
        <v>138.28368357106442</v>
      </c>
      <c r="BH179">
        <f t="shared" si="99"/>
        <v>1.6248033792696487E-2</v>
      </c>
      <c r="BI179">
        <f t="shared" si="100"/>
        <v>0.29515066498570597</v>
      </c>
      <c r="BJ179">
        <f t="shared" si="101"/>
        <v>561.12105775557245</v>
      </c>
      <c r="BK179" t="s">
        <v>1193</v>
      </c>
      <c r="BL179">
        <v>-7.07</v>
      </c>
      <c r="BM179">
        <f t="shared" si="102"/>
        <v>-7.07</v>
      </c>
      <c r="BN179">
        <f t="shared" si="103"/>
        <v>1.0041846452521737</v>
      </c>
      <c r="BO179">
        <f t="shared" si="104"/>
        <v>0.54516992102664452</v>
      </c>
      <c r="BP179">
        <f t="shared" si="105"/>
        <v>0.2271551174359068</v>
      </c>
      <c r="BQ179">
        <f t="shared" si="106"/>
        <v>0.85447939438361098</v>
      </c>
      <c r="BR179">
        <f t="shared" si="107"/>
        <v>0.31538762205094933</v>
      </c>
      <c r="BS179">
        <f t="shared" si="108"/>
        <v>-5.0410984252162432E-3</v>
      </c>
      <c r="BT179">
        <f t="shared" si="109"/>
        <v>1.0050410984252163</v>
      </c>
      <c r="BU179">
        <v>3444</v>
      </c>
      <c r="BV179">
        <v>300</v>
      </c>
      <c r="BW179">
        <v>300</v>
      </c>
      <c r="BX179">
        <v>300</v>
      </c>
      <c r="BY179">
        <v>12540.6</v>
      </c>
      <c r="BZ179">
        <v>1425.77</v>
      </c>
      <c r="CA179">
        <v>-9.85983E-3</v>
      </c>
      <c r="CB179">
        <v>-77.930000000000007</v>
      </c>
      <c r="CC179" t="s">
        <v>417</v>
      </c>
      <c r="CD179" t="s">
        <v>417</v>
      </c>
      <c r="CE179" t="s">
        <v>417</v>
      </c>
      <c r="CF179" t="s">
        <v>417</v>
      </c>
      <c r="CG179" t="s">
        <v>417</v>
      </c>
      <c r="CH179" t="s">
        <v>417</v>
      </c>
      <c r="CI179" t="s">
        <v>417</v>
      </c>
      <c r="CJ179" t="s">
        <v>417</v>
      </c>
      <c r="CK179" t="s">
        <v>417</v>
      </c>
      <c r="CL179" t="s">
        <v>417</v>
      </c>
      <c r="CM179">
        <f>$B$11*DK179+$C$11*DL179+$F$11*DW179*(1-DZ179)</f>
        <v>599.99370000000022</v>
      </c>
      <c r="CN179">
        <f t="shared" si="110"/>
        <v>505.19084611938547</v>
      </c>
      <c r="CO179">
        <f>($B$11*$D$9+$C$11*$D$9+$F$11*((EJ179+EB179)/MAX(EJ179+EB179+EK179, 0.1)*$I$9+EK179/MAX(EJ179+EB179+EK179, 0.1)*$J$9))/($B$11+$C$11+$F$11)</f>
        <v>0.84199358446494565</v>
      </c>
      <c r="CP179">
        <f>($B$11*$K$9+$C$11*$K$9+$F$11*((EJ179+EB179)/MAX(EJ179+EB179+EK179, 0.1)*$P$9+EK179/MAX(EJ179+EB179+EK179, 0.1)*$Q$9))/($B$11+$C$11+$F$11)</f>
        <v>0.16344761801734528</v>
      </c>
      <c r="CQ179">
        <v>6</v>
      </c>
      <c r="CR179">
        <v>0.5</v>
      </c>
      <c r="CS179" t="s">
        <v>418</v>
      </c>
      <c r="CT179">
        <v>2</v>
      </c>
      <c r="CU179">
        <v>1690410691.75</v>
      </c>
      <c r="CV179">
        <v>409.89386666666661</v>
      </c>
      <c r="CW179">
        <v>416.64913333333322</v>
      </c>
      <c r="CX179">
        <v>39.589783333333337</v>
      </c>
      <c r="CY179">
        <v>38.926683333333337</v>
      </c>
      <c r="CZ179">
        <v>408.66286666666662</v>
      </c>
      <c r="DA179">
        <v>38.959783333333327</v>
      </c>
      <c r="DB179">
        <v>600.15150000000006</v>
      </c>
      <c r="DC179">
        <v>101.0980666666667</v>
      </c>
      <c r="DD179">
        <v>9.9795319999999993E-2</v>
      </c>
      <c r="DE179">
        <v>34.564676666666657</v>
      </c>
      <c r="DF179">
        <v>35.036123333333329</v>
      </c>
      <c r="DG179">
        <v>999.9000000000002</v>
      </c>
      <c r="DH179">
        <v>0</v>
      </c>
      <c r="DI179">
        <v>0</v>
      </c>
      <c r="DJ179">
        <v>10007.142</v>
      </c>
      <c r="DK179">
        <v>0</v>
      </c>
      <c r="DL179">
        <v>151.19803333333331</v>
      </c>
      <c r="DM179">
        <v>-6.7700563333333337</v>
      </c>
      <c r="DN179">
        <v>426.77436666666671</v>
      </c>
      <c r="DO179">
        <v>433.5249</v>
      </c>
      <c r="DP179">
        <v>0.66148643333333323</v>
      </c>
      <c r="DQ179">
        <v>416.64913333333322</v>
      </c>
      <c r="DR179">
        <v>38.926683333333337</v>
      </c>
      <c r="DS179">
        <v>4.0022853333333339</v>
      </c>
      <c r="DT179">
        <v>3.9354110000000002</v>
      </c>
      <c r="DU179">
        <v>28.916083333333329</v>
      </c>
      <c r="DV179">
        <v>28.625376666666671</v>
      </c>
      <c r="DW179">
        <v>599.99370000000022</v>
      </c>
      <c r="DX179">
        <v>0.93299083333333355</v>
      </c>
      <c r="DY179">
        <v>6.700909666666667E-2</v>
      </c>
      <c r="DZ179">
        <v>0</v>
      </c>
      <c r="EA179">
        <v>764.70613333333336</v>
      </c>
      <c r="EB179">
        <v>4.9993100000000004</v>
      </c>
      <c r="EC179">
        <v>7766.5583333333334</v>
      </c>
      <c r="ED179">
        <v>5203.6979999999994</v>
      </c>
      <c r="EE179">
        <v>41.457999999999977</v>
      </c>
      <c r="EF179">
        <v>43.358199999999982</v>
      </c>
      <c r="EG179">
        <v>42.337199999999967</v>
      </c>
      <c r="EH179">
        <v>43.1374</v>
      </c>
      <c r="EI179">
        <v>43.24573333333332</v>
      </c>
      <c r="EJ179">
        <v>555.12400000000002</v>
      </c>
      <c r="EK179">
        <v>39.871333333333347</v>
      </c>
      <c r="EL179">
        <v>0</v>
      </c>
      <c r="EM179">
        <v>122</v>
      </c>
      <c r="EN179">
        <v>0</v>
      </c>
      <c r="EO179">
        <v>764.58561538461538</v>
      </c>
      <c r="EP179">
        <v>-35.898051304593082</v>
      </c>
      <c r="EQ179">
        <v>826.47075821820306</v>
      </c>
      <c r="ER179">
        <v>7757.7742307692306</v>
      </c>
      <c r="ES179">
        <v>15</v>
      </c>
      <c r="ET179">
        <v>1690410718.5</v>
      </c>
      <c r="EU179" t="s">
        <v>1194</v>
      </c>
      <c r="EV179">
        <v>1690410717.5</v>
      </c>
      <c r="EW179">
        <v>1690410718.5</v>
      </c>
      <c r="EX179">
        <v>121</v>
      </c>
      <c r="EY179">
        <v>1.9E-2</v>
      </c>
      <c r="EZ179">
        <v>2E-3</v>
      </c>
      <c r="FA179">
        <v>1.2310000000000001</v>
      </c>
      <c r="FB179">
        <v>0.63</v>
      </c>
      <c r="FC179">
        <v>417</v>
      </c>
      <c r="FD179">
        <v>39</v>
      </c>
      <c r="FE179">
        <v>0.26</v>
      </c>
      <c r="FF179">
        <v>0.15</v>
      </c>
      <c r="FG179">
        <v>6.4833488186317858</v>
      </c>
      <c r="FH179">
        <v>-0.19413274318898091</v>
      </c>
      <c r="FI179">
        <v>4.0374596389544402E-2</v>
      </c>
      <c r="FJ179">
        <v>1</v>
      </c>
      <c r="FK179">
        <v>-6.750440750000001</v>
      </c>
      <c r="FL179">
        <v>-0.1009836022513988</v>
      </c>
      <c r="FM179">
        <v>4.361764593530347E-2</v>
      </c>
      <c r="FN179">
        <v>1</v>
      </c>
      <c r="FO179">
        <v>409.87533333333317</v>
      </c>
      <c r="FP179">
        <v>0.36093437152466967</v>
      </c>
      <c r="FQ179">
        <v>3.2312364334547788E-2</v>
      </c>
      <c r="FR179">
        <v>1</v>
      </c>
      <c r="FS179">
        <v>0.62021364999999995</v>
      </c>
      <c r="FT179">
        <v>0.66674922326453867</v>
      </c>
      <c r="FU179">
        <v>6.9593813711978023E-2</v>
      </c>
      <c r="FV179">
        <v>0</v>
      </c>
      <c r="FW179">
        <v>39.581420000000001</v>
      </c>
      <c r="FX179">
        <v>0.38765205784196771</v>
      </c>
      <c r="FY179">
        <v>2.8326552914183321E-2</v>
      </c>
      <c r="FZ179">
        <v>1</v>
      </c>
      <c r="GA179">
        <v>4</v>
      </c>
      <c r="GB179">
        <v>5</v>
      </c>
      <c r="GC179" t="s">
        <v>489</v>
      </c>
      <c r="GD179">
        <v>3.1688299999999998</v>
      </c>
      <c r="GE179">
        <v>2.7966899999999999</v>
      </c>
      <c r="GF179">
        <v>0.10100199999999999</v>
      </c>
      <c r="GG179">
        <v>0.103047</v>
      </c>
      <c r="GH179">
        <v>0.165766</v>
      </c>
      <c r="GI179">
        <v>0.16492100000000001</v>
      </c>
      <c r="GJ179">
        <v>27610.2</v>
      </c>
      <c r="GK179">
        <v>22030.799999999999</v>
      </c>
      <c r="GL179">
        <v>28744.799999999999</v>
      </c>
      <c r="GM179">
        <v>24094</v>
      </c>
      <c r="GN179">
        <v>30509.4</v>
      </c>
      <c r="GO179">
        <v>29369.1</v>
      </c>
      <c r="GP179">
        <v>39653.599999999999</v>
      </c>
      <c r="GQ179">
        <v>39312.800000000003</v>
      </c>
      <c r="GR179">
        <v>2.0705</v>
      </c>
      <c r="GS179">
        <v>1.76742</v>
      </c>
      <c r="GT179">
        <v>6.2249600000000002E-2</v>
      </c>
      <c r="GU179">
        <v>0</v>
      </c>
      <c r="GV179">
        <v>34.036700000000003</v>
      </c>
      <c r="GW179">
        <v>999.9</v>
      </c>
      <c r="GX179">
        <v>61.8</v>
      </c>
      <c r="GY179">
        <v>38.4</v>
      </c>
      <c r="GZ179">
        <v>41.5871</v>
      </c>
      <c r="HA179">
        <v>62.067799999999998</v>
      </c>
      <c r="HB179">
        <v>28.000800000000002</v>
      </c>
      <c r="HC179">
        <v>1</v>
      </c>
      <c r="HD179">
        <v>0.64580300000000002</v>
      </c>
      <c r="HE179">
        <v>0</v>
      </c>
      <c r="HF179">
        <v>20.2837</v>
      </c>
      <c r="HG179">
        <v>5.2223800000000002</v>
      </c>
      <c r="HH179">
        <v>11.914099999999999</v>
      </c>
      <c r="HI179">
        <v>4.9632500000000004</v>
      </c>
      <c r="HJ179">
        <v>3.29175</v>
      </c>
      <c r="HK179">
        <v>9999</v>
      </c>
      <c r="HL179">
        <v>9999</v>
      </c>
      <c r="HM179">
        <v>9999</v>
      </c>
      <c r="HN179">
        <v>999.9</v>
      </c>
      <c r="HO179">
        <v>4.9703099999999996</v>
      </c>
      <c r="HP179">
        <v>1.8753500000000001</v>
      </c>
      <c r="HQ179">
        <v>1.8741000000000001</v>
      </c>
      <c r="HR179">
        <v>1.8733299999999999</v>
      </c>
      <c r="HS179">
        <v>1.87479</v>
      </c>
      <c r="HT179">
        <v>1.86972</v>
      </c>
      <c r="HU179">
        <v>1.8738699999999999</v>
      </c>
      <c r="HV179">
        <v>1.87897</v>
      </c>
      <c r="HW179">
        <v>0</v>
      </c>
      <c r="HX179">
        <v>0</v>
      </c>
      <c r="HY179">
        <v>0</v>
      </c>
      <c r="HZ179">
        <v>0</v>
      </c>
      <c r="IA179" t="s">
        <v>421</v>
      </c>
      <c r="IB179" t="s">
        <v>422</v>
      </c>
      <c r="IC179" t="s">
        <v>423</v>
      </c>
      <c r="ID179" t="s">
        <v>423</v>
      </c>
      <c r="IE179" t="s">
        <v>423</v>
      </c>
      <c r="IF179" t="s">
        <v>423</v>
      </c>
      <c r="IG179">
        <v>0</v>
      </c>
      <c r="IH179">
        <v>100</v>
      </c>
      <c r="II179">
        <v>100</v>
      </c>
      <c r="IJ179">
        <v>1.2310000000000001</v>
      </c>
      <c r="IK179">
        <v>0.63</v>
      </c>
      <c r="IL179">
        <v>1.1949430634913509</v>
      </c>
      <c r="IM179">
        <v>7.5022699049890511E-4</v>
      </c>
      <c r="IN179">
        <v>-1.9075414379404558E-6</v>
      </c>
      <c r="IO179">
        <v>4.87577687351772E-10</v>
      </c>
      <c r="IP179">
        <v>0.62837999999999994</v>
      </c>
      <c r="IQ179">
        <v>0</v>
      </c>
      <c r="IR179">
        <v>0</v>
      </c>
      <c r="IS179">
        <v>0</v>
      </c>
      <c r="IT179">
        <v>1</v>
      </c>
      <c r="IU179">
        <v>1943</v>
      </c>
      <c r="IV179">
        <v>1</v>
      </c>
      <c r="IW179">
        <v>21</v>
      </c>
      <c r="IX179">
        <v>1.6</v>
      </c>
      <c r="IY179">
        <v>1.7</v>
      </c>
      <c r="IZ179">
        <v>1.1145</v>
      </c>
      <c r="JA179">
        <v>2.4352999999999998</v>
      </c>
      <c r="JB179">
        <v>1.42578</v>
      </c>
      <c r="JC179">
        <v>2.2656200000000002</v>
      </c>
      <c r="JD179">
        <v>1.5478499999999999</v>
      </c>
      <c r="JE179">
        <v>2.4621599999999999</v>
      </c>
      <c r="JF179">
        <v>40.860799999999998</v>
      </c>
      <c r="JG179">
        <v>14.5961</v>
      </c>
      <c r="JH179">
        <v>18</v>
      </c>
      <c r="JI179">
        <v>633.423</v>
      </c>
      <c r="JJ179">
        <v>416.46100000000001</v>
      </c>
      <c r="JK179">
        <v>33.927700000000002</v>
      </c>
      <c r="JL179">
        <v>35.165199999999999</v>
      </c>
      <c r="JM179">
        <v>29.9999</v>
      </c>
      <c r="JN179">
        <v>35.066299999999998</v>
      </c>
      <c r="JO179">
        <v>34.986600000000003</v>
      </c>
      <c r="JP179">
        <v>22.3399</v>
      </c>
      <c r="JQ179">
        <v>4.2274399999999996</v>
      </c>
      <c r="JR179">
        <v>100</v>
      </c>
      <c r="JS179">
        <v>-999.9</v>
      </c>
      <c r="JT179">
        <v>416.71199999999999</v>
      </c>
      <c r="JU179">
        <v>39</v>
      </c>
      <c r="JV179">
        <v>93.662300000000002</v>
      </c>
      <c r="JW179">
        <v>100.01600000000001</v>
      </c>
    </row>
    <row r="180" spans="1:283" x14ac:dyDescent="0.2">
      <c r="A180">
        <v>164</v>
      </c>
      <c r="B180">
        <v>1690410821</v>
      </c>
      <c r="C180">
        <v>32450.900000095371</v>
      </c>
      <c r="D180" t="s">
        <v>1195</v>
      </c>
      <c r="E180" t="s">
        <v>1196</v>
      </c>
      <c r="F180">
        <v>15</v>
      </c>
      <c r="P180">
        <v>1690410813.25</v>
      </c>
      <c r="Q180">
        <f t="shared" si="74"/>
        <v>1.3513559706290446E-3</v>
      </c>
      <c r="R180">
        <f t="shared" si="75"/>
        <v>1.3513559706290446</v>
      </c>
      <c r="S180">
        <f t="shared" si="76"/>
        <v>10.26793368679386</v>
      </c>
      <c r="T180">
        <f t="shared" si="77"/>
        <v>409.89120000000003</v>
      </c>
      <c r="U180">
        <f t="shared" si="78"/>
        <v>203.34958347206742</v>
      </c>
      <c r="V180">
        <f t="shared" si="79"/>
        <v>20.578828638938525</v>
      </c>
      <c r="W180">
        <f t="shared" si="80"/>
        <v>41.480688680965706</v>
      </c>
      <c r="X180">
        <f t="shared" si="81"/>
        <v>8.3870913626454768E-2</v>
      </c>
      <c r="Y180">
        <f>IF(LEFT(CS180,1)&lt;&gt;"0",IF(LEFT(CS180,1)="1",3,CT180),$D$5+$E$5*(DJ180*DC180/($K$5*1000))+$F$5*(DJ180*DC180/($K$5*1000))*MAX(MIN(CQ180,$J$5),$I$5)*MAX(MIN(CQ180,$J$5),$I$5)+$G$5*MAX(MIN(CQ180,$J$5),$I$5)*(DJ180*DC180/($K$5*1000))+$H$5*(DJ180*DC180/($K$5*1000))*(DJ180*DC180/($K$5*1000)))</f>
        <v>2.9465739694294966</v>
      </c>
      <c r="Z180">
        <f t="shared" si="82"/>
        <v>8.2566892652264509E-2</v>
      </c>
      <c r="AA180">
        <f t="shared" si="83"/>
        <v>5.171978007850199E-2</v>
      </c>
      <c r="AB180">
        <f t="shared" si="84"/>
        <v>98.065879860528241</v>
      </c>
      <c r="AC180">
        <f>(DE180+(AB180+2*0.95*0.0000000567*(((DE180+$B$7)+273)^4-(DE180+273)^4)-44100*Q180)/(1.84*29.3*Y180+8*0.95*0.0000000567*(DE180+273)^3))</f>
        <v>34.97144859851776</v>
      </c>
      <c r="AD180">
        <f>($C$7*DF180+$D$7*DG180+$E$7*AC180)</f>
        <v>35.017760000000003</v>
      </c>
      <c r="AE180">
        <f t="shared" si="85"/>
        <v>5.6539288424028964</v>
      </c>
      <c r="AF180">
        <f t="shared" si="86"/>
        <v>73.203926457035735</v>
      </c>
      <c r="AG180">
        <f t="shared" si="87"/>
        <v>4.0772546815404658</v>
      </c>
      <c r="AH180">
        <f t="shared" si="88"/>
        <v>5.5697212962114211</v>
      </c>
      <c r="AI180">
        <f t="shared" si="89"/>
        <v>1.5766741608624306</v>
      </c>
      <c r="AJ180">
        <f t="shared" si="90"/>
        <v>-59.59479830474087</v>
      </c>
      <c r="AK180">
        <f t="shared" si="91"/>
        <v>-43.009120610676419</v>
      </c>
      <c r="AL180">
        <f>2*0.95*0.0000000567*(((DE180+$B$7)+273)^4-(AD180+273)^4)</f>
        <v>-3.4049367370467003</v>
      </c>
      <c r="AM180">
        <f t="shared" si="92"/>
        <v>-7.9429757919357442</v>
      </c>
      <c r="AN180">
        <v>0</v>
      </c>
      <c r="AO180">
        <v>0</v>
      </c>
      <c r="AP180">
        <f>IF(AN180*$H$13&gt;=AR180,1,(AR180/(AR180-AN180*$H$13)))</f>
        <v>1</v>
      </c>
      <c r="AQ180">
        <f t="shared" si="93"/>
        <v>0</v>
      </c>
      <c r="AR180">
        <f>MAX(0,($B$13+$C$13*DJ180)/(1+$D$13*DJ180)*DC180/(DE180+273)*$E$13)</f>
        <v>52050.605129421194</v>
      </c>
      <c r="AS180" t="s">
        <v>414</v>
      </c>
      <c r="AT180">
        <v>12558.6</v>
      </c>
      <c r="AU180">
        <v>607.06799999999998</v>
      </c>
      <c r="AV180">
        <v>2188.17</v>
      </c>
      <c r="AW180">
        <f t="shared" si="94"/>
        <v>0.72256817340517421</v>
      </c>
      <c r="AX180">
        <v>-1.734461745173538</v>
      </c>
      <c r="AY180" t="s">
        <v>1197</v>
      </c>
      <c r="AZ180">
        <v>12543.1</v>
      </c>
      <c r="BA180">
        <v>928.88776923076932</v>
      </c>
      <c r="BB180">
        <v>2431.81</v>
      </c>
      <c r="BC180">
        <f t="shared" si="95"/>
        <v>0.61802617423615769</v>
      </c>
      <c r="BD180">
        <v>0.5</v>
      </c>
      <c r="BE180">
        <f t="shared" si="96"/>
        <v>505.18352303654325</v>
      </c>
      <c r="BF180">
        <f t="shared" si="97"/>
        <v>10.26793368679386</v>
      </c>
      <c r="BG180">
        <f t="shared" si="98"/>
        <v>156.10832001470934</v>
      </c>
      <c r="BH180">
        <f t="shared" si="99"/>
        <v>2.3758485549615176E-2</v>
      </c>
      <c r="BI180">
        <f t="shared" si="100"/>
        <v>-0.10018874829859235</v>
      </c>
      <c r="BJ180">
        <f t="shared" si="101"/>
        <v>624.42421283344891</v>
      </c>
      <c r="BK180" t="s">
        <v>1198</v>
      </c>
      <c r="BL180">
        <v>1.72</v>
      </c>
      <c r="BM180">
        <f t="shared" si="102"/>
        <v>1.72</v>
      </c>
      <c r="BN180">
        <f t="shared" si="103"/>
        <v>0.99929270790069946</v>
      </c>
      <c r="BO180">
        <f t="shared" si="104"/>
        <v>0.61846360866026795</v>
      </c>
      <c r="BP180">
        <f t="shared" si="105"/>
        <v>-0.11143177296530898</v>
      </c>
      <c r="BQ180">
        <f t="shared" si="106"/>
        <v>0.82363546779173757</v>
      </c>
      <c r="BR180">
        <f t="shared" si="107"/>
        <v>-0.15409505522097869</v>
      </c>
      <c r="BS180">
        <f t="shared" si="108"/>
        <v>1.1451947610168016E-3</v>
      </c>
      <c r="BT180">
        <f t="shared" si="109"/>
        <v>0.99885480523898318</v>
      </c>
      <c r="BU180">
        <v>3446</v>
      </c>
      <c r="BV180">
        <v>300</v>
      </c>
      <c r="BW180">
        <v>300</v>
      </c>
      <c r="BX180">
        <v>300</v>
      </c>
      <c r="BY180">
        <v>12543.1</v>
      </c>
      <c r="BZ180">
        <v>2065.81</v>
      </c>
      <c r="CA180">
        <v>-9.8650000000000005E-3</v>
      </c>
      <c r="CB180">
        <v>-75.06</v>
      </c>
      <c r="CC180" t="s">
        <v>417</v>
      </c>
      <c r="CD180" t="s">
        <v>417</v>
      </c>
      <c r="CE180" t="s">
        <v>417</v>
      </c>
      <c r="CF180" t="s">
        <v>417</v>
      </c>
      <c r="CG180" t="s">
        <v>417</v>
      </c>
      <c r="CH180" t="s">
        <v>417</v>
      </c>
      <c r="CI180" t="s">
        <v>417</v>
      </c>
      <c r="CJ180" t="s">
        <v>417</v>
      </c>
      <c r="CK180" t="s">
        <v>417</v>
      </c>
      <c r="CL180" t="s">
        <v>417</v>
      </c>
      <c r="CM180">
        <f>$B$11*DK180+$C$11*DL180+$F$11*DW180*(1-DZ180)</f>
        <v>599.98516666666683</v>
      </c>
      <c r="CN180">
        <f t="shared" si="110"/>
        <v>505.18352303654325</v>
      </c>
      <c r="CO180">
        <f>($B$11*$D$9+$C$11*$D$9+$F$11*((EJ180+EB180)/MAX(EJ180+EB180+EK180, 0.1)*$I$9+EK180/MAX(EJ180+EB180+EK180, 0.1)*$J$9))/($B$11+$C$11+$F$11)</f>
        <v>0.84199335434105416</v>
      </c>
      <c r="CP180">
        <f>($B$11*$K$9+$C$11*$K$9+$F$11*((EJ180+EB180)/MAX(EJ180+EB180+EK180, 0.1)*$P$9+EK180/MAX(EJ180+EB180+EK180, 0.1)*$Q$9))/($B$11+$C$11+$F$11)</f>
        <v>0.16344717387823457</v>
      </c>
      <c r="CQ180">
        <v>6</v>
      </c>
      <c r="CR180">
        <v>0.5</v>
      </c>
      <c r="CS180" t="s">
        <v>418</v>
      </c>
      <c r="CT180">
        <v>2</v>
      </c>
      <c r="CU180">
        <v>1690410813.25</v>
      </c>
      <c r="CV180">
        <v>409.89120000000003</v>
      </c>
      <c r="CW180">
        <v>420.71036666666657</v>
      </c>
      <c r="CX180">
        <v>40.289369999999998</v>
      </c>
      <c r="CY180">
        <v>38.992780000000003</v>
      </c>
      <c r="CZ180">
        <v>408.65609999999998</v>
      </c>
      <c r="DA180">
        <v>39.659389999999988</v>
      </c>
      <c r="DB180">
        <v>600.14840000000015</v>
      </c>
      <c r="DC180">
        <v>101.09886666666669</v>
      </c>
      <c r="DD180">
        <v>0.10039958</v>
      </c>
      <c r="DE180">
        <v>34.747016666666667</v>
      </c>
      <c r="DF180">
        <v>35.017760000000003</v>
      </c>
      <c r="DG180">
        <v>999.9000000000002</v>
      </c>
      <c r="DH180">
        <v>0</v>
      </c>
      <c r="DI180">
        <v>0</v>
      </c>
      <c r="DJ180">
        <v>9987.6190000000006</v>
      </c>
      <c r="DK180">
        <v>0</v>
      </c>
      <c r="DL180">
        <v>1094.232</v>
      </c>
      <c r="DM180">
        <v>-10.81909333333334</v>
      </c>
      <c r="DN180">
        <v>427.09879999999998</v>
      </c>
      <c r="DO180">
        <v>437.78053333333338</v>
      </c>
      <c r="DP180">
        <v>1.296576</v>
      </c>
      <c r="DQ180">
        <v>420.71036666666657</v>
      </c>
      <c r="DR180">
        <v>38.992780000000003</v>
      </c>
      <c r="DS180">
        <v>4.0732100000000004</v>
      </c>
      <c r="DT180">
        <v>3.942127666666666</v>
      </c>
      <c r="DU180">
        <v>29.219799999999999</v>
      </c>
      <c r="DV180">
        <v>28.65477666666666</v>
      </c>
      <c r="DW180">
        <v>599.98516666666683</v>
      </c>
      <c r="DX180">
        <v>0.93299400000000032</v>
      </c>
      <c r="DY180">
        <v>6.7006226666666655E-2</v>
      </c>
      <c r="DZ180">
        <v>0</v>
      </c>
      <c r="EA180">
        <v>928.92910000000006</v>
      </c>
      <c r="EB180">
        <v>4.9993100000000004</v>
      </c>
      <c r="EC180">
        <v>7405.2966666666644</v>
      </c>
      <c r="ED180">
        <v>5203.6279999999997</v>
      </c>
      <c r="EE180">
        <v>41.25</v>
      </c>
      <c r="EF180">
        <v>43.25</v>
      </c>
      <c r="EG180">
        <v>42.186999999999983</v>
      </c>
      <c r="EH180">
        <v>42.936999999999983</v>
      </c>
      <c r="EI180">
        <v>43.012399999999978</v>
      </c>
      <c r="EJ180">
        <v>555.11833333333345</v>
      </c>
      <c r="EK180">
        <v>39.866000000000007</v>
      </c>
      <c r="EL180">
        <v>0</v>
      </c>
      <c r="EM180">
        <v>120.80000019073491</v>
      </c>
      <c r="EN180">
        <v>0</v>
      </c>
      <c r="EO180">
        <v>928.88776923076932</v>
      </c>
      <c r="EP180">
        <v>-60.744888894425763</v>
      </c>
      <c r="EQ180">
        <v>-7158.0051292202897</v>
      </c>
      <c r="ER180">
        <v>7386.6726923076922</v>
      </c>
      <c r="ES180">
        <v>15</v>
      </c>
      <c r="ET180">
        <v>1690410718.5</v>
      </c>
      <c r="EU180" t="s">
        <v>1194</v>
      </c>
      <c r="EV180">
        <v>1690410717.5</v>
      </c>
      <c r="EW180">
        <v>1690410718.5</v>
      </c>
      <c r="EX180">
        <v>121</v>
      </c>
      <c r="EY180">
        <v>1.9E-2</v>
      </c>
      <c r="EZ180">
        <v>2E-3</v>
      </c>
      <c r="FA180">
        <v>1.2310000000000001</v>
      </c>
      <c r="FB180">
        <v>0.63</v>
      </c>
      <c r="FC180">
        <v>417</v>
      </c>
      <c r="FD180">
        <v>39</v>
      </c>
      <c r="FE180">
        <v>0.26</v>
      </c>
      <c r="FF180">
        <v>0.15</v>
      </c>
      <c r="FG180">
        <v>10.268825947620419</v>
      </c>
      <c r="FH180">
        <v>-0.2015544839488411</v>
      </c>
      <c r="FI180">
        <v>2.375486338874459E-2</v>
      </c>
      <c r="FJ180">
        <v>1</v>
      </c>
      <c r="FK180">
        <v>-10.812565853658541</v>
      </c>
      <c r="FL180">
        <v>-7.4318466898939881E-2</v>
      </c>
      <c r="FM180">
        <v>2.252584001039026E-2</v>
      </c>
      <c r="FN180">
        <v>1</v>
      </c>
      <c r="FO180">
        <v>409.89003225806448</v>
      </c>
      <c r="FP180">
        <v>0.2447903225792005</v>
      </c>
      <c r="FQ180">
        <v>2.8184282820875421E-2</v>
      </c>
      <c r="FR180">
        <v>1</v>
      </c>
      <c r="FS180">
        <v>1.2733670731707321</v>
      </c>
      <c r="FT180">
        <v>0.45673317073170677</v>
      </c>
      <c r="FU180">
        <v>4.5739915974834192E-2</v>
      </c>
      <c r="FV180">
        <v>1</v>
      </c>
      <c r="FW180">
        <v>40.287806451612909</v>
      </c>
      <c r="FX180">
        <v>0.314995161290198</v>
      </c>
      <c r="FY180">
        <v>2.3883493226478751E-2</v>
      </c>
      <c r="FZ180">
        <v>1</v>
      </c>
      <c r="GA180">
        <v>5</v>
      </c>
      <c r="GB180">
        <v>5</v>
      </c>
      <c r="GC180" t="s">
        <v>420</v>
      </c>
      <c r="GD180">
        <v>3.1686999999999999</v>
      </c>
      <c r="GE180">
        <v>2.7969400000000002</v>
      </c>
      <c r="GF180">
        <v>0.101012</v>
      </c>
      <c r="GG180">
        <v>0.10381899999999999</v>
      </c>
      <c r="GH180">
        <v>0.167736</v>
      </c>
      <c r="GI180">
        <v>0.16497600000000001</v>
      </c>
      <c r="GJ180">
        <v>27619.599999999999</v>
      </c>
      <c r="GK180">
        <v>22016.400000000001</v>
      </c>
      <c r="GL180">
        <v>28754.6</v>
      </c>
      <c r="GM180">
        <v>24098.799999999999</v>
      </c>
      <c r="GN180">
        <v>30445.3</v>
      </c>
      <c r="GO180">
        <v>29373.5</v>
      </c>
      <c r="GP180">
        <v>39664.6</v>
      </c>
      <c r="GQ180">
        <v>39321.599999999999</v>
      </c>
      <c r="GR180">
        <v>2.0738300000000001</v>
      </c>
      <c r="GS180">
        <v>1.78043</v>
      </c>
      <c r="GT180">
        <v>5.5830900000000003E-2</v>
      </c>
      <c r="GU180">
        <v>0</v>
      </c>
      <c r="GV180">
        <v>34.132800000000003</v>
      </c>
      <c r="GW180">
        <v>999.9</v>
      </c>
      <c r="GX180">
        <v>61.7</v>
      </c>
      <c r="GY180">
        <v>38.299999999999997</v>
      </c>
      <c r="GZ180">
        <v>41.294699999999999</v>
      </c>
      <c r="HA180">
        <v>61.957799999999999</v>
      </c>
      <c r="HB180">
        <v>29.314900000000002</v>
      </c>
      <c r="HC180">
        <v>1</v>
      </c>
      <c r="HD180">
        <v>0.63964200000000004</v>
      </c>
      <c r="HE180">
        <v>0</v>
      </c>
      <c r="HF180">
        <v>20.284300000000002</v>
      </c>
      <c r="HG180">
        <v>5.2226800000000004</v>
      </c>
      <c r="HH180">
        <v>11.914099999999999</v>
      </c>
      <c r="HI180">
        <v>4.9636500000000003</v>
      </c>
      <c r="HJ180">
        <v>3.2919999999999998</v>
      </c>
      <c r="HK180">
        <v>9999</v>
      </c>
      <c r="HL180">
        <v>9999</v>
      </c>
      <c r="HM180">
        <v>9999</v>
      </c>
      <c r="HN180">
        <v>999.9</v>
      </c>
      <c r="HO180">
        <v>4.9703200000000001</v>
      </c>
      <c r="HP180">
        <v>1.8753899999999999</v>
      </c>
      <c r="HQ180">
        <v>1.8741699999999999</v>
      </c>
      <c r="HR180">
        <v>1.87338</v>
      </c>
      <c r="HS180">
        <v>1.87483</v>
      </c>
      <c r="HT180">
        <v>1.86972</v>
      </c>
      <c r="HU180">
        <v>1.8739300000000001</v>
      </c>
      <c r="HV180">
        <v>1.87896</v>
      </c>
      <c r="HW180">
        <v>0</v>
      </c>
      <c r="HX180">
        <v>0</v>
      </c>
      <c r="HY180">
        <v>0</v>
      </c>
      <c r="HZ180">
        <v>0</v>
      </c>
      <c r="IA180" t="s">
        <v>421</v>
      </c>
      <c r="IB180" t="s">
        <v>422</v>
      </c>
      <c r="IC180" t="s">
        <v>423</v>
      </c>
      <c r="ID180" t="s">
        <v>423</v>
      </c>
      <c r="IE180" t="s">
        <v>423</v>
      </c>
      <c r="IF180" t="s">
        <v>423</v>
      </c>
      <c r="IG180">
        <v>0</v>
      </c>
      <c r="IH180">
        <v>100</v>
      </c>
      <c r="II180">
        <v>100</v>
      </c>
      <c r="IJ180">
        <v>1.2350000000000001</v>
      </c>
      <c r="IK180">
        <v>0.63</v>
      </c>
      <c r="IL180">
        <v>1.213900585589998</v>
      </c>
      <c r="IM180">
        <v>7.5022699049890511E-4</v>
      </c>
      <c r="IN180">
        <v>-1.9075414379404558E-6</v>
      </c>
      <c r="IO180">
        <v>4.87577687351772E-10</v>
      </c>
      <c r="IP180">
        <v>0.62996499999999855</v>
      </c>
      <c r="IQ180">
        <v>0</v>
      </c>
      <c r="IR180">
        <v>0</v>
      </c>
      <c r="IS180">
        <v>0</v>
      </c>
      <c r="IT180">
        <v>1</v>
      </c>
      <c r="IU180">
        <v>1943</v>
      </c>
      <c r="IV180">
        <v>1</v>
      </c>
      <c r="IW180">
        <v>21</v>
      </c>
      <c r="IX180">
        <v>1.7</v>
      </c>
      <c r="IY180">
        <v>1.7</v>
      </c>
      <c r="IZ180">
        <v>1.1242700000000001</v>
      </c>
      <c r="JA180">
        <v>2.4352999999999998</v>
      </c>
      <c r="JB180">
        <v>1.42578</v>
      </c>
      <c r="JC180">
        <v>2.2656200000000002</v>
      </c>
      <c r="JD180">
        <v>1.5478499999999999</v>
      </c>
      <c r="JE180">
        <v>2.5</v>
      </c>
      <c r="JF180">
        <v>40.783700000000003</v>
      </c>
      <c r="JG180">
        <v>14.552300000000001</v>
      </c>
      <c r="JH180">
        <v>18</v>
      </c>
      <c r="JI180">
        <v>635.56700000000001</v>
      </c>
      <c r="JJ180">
        <v>423.80700000000002</v>
      </c>
      <c r="JK180">
        <v>34.036900000000003</v>
      </c>
      <c r="JL180">
        <v>35.1248</v>
      </c>
      <c r="JM180">
        <v>29.9999</v>
      </c>
      <c r="JN180">
        <v>35.021599999999999</v>
      </c>
      <c r="JO180">
        <v>34.941800000000001</v>
      </c>
      <c r="JP180">
        <v>22.5245</v>
      </c>
      <c r="JQ180">
        <v>3.1183200000000002</v>
      </c>
      <c r="JR180">
        <v>100</v>
      </c>
      <c r="JS180">
        <v>-999.9</v>
      </c>
      <c r="JT180">
        <v>420.75</v>
      </c>
      <c r="JU180">
        <v>39</v>
      </c>
      <c r="JV180">
        <v>93.690899999999999</v>
      </c>
      <c r="JW180">
        <v>100.038</v>
      </c>
    </row>
    <row r="181" spans="1:283" x14ac:dyDescent="0.2">
      <c r="A181">
        <v>165</v>
      </c>
      <c r="B181">
        <v>1690412563.0999999</v>
      </c>
      <c r="C181">
        <v>34193</v>
      </c>
      <c r="D181" t="s">
        <v>1199</v>
      </c>
      <c r="E181" t="s">
        <v>1200</v>
      </c>
      <c r="F181">
        <v>15</v>
      </c>
      <c r="P181">
        <v>1690412555.099999</v>
      </c>
      <c r="Q181">
        <f t="shared" si="74"/>
        <v>2.8952034587210161E-4</v>
      </c>
      <c r="R181">
        <f t="shared" si="75"/>
        <v>0.28952034587210163</v>
      </c>
      <c r="S181">
        <f t="shared" si="76"/>
        <v>7.3708583658920741</v>
      </c>
      <c r="T181">
        <f t="shared" si="77"/>
        <v>409.70770967741942</v>
      </c>
      <c r="U181">
        <f t="shared" si="78"/>
        <v>-309.52497979793645</v>
      </c>
      <c r="V181">
        <f t="shared" si="79"/>
        <v>-31.31233359811992</v>
      </c>
      <c r="W181">
        <f t="shared" si="80"/>
        <v>41.447073161965683</v>
      </c>
      <c r="X181">
        <f t="shared" si="81"/>
        <v>1.6473076409542774E-2</v>
      </c>
      <c r="Y181">
        <f>IF(LEFT(CS181,1)&lt;&gt;"0",IF(LEFT(CS181,1)="1",3,CT181),$D$5+$E$5*(DJ181*DC181/($K$5*1000))+$F$5*(DJ181*DC181/($K$5*1000))*MAX(MIN(CQ181,$J$5),$I$5)*MAX(MIN(CQ181,$J$5),$I$5)+$G$5*MAX(MIN(CQ181,$J$5),$I$5)*(DJ181*DC181/($K$5*1000))+$H$5*(DJ181*DC181/($K$5*1000))*(DJ181*DC181/($K$5*1000)))</f>
        <v>2.948521638208025</v>
      </c>
      <c r="Z181">
        <f t="shared" si="82"/>
        <v>1.6422117577984539E-2</v>
      </c>
      <c r="AA181">
        <f t="shared" si="83"/>
        <v>1.0268388719347397E-2</v>
      </c>
      <c r="AB181">
        <f t="shared" si="84"/>
        <v>209.80195758872674</v>
      </c>
      <c r="AC181">
        <f>(DE181+(AB181+2*0.95*0.0000000567*(((DE181+$B$7)+273)^4-(DE181+273)^4)-44100*Q181)/(1.84*29.3*Y181+8*0.95*0.0000000567*(DE181+273)^3))</f>
        <v>34.028633618710735</v>
      </c>
      <c r="AD181">
        <f>($C$7*DF181+$D$7*DG181+$E$7*AC181)</f>
        <v>33.742170967741927</v>
      </c>
      <c r="AE181">
        <f t="shared" si="85"/>
        <v>5.2666470389463118</v>
      </c>
      <c r="AF181">
        <f t="shared" si="86"/>
        <v>70.968592384324168</v>
      </c>
      <c r="AG181">
        <f t="shared" si="87"/>
        <v>3.5609762825540758</v>
      </c>
      <c r="AH181">
        <f t="shared" si="88"/>
        <v>5.0176791773886711</v>
      </c>
      <c r="AI181">
        <f t="shared" si="89"/>
        <v>1.705670756392236</v>
      </c>
      <c r="AJ181">
        <f t="shared" si="90"/>
        <v>-12.767847252959681</v>
      </c>
      <c r="AK181">
        <f t="shared" si="91"/>
        <v>-137.31230252111229</v>
      </c>
      <c r="AL181">
        <f>2*0.95*0.0000000567*(((DE181+$B$7)+273)^4-(AD181+273)^4)</f>
        <v>-10.697981750415947</v>
      </c>
      <c r="AM181">
        <f t="shared" si="92"/>
        <v>49.023826064238818</v>
      </c>
      <c r="AN181">
        <v>0</v>
      </c>
      <c r="AO181">
        <v>0</v>
      </c>
      <c r="AP181">
        <f>IF(AN181*$H$13&gt;=AR181,1,(AR181/(AR181-AN181*$H$13)))</f>
        <v>1</v>
      </c>
      <c r="AQ181">
        <f t="shared" si="93"/>
        <v>0</v>
      </c>
      <c r="AR181">
        <f>MAX(0,($B$13+$C$13*DJ181)/(1+$D$13*DJ181)*DC181/(DE181+273)*$E$13)</f>
        <v>52423.458550977724</v>
      </c>
      <c r="AS181" t="s">
        <v>414</v>
      </c>
      <c r="AT181">
        <v>12558.6</v>
      </c>
      <c r="AU181">
        <v>607.06799999999998</v>
      </c>
      <c r="AV181">
        <v>2188.17</v>
      </c>
      <c r="AW181">
        <f t="shared" si="94"/>
        <v>0.72256817340517421</v>
      </c>
      <c r="AX181">
        <v>-1.734461745173538</v>
      </c>
      <c r="AY181" t="s">
        <v>1201</v>
      </c>
      <c r="AZ181">
        <v>12556.6</v>
      </c>
      <c r="BA181">
        <v>701.9048846153845</v>
      </c>
      <c r="BB181">
        <v>1006.61</v>
      </c>
      <c r="BC181">
        <f t="shared" si="95"/>
        <v>0.3027042403558633</v>
      </c>
      <c r="BD181">
        <v>0.5</v>
      </c>
      <c r="BE181">
        <f t="shared" si="96"/>
        <v>1093.1901393489973</v>
      </c>
      <c r="BF181">
        <f t="shared" si="97"/>
        <v>7.3708583658920741</v>
      </c>
      <c r="BG181">
        <f t="shared" si="98"/>
        <v>165.45664534807929</v>
      </c>
      <c r="BH181">
        <f t="shared" si="99"/>
        <v>8.3291275536823781E-3</v>
      </c>
      <c r="BI181">
        <f t="shared" si="100"/>
        <v>1.1738011742382848</v>
      </c>
      <c r="BJ181">
        <f t="shared" si="101"/>
        <v>457.93994631687031</v>
      </c>
      <c r="BK181" t="s">
        <v>1202</v>
      </c>
      <c r="BL181">
        <v>-501.31</v>
      </c>
      <c r="BM181">
        <f t="shared" si="102"/>
        <v>-501.31</v>
      </c>
      <c r="BN181">
        <f t="shared" si="103"/>
        <v>1.4980181003566426</v>
      </c>
      <c r="BO181">
        <f t="shared" si="104"/>
        <v>0.20206981496671939</v>
      </c>
      <c r="BP181">
        <f t="shared" si="105"/>
        <v>0.43932656126834924</v>
      </c>
      <c r="BQ181">
        <f t="shared" si="106"/>
        <v>0.76263600668919784</v>
      </c>
      <c r="BR181">
        <f t="shared" si="107"/>
        <v>0.74730156561689243</v>
      </c>
      <c r="BS181">
        <f t="shared" si="108"/>
        <v>-0.14432100582470542</v>
      </c>
      <c r="BT181">
        <f t="shared" si="109"/>
        <v>1.1443210058247053</v>
      </c>
      <c r="BU181">
        <v>3448</v>
      </c>
      <c r="BV181">
        <v>300</v>
      </c>
      <c r="BW181">
        <v>300</v>
      </c>
      <c r="BX181">
        <v>300</v>
      </c>
      <c r="BY181">
        <v>12556.6</v>
      </c>
      <c r="BZ181">
        <v>952.75</v>
      </c>
      <c r="CA181">
        <v>-9.2699800000000006E-3</v>
      </c>
      <c r="CB181">
        <v>-5.7</v>
      </c>
      <c r="CC181" t="s">
        <v>417</v>
      </c>
      <c r="CD181" t="s">
        <v>417</v>
      </c>
      <c r="CE181" t="s">
        <v>417</v>
      </c>
      <c r="CF181" t="s">
        <v>417</v>
      </c>
      <c r="CG181" t="s">
        <v>417</v>
      </c>
      <c r="CH181" t="s">
        <v>417</v>
      </c>
      <c r="CI181" t="s">
        <v>417</v>
      </c>
      <c r="CJ181" t="s">
        <v>417</v>
      </c>
      <c r="CK181" t="s">
        <v>417</v>
      </c>
      <c r="CL181" t="s">
        <v>417</v>
      </c>
      <c r="CM181">
        <f>$B$11*DK181+$C$11*DL181+$F$11*DW181*(1-DZ181)</f>
        <v>1299.982903225806</v>
      </c>
      <c r="CN181">
        <f t="shared" si="110"/>
        <v>1093.1901393489973</v>
      </c>
      <c r="CO181">
        <f>($B$11*$D$9+$C$11*$D$9+$F$11*((EJ181+EB181)/MAX(EJ181+EB181+EK181, 0.1)*$I$9+EK181/MAX(EJ181+EB181+EK181, 0.1)*$J$9))/($B$11+$C$11+$F$11)</f>
        <v>0.84092655113873516</v>
      </c>
      <c r="CP181">
        <f>($B$11*$K$9+$C$11*$K$9+$F$11*((EJ181+EB181)/MAX(EJ181+EB181+EK181, 0.1)*$P$9+EK181/MAX(EJ181+EB181+EK181, 0.1)*$Q$9))/($B$11+$C$11+$F$11)</f>
        <v>0.16138824369775909</v>
      </c>
      <c r="CQ181">
        <v>6</v>
      </c>
      <c r="CR181">
        <v>0.5</v>
      </c>
      <c r="CS181" t="s">
        <v>418</v>
      </c>
      <c r="CT181">
        <v>2</v>
      </c>
      <c r="CU181">
        <v>1690412555.099999</v>
      </c>
      <c r="CV181">
        <v>409.70770967741942</v>
      </c>
      <c r="CW181">
        <v>417.19467741935478</v>
      </c>
      <c r="CX181">
        <v>35.200541935483884</v>
      </c>
      <c r="CY181">
        <v>34.921306451612907</v>
      </c>
      <c r="CZ181">
        <v>408.50770967741943</v>
      </c>
      <c r="DA181">
        <v>34.637541935483867</v>
      </c>
      <c r="DB181">
        <v>600.20109677419339</v>
      </c>
      <c r="DC181">
        <v>101.063064516129</v>
      </c>
      <c r="DD181">
        <v>9.9476932258064532E-2</v>
      </c>
      <c r="DE181">
        <v>32.878358064516128</v>
      </c>
      <c r="DF181">
        <v>33.742170967741927</v>
      </c>
      <c r="DG181">
        <v>999.90000000000032</v>
      </c>
      <c r="DH181">
        <v>0</v>
      </c>
      <c r="DI181">
        <v>0</v>
      </c>
      <c r="DJ181">
        <v>10002.220645161289</v>
      </c>
      <c r="DK181">
        <v>0</v>
      </c>
      <c r="DL181">
        <v>921.92974193548389</v>
      </c>
      <c r="DM181">
        <v>-7.4516641935483872</v>
      </c>
      <c r="DN181">
        <v>424.72193548387088</v>
      </c>
      <c r="DO181">
        <v>432.29080645161292</v>
      </c>
      <c r="DP181">
        <v>0.34619658064516118</v>
      </c>
      <c r="DQ181">
        <v>417.19467741935478</v>
      </c>
      <c r="DR181">
        <v>34.921306451612907</v>
      </c>
      <c r="DS181">
        <v>3.564243225806452</v>
      </c>
      <c r="DT181">
        <v>3.5292558064516131</v>
      </c>
      <c r="DU181">
        <v>26.928890322580649</v>
      </c>
      <c r="DV181">
        <v>26.76114193548387</v>
      </c>
      <c r="DW181">
        <v>1299.982903225806</v>
      </c>
      <c r="DX181">
        <v>0.96899354838709673</v>
      </c>
      <c r="DY181">
        <v>3.100647096774194E-2</v>
      </c>
      <c r="DZ181">
        <v>0</v>
      </c>
      <c r="EA181">
        <v>702.30912903225828</v>
      </c>
      <c r="EB181">
        <v>4.9993100000000013</v>
      </c>
      <c r="EC181">
        <v>13690.548387096769</v>
      </c>
      <c r="ED181">
        <v>11469.293548387101</v>
      </c>
      <c r="EE181">
        <v>38.120645161290312</v>
      </c>
      <c r="EF181">
        <v>40.21951612903225</v>
      </c>
      <c r="EG181">
        <v>38.60058064516128</v>
      </c>
      <c r="EH181">
        <v>40.029967741935472</v>
      </c>
      <c r="EI181">
        <v>39.771838709677418</v>
      </c>
      <c r="EJ181">
        <v>1254.8329032258059</v>
      </c>
      <c r="EK181">
        <v>40.150000000000013</v>
      </c>
      <c r="EL181">
        <v>0</v>
      </c>
      <c r="EM181">
        <v>1741.6000001430509</v>
      </c>
      <c r="EN181">
        <v>0</v>
      </c>
      <c r="EO181">
        <v>701.9048846153845</v>
      </c>
      <c r="EP181">
        <v>-45.730222258338387</v>
      </c>
      <c r="EQ181">
        <v>42.59145224927741</v>
      </c>
      <c r="ER181">
        <v>13687.52307692308</v>
      </c>
      <c r="ES181">
        <v>15</v>
      </c>
      <c r="ET181">
        <v>1690412585.5999999</v>
      </c>
      <c r="EU181" t="s">
        <v>1203</v>
      </c>
      <c r="EV181">
        <v>1690412585.5999999</v>
      </c>
      <c r="EW181">
        <v>1690412584.0999999</v>
      </c>
      <c r="EX181">
        <v>122</v>
      </c>
      <c r="EY181">
        <v>-3.1E-2</v>
      </c>
      <c r="EZ181">
        <v>-6.7000000000000004E-2</v>
      </c>
      <c r="FA181">
        <v>1.2</v>
      </c>
      <c r="FB181">
        <v>0.56299999999999994</v>
      </c>
      <c r="FC181">
        <v>417</v>
      </c>
      <c r="FD181">
        <v>35</v>
      </c>
      <c r="FE181">
        <v>0.35</v>
      </c>
      <c r="FF181">
        <v>0.32</v>
      </c>
      <c r="FG181">
        <v>7.3057671505687702</v>
      </c>
      <c r="FH181">
        <v>-9.3678941886513031E-2</v>
      </c>
      <c r="FI181">
        <v>3.8139440495915902E-2</v>
      </c>
      <c r="FJ181">
        <v>1</v>
      </c>
      <c r="FK181">
        <v>-7.4356429268292699</v>
      </c>
      <c r="FL181">
        <v>-0.26970794425086281</v>
      </c>
      <c r="FM181">
        <v>4.8881683149531972E-2</v>
      </c>
      <c r="FN181">
        <v>1</v>
      </c>
      <c r="FO181">
        <v>409.74303225806449</v>
      </c>
      <c r="FP181">
        <v>0.40466129032291043</v>
      </c>
      <c r="FQ181">
        <v>3.3742367233404791E-2</v>
      </c>
      <c r="FR181">
        <v>1</v>
      </c>
      <c r="FS181">
        <v>0.31652314634146339</v>
      </c>
      <c r="FT181">
        <v>0.62933809756097558</v>
      </c>
      <c r="FU181">
        <v>6.3468601332089827E-2</v>
      </c>
      <c r="FV181">
        <v>0</v>
      </c>
      <c r="FW181">
        <v>35.267506451612903</v>
      </c>
      <c r="FX181">
        <v>0.70998387096769799</v>
      </c>
      <c r="FY181">
        <v>5.3036420447278992E-2</v>
      </c>
      <c r="FZ181">
        <v>0</v>
      </c>
      <c r="GA181">
        <v>3</v>
      </c>
      <c r="GB181">
        <v>5</v>
      </c>
      <c r="GC181" t="s">
        <v>1020</v>
      </c>
      <c r="GD181">
        <v>3.1701800000000002</v>
      </c>
      <c r="GE181">
        <v>2.7969300000000001</v>
      </c>
      <c r="GF181">
        <v>0.101257</v>
      </c>
      <c r="GG181">
        <v>0.10344200000000001</v>
      </c>
      <c r="GH181">
        <v>0.15378500000000001</v>
      </c>
      <c r="GI181">
        <v>0.15389</v>
      </c>
      <c r="GJ181">
        <v>27686.9</v>
      </c>
      <c r="GK181">
        <v>22078.2</v>
      </c>
      <c r="GL181">
        <v>28825.200000000001</v>
      </c>
      <c r="GM181">
        <v>24150.3</v>
      </c>
      <c r="GN181">
        <v>31022.7</v>
      </c>
      <c r="GO181">
        <v>29819.3</v>
      </c>
      <c r="GP181">
        <v>39762.199999999997</v>
      </c>
      <c r="GQ181">
        <v>39404.1</v>
      </c>
      <c r="GR181">
        <v>2.0848800000000001</v>
      </c>
      <c r="GS181">
        <v>1.78908</v>
      </c>
      <c r="GT181">
        <v>0.12729299999999999</v>
      </c>
      <c r="GU181">
        <v>0</v>
      </c>
      <c r="GV181">
        <v>31.677700000000002</v>
      </c>
      <c r="GW181">
        <v>999.9</v>
      </c>
      <c r="GX181">
        <v>64.900000000000006</v>
      </c>
      <c r="GY181">
        <v>37.5</v>
      </c>
      <c r="GZ181">
        <v>41.606299999999997</v>
      </c>
      <c r="HA181">
        <v>61.95</v>
      </c>
      <c r="HB181">
        <v>29.499199999999998</v>
      </c>
      <c r="HC181">
        <v>1</v>
      </c>
      <c r="HD181">
        <v>0.51397400000000004</v>
      </c>
      <c r="HE181">
        <v>0</v>
      </c>
      <c r="HF181">
        <v>20.278700000000001</v>
      </c>
      <c r="HG181">
        <v>5.2231300000000003</v>
      </c>
      <c r="HH181">
        <v>11.914</v>
      </c>
      <c r="HI181">
        <v>4.9634</v>
      </c>
      <c r="HJ181">
        <v>3.2919999999999998</v>
      </c>
      <c r="HK181">
        <v>9999</v>
      </c>
      <c r="HL181">
        <v>9999</v>
      </c>
      <c r="HM181">
        <v>9999</v>
      </c>
      <c r="HN181">
        <v>999.9</v>
      </c>
      <c r="HO181">
        <v>4.9702900000000003</v>
      </c>
      <c r="HP181">
        <v>1.87531</v>
      </c>
      <c r="HQ181">
        <v>1.87405</v>
      </c>
      <c r="HR181">
        <v>1.87327</v>
      </c>
      <c r="HS181">
        <v>1.87469</v>
      </c>
      <c r="HT181">
        <v>1.8696600000000001</v>
      </c>
      <c r="HU181">
        <v>1.87378</v>
      </c>
      <c r="HV181">
        <v>1.8788100000000001</v>
      </c>
      <c r="HW181">
        <v>0</v>
      </c>
      <c r="HX181">
        <v>0</v>
      </c>
      <c r="HY181">
        <v>0</v>
      </c>
      <c r="HZ181">
        <v>0</v>
      </c>
      <c r="IA181" t="s">
        <v>421</v>
      </c>
      <c r="IB181" t="s">
        <v>422</v>
      </c>
      <c r="IC181" t="s">
        <v>423</v>
      </c>
      <c r="ID181" t="s">
        <v>423</v>
      </c>
      <c r="IE181" t="s">
        <v>423</v>
      </c>
      <c r="IF181" t="s">
        <v>423</v>
      </c>
      <c r="IG181">
        <v>0</v>
      </c>
      <c r="IH181">
        <v>100</v>
      </c>
      <c r="II181">
        <v>100</v>
      </c>
      <c r="IJ181">
        <v>1.2</v>
      </c>
      <c r="IK181">
        <v>0.56299999999999994</v>
      </c>
      <c r="IL181">
        <v>1.213900585589998</v>
      </c>
      <c r="IM181">
        <v>7.5022699049890511E-4</v>
      </c>
      <c r="IN181">
        <v>-1.9075414379404558E-6</v>
      </c>
      <c r="IO181">
        <v>4.87577687351772E-10</v>
      </c>
      <c r="IP181">
        <v>0.62996499999999855</v>
      </c>
      <c r="IQ181">
        <v>0</v>
      </c>
      <c r="IR181">
        <v>0</v>
      </c>
      <c r="IS181">
        <v>0</v>
      </c>
      <c r="IT181">
        <v>1</v>
      </c>
      <c r="IU181">
        <v>1943</v>
      </c>
      <c r="IV181">
        <v>1</v>
      </c>
      <c r="IW181">
        <v>21</v>
      </c>
      <c r="IX181">
        <v>30.8</v>
      </c>
      <c r="IY181">
        <v>30.7</v>
      </c>
      <c r="IZ181">
        <v>1.10229</v>
      </c>
      <c r="JA181">
        <v>2.4096700000000002</v>
      </c>
      <c r="JB181">
        <v>1.42578</v>
      </c>
      <c r="JC181">
        <v>2.2644000000000002</v>
      </c>
      <c r="JD181">
        <v>1.5478499999999999</v>
      </c>
      <c r="JE181">
        <v>2.3107899999999999</v>
      </c>
      <c r="JF181">
        <v>39.192399999999999</v>
      </c>
      <c r="JG181">
        <v>14.4472</v>
      </c>
      <c r="JH181">
        <v>18</v>
      </c>
      <c r="JI181">
        <v>630.78800000000001</v>
      </c>
      <c r="JJ181">
        <v>420.02100000000002</v>
      </c>
      <c r="JK181">
        <v>32.341200000000001</v>
      </c>
      <c r="JL181">
        <v>33.699399999999997</v>
      </c>
      <c r="JM181">
        <v>30.000699999999998</v>
      </c>
      <c r="JN181">
        <v>33.626300000000001</v>
      </c>
      <c r="JO181">
        <v>33.570099999999996</v>
      </c>
      <c r="JP181">
        <v>22.074999999999999</v>
      </c>
      <c r="JQ181">
        <v>19.755600000000001</v>
      </c>
      <c r="JR181">
        <v>100</v>
      </c>
      <c r="JS181">
        <v>-999.9</v>
      </c>
      <c r="JT181">
        <v>417.46800000000002</v>
      </c>
      <c r="JU181">
        <v>35</v>
      </c>
      <c r="JV181">
        <v>93.921099999999996</v>
      </c>
      <c r="JW181">
        <v>100.249</v>
      </c>
    </row>
    <row r="182" spans="1:283" x14ac:dyDescent="0.2">
      <c r="A182">
        <v>166</v>
      </c>
      <c r="B182">
        <v>1690412744.0999999</v>
      </c>
      <c r="C182">
        <v>34374</v>
      </c>
      <c r="D182" t="s">
        <v>1204</v>
      </c>
      <c r="E182" t="s">
        <v>1205</v>
      </c>
      <c r="F182">
        <v>15</v>
      </c>
      <c r="P182">
        <v>1690412736.349999</v>
      </c>
      <c r="Q182">
        <f t="shared" si="74"/>
        <v>5.7032877763736221E-4</v>
      </c>
      <c r="R182">
        <f t="shared" si="75"/>
        <v>0.57032877763736223</v>
      </c>
      <c r="S182">
        <f t="shared" si="76"/>
        <v>3.4585765248461597</v>
      </c>
      <c r="T182">
        <f t="shared" si="77"/>
        <v>410.08853333333332</v>
      </c>
      <c r="U182">
        <f t="shared" si="78"/>
        <v>204.24020210572547</v>
      </c>
      <c r="V182">
        <f t="shared" si="79"/>
        <v>20.660918325682882</v>
      </c>
      <c r="W182">
        <f t="shared" si="80"/>
        <v>41.484514831772017</v>
      </c>
      <c r="X182">
        <f t="shared" si="81"/>
        <v>2.8373416184046499E-2</v>
      </c>
      <c r="Y182">
        <f>IF(LEFT(CS182,1)&lt;&gt;"0",IF(LEFT(CS182,1)="1",3,CT182),$D$5+$E$5*(DJ182*DC182/($K$5*1000))+$F$5*(DJ182*DC182/($K$5*1000))*MAX(MIN(CQ182,$J$5),$I$5)*MAX(MIN(CQ182,$J$5),$I$5)+$G$5*MAX(MIN(CQ182,$J$5),$I$5)*(DJ182*DC182/($K$5*1000))+$H$5*(DJ182*DC182/($K$5*1000))*(DJ182*DC182/($K$5*1000)))</f>
        <v>2.9487367344822184</v>
      </c>
      <c r="Z182">
        <f t="shared" si="82"/>
        <v>2.8222611322796874E-2</v>
      </c>
      <c r="AA182">
        <f t="shared" si="83"/>
        <v>1.7652614337706329E-2</v>
      </c>
      <c r="AB182">
        <f t="shared" si="84"/>
        <v>98.064181771780795</v>
      </c>
      <c r="AC182">
        <f>(DE182+(AB182+2*0.95*0.0000000567*(((DE182+$B$7)+273)^4-(DE182+273)^4)-44100*Q182)/(1.84*29.3*Y182+8*0.95*0.0000000567*(DE182+273)^3))</f>
        <v>34.506432627161644</v>
      </c>
      <c r="AD182">
        <f>($C$7*DF182+$D$7*DG182+$E$7*AC182)</f>
        <v>34.661236666666667</v>
      </c>
      <c r="AE182">
        <f t="shared" si="85"/>
        <v>5.5432701279501648</v>
      </c>
      <c r="AF182">
        <f t="shared" si="86"/>
        <v>66.911493474404736</v>
      </c>
      <c r="AG182">
        <f t="shared" si="87"/>
        <v>3.5913052437054054</v>
      </c>
      <c r="AH182">
        <f t="shared" si="88"/>
        <v>5.3672471756726914</v>
      </c>
      <c r="AI182">
        <f t="shared" si="89"/>
        <v>1.9519648842447594</v>
      </c>
      <c r="AJ182">
        <f t="shared" si="90"/>
        <v>-25.151499093807672</v>
      </c>
      <c r="AK182">
        <f t="shared" si="91"/>
        <v>-92.215588969343401</v>
      </c>
      <c r="AL182">
        <f>2*0.95*0.0000000567*(((DE182+$B$7)+273)^4-(AD182+273)^4)</f>
        <v>-7.2588773213590088</v>
      </c>
      <c r="AM182">
        <f t="shared" si="92"/>
        <v>-26.561783612729286</v>
      </c>
      <c r="AN182">
        <v>0</v>
      </c>
      <c r="AO182">
        <v>0</v>
      </c>
      <c r="AP182">
        <f>IF(AN182*$H$13&gt;=AR182,1,(AR182/(AR182-AN182*$H$13)))</f>
        <v>1</v>
      </c>
      <c r="AQ182">
        <f t="shared" si="93"/>
        <v>0</v>
      </c>
      <c r="AR182">
        <f>MAX(0,($B$13+$C$13*DJ182)/(1+$D$13*DJ182)*DC182/(DE182+273)*$E$13)</f>
        <v>52224.176572308643</v>
      </c>
      <c r="AS182" t="s">
        <v>414</v>
      </c>
      <c r="AT182">
        <v>12558.6</v>
      </c>
      <c r="AU182">
        <v>607.06799999999998</v>
      </c>
      <c r="AV182">
        <v>2188.17</v>
      </c>
      <c r="AW182">
        <f t="shared" si="94"/>
        <v>0.72256817340517421</v>
      </c>
      <c r="AX182">
        <v>-1.734461745173538</v>
      </c>
      <c r="AY182" t="s">
        <v>1206</v>
      </c>
      <c r="AZ182">
        <v>12553.6</v>
      </c>
      <c r="BA182">
        <v>680.82953846153839</v>
      </c>
      <c r="BB182">
        <v>1474.23</v>
      </c>
      <c r="BC182">
        <f t="shared" si="95"/>
        <v>0.5381795659689883</v>
      </c>
      <c r="BD182">
        <v>0.5</v>
      </c>
      <c r="BE182">
        <f t="shared" si="96"/>
        <v>505.17772071076723</v>
      </c>
      <c r="BF182">
        <f t="shared" si="97"/>
        <v>3.4585765248461597</v>
      </c>
      <c r="BG182">
        <f t="shared" si="98"/>
        <v>135.93816323466174</v>
      </c>
      <c r="BH182">
        <f t="shared" si="99"/>
        <v>1.0279626470291042E-2</v>
      </c>
      <c r="BI182">
        <f t="shared" si="100"/>
        <v>0.48427992918337032</v>
      </c>
      <c r="BJ182">
        <f t="shared" si="101"/>
        <v>535.16595695393653</v>
      </c>
      <c r="BK182" t="s">
        <v>1207</v>
      </c>
      <c r="BL182">
        <v>-2.9</v>
      </c>
      <c r="BM182">
        <f t="shared" si="102"/>
        <v>-2.9</v>
      </c>
      <c r="BN182">
        <f t="shared" si="103"/>
        <v>1.0019671286027283</v>
      </c>
      <c r="BO182">
        <f t="shared" si="104"/>
        <v>0.5371229759997167</v>
      </c>
      <c r="BP182">
        <f t="shared" si="105"/>
        <v>0.32584079924420489</v>
      </c>
      <c r="BQ182">
        <f t="shared" si="106"/>
        <v>0.91493914809281496</v>
      </c>
      <c r="BR182">
        <f t="shared" si="107"/>
        <v>0.45154582057324577</v>
      </c>
      <c r="BS182">
        <f t="shared" si="108"/>
        <v>-2.2878805081210118E-3</v>
      </c>
      <c r="BT182">
        <f t="shared" si="109"/>
        <v>1.002287880508121</v>
      </c>
      <c r="BU182">
        <v>3450</v>
      </c>
      <c r="BV182">
        <v>300</v>
      </c>
      <c r="BW182">
        <v>300</v>
      </c>
      <c r="BX182">
        <v>300</v>
      </c>
      <c r="BY182">
        <v>12553.6</v>
      </c>
      <c r="BZ182">
        <v>1262.2</v>
      </c>
      <c r="CA182">
        <v>-9.8696400000000007E-3</v>
      </c>
      <c r="CB182">
        <v>-57.14</v>
      </c>
      <c r="CC182" t="s">
        <v>417</v>
      </c>
      <c r="CD182" t="s">
        <v>417</v>
      </c>
      <c r="CE182" t="s">
        <v>417</v>
      </c>
      <c r="CF182" t="s">
        <v>417</v>
      </c>
      <c r="CG182" t="s">
        <v>417</v>
      </c>
      <c r="CH182" t="s">
        <v>417</v>
      </c>
      <c r="CI182" t="s">
        <v>417</v>
      </c>
      <c r="CJ182" t="s">
        <v>417</v>
      </c>
      <c r="CK182" t="s">
        <v>417</v>
      </c>
      <c r="CL182" t="s">
        <v>417</v>
      </c>
      <c r="CM182">
        <f>$B$11*DK182+$C$11*DL182+$F$11*DW182*(1-DZ182)</f>
        <v>599.97866666666664</v>
      </c>
      <c r="CN182">
        <f t="shared" si="110"/>
        <v>505.17772071076723</v>
      </c>
      <c r="CO182">
        <f>($B$11*$D$9+$C$11*$D$9+$F$11*((EJ182+EB182)/MAX(EJ182+EB182+EK182, 0.1)*$I$9+EK182/MAX(EJ182+EB182+EK182, 0.1)*$J$9))/($B$11+$C$11+$F$11)</f>
        <v>0.84199280537324761</v>
      </c>
      <c r="CP182">
        <f>($B$11*$K$9+$C$11*$K$9+$F$11*((EJ182+EB182)/MAX(EJ182+EB182+EK182, 0.1)*$P$9+EK182/MAX(EJ182+EB182+EK182, 0.1)*$Q$9))/($B$11+$C$11+$F$11)</f>
        <v>0.16344611437036782</v>
      </c>
      <c r="CQ182">
        <v>6</v>
      </c>
      <c r="CR182">
        <v>0.5</v>
      </c>
      <c r="CS182" t="s">
        <v>418</v>
      </c>
      <c r="CT182">
        <v>2</v>
      </c>
      <c r="CU182">
        <v>1690412736.349999</v>
      </c>
      <c r="CV182">
        <v>410.08853333333332</v>
      </c>
      <c r="CW182">
        <v>413.77980000000008</v>
      </c>
      <c r="CX182">
        <v>35.50127333333333</v>
      </c>
      <c r="CY182">
        <v>34.951369999999997</v>
      </c>
      <c r="CZ182">
        <v>408.95153333333332</v>
      </c>
      <c r="DA182">
        <v>34.951273333333333</v>
      </c>
      <c r="DB182">
        <v>600.19426666666686</v>
      </c>
      <c r="DC182">
        <v>101.06</v>
      </c>
      <c r="DD182">
        <v>9.9899533333333332E-2</v>
      </c>
      <c r="DE182">
        <v>34.081163333333329</v>
      </c>
      <c r="DF182">
        <v>34.661236666666667</v>
      </c>
      <c r="DG182">
        <v>999.9000000000002</v>
      </c>
      <c r="DH182">
        <v>0</v>
      </c>
      <c r="DI182">
        <v>0</v>
      </c>
      <c r="DJ182">
        <v>10003.746333333331</v>
      </c>
      <c r="DK182">
        <v>0</v>
      </c>
      <c r="DL182">
        <v>105.69289999999999</v>
      </c>
      <c r="DM182">
        <v>-3.6240496666666671</v>
      </c>
      <c r="DN182">
        <v>425.25849999999991</v>
      </c>
      <c r="DO182">
        <v>428.76573333333329</v>
      </c>
      <c r="DP182">
        <v>0.56317653333333328</v>
      </c>
      <c r="DQ182">
        <v>413.77980000000008</v>
      </c>
      <c r="DR182">
        <v>34.951369999999997</v>
      </c>
      <c r="DS182">
        <v>3.5890979999999999</v>
      </c>
      <c r="DT182">
        <v>3.5321833333333341</v>
      </c>
      <c r="DU182">
        <v>27.047213333333339</v>
      </c>
      <c r="DV182">
        <v>26.775236666666661</v>
      </c>
      <c r="DW182">
        <v>599.97866666666664</v>
      </c>
      <c r="DX182">
        <v>0.93301346666666685</v>
      </c>
      <c r="DY182">
        <v>6.6986506666666654E-2</v>
      </c>
      <c r="DZ182">
        <v>0</v>
      </c>
      <c r="EA182">
        <v>681.45670000000007</v>
      </c>
      <c r="EB182">
        <v>4.9993100000000004</v>
      </c>
      <c r="EC182">
        <v>10053.103333333331</v>
      </c>
      <c r="ED182">
        <v>5203.6083333333336</v>
      </c>
      <c r="EE182">
        <v>39.280999999999977</v>
      </c>
      <c r="EF182">
        <v>41.3247</v>
      </c>
      <c r="EG182">
        <v>40.085166666666659</v>
      </c>
      <c r="EH182">
        <v>41.374766666666652</v>
      </c>
      <c r="EI182">
        <v>41.168466666666653</v>
      </c>
      <c r="EJ182">
        <v>555.12433333333331</v>
      </c>
      <c r="EK182">
        <v>39.854666666666652</v>
      </c>
      <c r="EL182">
        <v>0</v>
      </c>
      <c r="EM182">
        <v>180.80000019073489</v>
      </c>
      <c r="EN182">
        <v>0</v>
      </c>
      <c r="EO182">
        <v>680.82953846153839</v>
      </c>
      <c r="EP182">
        <v>-75.23644444594953</v>
      </c>
      <c r="EQ182">
        <v>-2337.5859923599351</v>
      </c>
      <c r="ER182">
        <v>10049.661923076919</v>
      </c>
      <c r="ES182">
        <v>15</v>
      </c>
      <c r="ET182">
        <v>1690412774.5999999</v>
      </c>
      <c r="EU182" t="s">
        <v>1208</v>
      </c>
      <c r="EV182">
        <v>1690412774.5999999</v>
      </c>
      <c r="EW182">
        <v>1690412762.0999999</v>
      </c>
      <c r="EX182">
        <v>123</v>
      </c>
      <c r="EY182">
        <v>-6.5000000000000002E-2</v>
      </c>
      <c r="EZ182">
        <v>-1.4E-2</v>
      </c>
      <c r="FA182">
        <v>1.137</v>
      </c>
      <c r="FB182">
        <v>0.55000000000000004</v>
      </c>
      <c r="FC182">
        <v>414</v>
      </c>
      <c r="FD182">
        <v>35</v>
      </c>
      <c r="FE182">
        <v>0.76</v>
      </c>
      <c r="FF182">
        <v>0.26</v>
      </c>
      <c r="FG182">
        <v>3.3936320654224921</v>
      </c>
      <c r="FH182">
        <v>-0.600258281399764</v>
      </c>
      <c r="FI182">
        <v>6.0118242874022523E-2</v>
      </c>
      <c r="FJ182">
        <v>1</v>
      </c>
      <c r="FK182">
        <v>-3.6422119512195121</v>
      </c>
      <c r="FL182">
        <v>0.37541832752612531</v>
      </c>
      <c r="FM182">
        <v>5.1952037647285197E-2</v>
      </c>
      <c r="FN182">
        <v>1</v>
      </c>
      <c r="FO182">
        <v>410.16358064516118</v>
      </c>
      <c r="FP182">
        <v>-0.46262903226004742</v>
      </c>
      <c r="FQ182">
        <v>4.5096151179414221E-2</v>
      </c>
      <c r="FR182">
        <v>1</v>
      </c>
      <c r="FS182">
        <v>0.52635597560975611</v>
      </c>
      <c r="FT182">
        <v>0.57454174912891876</v>
      </c>
      <c r="FU182">
        <v>5.7627065938306639E-2</v>
      </c>
      <c r="FV182">
        <v>0</v>
      </c>
      <c r="FW182">
        <v>35.508335483870972</v>
      </c>
      <c r="FX182">
        <v>0.28351451612896073</v>
      </c>
      <c r="FY182">
        <v>2.1901223244480711E-2</v>
      </c>
      <c r="FZ182">
        <v>1</v>
      </c>
      <c r="GA182">
        <v>4</v>
      </c>
      <c r="GB182">
        <v>5</v>
      </c>
      <c r="GC182" t="s">
        <v>489</v>
      </c>
      <c r="GD182">
        <v>3.16995</v>
      </c>
      <c r="GE182">
        <v>2.7969900000000001</v>
      </c>
      <c r="GF182">
        <v>0.10126400000000001</v>
      </c>
      <c r="GG182">
        <v>0.102711</v>
      </c>
      <c r="GH182">
        <v>0.154417</v>
      </c>
      <c r="GI182">
        <v>0.15374499999999999</v>
      </c>
      <c r="GJ182">
        <v>27666.7</v>
      </c>
      <c r="GK182">
        <v>22085.599999999999</v>
      </c>
      <c r="GL182">
        <v>28806</v>
      </c>
      <c r="GM182">
        <v>24140</v>
      </c>
      <c r="GN182">
        <v>30980.3</v>
      </c>
      <c r="GO182">
        <v>29813.5</v>
      </c>
      <c r="GP182">
        <v>39734.9</v>
      </c>
      <c r="GQ182">
        <v>39387.5</v>
      </c>
      <c r="GR182">
        <v>2.0819999999999999</v>
      </c>
      <c r="GS182">
        <v>1.7900199999999999</v>
      </c>
      <c r="GT182">
        <v>5.8032599999999997E-2</v>
      </c>
      <c r="GU182">
        <v>0</v>
      </c>
      <c r="GV182">
        <v>33.805799999999998</v>
      </c>
      <c r="GW182">
        <v>999.9</v>
      </c>
      <c r="GX182">
        <v>65.599999999999994</v>
      </c>
      <c r="GY182">
        <v>37.299999999999997</v>
      </c>
      <c r="GZ182">
        <v>41.597000000000001</v>
      </c>
      <c r="HA182">
        <v>62.18</v>
      </c>
      <c r="HB182">
        <v>29.118600000000001</v>
      </c>
      <c r="HC182">
        <v>1</v>
      </c>
      <c r="HD182">
        <v>0.54221299999999995</v>
      </c>
      <c r="HE182">
        <v>0</v>
      </c>
      <c r="HF182">
        <v>20.284400000000002</v>
      </c>
      <c r="HG182">
        <v>5.2243300000000001</v>
      </c>
      <c r="HH182">
        <v>11.914099999999999</v>
      </c>
      <c r="HI182">
        <v>4.9638</v>
      </c>
      <c r="HJ182">
        <v>3.2919999999999998</v>
      </c>
      <c r="HK182">
        <v>9999</v>
      </c>
      <c r="HL182">
        <v>9999</v>
      </c>
      <c r="HM182">
        <v>9999</v>
      </c>
      <c r="HN182">
        <v>999.9</v>
      </c>
      <c r="HO182">
        <v>4.9703099999999996</v>
      </c>
      <c r="HP182">
        <v>1.87531</v>
      </c>
      <c r="HQ182">
        <v>1.8740699999999999</v>
      </c>
      <c r="HR182">
        <v>1.8732899999999999</v>
      </c>
      <c r="HS182">
        <v>1.87469</v>
      </c>
      <c r="HT182">
        <v>1.8696600000000001</v>
      </c>
      <c r="HU182">
        <v>1.87378</v>
      </c>
      <c r="HV182">
        <v>1.8788100000000001</v>
      </c>
      <c r="HW182">
        <v>0</v>
      </c>
      <c r="HX182">
        <v>0</v>
      </c>
      <c r="HY182">
        <v>0</v>
      </c>
      <c r="HZ182">
        <v>0</v>
      </c>
      <c r="IA182" t="s">
        <v>421</v>
      </c>
      <c r="IB182" t="s">
        <v>422</v>
      </c>
      <c r="IC182" t="s">
        <v>423</v>
      </c>
      <c r="ID182" t="s">
        <v>423</v>
      </c>
      <c r="IE182" t="s">
        <v>423</v>
      </c>
      <c r="IF182" t="s">
        <v>423</v>
      </c>
      <c r="IG182">
        <v>0</v>
      </c>
      <c r="IH182">
        <v>100</v>
      </c>
      <c r="II182">
        <v>100</v>
      </c>
      <c r="IJ182">
        <v>1.137</v>
      </c>
      <c r="IK182">
        <v>0.55000000000000004</v>
      </c>
      <c r="IL182">
        <v>1.1831305132339749</v>
      </c>
      <c r="IM182">
        <v>7.5022699049890511E-4</v>
      </c>
      <c r="IN182">
        <v>-1.9075414379404558E-6</v>
      </c>
      <c r="IO182">
        <v>4.87577687351772E-10</v>
      </c>
      <c r="IP182">
        <v>0.56326499999999413</v>
      </c>
      <c r="IQ182">
        <v>0</v>
      </c>
      <c r="IR182">
        <v>0</v>
      </c>
      <c r="IS182">
        <v>0</v>
      </c>
      <c r="IT182">
        <v>1</v>
      </c>
      <c r="IU182">
        <v>1943</v>
      </c>
      <c r="IV182">
        <v>1</v>
      </c>
      <c r="IW182">
        <v>21</v>
      </c>
      <c r="IX182">
        <v>2.6</v>
      </c>
      <c r="IY182">
        <v>2.7</v>
      </c>
      <c r="IZ182">
        <v>1.09619</v>
      </c>
      <c r="JA182">
        <v>2.4023400000000001</v>
      </c>
      <c r="JB182">
        <v>1.42578</v>
      </c>
      <c r="JC182">
        <v>2.2656200000000002</v>
      </c>
      <c r="JD182">
        <v>1.5478499999999999</v>
      </c>
      <c r="JE182">
        <v>2.47803</v>
      </c>
      <c r="JF182">
        <v>39.292000000000002</v>
      </c>
      <c r="JG182">
        <v>14.4297</v>
      </c>
      <c r="JH182">
        <v>18</v>
      </c>
      <c r="JI182">
        <v>630.86199999999997</v>
      </c>
      <c r="JJ182">
        <v>422.06599999999997</v>
      </c>
      <c r="JK182">
        <v>32.953499999999998</v>
      </c>
      <c r="JL182">
        <v>34.015099999999997</v>
      </c>
      <c r="JM182">
        <v>30.001100000000001</v>
      </c>
      <c r="JN182">
        <v>33.863799999999998</v>
      </c>
      <c r="JO182">
        <v>33.799300000000002</v>
      </c>
      <c r="JP182">
        <v>21.974699999999999</v>
      </c>
      <c r="JQ182">
        <v>18.914899999999999</v>
      </c>
      <c r="JR182">
        <v>100</v>
      </c>
      <c r="JS182">
        <v>-999.9</v>
      </c>
      <c r="JT182">
        <v>413.85599999999999</v>
      </c>
      <c r="JU182">
        <v>35</v>
      </c>
      <c r="JV182">
        <v>93.857399999999998</v>
      </c>
      <c r="JW182">
        <v>100.20699999999999</v>
      </c>
    </row>
    <row r="183" spans="1:283" x14ac:dyDescent="0.2">
      <c r="A183">
        <v>167</v>
      </c>
      <c r="B183">
        <v>1690412871.5999999</v>
      </c>
      <c r="C183">
        <v>34501.5</v>
      </c>
      <c r="D183" t="s">
        <v>1209</v>
      </c>
      <c r="E183" t="s">
        <v>1210</v>
      </c>
      <c r="F183">
        <v>15</v>
      </c>
      <c r="P183">
        <v>1690412863.599999</v>
      </c>
      <c r="Q183">
        <f t="shared" si="74"/>
        <v>2.6214650449878389E-4</v>
      </c>
      <c r="R183">
        <f t="shared" si="75"/>
        <v>0.26214650449878391</v>
      </c>
      <c r="S183">
        <f t="shared" si="76"/>
        <v>4.0228507899644699</v>
      </c>
      <c r="T183">
        <f t="shared" si="77"/>
        <v>410.03612903225797</v>
      </c>
      <c r="U183">
        <f t="shared" si="78"/>
        <v>-137.30448930639392</v>
      </c>
      <c r="V183">
        <f t="shared" si="79"/>
        <v>-13.888787278030563</v>
      </c>
      <c r="W183">
        <f t="shared" si="80"/>
        <v>41.476463014461146</v>
      </c>
      <c r="X183">
        <f t="shared" si="81"/>
        <v>1.1886952221555778E-2</v>
      </c>
      <c r="Y183">
        <f>IF(LEFT(CS183,1)&lt;&gt;"0",IF(LEFT(CS183,1)="1",3,CT183),$D$5+$E$5*(DJ183*DC183/($K$5*1000))+$F$5*(DJ183*DC183/($K$5*1000))*MAX(MIN(CQ183,$J$5),$I$5)*MAX(MIN(CQ183,$J$5),$I$5)+$G$5*MAX(MIN(CQ183,$J$5),$I$5)*(DJ183*DC183/($K$5*1000))+$H$5*(DJ183*DC183/($K$5*1000))*(DJ183*DC183/($K$5*1000)))</f>
        <v>2.9479446980704735</v>
      </c>
      <c r="Z183">
        <f t="shared" si="82"/>
        <v>1.1860387830088094E-2</v>
      </c>
      <c r="AA183">
        <f t="shared" si="83"/>
        <v>7.4151241055227194E-3</v>
      </c>
      <c r="AB183">
        <f t="shared" si="84"/>
        <v>193.80079863529795</v>
      </c>
      <c r="AC183">
        <f>(DE183+(AB183+2*0.95*0.0000000567*(((DE183+$B$7)+273)^4-(DE183+273)^4)-44100*Q183)/(1.84*29.3*Y183+8*0.95*0.0000000567*(DE183+273)^3))</f>
        <v>35.405649329949988</v>
      </c>
      <c r="AD183">
        <f>($C$7*DF183+$D$7*DG183+$E$7*AC183)</f>
        <v>35.137251612903221</v>
      </c>
      <c r="AE183">
        <f t="shared" si="85"/>
        <v>5.6914440749470785</v>
      </c>
      <c r="AF183">
        <f t="shared" si="86"/>
        <v>65.330775269110703</v>
      </c>
      <c r="AG183">
        <f t="shared" si="87"/>
        <v>3.5579039442238298</v>
      </c>
      <c r="AH183">
        <f t="shared" si="88"/>
        <v>5.4459845755206517</v>
      </c>
      <c r="AI183">
        <f t="shared" si="89"/>
        <v>2.1335401307232487</v>
      </c>
      <c r="AJ183">
        <f t="shared" si="90"/>
        <v>-11.560660848396369</v>
      </c>
      <c r="AK183">
        <f t="shared" si="91"/>
        <v>-126.28545583926389</v>
      </c>
      <c r="AL183">
        <f>2*0.95*0.0000000567*(((DE183+$B$7)+273)^4-(AD183+273)^4)</f>
        <v>-9.9792425675580478</v>
      </c>
      <c r="AM183">
        <f t="shared" si="92"/>
        <v>45.975439380079635</v>
      </c>
      <c r="AN183">
        <v>0</v>
      </c>
      <c r="AO183">
        <v>0</v>
      </c>
      <c r="AP183">
        <f>IF(AN183*$H$13&gt;=AR183,1,(AR183/(AR183-AN183*$H$13)))</f>
        <v>1</v>
      </c>
      <c r="AQ183">
        <f t="shared" si="93"/>
        <v>0</v>
      </c>
      <c r="AR183">
        <f>MAX(0,($B$13+$C$13*DJ183)/(1+$D$13*DJ183)*DC183/(DE183+273)*$E$13)</f>
        <v>52157.081330729117</v>
      </c>
      <c r="AS183" t="s">
        <v>414</v>
      </c>
      <c r="AT183">
        <v>12558.6</v>
      </c>
      <c r="AU183">
        <v>607.06799999999998</v>
      </c>
      <c r="AV183">
        <v>2188.17</v>
      </c>
      <c r="AW183">
        <f t="shared" si="94"/>
        <v>0.72256817340517421</v>
      </c>
      <c r="AX183">
        <v>-1.734461745173538</v>
      </c>
      <c r="AY183" t="s">
        <v>1211</v>
      </c>
      <c r="AZ183">
        <v>12603.7</v>
      </c>
      <c r="BA183">
        <v>734.92975999999999</v>
      </c>
      <c r="BB183">
        <v>934.17499999999995</v>
      </c>
      <c r="BC183">
        <f t="shared" si="95"/>
        <v>0.21328470575641612</v>
      </c>
      <c r="BD183">
        <v>0.5</v>
      </c>
      <c r="BE183">
        <f t="shared" si="96"/>
        <v>1009.1715006801642</v>
      </c>
      <c r="BF183">
        <f t="shared" si="97"/>
        <v>4.0228507899644699</v>
      </c>
      <c r="BG183">
        <f t="shared" si="98"/>
        <v>107.62042329016485</v>
      </c>
      <c r="BH183">
        <f t="shared" si="99"/>
        <v>5.7049892226025785E-3</v>
      </c>
      <c r="BI183">
        <f t="shared" si="100"/>
        <v>1.3423555543661521</v>
      </c>
      <c r="BJ183">
        <f t="shared" si="101"/>
        <v>442.33650838895585</v>
      </c>
      <c r="BK183" t="s">
        <v>1212</v>
      </c>
      <c r="BL183">
        <v>-16.73</v>
      </c>
      <c r="BM183">
        <f t="shared" si="102"/>
        <v>-16.73</v>
      </c>
      <c r="BN183">
        <f t="shared" si="103"/>
        <v>1.0179088500548612</v>
      </c>
      <c r="BO183">
        <f t="shared" si="104"/>
        <v>0.2095322245650196</v>
      </c>
      <c r="BP183">
        <f t="shared" si="105"/>
        <v>0.56873100820898914</v>
      </c>
      <c r="BQ183">
        <f t="shared" si="106"/>
        <v>0.60911334823161833</v>
      </c>
      <c r="BR183">
        <f t="shared" si="107"/>
        <v>0.79311454921946845</v>
      </c>
      <c r="BS183">
        <f t="shared" si="108"/>
        <v>-4.7698083650508016E-3</v>
      </c>
      <c r="BT183">
        <f t="shared" si="109"/>
        <v>1.0047698083650507</v>
      </c>
      <c r="BU183">
        <v>3452</v>
      </c>
      <c r="BV183">
        <v>300</v>
      </c>
      <c r="BW183">
        <v>300</v>
      </c>
      <c r="BX183">
        <v>300</v>
      </c>
      <c r="BY183">
        <v>12603.7</v>
      </c>
      <c r="BZ183">
        <v>920.09</v>
      </c>
      <c r="CA183">
        <v>-9.3895999999999997E-3</v>
      </c>
      <c r="CB183">
        <v>7.68</v>
      </c>
      <c r="CC183" t="s">
        <v>417</v>
      </c>
      <c r="CD183" t="s">
        <v>417</v>
      </c>
      <c r="CE183" t="s">
        <v>417</v>
      </c>
      <c r="CF183" t="s">
        <v>417</v>
      </c>
      <c r="CG183" t="s">
        <v>417</v>
      </c>
      <c r="CH183" t="s">
        <v>417</v>
      </c>
      <c r="CI183" t="s">
        <v>417</v>
      </c>
      <c r="CJ183" t="s">
        <v>417</v>
      </c>
      <c r="CK183" t="s">
        <v>417</v>
      </c>
      <c r="CL183" t="s">
        <v>417</v>
      </c>
      <c r="CM183">
        <f>$B$11*DK183+$C$11*DL183+$F$11*DW183*(1-DZ183)</f>
        <v>1199.986451612903</v>
      </c>
      <c r="CN183">
        <f t="shared" si="110"/>
        <v>1009.1715006801642</v>
      </c>
      <c r="CO183">
        <f>($B$11*$D$9+$C$11*$D$9+$F$11*((EJ183+EB183)/MAX(EJ183+EB183+EK183, 0.1)*$I$9+EK183/MAX(EJ183+EB183+EK183, 0.1)*$J$9))/($B$11+$C$11+$F$11)</f>
        <v>0.84098574556715677</v>
      </c>
      <c r="CP183">
        <f>($B$11*$K$9+$C$11*$K$9+$F$11*((EJ183+EB183)/MAX(EJ183+EB183+EK183, 0.1)*$P$9+EK183/MAX(EJ183+EB183+EK183, 0.1)*$Q$9))/($B$11+$C$11+$F$11)</f>
        <v>0.16150248894461275</v>
      </c>
      <c r="CQ183">
        <v>6</v>
      </c>
      <c r="CR183">
        <v>0.5</v>
      </c>
      <c r="CS183" t="s">
        <v>418</v>
      </c>
      <c r="CT183">
        <v>2</v>
      </c>
      <c r="CU183">
        <v>1690412863.599999</v>
      </c>
      <c r="CV183">
        <v>410.03612903225797</v>
      </c>
      <c r="CW183">
        <v>414.16567741935478</v>
      </c>
      <c r="CX183">
        <v>35.173422580645173</v>
      </c>
      <c r="CY183">
        <v>34.920545161290327</v>
      </c>
      <c r="CZ183">
        <v>408.83912903225797</v>
      </c>
      <c r="DA183">
        <v>34.629422580645169</v>
      </c>
      <c r="DB183">
        <v>600.11506451612911</v>
      </c>
      <c r="DC183">
        <v>101.053</v>
      </c>
      <c r="DD183">
        <v>0.10019133548387101</v>
      </c>
      <c r="DE183">
        <v>34.342651612903218</v>
      </c>
      <c r="DF183">
        <v>35.137251612903221</v>
      </c>
      <c r="DG183">
        <v>999.90000000000032</v>
      </c>
      <c r="DH183">
        <v>0</v>
      </c>
      <c r="DI183">
        <v>0</v>
      </c>
      <c r="DJ183">
        <v>9999.9383870967758</v>
      </c>
      <c r="DK183">
        <v>0</v>
      </c>
      <c r="DL183">
        <v>1141.2812258064521</v>
      </c>
      <c r="DM183">
        <v>-4.1874790322580653</v>
      </c>
      <c r="DN183">
        <v>424.9267741935484</v>
      </c>
      <c r="DO183">
        <v>429.15196774193538</v>
      </c>
      <c r="DP183">
        <v>0.25857467741935491</v>
      </c>
      <c r="DQ183">
        <v>414.16567741935478</v>
      </c>
      <c r="DR183">
        <v>34.920545161290327</v>
      </c>
      <c r="DS183">
        <v>3.5549574193548392</v>
      </c>
      <c r="DT183">
        <v>3.5288277419354839</v>
      </c>
      <c r="DU183">
        <v>26.884512903225801</v>
      </c>
      <c r="DV183">
        <v>26.759083870967739</v>
      </c>
      <c r="DW183">
        <v>1199.986451612903</v>
      </c>
      <c r="DX183">
        <v>0.96700341935483858</v>
      </c>
      <c r="DY183">
        <v>3.2996277419354833E-2</v>
      </c>
      <c r="DZ183">
        <v>0</v>
      </c>
      <c r="EA183">
        <v>736.40848387096776</v>
      </c>
      <c r="EB183">
        <v>4.9993100000000013</v>
      </c>
      <c r="EC183">
        <v>9809.5409677419339</v>
      </c>
      <c r="ED183">
        <v>10576.31935483871</v>
      </c>
      <c r="EE183">
        <v>40.27999999999998</v>
      </c>
      <c r="EF183">
        <v>41.963419354838713</v>
      </c>
      <c r="EG183">
        <v>40.763935483870952</v>
      </c>
      <c r="EH183">
        <v>41.875</v>
      </c>
      <c r="EI183">
        <v>41.95122580645161</v>
      </c>
      <c r="EJ183">
        <v>1155.557096774194</v>
      </c>
      <c r="EK183">
        <v>39.429354838709678</v>
      </c>
      <c r="EL183">
        <v>0</v>
      </c>
      <c r="EM183">
        <v>127</v>
      </c>
      <c r="EN183">
        <v>0</v>
      </c>
      <c r="EO183">
        <v>734.92975999999999</v>
      </c>
      <c r="EP183">
        <v>-116.01500016456841</v>
      </c>
      <c r="EQ183">
        <v>-1153.6761555281671</v>
      </c>
      <c r="ER183">
        <v>9795.9044000000013</v>
      </c>
      <c r="ES183">
        <v>15</v>
      </c>
      <c r="ET183">
        <v>1690412891.5999999</v>
      </c>
      <c r="EU183" t="s">
        <v>1213</v>
      </c>
      <c r="EV183">
        <v>1690412891.5999999</v>
      </c>
      <c r="EW183">
        <v>1690412891.5999999</v>
      </c>
      <c r="EX183">
        <v>124</v>
      </c>
      <c r="EY183">
        <v>0.06</v>
      </c>
      <c r="EZ183">
        <v>-6.0000000000000001E-3</v>
      </c>
      <c r="FA183">
        <v>1.1970000000000001</v>
      </c>
      <c r="FB183">
        <v>0.54400000000000004</v>
      </c>
      <c r="FC183">
        <v>414</v>
      </c>
      <c r="FD183">
        <v>35</v>
      </c>
      <c r="FE183">
        <v>0.5</v>
      </c>
      <c r="FF183">
        <v>0.22</v>
      </c>
      <c r="FG183">
        <v>4.0847933594955181</v>
      </c>
      <c r="FH183">
        <v>-1.9921514455413888E-2</v>
      </c>
      <c r="FI183">
        <v>0.1168801121201551</v>
      </c>
      <c r="FJ183">
        <v>1</v>
      </c>
      <c r="FK183">
        <v>-4.17496125</v>
      </c>
      <c r="FL183">
        <v>-0.34370150093807339</v>
      </c>
      <c r="FM183">
        <v>0.1072685281009183</v>
      </c>
      <c r="FN183">
        <v>1</v>
      </c>
      <c r="FO183">
        <v>409.97603333333331</v>
      </c>
      <c r="FP183">
        <v>-0.32839154616245009</v>
      </c>
      <c r="FQ183">
        <v>4.637203419686789E-2</v>
      </c>
      <c r="FR183">
        <v>1</v>
      </c>
      <c r="FS183">
        <v>0.2292817</v>
      </c>
      <c r="FT183">
        <v>0.53715982739211954</v>
      </c>
      <c r="FU183">
        <v>5.4037494127781312E-2</v>
      </c>
      <c r="FV183">
        <v>0</v>
      </c>
      <c r="FW183">
        <v>35.174166666666657</v>
      </c>
      <c r="FX183">
        <v>0.40511145717453623</v>
      </c>
      <c r="FY183">
        <v>2.960204197160847E-2</v>
      </c>
      <c r="FZ183">
        <v>1</v>
      </c>
      <c r="GA183">
        <v>4</v>
      </c>
      <c r="GB183">
        <v>5</v>
      </c>
      <c r="GC183" t="s">
        <v>489</v>
      </c>
      <c r="GD183">
        <v>3.1697299999999999</v>
      </c>
      <c r="GE183">
        <v>2.7975400000000001</v>
      </c>
      <c r="GF183">
        <v>0.101198</v>
      </c>
      <c r="GG183">
        <v>0.102739</v>
      </c>
      <c r="GH183">
        <v>0.15343399999999999</v>
      </c>
      <c r="GI183">
        <v>0.15374399999999999</v>
      </c>
      <c r="GJ183">
        <v>27652.6</v>
      </c>
      <c r="GK183">
        <v>22072.7</v>
      </c>
      <c r="GL183">
        <v>28790.7</v>
      </c>
      <c r="GM183">
        <v>24127.9</v>
      </c>
      <c r="GN183">
        <v>31003.200000000001</v>
      </c>
      <c r="GO183">
        <v>29801.5</v>
      </c>
      <c r="GP183">
        <v>39715</v>
      </c>
      <c r="GQ183">
        <v>39369.699999999997</v>
      </c>
      <c r="GR183">
        <v>2.0744199999999999</v>
      </c>
      <c r="GS183">
        <v>1.7959499999999999</v>
      </c>
      <c r="GT183">
        <v>9.0829999999999994E-2</v>
      </c>
      <c r="GU183">
        <v>0</v>
      </c>
      <c r="GV183">
        <v>33.636400000000002</v>
      </c>
      <c r="GW183">
        <v>999.9</v>
      </c>
      <c r="GX183">
        <v>65.8</v>
      </c>
      <c r="GY183">
        <v>37.1</v>
      </c>
      <c r="GZ183">
        <v>41.279499999999999</v>
      </c>
      <c r="HA183">
        <v>62.14</v>
      </c>
      <c r="HB183">
        <v>29.270800000000001</v>
      </c>
      <c r="HC183">
        <v>1</v>
      </c>
      <c r="HD183">
        <v>0.56993700000000003</v>
      </c>
      <c r="HE183">
        <v>0</v>
      </c>
      <c r="HF183">
        <v>20.2791</v>
      </c>
      <c r="HG183">
        <v>5.2235800000000001</v>
      </c>
      <c r="HH183">
        <v>11.914099999999999</v>
      </c>
      <c r="HI183">
        <v>4.9637500000000001</v>
      </c>
      <c r="HJ183">
        <v>3.2919999999999998</v>
      </c>
      <c r="HK183">
        <v>9999</v>
      </c>
      <c r="HL183">
        <v>9999</v>
      </c>
      <c r="HM183">
        <v>9999</v>
      </c>
      <c r="HN183">
        <v>999.9</v>
      </c>
      <c r="HO183">
        <v>4.9702700000000002</v>
      </c>
      <c r="HP183">
        <v>1.87531</v>
      </c>
      <c r="HQ183">
        <v>1.8740699999999999</v>
      </c>
      <c r="HR183">
        <v>1.8732800000000001</v>
      </c>
      <c r="HS183">
        <v>1.87469</v>
      </c>
      <c r="HT183">
        <v>1.8696600000000001</v>
      </c>
      <c r="HU183">
        <v>1.87378</v>
      </c>
      <c r="HV183">
        <v>1.8788199999999999</v>
      </c>
      <c r="HW183">
        <v>0</v>
      </c>
      <c r="HX183">
        <v>0</v>
      </c>
      <c r="HY183">
        <v>0</v>
      </c>
      <c r="HZ183">
        <v>0</v>
      </c>
      <c r="IA183" t="s">
        <v>421</v>
      </c>
      <c r="IB183" t="s">
        <v>422</v>
      </c>
      <c r="IC183" t="s">
        <v>423</v>
      </c>
      <c r="ID183" t="s">
        <v>423</v>
      </c>
      <c r="IE183" t="s">
        <v>423</v>
      </c>
      <c r="IF183" t="s">
        <v>423</v>
      </c>
      <c r="IG183">
        <v>0</v>
      </c>
      <c r="IH183">
        <v>100</v>
      </c>
      <c r="II183">
        <v>100</v>
      </c>
      <c r="IJ183">
        <v>1.1970000000000001</v>
      </c>
      <c r="IK183">
        <v>0.54400000000000004</v>
      </c>
      <c r="IL183">
        <v>1.1178982446006249</v>
      </c>
      <c r="IM183">
        <v>7.5022699049890511E-4</v>
      </c>
      <c r="IN183">
        <v>-1.9075414379404558E-6</v>
      </c>
      <c r="IO183">
        <v>4.87577687351772E-10</v>
      </c>
      <c r="IP183">
        <v>0.54970999999999748</v>
      </c>
      <c r="IQ183">
        <v>0</v>
      </c>
      <c r="IR183">
        <v>0</v>
      </c>
      <c r="IS183">
        <v>0</v>
      </c>
      <c r="IT183">
        <v>1</v>
      </c>
      <c r="IU183">
        <v>1943</v>
      </c>
      <c r="IV183">
        <v>1</v>
      </c>
      <c r="IW183">
        <v>21</v>
      </c>
      <c r="IX183">
        <v>1.6</v>
      </c>
      <c r="IY183">
        <v>1.8</v>
      </c>
      <c r="IZ183">
        <v>1.09863</v>
      </c>
      <c r="JA183">
        <v>2.4145500000000002</v>
      </c>
      <c r="JB183">
        <v>1.42578</v>
      </c>
      <c r="JC183">
        <v>2.2644000000000002</v>
      </c>
      <c r="JD183">
        <v>1.5478499999999999</v>
      </c>
      <c r="JE183">
        <v>2.4377399999999998</v>
      </c>
      <c r="JF183">
        <v>39.4666</v>
      </c>
      <c r="JG183">
        <v>14.385999999999999</v>
      </c>
      <c r="JH183">
        <v>18</v>
      </c>
      <c r="JI183">
        <v>627.43600000000004</v>
      </c>
      <c r="JJ183">
        <v>427.11599999999999</v>
      </c>
      <c r="JK183">
        <v>33.4452</v>
      </c>
      <c r="JL183">
        <v>34.321599999999997</v>
      </c>
      <c r="JM183">
        <v>30.001000000000001</v>
      </c>
      <c r="JN183">
        <v>34.111600000000003</v>
      </c>
      <c r="JO183">
        <v>34.038400000000003</v>
      </c>
      <c r="JP183">
        <v>22.017800000000001</v>
      </c>
      <c r="JQ183">
        <v>18.052800000000001</v>
      </c>
      <c r="JR183">
        <v>100</v>
      </c>
      <c r="JS183">
        <v>-999.9</v>
      </c>
      <c r="JT183">
        <v>414.11200000000002</v>
      </c>
      <c r="JU183">
        <v>35</v>
      </c>
      <c r="JV183">
        <v>93.809200000000004</v>
      </c>
      <c r="JW183">
        <v>100.16</v>
      </c>
    </row>
    <row r="184" spans="1:283" x14ac:dyDescent="0.2">
      <c r="A184">
        <v>168</v>
      </c>
      <c r="B184">
        <v>1690413036.5999999</v>
      </c>
      <c r="C184">
        <v>34666.5</v>
      </c>
      <c r="D184" t="s">
        <v>1214</v>
      </c>
      <c r="E184" t="s">
        <v>1215</v>
      </c>
      <c r="F184">
        <v>15</v>
      </c>
      <c r="P184">
        <v>1690413028.599999</v>
      </c>
      <c r="Q184">
        <f t="shared" si="74"/>
        <v>1.4869737073525677E-4</v>
      </c>
      <c r="R184">
        <f t="shared" si="75"/>
        <v>0.14869737073525677</v>
      </c>
      <c r="S184">
        <f t="shared" si="76"/>
        <v>1.7118443605429661</v>
      </c>
      <c r="T184">
        <f t="shared" si="77"/>
        <v>409.95648387096782</v>
      </c>
      <c r="U184">
        <f t="shared" si="78"/>
        <v>1.3209451413019961</v>
      </c>
      <c r="V184">
        <f t="shared" si="79"/>
        <v>0.13362622769311361</v>
      </c>
      <c r="W184">
        <f t="shared" si="80"/>
        <v>41.471017035586428</v>
      </c>
      <c r="X184">
        <f t="shared" si="81"/>
        <v>6.8299164451972646E-3</v>
      </c>
      <c r="Y184">
        <f>IF(LEFT(CS184,1)&lt;&gt;"0",IF(LEFT(CS184,1)="1",3,CT184),$D$5+$E$5*(DJ184*DC184/($K$5*1000))+$F$5*(DJ184*DC184/($K$5*1000))*MAX(MIN(CQ184,$J$5),$I$5)*MAX(MIN(CQ184,$J$5),$I$5)+$G$5*MAX(MIN(CQ184,$J$5),$I$5)*(DJ184*DC184/($K$5*1000))+$H$5*(DJ184*DC184/($K$5*1000))*(DJ184*DC184/($K$5*1000)))</f>
        <v>2.9492484142707007</v>
      </c>
      <c r="Z184">
        <f t="shared" si="82"/>
        <v>6.8211415096695082E-3</v>
      </c>
      <c r="AA184">
        <f t="shared" si="83"/>
        <v>4.2640008799237393E-3</v>
      </c>
      <c r="AB184">
        <f t="shared" si="84"/>
        <v>161.90211973795152</v>
      </c>
      <c r="AC184">
        <f>(DE184+(AB184+2*0.95*0.0000000567*(((DE184+$B$7)+273)^4-(DE184+273)^4)-44100*Q184)/(1.84*29.3*Y184+8*0.95*0.0000000567*(DE184+273)^3))</f>
        <v>35.459251640240609</v>
      </c>
      <c r="AD184">
        <f>($C$7*DF184+$D$7*DG184+$E$7*AC184)</f>
        <v>35.029193548387099</v>
      </c>
      <c r="AE184">
        <f t="shared" si="85"/>
        <v>5.6575091625793545</v>
      </c>
      <c r="AF184">
        <f t="shared" si="86"/>
        <v>64.473911155802455</v>
      </c>
      <c r="AG184">
        <f t="shared" si="87"/>
        <v>3.5526714936708141</v>
      </c>
      <c r="AH184">
        <f t="shared" si="88"/>
        <v>5.5102465942941086</v>
      </c>
      <c r="AI184">
        <f t="shared" si="89"/>
        <v>2.1048376689085404</v>
      </c>
      <c r="AJ184">
        <f t="shared" si="90"/>
        <v>-6.5575540494248239</v>
      </c>
      <c r="AK184">
        <f t="shared" si="91"/>
        <v>-75.612649628028649</v>
      </c>
      <c r="AL184">
        <f>2*0.95*0.0000000567*(((DE184+$B$7)+273)^4-(AD184+273)^4)</f>
        <v>-5.9753601656941937</v>
      </c>
      <c r="AM184">
        <f t="shared" si="92"/>
        <v>73.756555894803867</v>
      </c>
      <c r="AN184">
        <v>0</v>
      </c>
      <c r="AO184">
        <v>0</v>
      </c>
      <c r="AP184">
        <f>IF(AN184*$H$13&gt;=AR184,1,(AR184/(AR184-AN184*$H$13)))</f>
        <v>1</v>
      </c>
      <c r="AQ184">
        <f t="shared" si="93"/>
        <v>0</v>
      </c>
      <c r="AR184">
        <f>MAX(0,($B$13+$C$13*DJ184)/(1+$D$13*DJ184)*DC184/(DE184+273)*$E$13)</f>
        <v>52158.476034108979</v>
      </c>
      <c r="AS184" t="s">
        <v>414</v>
      </c>
      <c r="AT184">
        <v>12558.6</v>
      </c>
      <c r="AU184">
        <v>607.06799999999998</v>
      </c>
      <c r="AV184">
        <v>2188.17</v>
      </c>
      <c r="AW184">
        <f t="shared" si="94"/>
        <v>0.72256817340517421</v>
      </c>
      <c r="AX184">
        <v>-1.734461745173538</v>
      </c>
      <c r="AY184" t="s">
        <v>1216</v>
      </c>
      <c r="AZ184">
        <v>12587.1</v>
      </c>
      <c r="BA184">
        <v>648.85480000000007</v>
      </c>
      <c r="BB184">
        <v>790.13800000000003</v>
      </c>
      <c r="BC184">
        <f t="shared" si="95"/>
        <v>0.17880825881048623</v>
      </c>
      <c r="BD184">
        <v>0.5</v>
      </c>
      <c r="BE184">
        <f t="shared" si="96"/>
        <v>841.18462436698132</v>
      </c>
      <c r="BF184">
        <f t="shared" si="97"/>
        <v>1.7118443605429661</v>
      </c>
      <c r="BG184">
        <f t="shared" si="98"/>
        <v>75.205379010606421</v>
      </c>
      <c r="BH184">
        <f t="shared" si="99"/>
        <v>4.09696754539464E-3</v>
      </c>
      <c r="BI184">
        <f t="shared" si="100"/>
        <v>1.7693516828705873</v>
      </c>
      <c r="BJ184">
        <f t="shared" si="101"/>
        <v>407.1892117773674</v>
      </c>
      <c r="BK184" t="s">
        <v>1217</v>
      </c>
      <c r="BL184">
        <v>2.75</v>
      </c>
      <c r="BM184">
        <f t="shared" si="102"/>
        <v>2.75</v>
      </c>
      <c r="BN184">
        <f t="shared" si="103"/>
        <v>0.99651959531119882</v>
      </c>
      <c r="BO184">
        <f t="shared" si="104"/>
        <v>0.17943275742073789</v>
      </c>
      <c r="BP184">
        <f t="shared" si="105"/>
        <v>0.63970861436245674</v>
      </c>
      <c r="BQ184">
        <f t="shared" si="106"/>
        <v>0.77174414158518556</v>
      </c>
      <c r="BR184">
        <f t="shared" si="107"/>
        <v>0.88421366869436635</v>
      </c>
      <c r="BS184">
        <f t="shared" si="108"/>
        <v>7.604784350936899E-4</v>
      </c>
      <c r="BT184">
        <f t="shared" si="109"/>
        <v>0.99923952156490636</v>
      </c>
      <c r="BU184">
        <v>3454</v>
      </c>
      <c r="BV184">
        <v>300</v>
      </c>
      <c r="BW184">
        <v>300</v>
      </c>
      <c r="BX184">
        <v>300</v>
      </c>
      <c r="BY184">
        <v>12587.1</v>
      </c>
      <c r="BZ184">
        <v>784.05</v>
      </c>
      <c r="CA184">
        <v>-9.5418299999999994E-3</v>
      </c>
      <c r="CB184">
        <v>6.43</v>
      </c>
      <c r="CC184" t="s">
        <v>417</v>
      </c>
      <c r="CD184" t="s">
        <v>417</v>
      </c>
      <c r="CE184" t="s">
        <v>417</v>
      </c>
      <c r="CF184" t="s">
        <v>417</v>
      </c>
      <c r="CG184" t="s">
        <v>417</v>
      </c>
      <c r="CH184" t="s">
        <v>417</v>
      </c>
      <c r="CI184" t="s">
        <v>417</v>
      </c>
      <c r="CJ184" t="s">
        <v>417</v>
      </c>
      <c r="CK184" t="s">
        <v>417</v>
      </c>
      <c r="CL184" t="s">
        <v>417</v>
      </c>
      <c r="CM184">
        <f>$B$11*DK184+$C$11*DL184+$F$11*DW184*(1-DZ184)</f>
        <v>999.98919354838688</v>
      </c>
      <c r="CN184">
        <f t="shared" si="110"/>
        <v>841.18462436698132</v>
      </c>
      <c r="CO184">
        <f>($B$11*$D$9+$C$11*$D$9+$F$11*((EJ184+EB184)/MAX(EJ184+EB184+EK184, 0.1)*$I$9+EK184/MAX(EJ184+EB184+EK184, 0.1)*$J$9))/($B$11+$C$11+$F$11)</f>
        <v>0.84119371468615634</v>
      </c>
      <c r="CP184">
        <f>($B$11*$K$9+$C$11*$K$9+$F$11*((EJ184+EB184)/MAX(EJ184+EB184+EK184, 0.1)*$P$9+EK184/MAX(EJ184+EB184+EK184, 0.1)*$Q$9))/($B$11+$C$11+$F$11)</f>
        <v>0.16190386934428158</v>
      </c>
      <c r="CQ184">
        <v>6</v>
      </c>
      <c r="CR184">
        <v>0.5</v>
      </c>
      <c r="CS184" t="s">
        <v>418</v>
      </c>
      <c r="CT184">
        <v>2</v>
      </c>
      <c r="CU184">
        <v>1690413028.599999</v>
      </c>
      <c r="CV184">
        <v>409.95648387096782</v>
      </c>
      <c r="CW184">
        <v>411.72867741935482</v>
      </c>
      <c r="CX184">
        <v>35.119483870967748</v>
      </c>
      <c r="CY184">
        <v>34.976058064516131</v>
      </c>
      <c r="CZ184">
        <v>408.74748387096781</v>
      </c>
      <c r="DA184">
        <v>34.583483870967747</v>
      </c>
      <c r="DB184">
        <v>600.20661290322573</v>
      </c>
      <c r="DC184">
        <v>101.0595806451613</v>
      </c>
      <c r="DD184">
        <v>9.9978154838709671E-2</v>
      </c>
      <c r="DE184">
        <v>34.553641935483867</v>
      </c>
      <c r="DF184">
        <v>35.029193548387099</v>
      </c>
      <c r="DG184">
        <v>999.90000000000032</v>
      </c>
      <c r="DH184">
        <v>0</v>
      </c>
      <c r="DI184">
        <v>0</v>
      </c>
      <c r="DJ184">
        <v>10006.69612903226</v>
      </c>
      <c r="DK184">
        <v>0</v>
      </c>
      <c r="DL184">
        <v>1267.338064516129</v>
      </c>
      <c r="DM184">
        <v>-1.78146870967742</v>
      </c>
      <c r="DN184">
        <v>424.87177419354828</v>
      </c>
      <c r="DO184">
        <v>426.65119354838708</v>
      </c>
      <c r="DP184">
        <v>0.1511573516129032</v>
      </c>
      <c r="DQ184">
        <v>411.72867741935482</v>
      </c>
      <c r="DR184">
        <v>34.976058064516131</v>
      </c>
      <c r="DS184">
        <v>3.5499387096774191</v>
      </c>
      <c r="DT184">
        <v>3.534664193548386</v>
      </c>
      <c r="DU184">
        <v>26.860490322580642</v>
      </c>
      <c r="DV184">
        <v>26.78717096774194</v>
      </c>
      <c r="DW184">
        <v>999.98919354838688</v>
      </c>
      <c r="DX184">
        <v>0.96000622580645134</v>
      </c>
      <c r="DY184">
        <v>3.999343870967742E-2</v>
      </c>
      <c r="DZ184">
        <v>0</v>
      </c>
      <c r="EA184">
        <v>649.95577419354822</v>
      </c>
      <c r="EB184">
        <v>4.9993100000000013</v>
      </c>
      <c r="EC184">
        <v>7969.1716129032266</v>
      </c>
      <c r="ED184">
        <v>8784.7816129032271</v>
      </c>
      <c r="EE184">
        <v>41.003999999999991</v>
      </c>
      <c r="EF184">
        <v>42.697161290322569</v>
      </c>
      <c r="EG184">
        <v>41.57622580645161</v>
      </c>
      <c r="EH184">
        <v>42.561999999999983</v>
      </c>
      <c r="EI184">
        <v>42.678999999999967</v>
      </c>
      <c r="EJ184">
        <v>955.19838709677435</v>
      </c>
      <c r="EK184">
        <v>39.789999999999992</v>
      </c>
      <c r="EL184">
        <v>0</v>
      </c>
      <c r="EM184">
        <v>164.5</v>
      </c>
      <c r="EN184">
        <v>0</v>
      </c>
      <c r="EO184">
        <v>648.85480000000007</v>
      </c>
      <c r="EP184">
        <v>-72.595307682294347</v>
      </c>
      <c r="EQ184">
        <v>-714.32846167454977</v>
      </c>
      <c r="ER184">
        <v>7957.8415999999988</v>
      </c>
      <c r="ES184">
        <v>15</v>
      </c>
      <c r="ET184">
        <v>1690413057.5999999</v>
      </c>
      <c r="EU184" t="s">
        <v>1218</v>
      </c>
      <c r="EV184">
        <v>1690413057.5999999</v>
      </c>
      <c r="EW184">
        <v>1690413057.5999999</v>
      </c>
      <c r="EX184">
        <v>125</v>
      </c>
      <c r="EY184">
        <v>1.0999999999999999E-2</v>
      </c>
      <c r="EZ184">
        <v>-7.0000000000000001E-3</v>
      </c>
      <c r="FA184">
        <v>1.2090000000000001</v>
      </c>
      <c r="FB184">
        <v>0.53600000000000003</v>
      </c>
      <c r="FC184">
        <v>412</v>
      </c>
      <c r="FD184">
        <v>35</v>
      </c>
      <c r="FE184">
        <v>0.31</v>
      </c>
      <c r="FF184">
        <v>0.55000000000000004</v>
      </c>
      <c r="FG184">
        <v>1.7301486389251259</v>
      </c>
      <c r="FH184">
        <v>-0.78486774850969943</v>
      </c>
      <c r="FI184">
        <v>6.4018526005230517E-2</v>
      </c>
      <c r="FJ184">
        <v>1</v>
      </c>
      <c r="FK184">
        <v>-1.79347075</v>
      </c>
      <c r="FL184">
        <v>0.35081842401501218</v>
      </c>
      <c r="FM184">
        <v>4.8432396615669351E-2</v>
      </c>
      <c r="FN184">
        <v>1</v>
      </c>
      <c r="FO184">
        <v>409.94569999999999</v>
      </c>
      <c r="FP184">
        <v>0.43309454949866127</v>
      </c>
      <c r="FQ184">
        <v>4.0355214450346573E-2</v>
      </c>
      <c r="FR184">
        <v>1</v>
      </c>
      <c r="FS184">
        <v>0.1239072625</v>
      </c>
      <c r="FT184">
        <v>0.48934751257035658</v>
      </c>
      <c r="FU184">
        <v>4.7440523280465018E-2</v>
      </c>
      <c r="FV184">
        <v>1</v>
      </c>
      <c r="FW184">
        <v>35.121259999999999</v>
      </c>
      <c r="FX184">
        <v>0.49499265850942209</v>
      </c>
      <c r="FY184">
        <v>3.5804064946128859E-2</v>
      </c>
      <c r="FZ184">
        <v>1</v>
      </c>
      <c r="GA184">
        <v>5</v>
      </c>
      <c r="GB184">
        <v>5</v>
      </c>
      <c r="GC184" t="s">
        <v>420</v>
      </c>
      <c r="GD184">
        <v>3.1694</v>
      </c>
      <c r="GE184">
        <v>2.7969300000000001</v>
      </c>
      <c r="GF184">
        <v>0.101093</v>
      </c>
      <c r="GG184">
        <v>0.10219300000000001</v>
      </c>
      <c r="GH184">
        <v>0.15323100000000001</v>
      </c>
      <c r="GI184">
        <v>0.15373400000000001</v>
      </c>
      <c r="GJ184">
        <v>27644.2</v>
      </c>
      <c r="GK184">
        <v>22072.3</v>
      </c>
      <c r="GL184">
        <v>28780.400000000001</v>
      </c>
      <c r="GM184">
        <v>24114.2</v>
      </c>
      <c r="GN184">
        <v>31003.1</v>
      </c>
      <c r="GO184">
        <v>29785.5</v>
      </c>
      <c r="GP184">
        <v>39702.300000000003</v>
      </c>
      <c r="GQ184">
        <v>39345.9</v>
      </c>
      <c r="GR184">
        <v>2.0766300000000002</v>
      </c>
      <c r="GS184">
        <v>1.7928999999999999</v>
      </c>
      <c r="GT184">
        <v>0.103086</v>
      </c>
      <c r="GU184">
        <v>0</v>
      </c>
      <c r="GV184">
        <v>33.390900000000002</v>
      </c>
      <c r="GW184">
        <v>999.9</v>
      </c>
      <c r="GX184">
        <v>66.2</v>
      </c>
      <c r="GY184">
        <v>37</v>
      </c>
      <c r="GZ184">
        <v>41.301400000000001</v>
      </c>
      <c r="HA184">
        <v>61.93</v>
      </c>
      <c r="HB184">
        <v>29.915900000000001</v>
      </c>
      <c r="HC184">
        <v>1</v>
      </c>
      <c r="HD184">
        <v>0.59917200000000004</v>
      </c>
      <c r="HE184">
        <v>0</v>
      </c>
      <c r="HF184">
        <v>20.2803</v>
      </c>
      <c r="HG184">
        <v>5.2228300000000001</v>
      </c>
      <c r="HH184">
        <v>11.914099999999999</v>
      </c>
      <c r="HI184">
        <v>4.9635999999999996</v>
      </c>
      <c r="HJ184">
        <v>3.2919999999999998</v>
      </c>
      <c r="HK184">
        <v>9999</v>
      </c>
      <c r="HL184">
        <v>9999</v>
      </c>
      <c r="HM184">
        <v>9999</v>
      </c>
      <c r="HN184">
        <v>999.9</v>
      </c>
      <c r="HO184">
        <v>4.9702799999999998</v>
      </c>
      <c r="HP184">
        <v>1.87531</v>
      </c>
      <c r="HQ184">
        <v>1.87408</v>
      </c>
      <c r="HR184">
        <v>1.87331</v>
      </c>
      <c r="HS184">
        <v>1.87469</v>
      </c>
      <c r="HT184">
        <v>1.8696600000000001</v>
      </c>
      <c r="HU184">
        <v>1.87378</v>
      </c>
      <c r="HV184">
        <v>1.8788800000000001</v>
      </c>
      <c r="HW184">
        <v>0</v>
      </c>
      <c r="HX184">
        <v>0</v>
      </c>
      <c r="HY184">
        <v>0</v>
      </c>
      <c r="HZ184">
        <v>0</v>
      </c>
      <c r="IA184" t="s">
        <v>421</v>
      </c>
      <c r="IB184" t="s">
        <v>422</v>
      </c>
      <c r="IC184" t="s">
        <v>423</v>
      </c>
      <c r="ID184" t="s">
        <v>423</v>
      </c>
      <c r="IE184" t="s">
        <v>423</v>
      </c>
      <c r="IF184" t="s">
        <v>423</v>
      </c>
      <c r="IG184">
        <v>0</v>
      </c>
      <c r="IH184">
        <v>100</v>
      </c>
      <c r="II184">
        <v>100</v>
      </c>
      <c r="IJ184">
        <v>1.2090000000000001</v>
      </c>
      <c r="IK184">
        <v>0.53600000000000003</v>
      </c>
      <c r="IL184">
        <v>1.1784001244435749</v>
      </c>
      <c r="IM184">
        <v>7.5022699049890511E-4</v>
      </c>
      <c r="IN184">
        <v>-1.9075414379404558E-6</v>
      </c>
      <c r="IO184">
        <v>4.87577687351772E-10</v>
      </c>
      <c r="IP184">
        <v>0.5437300000000036</v>
      </c>
      <c r="IQ184">
        <v>0</v>
      </c>
      <c r="IR184">
        <v>0</v>
      </c>
      <c r="IS184">
        <v>0</v>
      </c>
      <c r="IT184">
        <v>1</v>
      </c>
      <c r="IU184">
        <v>1943</v>
      </c>
      <c r="IV184">
        <v>1</v>
      </c>
      <c r="IW184">
        <v>21</v>
      </c>
      <c r="IX184">
        <v>2.4</v>
      </c>
      <c r="IY184">
        <v>2.4</v>
      </c>
      <c r="IZ184">
        <v>1.09375</v>
      </c>
      <c r="JA184">
        <v>2.4243199999999998</v>
      </c>
      <c r="JB184">
        <v>1.42578</v>
      </c>
      <c r="JC184">
        <v>2.2656200000000002</v>
      </c>
      <c r="JD184">
        <v>1.5478499999999999</v>
      </c>
      <c r="JE184">
        <v>2.3901400000000002</v>
      </c>
      <c r="JF184">
        <v>39.717100000000002</v>
      </c>
      <c r="JG184">
        <v>14.368399999999999</v>
      </c>
      <c r="JH184">
        <v>18</v>
      </c>
      <c r="JI184">
        <v>632.07399999999996</v>
      </c>
      <c r="JJ184">
        <v>427.34899999999999</v>
      </c>
      <c r="JK184">
        <v>33.794400000000003</v>
      </c>
      <c r="JL184">
        <v>34.657699999999998</v>
      </c>
      <c r="JM184">
        <v>30.000900000000001</v>
      </c>
      <c r="JN184">
        <v>34.424300000000002</v>
      </c>
      <c r="JO184">
        <v>34.349299999999999</v>
      </c>
      <c r="JP184">
        <v>21.9285</v>
      </c>
      <c r="JQ184">
        <v>17.777899999999999</v>
      </c>
      <c r="JR184">
        <v>100</v>
      </c>
      <c r="JS184">
        <v>-999.9</v>
      </c>
      <c r="JT184">
        <v>411.83699999999999</v>
      </c>
      <c r="JU184">
        <v>35</v>
      </c>
      <c r="JV184">
        <v>93.777699999999996</v>
      </c>
      <c r="JW184">
        <v>100.101</v>
      </c>
    </row>
    <row r="185" spans="1:283" x14ac:dyDescent="0.2">
      <c r="A185">
        <v>169</v>
      </c>
      <c r="B185">
        <v>1690413175.0999999</v>
      </c>
      <c r="C185">
        <v>34805</v>
      </c>
      <c r="D185" t="s">
        <v>1219</v>
      </c>
      <c r="E185" t="s">
        <v>1220</v>
      </c>
      <c r="F185">
        <v>15</v>
      </c>
      <c r="P185">
        <v>1690413167.349999</v>
      </c>
      <c r="Q185">
        <f t="shared" si="74"/>
        <v>6.0651710854603121E-4</v>
      </c>
      <c r="R185">
        <f t="shared" si="75"/>
        <v>0.60651710854603125</v>
      </c>
      <c r="S185">
        <f t="shared" si="76"/>
        <v>4.4680285414516847</v>
      </c>
      <c r="T185">
        <f t="shared" si="77"/>
        <v>409.9167666666666</v>
      </c>
      <c r="U185">
        <f t="shared" si="78"/>
        <v>139.02937695439397</v>
      </c>
      <c r="V185">
        <f t="shared" si="79"/>
        <v>14.065095493476987</v>
      </c>
      <c r="W185">
        <f t="shared" si="80"/>
        <v>41.469785694538949</v>
      </c>
      <c r="X185">
        <f t="shared" si="81"/>
        <v>2.7495137590491048E-2</v>
      </c>
      <c r="Y185">
        <f>IF(LEFT(CS185,1)&lt;&gt;"0",IF(LEFT(CS185,1)="1",3,CT185),$D$5+$E$5*(DJ185*DC185/($K$5*1000))+$F$5*(DJ185*DC185/($K$5*1000))*MAX(MIN(CQ185,$J$5),$I$5)*MAX(MIN(CQ185,$J$5),$I$5)+$G$5*MAX(MIN(CQ185,$J$5),$I$5)*(DJ185*DC185/($K$5*1000))+$H$5*(DJ185*DC185/($K$5*1000))*(DJ185*DC185/($K$5*1000)))</f>
        <v>2.9482616144343501</v>
      </c>
      <c r="Z185">
        <f t="shared" si="82"/>
        <v>2.7353476492678712E-2</v>
      </c>
      <c r="AA185">
        <f t="shared" si="83"/>
        <v>1.7108589514862854E-2</v>
      </c>
      <c r="AB185">
        <f t="shared" si="84"/>
        <v>241.7349491749662</v>
      </c>
      <c r="AC185">
        <f>(DE185+(AB185+2*0.95*0.0000000567*(((DE185+$B$7)+273)^4-(DE185+273)^4)-44100*Q185)/(1.84*29.3*Y185+8*0.95*0.0000000567*(DE185+273)^3))</f>
        <v>35.942497260639051</v>
      </c>
      <c r="AD185">
        <f>($C$7*DF185+$D$7*DG185+$E$7*AC185)</f>
        <v>35.274000000000008</v>
      </c>
      <c r="AE185">
        <f t="shared" si="85"/>
        <v>5.7346424735380657</v>
      </c>
      <c r="AF185">
        <f t="shared" si="86"/>
        <v>64.7517242078207</v>
      </c>
      <c r="AG185">
        <f t="shared" si="87"/>
        <v>3.5948827384480926</v>
      </c>
      <c r="AH185">
        <f t="shared" si="88"/>
        <v>5.5517946161716312</v>
      </c>
      <c r="AI185">
        <f t="shared" si="89"/>
        <v>2.1397597350899731</v>
      </c>
      <c r="AJ185">
        <f t="shared" si="90"/>
        <v>-26.747404486879976</v>
      </c>
      <c r="AK185">
        <f t="shared" si="91"/>
        <v>-92.996523626482286</v>
      </c>
      <c r="AL185">
        <f>2*0.95*0.0000000567*(((DE185+$B$7)+273)^4-(AD185+273)^4)</f>
        <v>-7.3652249563839076</v>
      </c>
      <c r="AM185">
        <f t="shared" si="92"/>
        <v>114.62579610522002</v>
      </c>
      <c r="AN185">
        <v>0</v>
      </c>
      <c r="AO185">
        <v>0</v>
      </c>
      <c r="AP185">
        <f>IF(AN185*$H$13&gt;=AR185,1,(AR185/(AR185-AN185*$H$13)))</f>
        <v>1</v>
      </c>
      <c r="AQ185">
        <f t="shared" si="93"/>
        <v>0</v>
      </c>
      <c r="AR185">
        <f>MAX(0,($B$13+$C$13*DJ185)/(1+$D$13*DJ185)*DC185/(DE185+273)*$E$13)</f>
        <v>52107.663843401133</v>
      </c>
      <c r="AS185" t="s">
        <v>414</v>
      </c>
      <c r="AT185">
        <v>12558.6</v>
      </c>
      <c r="AU185">
        <v>607.06799999999998</v>
      </c>
      <c r="AV185">
        <v>2188.17</v>
      </c>
      <c r="AW185">
        <f t="shared" si="94"/>
        <v>0.72256817340517421</v>
      </c>
      <c r="AX185">
        <v>-1.734461745173538</v>
      </c>
      <c r="AY185" t="s">
        <v>1221</v>
      </c>
      <c r="AZ185">
        <v>12528.2</v>
      </c>
      <c r="BA185">
        <v>592.78035999999997</v>
      </c>
      <c r="BB185">
        <v>746.66899999999998</v>
      </c>
      <c r="BC185">
        <f t="shared" si="95"/>
        <v>0.20610021307969129</v>
      </c>
      <c r="BD185">
        <v>0.5</v>
      </c>
      <c r="BE185">
        <f t="shared" si="96"/>
        <v>1261.2007305569773</v>
      </c>
      <c r="BF185">
        <f t="shared" si="97"/>
        <v>4.4680285414516847</v>
      </c>
      <c r="BG185">
        <f t="shared" si="98"/>
        <v>129.96686965202767</v>
      </c>
      <c r="BH185">
        <f t="shared" si="99"/>
        <v>4.9179247492871728E-3</v>
      </c>
      <c r="BI185">
        <f t="shared" si="100"/>
        <v>1.9305756633796236</v>
      </c>
      <c r="BJ185">
        <f t="shared" si="101"/>
        <v>395.32870641134082</v>
      </c>
      <c r="BK185" t="s">
        <v>1222</v>
      </c>
      <c r="BL185">
        <v>-1928.79</v>
      </c>
      <c r="BM185">
        <f t="shared" si="102"/>
        <v>-1928.79</v>
      </c>
      <c r="BN185">
        <f t="shared" si="103"/>
        <v>3.5831928203795793</v>
      </c>
      <c r="BO185">
        <f t="shared" si="104"/>
        <v>5.7518594005738832E-2</v>
      </c>
      <c r="BP185">
        <f t="shared" si="105"/>
        <v>0.35013723718471884</v>
      </c>
      <c r="BQ185">
        <f t="shared" si="106"/>
        <v>1.1023462582646257</v>
      </c>
      <c r="BR185">
        <f t="shared" si="107"/>
        <v>0.91170651861802721</v>
      </c>
      <c r="BS185">
        <f t="shared" si="108"/>
        <v>-0.18715412388549615</v>
      </c>
      <c r="BT185">
        <f t="shared" si="109"/>
        <v>1.1871541238854961</v>
      </c>
      <c r="BU185">
        <v>3456</v>
      </c>
      <c r="BV185">
        <v>300</v>
      </c>
      <c r="BW185">
        <v>300</v>
      </c>
      <c r="BX185">
        <v>300</v>
      </c>
      <c r="BY185">
        <v>12528.2</v>
      </c>
      <c r="BZ185">
        <v>716.46</v>
      </c>
      <c r="CA185">
        <v>-9.0759900000000008E-3</v>
      </c>
      <c r="CB185">
        <v>-2.56</v>
      </c>
      <c r="CC185" t="s">
        <v>417</v>
      </c>
      <c r="CD185" t="s">
        <v>417</v>
      </c>
      <c r="CE185" t="s">
        <v>417</v>
      </c>
      <c r="CF185" t="s">
        <v>417</v>
      </c>
      <c r="CG185" t="s">
        <v>417</v>
      </c>
      <c r="CH185" t="s">
        <v>417</v>
      </c>
      <c r="CI185" t="s">
        <v>417</v>
      </c>
      <c r="CJ185" t="s">
        <v>417</v>
      </c>
      <c r="CK185" t="s">
        <v>417</v>
      </c>
      <c r="CL185" t="s">
        <v>417</v>
      </c>
      <c r="CM185">
        <f>$B$11*DK185+$C$11*DL185+$F$11*DW185*(1-DZ185)</f>
        <v>1499.9880000000001</v>
      </c>
      <c r="CN185">
        <f t="shared" si="110"/>
        <v>1261.2007305569773</v>
      </c>
      <c r="CO185">
        <f>($B$11*$D$9+$C$11*$D$9+$F$11*((EJ185+EB185)/MAX(EJ185+EB185+EK185, 0.1)*$I$9+EK185/MAX(EJ185+EB185+EK185, 0.1)*$J$9))/($B$11+$C$11+$F$11)</f>
        <v>0.84080721349569287</v>
      </c>
      <c r="CP185">
        <f>($B$11*$K$9+$C$11*$K$9+$F$11*((EJ185+EB185)/MAX(EJ185+EB185+EK185, 0.1)*$P$9+EK185/MAX(EJ185+EB185+EK185, 0.1)*$Q$9))/($B$11+$C$11+$F$11)</f>
        <v>0.16115792204668716</v>
      </c>
      <c r="CQ185">
        <v>6</v>
      </c>
      <c r="CR185">
        <v>0.5</v>
      </c>
      <c r="CS185" t="s">
        <v>418</v>
      </c>
      <c r="CT185">
        <v>2</v>
      </c>
      <c r="CU185">
        <v>1690413167.349999</v>
      </c>
      <c r="CV185">
        <v>409.9167666666666</v>
      </c>
      <c r="CW185">
        <v>414.63203333333331</v>
      </c>
      <c r="CX185">
        <v>35.534370000000003</v>
      </c>
      <c r="CY185">
        <v>34.949576666666673</v>
      </c>
      <c r="CZ185">
        <v>408.73576666666662</v>
      </c>
      <c r="DA185">
        <v>35.001369999999987</v>
      </c>
      <c r="DB185">
        <v>600.17603333333329</v>
      </c>
      <c r="DC185">
        <v>101.0663333333333</v>
      </c>
      <c r="DD185">
        <v>0.1000230266666667</v>
      </c>
      <c r="DE185">
        <v>34.68892000000001</v>
      </c>
      <c r="DF185">
        <v>35.274000000000008</v>
      </c>
      <c r="DG185">
        <v>999.9000000000002</v>
      </c>
      <c r="DH185">
        <v>0</v>
      </c>
      <c r="DI185">
        <v>0</v>
      </c>
      <c r="DJ185">
        <v>10000.419666666659</v>
      </c>
      <c r="DK185">
        <v>0</v>
      </c>
      <c r="DL185">
        <v>108.1014333333333</v>
      </c>
      <c r="DM185">
        <v>-4.6859733333333349</v>
      </c>
      <c r="DN185">
        <v>425.05140000000011</v>
      </c>
      <c r="DO185">
        <v>429.64796666666672</v>
      </c>
      <c r="DP185">
        <v>0.58823226666666661</v>
      </c>
      <c r="DQ185">
        <v>414.63203333333331</v>
      </c>
      <c r="DR185">
        <v>34.949576666666673</v>
      </c>
      <c r="DS185">
        <v>3.5916739999999998</v>
      </c>
      <c r="DT185">
        <v>3.5322239999999998</v>
      </c>
      <c r="DU185">
        <v>27.05943000000001</v>
      </c>
      <c r="DV185">
        <v>26.775443333333332</v>
      </c>
      <c r="DW185">
        <v>1499.9880000000001</v>
      </c>
      <c r="DX185">
        <v>0.97300303333333349</v>
      </c>
      <c r="DY185">
        <v>2.699664999999999E-2</v>
      </c>
      <c r="DZ185">
        <v>0</v>
      </c>
      <c r="EA185">
        <v>593.02816666666683</v>
      </c>
      <c r="EB185">
        <v>4.9993100000000004</v>
      </c>
      <c r="EC185">
        <v>10510.85</v>
      </c>
      <c r="ED185">
        <v>13259.16333333333</v>
      </c>
      <c r="EE185">
        <v>41.879066666666652</v>
      </c>
      <c r="EF185">
        <v>43.061999999999983</v>
      </c>
      <c r="EG185">
        <v>42.135333333333321</v>
      </c>
      <c r="EH185">
        <v>42.916333333333327</v>
      </c>
      <c r="EI185">
        <v>43.289266666666649</v>
      </c>
      <c r="EJ185">
        <v>1454.627666666667</v>
      </c>
      <c r="EK185">
        <v>40.36033333333333</v>
      </c>
      <c r="EL185">
        <v>0</v>
      </c>
      <c r="EM185">
        <v>138.20000004768369</v>
      </c>
      <c r="EN185">
        <v>0</v>
      </c>
      <c r="EO185">
        <v>592.78035999999997</v>
      </c>
      <c r="EP185">
        <v>-21.14038464279184</v>
      </c>
      <c r="EQ185">
        <v>-339.94615342781867</v>
      </c>
      <c r="ER185">
        <v>10491.464</v>
      </c>
      <c r="ES185">
        <v>15</v>
      </c>
      <c r="ET185">
        <v>1690413201.0999999</v>
      </c>
      <c r="EU185" t="s">
        <v>1223</v>
      </c>
      <c r="EV185">
        <v>1690413195.0999999</v>
      </c>
      <c r="EW185">
        <v>1690413201.0999999</v>
      </c>
      <c r="EX185">
        <v>126</v>
      </c>
      <c r="EY185">
        <v>-2.7E-2</v>
      </c>
      <c r="EZ185">
        <v>-4.0000000000000001E-3</v>
      </c>
      <c r="FA185">
        <v>1.181</v>
      </c>
      <c r="FB185">
        <v>0.53300000000000003</v>
      </c>
      <c r="FC185">
        <v>415</v>
      </c>
      <c r="FD185">
        <v>35</v>
      </c>
      <c r="FE185">
        <v>0.32</v>
      </c>
      <c r="FF185">
        <v>0.1</v>
      </c>
      <c r="FG185">
        <v>4.4375445169497656</v>
      </c>
      <c r="FH185">
        <v>-8.5826147360675911E-2</v>
      </c>
      <c r="FI185">
        <v>3.1914939037891103E-2</v>
      </c>
      <c r="FJ185">
        <v>1</v>
      </c>
      <c r="FK185">
        <v>-4.69873925</v>
      </c>
      <c r="FL185">
        <v>0.16467253283302891</v>
      </c>
      <c r="FM185">
        <v>4.1899985166315948E-2</v>
      </c>
      <c r="FN185">
        <v>1</v>
      </c>
      <c r="FO185">
        <v>409.94623333333328</v>
      </c>
      <c r="FP185">
        <v>0.1339888765289611</v>
      </c>
      <c r="FQ185">
        <v>1.9111398576651732E-2</v>
      </c>
      <c r="FR185">
        <v>1</v>
      </c>
      <c r="FS185">
        <v>0.58188572500000002</v>
      </c>
      <c r="FT185">
        <v>0.20505722701688381</v>
      </c>
      <c r="FU185">
        <v>2.3985375557813871E-2</v>
      </c>
      <c r="FV185">
        <v>1</v>
      </c>
      <c r="FW185">
        <v>35.535446666666658</v>
      </c>
      <c r="FX185">
        <v>0.30114527252510292</v>
      </c>
      <c r="FY185">
        <v>2.1856284120488879E-2</v>
      </c>
      <c r="FZ185">
        <v>1</v>
      </c>
      <c r="GA185">
        <v>5</v>
      </c>
      <c r="GB185">
        <v>5</v>
      </c>
      <c r="GC185" t="s">
        <v>420</v>
      </c>
      <c r="GD185">
        <v>3.1693099999999998</v>
      </c>
      <c r="GE185">
        <v>2.7970199999999998</v>
      </c>
      <c r="GF185">
        <v>0.101032</v>
      </c>
      <c r="GG185">
        <v>0.102683</v>
      </c>
      <c r="GH185">
        <v>0.15432999999999999</v>
      </c>
      <c r="GI185">
        <v>0.15351500000000001</v>
      </c>
      <c r="GJ185">
        <v>27628.6</v>
      </c>
      <c r="GK185">
        <v>22052.1</v>
      </c>
      <c r="GL185">
        <v>28763.4</v>
      </c>
      <c r="GM185">
        <v>24106.2</v>
      </c>
      <c r="GN185">
        <v>30947</v>
      </c>
      <c r="GO185">
        <v>29784.5</v>
      </c>
      <c r="GP185">
        <v>39680</v>
      </c>
      <c r="GQ185">
        <v>39332.9</v>
      </c>
      <c r="GR185">
        <v>2.0732499999999998</v>
      </c>
      <c r="GS185">
        <v>1.7777000000000001</v>
      </c>
      <c r="GT185">
        <v>0.12420100000000001</v>
      </c>
      <c r="GU185">
        <v>0</v>
      </c>
      <c r="GV185">
        <v>33.259500000000003</v>
      </c>
      <c r="GW185">
        <v>999.9</v>
      </c>
      <c r="GX185">
        <v>66.099999999999994</v>
      </c>
      <c r="GY185">
        <v>37</v>
      </c>
      <c r="GZ185">
        <v>41.235599999999998</v>
      </c>
      <c r="HA185">
        <v>62.43</v>
      </c>
      <c r="HB185">
        <v>29.9239</v>
      </c>
      <c r="HC185">
        <v>1</v>
      </c>
      <c r="HD185">
        <v>0.62128000000000005</v>
      </c>
      <c r="HE185">
        <v>0</v>
      </c>
      <c r="HF185">
        <v>20.275500000000001</v>
      </c>
      <c r="HG185">
        <v>5.2225299999999999</v>
      </c>
      <c r="HH185">
        <v>11.914099999999999</v>
      </c>
      <c r="HI185">
        <v>4.9635499999999997</v>
      </c>
      <c r="HJ185">
        <v>3.2919999999999998</v>
      </c>
      <c r="HK185">
        <v>9999</v>
      </c>
      <c r="HL185">
        <v>9999</v>
      </c>
      <c r="HM185">
        <v>9999</v>
      </c>
      <c r="HN185">
        <v>999.9</v>
      </c>
      <c r="HO185">
        <v>4.9703099999999996</v>
      </c>
      <c r="HP185">
        <v>1.87531</v>
      </c>
      <c r="HQ185">
        <v>1.87408</v>
      </c>
      <c r="HR185">
        <v>1.8733200000000001</v>
      </c>
      <c r="HS185">
        <v>1.8747</v>
      </c>
      <c r="HT185">
        <v>1.8696699999999999</v>
      </c>
      <c r="HU185">
        <v>1.87378</v>
      </c>
      <c r="HV185">
        <v>1.8788899999999999</v>
      </c>
      <c r="HW185">
        <v>0</v>
      </c>
      <c r="HX185">
        <v>0</v>
      </c>
      <c r="HY185">
        <v>0</v>
      </c>
      <c r="HZ185">
        <v>0</v>
      </c>
      <c r="IA185" t="s">
        <v>421</v>
      </c>
      <c r="IB185" t="s">
        <v>422</v>
      </c>
      <c r="IC185" t="s">
        <v>423</v>
      </c>
      <c r="ID185" t="s">
        <v>423</v>
      </c>
      <c r="IE185" t="s">
        <v>423</v>
      </c>
      <c r="IF185" t="s">
        <v>423</v>
      </c>
      <c r="IG185">
        <v>0</v>
      </c>
      <c r="IH185">
        <v>100</v>
      </c>
      <c r="II185">
        <v>100</v>
      </c>
      <c r="IJ185">
        <v>1.181</v>
      </c>
      <c r="IK185">
        <v>0.53300000000000003</v>
      </c>
      <c r="IL185">
        <v>1.189011505114036</v>
      </c>
      <c r="IM185">
        <v>7.5022699049890511E-4</v>
      </c>
      <c r="IN185">
        <v>-1.9075414379404558E-6</v>
      </c>
      <c r="IO185">
        <v>4.87577687351772E-10</v>
      </c>
      <c r="IP185">
        <v>0.53643999999999892</v>
      </c>
      <c r="IQ185">
        <v>0</v>
      </c>
      <c r="IR185">
        <v>0</v>
      </c>
      <c r="IS185">
        <v>0</v>
      </c>
      <c r="IT185">
        <v>1</v>
      </c>
      <c r="IU185">
        <v>1943</v>
      </c>
      <c r="IV185">
        <v>1</v>
      </c>
      <c r="IW185">
        <v>21</v>
      </c>
      <c r="IX185">
        <v>2</v>
      </c>
      <c r="IY185">
        <v>2</v>
      </c>
      <c r="IZ185">
        <v>1.10107</v>
      </c>
      <c r="JA185">
        <v>2.4340799999999998</v>
      </c>
      <c r="JB185">
        <v>1.42578</v>
      </c>
      <c r="JC185">
        <v>2.2656200000000002</v>
      </c>
      <c r="JD185">
        <v>1.5478499999999999</v>
      </c>
      <c r="JE185">
        <v>2.34375</v>
      </c>
      <c r="JF185">
        <v>39.918399999999998</v>
      </c>
      <c r="JG185">
        <v>14.333399999999999</v>
      </c>
      <c r="JH185">
        <v>18</v>
      </c>
      <c r="JI185">
        <v>631.76199999999994</v>
      </c>
      <c r="JJ185">
        <v>419.91399999999999</v>
      </c>
      <c r="JK185">
        <v>34.019300000000001</v>
      </c>
      <c r="JL185">
        <v>34.892800000000001</v>
      </c>
      <c r="JM185">
        <v>30.000499999999999</v>
      </c>
      <c r="JN185">
        <v>34.664999999999999</v>
      </c>
      <c r="JO185">
        <v>34.584099999999999</v>
      </c>
      <c r="JP185">
        <v>22.053000000000001</v>
      </c>
      <c r="JQ185">
        <v>17.2257</v>
      </c>
      <c r="JR185">
        <v>100</v>
      </c>
      <c r="JS185">
        <v>-999.9</v>
      </c>
      <c r="JT185">
        <v>414.75</v>
      </c>
      <c r="JU185">
        <v>35</v>
      </c>
      <c r="JV185">
        <v>93.723799999999997</v>
      </c>
      <c r="JW185">
        <v>100.06699999999999</v>
      </c>
    </row>
    <row r="186" spans="1:283" x14ac:dyDescent="0.2">
      <c r="A186">
        <v>170</v>
      </c>
      <c r="B186">
        <v>1690413342.0999999</v>
      </c>
      <c r="C186">
        <v>34972</v>
      </c>
      <c r="D186" t="s">
        <v>1224</v>
      </c>
      <c r="E186" t="s">
        <v>1225</v>
      </c>
      <c r="F186">
        <v>15</v>
      </c>
      <c r="P186">
        <v>1690413334.099999</v>
      </c>
      <c r="Q186">
        <f t="shared" si="74"/>
        <v>5.2770549023678558E-4</v>
      </c>
      <c r="R186">
        <f t="shared" si="75"/>
        <v>0.52770549023678559</v>
      </c>
      <c r="S186">
        <f t="shared" si="76"/>
        <v>4.0722710390971582</v>
      </c>
      <c r="T186">
        <f t="shared" si="77"/>
        <v>410.06225806451602</v>
      </c>
      <c r="U186">
        <f t="shared" si="78"/>
        <v>141.80403973270427</v>
      </c>
      <c r="V186">
        <f t="shared" si="79"/>
        <v>14.344968474415278</v>
      </c>
      <c r="W186">
        <f t="shared" si="80"/>
        <v>41.482105697207324</v>
      </c>
      <c r="X186">
        <f t="shared" si="81"/>
        <v>2.5259656440421649E-2</v>
      </c>
      <c r="Y186">
        <f>IF(LEFT(CS186,1)&lt;&gt;"0",IF(LEFT(CS186,1)="1",3,CT186),$D$5+$E$5*(DJ186*DC186/($K$5*1000))+$F$5*(DJ186*DC186/($K$5*1000))*MAX(MIN(CQ186,$J$5),$I$5)*MAX(MIN(CQ186,$J$5),$I$5)+$G$5*MAX(MIN(CQ186,$J$5),$I$5)*(DJ186*DC186/($K$5*1000))+$H$5*(DJ186*DC186/($K$5*1000))*(DJ186*DC186/($K$5*1000)))</f>
        <v>2.9479510876219885</v>
      </c>
      <c r="Z186">
        <f t="shared" si="82"/>
        <v>2.5140027675612981E-2</v>
      </c>
      <c r="AA186">
        <f t="shared" si="83"/>
        <v>1.572321811029152E-2</v>
      </c>
      <c r="AB186">
        <f t="shared" si="84"/>
        <v>98.066804223850284</v>
      </c>
      <c r="AC186">
        <f>(DE186+(AB186+2*0.95*0.0000000567*(((DE186+$B$7)+273)^4-(DE186+273)^4)-44100*Q186)/(1.84*29.3*Y186+8*0.95*0.0000000567*(DE186+273)^3))</f>
        <v>35.289015850621858</v>
      </c>
      <c r="AD186">
        <f>($C$7*DF186+$D$7*DG186+$E$7*AC186)</f>
        <v>34.882093548387097</v>
      </c>
      <c r="AE186">
        <f t="shared" si="85"/>
        <v>5.6115960993175404</v>
      </c>
      <c r="AF186">
        <f t="shared" si="86"/>
        <v>63.983487088167813</v>
      </c>
      <c r="AG186">
        <f t="shared" si="87"/>
        <v>3.5846894421196138</v>
      </c>
      <c r="AH186">
        <f t="shared" si="88"/>
        <v>5.6025227840114313</v>
      </c>
      <c r="AI186">
        <f t="shared" si="89"/>
        <v>2.0269066571979266</v>
      </c>
      <c r="AJ186">
        <f t="shared" si="90"/>
        <v>-23.271812119442245</v>
      </c>
      <c r="AK186">
        <f t="shared" si="91"/>
        <v>-4.6397288654002447</v>
      </c>
      <c r="AL186">
        <f>2*0.95*0.0000000567*(((DE186+$B$7)+273)^4-(AD186+273)^4)</f>
        <v>-0.36709211750388171</v>
      </c>
      <c r="AM186">
        <f t="shared" si="92"/>
        <v>69.788171121503908</v>
      </c>
      <c r="AN186">
        <v>0</v>
      </c>
      <c r="AO186">
        <v>0</v>
      </c>
      <c r="AP186">
        <f>IF(AN186*$H$13&gt;=AR186,1,(AR186/(AR186-AN186*$H$13)))</f>
        <v>1</v>
      </c>
      <c r="AQ186">
        <f t="shared" si="93"/>
        <v>0</v>
      </c>
      <c r="AR186">
        <f>MAX(0,($B$13+$C$13*DJ186)/(1+$D$13*DJ186)*DC186/(DE186+273)*$E$13)</f>
        <v>52070.973551378956</v>
      </c>
      <c r="AS186" t="s">
        <v>414</v>
      </c>
      <c r="AT186">
        <v>12558.6</v>
      </c>
      <c r="AU186">
        <v>607.06799999999998</v>
      </c>
      <c r="AV186">
        <v>2188.17</v>
      </c>
      <c r="AW186">
        <f t="shared" si="94"/>
        <v>0.72256817340517421</v>
      </c>
      <c r="AX186">
        <v>-1.734461745173538</v>
      </c>
      <c r="AY186" t="s">
        <v>1226</v>
      </c>
      <c r="AZ186">
        <v>12534.5</v>
      </c>
      <c r="BA186">
        <v>632.79048</v>
      </c>
      <c r="BB186">
        <v>1150.9100000000001</v>
      </c>
      <c r="BC186">
        <f t="shared" si="95"/>
        <v>0.45018248168840314</v>
      </c>
      <c r="BD186">
        <v>0.5</v>
      </c>
      <c r="BE186">
        <f t="shared" si="96"/>
        <v>505.19061822730004</v>
      </c>
      <c r="BF186">
        <f t="shared" si="97"/>
        <v>4.0722710390971582</v>
      </c>
      <c r="BG186">
        <f t="shared" si="98"/>
        <v>113.71398311963227</v>
      </c>
      <c r="BH186">
        <f t="shared" si="99"/>
        <v>1.1494142160926032E-2</v>
      </c>
      <c r="BI186">
        <f t="shared" si="100"/>
        <v>0.90125205272349695</v>
      </c>
      <c r="BJ186">
        <f t="shared" si="101"/>
        <v>485.64041230922777</v>
      </c>
      <c r="BK186" t="s">
        <v>1227</v>
      </c>
      <c r="BL186">
        <v>-4.29</v>
      </c>
      <c r="BM186">
        <f t="shared" si="102"/>
        <v>-4.29</v>
      </c>
      <c r="BN186">
        <f t="shared" si="103"/>
        <v>1.0037274852073577</v>
      </c>
      <c r="BO186">
        <f t="shared" si="104"/>
        <v>0.44851066481994467</v>
      </c>
      <c r="BP186">
        <f t="shared" si="105"/>
        <v>0.47310327212355069</v>
      </c>
      <c r="BQ186">
        <f t="shared" si="106"/>
        <v>0.95270229220986979</v>
      </c>
      <c r="BR186">
        <f t="shared" si="107"/>
        <v>0.65603610646245458</v>
      </c>
      <c r="BS186">
        <f t="shared" si="108"/>
        <v>-3.0406758838684845E-3</v>
      </c>
      <c r="BT186">
        <f t="shared" si="109"/>
        <v>1.0030406758838686</v>
      </c>
      <c r="BU186">
        <v>3458</v>
      </c>
      <c r="BV186">
        <v>300</v>
      </c>
      <c r="BW186">
        <v>300</v>
      </c>
      <c r="BX186">
        <v>300</v>
      </c>
      <c r="BY186">
        <v>12534.5</v>
      </c>
      <c r="BZ186">
        <v>1051.0999999999999</v>
      </c>
      <c r="CA186">
        <v>-9.8528799999999996E-3</v>
      </c>
      <c r="CB186">
        <v>-22.92</v>
      </c>
      <c r="CC186" t="s">
        <v>417</v>
      </c>
      <c r="CD186" t="s">
        <v>417</v>
      </c>
      <c r="CE186" t="s">
        <v>417</v>
      </c>
      <c r="CF186" t="s">
        <v>417</v>
      </c>
      <c r="CG186" t="s">
        <v>417</v>
      </c>
      <c r="CH186" t="s">
        <v>417</v>
      </c>
      <c r="CI186" t="s">
        <v>417</v>
      </c>
      <c r="CJ186" t="s">
        <v>417</v>
      </c>
      <c r="CK186" t="s">
        <v>417</v>
      </c>
      <c r="CL186" t="s">
        <v>417</v>
      </c>
      <c r="CM186">
        <f>$B$11*DK186+$C$11*DL186+$F$11*DW186*(1-DZ186)</f>
        <v>599.99390322580655</v>
      </c>
      <c r="CN186">
        <f t="shared" si="110"/>
        <v>505.19061822730004</v>
      </c>
      <c r="CO186">
        <f>($B$11*$D$9+$C$11*$D$9+$F$11*((EJ186+EB186)/MAX(EJ186+EB186+EK186, 0.1)*$I$9+EK186/MAX(EJ186+EB186+EK186, 0.1)*$J$9))/($B$11+$C$11+$F$11)</f>
        <v>0.84199291944667065</v>
      </c>
      <c r="CP186">
        <f>($B$11*$K$9+$C$11*$K$9+$F$11*((EJ186+EB186)/MAX(EJ186+EB186+EK186, 0.1)*$P$9+EK186/MAX(EJ186+EB186+EK186, 0.1)*$Q$9))/($B$11+$C$11+$F$11)</f>
        <v>0.16344633453207447</v>
      </c>
      <c r="CQ186">
        <v>6</v>
      </c>
      <c r="CR186">
        <v>0.5</v>
      </c>
      <c r="CS186" t="s">
        <v>418</v>
      </c>
      <c r="CT186">
        <v>2</v>
      </c>
      <c r="CU186">
        <v>1690413334.099999</v>
      </c>
      <c r="CV186">
        <v>410.06225806451602</v>
      </c>
      <c r="CW186">
        <v>414.34983870967739</v>
      </c>
      <c r="CX186">
        <v>35.435661290322578</v>
      </c>
      <c r="CY186">
        <v>34.926783870967753</v>
      </c>
      <c r="CZ186">
        <v>408.89425806451601</v>
      </c>
      <c r="DA186">
        <v>34.909661290322568</v>
      </c>
      <c r="DB186">
        <v>600.1514838709677</v>
      </c>
      <c r="DC186">
        <v>101.06051612903229</v>
      </c>
      <c r="DD186">
        <v>9.9990309677419356E-2</v>
      </c>
      <c r="DE186">
        <v>34.852900000000012</v>
      </c>
      <c r="DF186">
        <v>34.882093548387097</v>
      </c>
      <c r="DG186">
        <v>999.90000000000032</v>
      </c>
      <c r="DH186">
        <v>0</v>
      </c>
      <c r="DI186">
        <v>0</v>
      </c>
      <c r="DJ186">
        <v>9999.2309677419344</v>
      </c>
      <c r="DK186">
        <v>0</v>
      </c>
      <c r="DL186">
        <v>103.89780645161289</v>
      </c>
      <c r="DM186">
        <v>-4.2722583870967741</v>
      </c>
      <c r="DN186">
        <v>425.14570967741929</v>
      </c>
      <c r="DO186">
        <v>429.34545161290322</v>
      </c>
      <c r="DP186">
        <v>0.51569316129032261</v>
      </c>
      <c r="DQ186">
        <v>414.34983870967739</v>
      </c>
      <c r="DR186">
        <v>34.926783870967753</v>
      </c>
      <c r="DS186">
        <v>3.581830967741936</v>
      </c>
      <c r="DT186">
        <v>3.5297158064516139</v>
      </c>
      <c r="DU186">
        <v>27.01270645161291</v>
      </c>
      <c r="DV186">
        <v>26.763348387096769</v>
      </c>
      <c r="DW186">
        <v>599.99390322580655</v>
      </c>
      <c r="DX186">
        <v>0.93301177419354886</v>
      </c>
      <c r="DY186">
        <v>6.6988280645161283E-2</v>
      </c>
      <c r="DZ186">
        <v>0</v>
      </c>
      <c r="EA186">
        <v>634.07841935483873</v>
      </c>
      <c r="EB186">
        <v>4.9993100000000013</v>
      </c>
      <c r="EC186">
        <v>6546.9032258064526</v>
      </c>
      <c r="ED186">
        <v>5203.7374193548394</v>
      </c>
      <c r="EE186">
        <v>41.814032258064493</v>
      </c>
      <c r="EF186">
        <v>43.35061290322578</v>
      </c>
      <c r="EG186">
        <v>42.545999999999999</v>
      </c>
      <c r="EH186">
        <v>43.215451612903223</v>
      </c>
      <c r="EI186">
        <v>43.534000000000013</v>
      </c>
      <c r="EJ186">
        <v>555.13774193548375</v>
      </c>
      <c r="EK186">
        <v>39.858064516129012</v>
      </c>
      <c r="EL186">
        <v>0</v>
      </c>
      <c r="EM186">
        <v>166.60000014305109</v>
      </c>
      <c r="EN186">
        <v>0</v>
      </c>
      <c r="EO186">
        <v>632.79048</v>
      </c>
      <c r="EP186">
        <v>-88.377461528472651</v>
      </c>
      <c r="EQ186">
        <v>1199.0269291373461</v>
      </c>
      <c r="ER186">
        <v>6540.9472000000014</v>
      </c>
      <c r="ES186">
        <v>15</v>
      </c>
      <c r="ET186">
        <v>1690413364.5999999</v>
      </c>
      <c r="EU186" t="s">
        <v>1228</v>
      </c>
      <c r="EV186">
        <v>1690413364.5999999</v>
      </c>
      <c r="EW186">
        <v>1690413361.0999999</v>
      </c>
      <c r="EX186">
        <v>127</v>
      </c>
      <c r="EY186">
        <v>-1.2999999999999999E-2</v>
      </c>
      <c r="EZ186">
        <v>-6.0000000000000001E-3</v>
      </c>
      <c r="FA186">
        <v>1.1679999999999999</v>
      </c>
      <c r="FB186">
        <v>0.52600000000000002</v>
      </c>
      <c r="FC186">
        <v>414</v>
      </c>
      <c r="FD186">
        <v>35</v>
      </c>
      <c r="FE186">
        <v>0.45</v>
      </c>
      <c r="FF186">
        <v>0.22</v>
      </c>
      <c r="FG186">
        <v>4.0466049773813619</v>
      </c>
      <c r="FH186">
        <v>0.49391842187114288</v>
      </c>
      <c r="FI186">
        <v>4.0037757893385199E-2</v>
      </c>
      <c r="FJ186">
        <v>1</v>
      </c>
      <c r="FK186">
        <v>-4.2785275609756104</v>
      </c>
      <c r="FL186">
        <v>-6.4146480836248118E-2</v>
      </c>
      <c r="FM186">
        <v>6.1868414132106891E-2</v>
      </c>
      <c r="FN186">
        <v>1</v>
      </c>
      <c r="FO186">
        <v>410.08509677419357</v>
      </c>
      <c r="FP186">
        <v>-0.89167741935566713</v>
      </c>
      <c r="FQ186">
        <v>7.4194319771584055E-2</v>
      </c>
      <c r="FR186">
        <v>1</v>
      </c>
      <c r="FS186">
        <v>0.48985856097560992</v>
      </c>
      <c r="FT186">
        <v>0.45586285714285713</v>
      </c>
      <c r="FU186">
        <v>4.8744559497820132E-2</v>
      </c>
      <c r="FV186">
        <v>1</v>
      </c>
      <c r="FW186">
        <v>35.435374193548377</v>
      </c>
      <c r="FX186">
        <v>0.40283709677410018</v>
      </c>
      <c r="FY186">
        <v>3.009183757874858E-2</v>
      </c>
      <c r="FZ186">
        <v>1</v>
      </c>
      <c r="GA186">
        <v>5</v>
      </c>
      <c r="GB186">
        <v>5</v>
      </c>
      <c r="GC186" t="s">
        <v>420</v>
      </c>
      <c r="GD186">
        <v>3.1688000000000001</v>
      </c>
      <c r="GE186">
        <v>2.7967499999999998</v>
      </c>
      <c r="GF186">
        <v>0.101037</v>
      </c>
      <c r="GG186">
        <v>0.102602</v>
      </c>
      <c r="GH186">
        <v>0.154089</v>
      </c>
      <c r="GI186">
        <v>0.15365500000000001</v>
      </c>
      <c r="GJ186">
        <v>27623.8</v>
      </c>
      <c r="GK186">
        <v>22052</v>
      </c>
      <c r="GL186">
        <v>28759.1</v>
      </c>
      <c r="GM186">
        <v>24104.3</v>
      </c>
      <c r="GN186">
        <v>30952.1</v>
      </c>
      <c r="GO186">
        <v>29778.6</v>
      </c>
      <c r="GP186">
        <v>39674.300000000003</v>
      </c>
      <c r="GQ186">
        <v>39330.9</v>
      </c>
      <c r="GR186">
        <v>2.0718999999999999</v>
      </c>
      <c r="GS186">
        <v>1.7847999999999999</v>
      </c>
      <c r="GT186">
        <v>5.9455599999999997E-2</v>
      </c>
      <c r="GU186">
        <v>0</v>
      </c>
      <c r="GV186">
        <v>33.913899999999998</v>
      </c>
      <c r="GW186">
        <v>999.9</v>
      </c>
      <c r="GX186">
        <v>65.900000000000006</v>
      </c>
      <c r="GY186">
        <v>36.9</v>
      </c>
      <c r="GZ186">
        <v>40.886600000000001</v>
      </c>
      <c r="HA186">
        <v>62.26</v>
      </c>
      <c r="HB186">
        <v>29.3109</v>
      </c>
      <c r="HC186">
        <v>1</v>
      </c>
      <c r="HD186">
        <v>0.62718700000000005</v>
      </c>
      <c r="HE186">
        <v>0</v>
      </c>
      <c r="HF186">
        <v>20.2834</v>
      </c>
      <c r="HG186">
        <v>5.2219300000000004</v>
      </c>
      <c r="HH186">
        <v>11.914099999999999</v>
      </c>
      <c r="HI186">
        <v>4.9633500000000002</v>
      </c>
      <c r="HJ186">
        <v>3.2919999999999998</v>
      </c>
      <c r="HK186">
        <v>9999</v>
      </c>
      <c r="HL186">
        <v>9999</v>
      </c>
      <c r="HM186">
        <v>9999</v>
      </c>
      <c r="HN186">
        <v>999.9</v>
      </c>
      <c r="HO186">
        <v>4.9703099999999996</v>
      </c>
      <c r="HP186">
        <v>1.8753200000000001</v>
      </c>
      <c r="HQ186">
        <v>1.87408</v>
      </c>
      <c r="HR186">
        <v>1.8733200000000001</v>
      </c>
      <c r="HS186">
        <v>1.87469</v>
      </c>
      <c r="HT186">
        <v>1.8696600000000001</v>
      </c>
      <c r="HU186">
        <v>1.8737900000000001</v>
      </c>
      <c r="HV186">
        <v>1.87893</v>
      </c>
      <c r="HW186">
        <v>0</v>
      </c>
      <c r="HX186">
        <v>0</v>
      </c>
      <c r="HY186">
        <v>0</v>
      </c>
      <c r="HZ186">
        <v>0</v>
      </c>
      <c r="IA186" t="s">
        <v>421</v>
      </c>
      <c r="IB186" t="s">
        <v>422</v>
      </c>
      <c r="IC186" t="s">
        <v>423</v>
      </c>
      <c r="ID186" t="s">
        <v>423</v>
      </c>
      <c r="IE186" t="s">
        <v>423</v>
      </c>
      <c r="IF186" t="s">
        <v>423</v>
      </c>
      <c r="IG186">
        <v>0</v>
      </c>
      <c r="IH186">
        <v>100</v>
      </c>
      <c r="II186">
        <v>100</v>
      </c>
      <c r="IJ186">
        <v>1.1679999999999999</v>
      </c>
      <c r="IK186">
        <v>0.52600000000000002</v>
      </c>
      <c r="IL186">
        <v>1.162187720814003</v>
      </c>
      <c r="IM186">
        <v>7.5022699049890511E-4</v>
      </c>
      <c r="IN186">
        <v>-1.9075414379404558E-6</v>
      </c>
      <c r="IO186">
        <v>4.87577687351772E-10</v>
      </c>
      <c r="IP186">
        <v>0.53281499999999227</v>
      </c>
      <c r="IQ186">
        <v>0</v>
      </c>
      <c r="IR186">
        <v>0</v>
      </c>
      <c r="IS186">
        <v>0</v>
      </c>
      <c r="IT186">
        <v>1</v>
      </c>
      <c r="IU186">
        <v>1943</v>
      </c>
      <c r="IV186">
        <v>1</v>
      </c>
      <c r="IW186">
        <v>21</v>
      </c>
      <c r="IX186">
        <v>2.5</v>
      </c>
      <c r="IY186">
        <v>2.4</v>
      </c>
      <c r="IZ186">
        <v>1.09985</v>
      </c>
      <c r="JA186">
        <v>2.4316399999999998</v>
      </c>
      <c r="JB186">
        <v>1.42578</v>
      </c>
      <c r="JC186">
        <v>2.2656200000000002</v>
      </c>
      <c r="JD186">
        <v>1.5478499999999999</v>
      </c>
      <c r="JE186">
        <v>2.4682599999999999</v>
      </c>
      <c r="JF186">
        <v>39.9437</v>
      </c>
      <c r="JG186">
        <v>14.333399999999999</v>
      </c>
      <c r="JH186">
        <v>18</v>
      </c>
      <c r="JI186">
        <v>632</v>
      </c>
      <c r="JJ186">
        <v>424.947</v>
      </c>
      <c r="JK186">
        <v>34.191899999999997</v>
      </c>
      <c r="JL186">
        <v>34.991599999999998</v>
      </c>
      <c r="JM186">
        <v>30.0001</v>
      </c>
      <c r="JN186">
        <v>34.800600000000003</v>
      </c>
      <c r="JO186">
        <v>34.717399999999998</v>
      </c>
      <c r="JP186">
        <v>22.043199999999999</v>
      </c>
      <c r="JQ186">
        <v>16.365200000000002</v>
      </c>
      <c r="JR186">
        <v>100</v>
      </c>
      <c r="JS186">
        <v>-999.9</v>
      </c>
      <c r="JT186">
        <v>414.26100000000002</v>
      </c>
      <c r="JU186">
        <v>35</v>
      </c>
      <c r="JV186">
        <v>93.7102</v>
      </c>
      <c r="JW186">
        <v>100.06100000000001</v>
      </c>
    </row>
    <row r="187" spans="1:283" x14ac:dyDescent="0.2">
      <c r="A187">
        <v>171</v>
      </c>
      <c r="B187">
        <v>1690413477.5999999</v>
      </c>
      <c r="C187">
        <v>35107.5</v>
      </c>
      <c r="D187" t="s">
        <v>1229</v>
      </c>
      <c r="E187" t="s">
        <v>1230</v>
      </c>
      <c r="F187">
        <v>15</v>
      </c>
      <c r="P187">
        <v>1690413469.599999</v>
      </c>
      <c r="Q187">
        <f t="shared" si="74"/>
        <v>-6.229741815204259E-5</v>
      </c>
      <c r="R187">
        <f t="shared" si="75"/>
        <v>-6.2297418152042594E-2</v>
      </c>
      <c r="S187">
        <f t="shared" si="76"/>
        <v>0.80068698050575848</v>
      </c>
      <c r="T187">
        <f t="shared" si="77"/>
        <v>410.00651612903221</v>
      </c>
      <c r="U187">
        <f t="shared" si="78"/>
        <v>881.82206292105434</v>
      </c>
      <c r="V187">
        <f t="shared" si="79"/>
        <v>89.203655190025685</v>
      </c>
      <c r="W187">
        <f t="shared" si="80"/>
        <v>41.475578156080019</v>
      </c>
      <c r="X187">
        <f t="shared" si="81"/>
        <v>-2.5777258384997734E-3</v>
      </c>
      <c r="Y187">
        <f>IF(LEFT(CS187,1)&lt;&gt;"0",IF(LEFT(CS187,1)="1",3,CT187),$D$5+$E$5*(DJ187*DC187/($K$5*1000))+$F$5*(DJ187*DC187/($K$5*1000))*MAX(MIN(CQ187,$J$5),$I$5)*MAX(MIN(CQ187,$J$5),$I$5)+$G$5*MAX(MIN(CQ187,$J$5),$I$5)*(DJ187*DC187/($K$5*1000))+$H$5*(DJ187*DC187/($K$5*1000))*(DJ187*DC187/($K$5*1000)))</f>
        <v>2.9487643374357537</v>
      </c>
      <c r="Z187">
        <f t="shared" si="82"/>
        <v>-2.5789783702208045E-3</v>
      </c>
      <c r="AA187">
        <f t="shared" si="83"/>
        <v>-1.6117488986772312E-3</v>
      </c>
      <c r="AB187">
        <f t="shared" si="84"/>
        <v>241.73227568814147</v>
      </c>
      <c r="AC187">
        <f>(DE187+(AB187+2*0.95*0.0000000567*(((DE187+$B$7)+273)^4-(DE187+273)^4)-44100*Q187)/(1.84*29.3*Y187+8*0.95*0.0000000567*(DE187+273)^3))</f>
        <v>36.426802834759435</v>
      </c>
      <c r="AD187">
        <f>($C$7*DF187+$D$7*DG187+$E$7*AC187)</f>
        <v>35.654512903225807</v>
      </c>
      <c r="AE187">
        <f t="shared" si="85"/>
        <v>5.8563482328131062</v>
      </c>
      <c r="AF187">
        <f t="shared" si="86"/>
        <v>62.420663875710773</v>
      </c>
      <c r="AG187">
        <f t="shared" si="87"/>
        <v>3.5261029809850237</v>
      </c>
      <c r="AH187">
        <f t="shared" si="88"/>
        <v>5.6489354038368482</v>
      </c>
      <c r="AI187">
        <f t="shared" si="89"/>
        <v>2.3302452518280825</v>
      </c>
      <c r="AJ187">
        <f t="shared" si="90"/>
        <v>2.7473161405050783</v>
      </c>
      <c r="AK187">
        <f t="shared" si="91"/>
        <v>-103.76372659384779</v>
      </c>
      <c r="AL187">
        <f>2*0.95*0.0000000567*(((DE187+$B$7)+273)^4-(AD187+273)^4)</f>
        <v>-8.2443563450612842</v>
      </c>
      <c r="AM187">
        <f t="shared" si="92"/>
        <v>132.47150888973749</v>
      </c>
      <c r="AN187">
        <v>0</v>
      </c>
      <c r="AO187">
        <v>0</v>
      </c>
      <c r="AP187">
        <f>IF(AN187*$H$13&gt;=AR187,1,(AR187/(AR187-AN187*$H$13)))</f>
        <v>1</v>
      </c>
      <c r="AQ187">
        <f t="shared" si="93"/>
        <v>0</v>
      </c>
      <c r="AR187">
        <f>MAX(0,($B$13+$C$13*DJ187)/(1+$D$13*DJ187)*DC187/(DE187+273)*$E$13)</f>
        <v>52068.824386804066</v>
      </c>
      <c r="AS187" t="s">
        <v>414</v>
      </c>
      <c r="AT187">
        <v>12558.6</v>
      </c>
      <c r="AU187">
        <v>607.06799999999998</v>
      </c>
      <c r="AV187">
        <v>2188.17</v>
      </c>
      <c r="AW187">
        <f t="shared" si="94"/>
        <v>0.72256817340517421</v>
      </c>
      <c r="AX187">
        <v>-1.734461745173538</v>
      </c>
      <c r="AY187" t="s">
        <v>1231</v>
      </c>
      <c r="AZ187">
        <v>12583</v>
      </c>
      <c r="BA187">
        <v>461.77</v>
      </c>
      <c r="BB187">
        <v>522.19200000000001</v>
      </c>
      <c r="BC187">
        <f t="shared" si="95"/>
        <v>0.11570839844348446</v>
      </c>
      <c r="BD187">
        <v>0.5</v>
      </c>
      <c r="BE187">
        <f t="shared" si="96"/>
        <v>1261.1840037829247</v>
      </c>
      <c r="BF187">
        <f t="shared" si="97"/>
        <v>0.80068698050575848</v>
      </c>
      <c r="BG187">
        <f t="shared" si="98"/>
        <v>72.964790610131828</v>
      </c>
      <c r="BH187">
        <f t="shared" si="99"/>
        <v>2.0101339043907245E-3</v>
      </c>
      <c r="BI187">
        <f t="shared" si="100"/>
        <v>3.19035527162423</v>
      </c>
      <c r="BJ187">
        <f t="shared" si="101"/>
        <v>322.03386486390889</v>
      </c>
      <c r="BK187" t="s">
        <v>1232</v>
      </c>
      <c r="BL187">
        <v>-6.47</v>
      </c>
      <c r="BM187">
        <f t="shared" si="102"/>
        <v>-6.47</v>
      </c>
      <c r="BN187">
        <f t="shared" si="103"/>
        <v>1.0123900787449827</v>
      </c>
      <c r="BO187">
        <f t="shared" si="104"/>
        <v>0.11429230775050982</v>
      </c>
      <c r="BP187">
        <f t="shared" si="105"/>
        <v>0.75911220063427265</v>
      </c>
      <c r="BQ187">
        <f t="shared" si="106"/>
        <v>-0.71188557424949384</v>
      </c>
      <c r="BR187">
        <f t="shared" si="107"/>
        <v>1.0536815461621072</v>
      </c>
      <c r="BS187">
        <f t="shared" si="108"/>
        <v>-1.6013843063555418E-3</v>
      </c>
      <c r="BT187">
        <f t="shared" si="109"/>
        <v>1.0016013843063556</v>
      </c>
      <c r="BU187">
        <v>3460</v>
      </c>
      <c r="BV187">
        <v>300</v>
      </c>
      <c r="BW187">
        <v>300</v>
      </c>
      <c r="BX187">
        <v>300</v>
      </c>
      <c r="BY187">
        <v>12583</v>
      </c>
      <c r="BZ187">
        <v>515.08000000000004</v>
      </c>
      <c r="CA187">
        <v>-9.1138399999999998E-3</v>
      </c>
      <c r="CB187">
        <v>1.2</v>
      </c>
      <c r="CC187" t="s">
        <v>417</v>
      </c>
      <c r="CD187" t="s">
        <v>417</v>
      </c>
      <c r="CE187" t="s">
        <v>417</v>
      </c>
      <c r="CF187" t="s">
        <v>417</v>
      </c>
      <c r="CG187" t="s">
        <v>417</v>
      </c>
      <c r="CH187" t="s">
        <v>417</v>
      </c>
      <c r="CI187" t="s">
        <v>417</v>
      </c>
      <c r="CJ187" t="s">
        <v>417</v>
      </c>
      <c r="CK187" t="s">
        <v>417</v>
      </c>
      <c r="CL187" t="s">
        <v>417</v>
      </c>
      <c r="CM187">
        <f>$B$11*DK187+$C$11*DL187+$F$11*DW187*(1-DZ187)</f>
        <v>1499.9677419354839</v>
      </c>
      <c r="CN187">
        <f t="shared" si="110"/>
        <v>1261.1840037829247</v>
      </c>
      <c r="CO187">
        <f>($B$11*$D$9+$C$11*$D$9+$F$11*((EJ187+EB187)/MAX(EJ187+EB187+EK187, 0.1)*$I$9+EK187/MAX(EJ187+EB187+EK187, 0.1)*$J$9))/($B$11+$C$11+$F$11)</f>
        <v>0.84080741773523449</v>
      </c>
      <c r="CP187">
        <f>($B$11*$K$9+$C$11*$K$9+$F$11*((EJ187+EB187)/MAX(EJ187+EB187+EK187, 0.1)*$P$9+EK187/MAX(EJ187+EB187+EK187, 0.1)*$Q$9))/($B$11+$C$11+$F$11)</f>
        <v>0.16115831622900245</v>
      </c>
      <c r="CQ187">
        <v>6</v>
      </c>
      <c r="CR187">
        <v>0.5</v>
      </c>
      <c r="CS187" t="s">
        <v>418</v>
      </c>
      <c r="CT187">
        <v>2</v>
      </c>
      <c r="CU187">
        <v>1690413469.599999</v>
      </c>
      <c r="CV187">
        <v>410.00651612903221</v>
      </c>
      <c r="CW187">
        <v>410.78145161290331</v>
      </c>
      <c r="CX187">
        <v>34.857264516129042</v>
      </c>
      <c r="CY187">
        <v>34.91737419354839</v>
      </c>
      <c r="CZ187">
        <v>408.81551612903218</v>
      </c>
      <c r="DA187">
        <v>34.331264516129032</v>
      </c>
      <c r="DB187">
        <v>600.16193548387082</v>
      </c>
      <c r="DC187">
        <v>101.0584193548387</v>
      </c>
      <c r="DD187">
        <v>9.9919658064516109E-2</v>
      </c>
      <c r="DE187">
        <v>35.001803225806462</v>
      </c>
      <c r="DF187">
        <v>35.654512903225807</v>
      </c>
      <c r="DG187">
        <v>999.90000000000032</v>
      </c>
      <c r="DH187">
        <v>0</v>
      </c>
      <c r="DI187">
        <v>0</v>
      </c>
      <c r="DJ187">
        <v>10004.05967741936</v>
      </c>
      <c r="DK187">
        <v>0</v>
      </c>
      <c r="DL187">
        <v>1465.0319354838709</v>
      </c>
      <c r="DM187">
        <v>-0.79526538709677408</v>
      </c>
      <c r="DN187">
        <v>424.79361290322578</v>
      </c>
      <c r="DO187">
        <v>425.64374193548389</v>
      </c>
      <c r="DP187">
        <v>-5.9679854838709682E-2</v>
      </c>
      <c r="DQ187">
        <v>410.78145161290331</v>
      </c>
      <c r="DR187">
        <v>34.91737419354839</v>
      </c>
      <c r="DS187">
        <v>3.5226654838709668</v>
      </c>
      <c r="DT187">
        <v>3.528696774193548</v>
      </c>
      <c r="DU187">
        <v>26.729370967741939</v>
      </c>
      <c r="DV187">
        <v>26.75844838709677</v>
      </c>
      <c r="DW187">
        <v>1499.9677419354839</v>
      </c>
      <c r="DX187">
        <v>0.97299390322580626</v>
      </c>
      <c r="DY187">
        <v>2.7005738709677419E-2</v>
      </c>
      <c r="DZ187">
        <v>0</v>
      </c>
      <c r="EA187">
        <v>461.81529032258061</v>
      </c>
      <c r="EB187">
        <v>4.9993100000000013</v>
      </c>
      <c r="EC187">
        <v>8900.3738709677436</v>
      </c>
      <c r="ED187">
        <v>13258.91935483871</v>
      </c>
      <c r="EE187">
        <v>42.324193548387079</v>
      </c>
      <c r="EF187">
        <v>43.604677419354843</v>
      </c>
      <c r="EG187">
        <v>42.625</v>
      </c>
      <c r="EH187">
        <v>43.283999999999978</v>
      </c>
      <c r="EI187">
        <v>43.68909677419353</v>
      </c>
      <c r="EJ187">
        <v>1454.597741935484</v>
      </c>
      <c r="EK187">
        <v>40.369999999999983</v>
      </c>
      <c r="EL187">
        <v>0</v>
      </c>
      <c r="EM187">
        <v>135.0999999046326</v>
      </c>
      <c r="EN187">
        <v>0</v>
      </c>
      <c r="EO187">
        <v>461.77</v>
      </c>
      <c r="EP187">
        <v>-2.2356922906031769</v>
      </c>
      <c r="EQ187">
        <v>875.14085566932113</v>
      </c>
      <c r="ER187">
        <v>8906.3734615384619</v>
      </c>
      <c r="ES187">
        <v>15</v>
      </c>
      <c r="ET187">
        <v>1690413497.0999999</v>
      </c>
      <c r="EU187" t="s">
        <v>1233</v>
      </c>
      <c r="EV187">
        <v>1690413497.0999999</v>
      </c>
      <c r="EW187">
        <v>1690413490.5999999</v>
      </c>
      <c r="EX187">
        <v>128</v>
      </c>
      <c r="EY187">
        <v>2.1000000000000001E-2</v>
      </c>
      <c r="EZ187">
        <v>-1E-3</v>
      </c>
      <c r="FA187">
        <v>1.1910000000000001</v>
      </c>
      <c r="FB187">
        <v>0.52600000000000002</v>
      </c>
      <c r="FC187">
        <v>411</v>
      </c>
      <c r="FD187">
        <v>35</v>
      </c>
      <c r="FE187">
        <v>0.65</v>
      </c>
      <c r="FF187">
        <v>0.15</v>
      </c>
      <c r="FG187">
        <v>0.8190666143265839</v>
      </c>
      <c r="FH187">
        <v>-0.19091543824216931</v>
      </c>
      <c r="FI187">
        <v>2.6512040601174361E-2</v>
      </c>
      <c r="FJ187">
        <v>1</v>
      </c>
      <c r="FK187">
        <v>-0.77787699999999993</v>
      </c>
      <c r="FL187">
        <v>-0.18525906191369571</v>
      </c>
      <c r="FM187">
        <v>4.0631959219314062E-2</v>
      </c>
      <c r="FN187">
        <v>1</v>
      </c>
      <c r="FO187">
        <v>409.98689999999999</v>
      </c>
      <c r="FP187">
        <v>2.9392658509675349E-2</v>
      </c>
      <c r="FQ187">
        <v>2.0879575346893841E-2</v>
      </c>
      <c r="FR187">
        <v>1</v>
      </c>
      <c r="FS187">
        <v>-7.7712237499999989E-2</v>
      </c>
      <c r="FT187">
        <v>0.356074001876173</v>
      </c>
      <c r="FU187">
        <v>3.8177070055700237E-2</v>
      </c>
      <c r="FV187">
        <v>1</v>
      </c>
      <c r="FW187">
        <v>34.859079999999999</v>
      </c>
      <c r="FX187">
        <v>0.35184160177986917</v>
      </c>
      <c r="FY187">
        <v>2.5908240645272619E-2</v>
      </c>
      <c r="FZ187">
        <v>1</v>
      </c>
      <c r="GA187">
        <v>5</v>
      </c>
      <c r="GB187">
        <v>5</v>
      </c>
      <c r="GC187" t="s">
        <v>420</v>
      </c>
      <c r="GD187">
        <v>3.1688100000000001</v>
      </c>
      <c r="GE187">
        <v>2.79678</v>
      </c>
      <c r="GF187">
        <v>0.10098500000000001</v>
      </c>
      <c r="GG187">
        <v>0.101896</v>
      </c>
      <c r="GH187">
        <v>0.15232999999999999</v>
      </c>
      <c r="GI187">
        <v>0.15345300000000001</v>
      </c>
      <c r="GJ187">
        <v>27625.8</v>
      </c>
      <c r="GK187">
        <v>22067.4</v>
      </c>
      <c r="GL187">
        <v>28759.8</v>
      </c>
      <c r="GM187">
        <v>24102.5</v>
      </c>
      <c r="GN187">
        <v>31018</v>
      </c>
      <c r="GO187">
        <v>29784.3</v>
      </c>
      <c r="GP187">
        <v>39675.5</v>
      </c>
      <c r="GQ187">
        <v>39328.6</v>
      </c>
      <c r="GR187">
        <v>2.0720800000000001</v>
      </c>
      <c r="GS187">
        <v>1.7746</v>
      </c>
      <c r="GT187">
        <v>0.132132</v>
      </c>
      <c r="GU187">
        <v>0</v>
      </c>
      <c r="GV187">
        <v>33.500599999999999</v>
      </c>
      <c r="GW187">
        <v>999.9</v>
      </c>
      <c r="GX187">
        <v>65.5</v>
      </c>
      <c r="GY187">
        <v>36.9</v>
      </c>
      <c r="GZ187">
        <v>40.639699999999998</v>
      </c>
      <c r="HA187">
        <v>61.84</v>
      </c>
      <c r="HB187">
        <v>27.760400000000001</v>
      </c>
      <c r="HC187">
        <v>1</v>
      </c>
      <c r="HD187">
        <v>0.63172300000000003</v>
      </c>
      <c r="HE187">
        <v>0</v>
      </c>
      <c r="HF187">
        <v>20.276499999999999</v>
      </c>
      <c r="HG187">
        <v>5.2216300000000002</v>
      </c>
      <c r="HH187">
        <v>11.914099999999999</v>
      </c>
      <c r="HI187">
        <v>4.9631999999999996</v>
      </c>
      <c r="HJ187">
        <v>3.2919999999999998</v>
      </c>
      <c r="HK187">
        <v>9999</v>
      </c>
      <c r="HL187">
        <v>9999</v>
      </c>
      <c r="HM187">
        <v>9999</v>
      </c>
      <c r="HN187">
        <v>999.9</v>
      </c>
      <c r="HO187">
        <v>4.9702900000000003</v>
      </c>
      <c r="HP187">
        <v>1.87531</v>
      </c>
      <c r="HQ187">
        <v>1.87408</v>
      </c>
      <c r="HR187">
        <v>1.8733200000000001</v>
      </c>
      <c r="HS187">
        <v>1.87469</v>
      </c>
      <c r="HT187">
        <v>1.8696600000000001</v>
      </c>
      <c r="HU187">
        <v>1.87378</v>
      </c>
      <c r="HV187">
        <v>1.8789100000000001</v>
      </c>
      <c r="HW187">
        <v>0</v>
      </c>
      <c r="HX187">
        <v>0</v>
      </c>
      <c r="HY187">
        <v>0</v>
      </c>
      <c r="HZ187">
        <v>0</v>
      </c>
      <c r="IA187" t="s">
        <v>421</v>
      </c>
      <c r="IB187" t="s">
        <v>422</v>
      </c>
      <c r="IC187" t="s">
        <v>423</v>
      </c>
      <c r="ID187" t="s">
        <v>423</v>
      </c>
      <c r="IE187" t="s">
        <v>423</v>
      </c>
      <c r="IF187" t="s">
        <v>423</v>
      </c>
      <c r="IG187">
        <v>0</v>
      </c>
      <c r="IH187">
        <v>100</v>
      </c>
      <c r="II187">
        <v>100</v>
      </c>
      <c r="IJ187">
        <v>1.1910000000000001</v>
      </c>
      <c r="IK187">
        <v>0.52600000000000002</v>
      </c>
      <c r="IL187">
        <v>1.1494772190080671</v>
      </c>
      <c r="IM187">
        <v>7.5022699049890511E-4</v>
      </c>
      <c r="IN187">
        <v>-1.9075414379404558E-6</v>
      </c>
      <c r="IO187">
        <v>4.87577687351772E-10</v>
      </c>
      <c r="IP187">
        <v>0.52644000000000091</v>
      </c>
      <c r="IQ187">
        <v>0</v>
      </c>
      <c r="IR187">
        <v>0</v>
      </c>
      <c r="IS187">
        <v>0</v>
      </c>
      <c r="IT187">
        <v>1</v>
      </c>
      <c r="IU187">
        <v>1943</v>
      </c>
      <c r="IV187">
        <v>1</v>
      </c>
      <c r="IW187">
        <v>21</v>
      </c>
      <c r="IX187">
        <v>1.9</v>
      </c>
      <c r="IY187">
        <v>1.9</v>
      </c>
      <c r="IZ187">
        <v>1.09253</v>
      </c>
      <c r="JA187">
        <v>2.4218799999999998</v>
      </c>
      <c r="JB187">
        <v>1.42578</v>
      </c>
      <c r="JC187">
        <v>2.2656200000000002</v>
      </c>
      <c r="JD187">
        <v>1.5478499999999999</v>
      </c>
      <c r="JE187">
        <v>2.49756</v>
      </c>
      <c r="JF187">
        <v>39.8932</v>
      </c>
      <c r="JG187">
        <v>14.3072</v>
      </c>
      <c r="JH187">
        <v>18</v>
      </c>
      <c r="JI187">
        <v>632.95699999999999</v>
      </c>
      <c r="JJ187">
        <v>419.553</v>
      </c>
      <c r="JK187">
        <v>34.285699999999999</v>
      </c>
      <c r="JL187">
        <v>35.063800000000001</v>
      </c>
      <c r="JM187">
        <v>30.0002</v>
      </c>
      <c r="JN187">
        <v>34.887799999999999</v>
      </c>
      <c r="JO187">
        <v>34.812199999999997</v>
      </c>
      <c r="JP187">
        <v>21.904900000000001</v>
      </c>
      <c r="JQ187">
        <v>15.5313</v>
      </c>
      <c r="JR187">
        <v>100</v>
      </c>
      <c r="JS187">
        <v>-999.9</v>
      </c>
      <c r="JT187">
        <v>410.83</v>
      </c>
      <c r="JU187">
        <v>35</v>
      </c>
      <c r="JV187">
        <v>93.712800000000001</v>
      </c>
      <c r="JW187">
        <v>100.05500000000001</v>
      </c>
    </row>
    <row r="188" spans="1:283" x14ac:dyDescent="0.2">
      <c r="A188">
        <v>172</v>
      </c>
      <c r="B188">
        <v>1690413649.0999999</v>
      </c>
      <c r="C188">
        <v>35279</v>
      </c>
      <c r="D188" t="s">
        <v>1234</v>
      </c>
      <c r="E188" t="s">
        <v>1235</v>
      </c>
      <c r="F188">
        <v>15</v>
      </c>
      <c r="P188">
        <v>1690413641.099999</v>
      </c>
      <c r="Q188">
        <f t="shared" si="74"/>
        <v>-1.1517044004328737E-4</v>
      </c>
      <c r="R188">
        <f t="shared" si="75"/>
        <v>-0.11517044004328737</v>
      </c>
      <c r="S188">
        <f t="shared" si="76"/>
        <v>0.95377193468897281</v>
      </c>
      <c r="T188">
        <f t="shared" si="77"/>
        <v>409.92832258064522</v>
      </c>
      <c r="U188">
        <f t="shared" si="78"/>
        <v>675.45983460463606</v>
      </c>
      <c r="V188">
        <f t="shared" si="79"/>
        <v>68.32767770477831</v>
      </c>
      <c r="W188">
        <f t="shared" si="80"/>
        <v>41.467232946197861</v>
      </c>
      <c r="X188">
        <f t="shared" si="81"/>
        <v>-5.3658287733839823E-3</v>
      </c>
      <c r="Y188">
        <f>IF(LEFT(CS188,1)&lt;&gt;"0",IF(LEFT(CS188,1)="1",3,CT188),$D$5+$E$5*(DJ188*DC188/($K$5*1000))+$F$5*(DJ188*DC188/($K$5*1000))*MAX(MIN(CQ188,$J$5),$I$5)*MAX(MIN(CQ188,$J$5),$I$5)+$G$5*MAX(MIN(CQ188,$J$5),$I$5)*(DJ188*DC188/($K$5*1000))+$H$5*(DJ188*DC188/($K$5*1000))*(DJ188*DC188/($K$5*1000)))</f>
        <v>2.9480888930761182</v>
      </c>
      <c r="Z188">
        <f t="shared" si="82"/>
        <v>-5.3712604649604851E-3</v>
      </c>
      <c r="AA188">
        <f t="shared" si="83"/>
        <v>-3.3565493302657248E-3</v>
      </c>
      <c r="AB188">
        <f t="shared" si="84"/>
        <v>161.90480366383568</v>
      </c>
      <c r="AC188">
        <f>(DE188+(AB188+2*0.95*0.0000000567*(((DE188+$B$7)+273)^4-(DE188+273)^4)-44100*Q188)/(1.84*29.3*Y188+8*0.95*0.0000000567*(DE188+273)^3))</f>
        <v>35.403378156898711</v>
      </c>
      <c r="AD188">
        <f>($C$7*DF188+$D$7*DG188+$E$7*AC188)</f>
        <v>34.818719354838713</v>
      </c>
      <c r="AE188">
        <f t="shared" si="85"/>
        <v>5.5919156933057446</v>
      </c>
      <c r="AF188">
        <f t="shared" si="86"/>
        <v>64.334326189848952</v>
      </c>
      <c r="AG188">
        <f t="shared" si="87"/>
        <v>3.5205989066071397</v>
      </c>
      <c r="AH188">
        <f t="shared" si="88"/>
        <v>5.4723490788073885</v>
      </c>
      <c r="AI188">
        <f t="shared" si="89"/>
        <v>2.0713167866986049</v>
      </c>
      <c r="AJ188">
        <f t="shared" si="90"/>
        <v>5.0790164059089733</v>
      </c>
      <c r="AK188">
        <f t="shared" si="91"/>
        <v>-61.865601599287956</v>
      </c>
      <c r="AL188">
        <f>2*0.95*0.0000000567*(((DE188+$B$7)+273)^4-(AD188+273)^4)</f>
        <v>-4.8829367890309285</v>
      </c>
      <c r="AM188">
        <f t="shared" si="92"/>
        <v>100.23528168142577</v>
      </c>
      <c r="AN188">
        <v>0</v>
      </c>
      <c r="AO188">
        <v>0</v>
      </c>
      <c r="AP188">
        <f>IF(AN188*$H$13&gt;=AR188,1,(AR188/(AR188-AN188*$H$13)))</f>
        <v>1</v>
      </c>
      <c r="AQ188">
        <f t="shared" si="93"/>
        <v>0</v>
      </c>
      <c r="AR188">
        <f>MAX(0,($B$13+$C$13*DJ188)/(1+$D$13*DJ188)*DC188/(DE188+273)*$E$13)</f>
        <v>52146.54143028619</v>
      </c>
      <c r="AS188" t="s">
        <v>414</v>
      </c>
      <c r="AT188">
        <v>12558.6</v>
      </c>
      <c r="AU188">
        <v>607.06799999999998</v>
      </c>
      <c r="AV188">
        <v>2188.17</v>
      </c>
      <c r="AW188">
        <f t="shared" si="94"/>
        <v>0.72256817340517421</v>
      </c>
      <c r="AX188">
        <v>-1.734461745173538</v>
      </c>
      <c r="AY188" t="s">
        <v>1236</v>
      </c>
      <c r="AZ188">
        <v>12592.4</v>
      </c>
      <c r="BA188">
        <v>422.50542307692308</v>
      </c>
      <c r="BB188">
        <v>482.36099999999999</v>
      </c>
      <c r="BC188">
        <f t="shared" si="95"/>
        <v>0.12408875701617028</v>
      </c>
      <c r="BD188">
        <v>0.5</v>
      </c>
      <c r="BE188">
        <f t="shared" si="96"/>
        <v>841.19583554703195</v>
      </c>
      <c r="BF188">
        <f t="shared" si="97"/>
        <v>0.95377193468897281</v>
      </c>
      <c r="BG188">
        <f t="shared" si="98"/>
        <v>52.191472820104991</v>
      </c>
      <c r="BH188">
        <f t="shared" si="99"/>
        <v>3.1957287069952563E-3</v>
      </c>
      <c r="BI188">
        <f t="shared" si="100"/>
        <v>3.5363742093577222</v>
      </c>
      <c r="BJ188">
        <f t="shared" si="101"/>
        <v>306.42933488997892</v>
      </c>
      <c r="BK188" t="s">
        <v>1237</v>
      </c>
      <c r="BL188">
        <v>-558.04999999999995</v>
      </c>
      <c r="BM188">
        <f t="shared" si="102"/>
        <v>-558.04999999999995</v>
      </c>
      <c r="BN188">
        <f t="shared" si="103"/>
        <v>2.1569135979069616</v>
      </c>
      <c r="BO188">
        <f t="shared" si="104"/>
        <v>5.7530703657570813E-2</v>
      </c>
      <c r="BP188">
        <f t="shared" si="105"/>
        <v>0.62114797794787013</v>
      </c>
      <c r="BQ188">
        <f t="shared" si="106"/>
        <v>-0.47996966427768217</v>
      </c>
      <c r="BR188">
        <f t="shared" si="107"/>
        <v>1.0788734692638426</v>
      </c>
      <c r="BS188">
        <f t="shared" si="108"/>
        <v>-7.5987212051150915E-2</v>
      </c>
      <c r="BT188">
        <f t="shared" si="109"/>
        <v>1.0759872120511509</v>
      </c>
      <c r="BU188">
        <v>3462</v>
      </c>
      <c r="BV188">
        <v>300</v>
      </c>
      <c r="BW188">
        <v>300</v>
      </c>
      <c r="BX188">
        <v>300</v>
      </c>
      <c r="BY188">
        <v>12592.4</v>
      </c>
      <c r="BZ188">
        <v>475.54</v>
      </c>
      <c r="CA188">
        <v>-9.5501700000000002E-3</v>
      </c>
      <c r="CB188">
        <v>-0.93</v>
      </c>
      <c r="CC188" t="s">
        <v>417</v>
      </c>
      <c r="CD188" t="s">
        <v>417</v>
      </c>
      <c r="CE188" t="s">
        <v>417</v>
      </c>
      <c r="CF188" t="s">
        <v>417</v>
      </c>
      <c r="CG188" t="s">
        <v>417</v>
      </c>
      <c r="CH188" t="s">
        <v>417</v>
      </c>
      <c r="CI188" t="s">
        <v>417</v>
      </c>
      <c r="CJ188" t="s">
        <v>417</v>
      </c>
      <c r="CK188" t="s">
        <v>417</v>
      </c>
      <c r="CL188" t="s">
        <v>417</v>
      </c>
      <c r="CM188">
        <f>$B$11*DK188+$C$11*DL188+$F$11*DW188*(1-DZ188)</f>
        <v>1000.002161290323</v>
      </c>
      <c r="CN188">
        <f t="shared" si="110"/>
        <v>841.19583554703195</v>
      </c>
      <c r="CO188">
        <f>($B$11*$D$9+$C$11*$D$9+$F$11*((EJ188+EB188)/MAX(EJ188+EB188+EK188, 0.1)*$I$9+EK188/MAX(EJ188+EB188+EK188, 0.1)*$J$9))/($B$11+$C$11+$F$11)</f>
        <v>0.84119401748254219</v>
      </c>
      <c r="CP188">
        <f>($B$11*$K$9+$C$11*$K$9+$F$11*((EJ188+EB188)/MAX(EJ188+EB188+EK188, 0.1)*$P$9+EK188/MAX(EJ188+EB188+EK188, 0.1)*$Q$9))/($B$11+$C$11+$F$11)</f>
        <v>0.16190445374130655</v>
      </c>
      <c r="CQ188">
        <v>6</v>
      </c>
      <c r="CR188">
        <v>0.5</v>
      </c>
      <c r="CS188" t="s">
        <v>418</v>
      </c>
      <c r="CT188">
        <v>2</v>
      </c>
      <c r="CU188">
        <v>1690413641.099999</v>
      </c>
      <c r="CV188">
        <v>409.92832258064522</v>
      </c>
      <c r="CW188">
        <v>410.83461290322577</v>
      </c>
      <c r="CX188">
        <v>34.803219354838703</v>
      </c>
      <c r="CY188">
        <v>34.91434838709678</v>
      </c>
      <c r="CZ188">
        <v>408.77732258064509</v>
      </c>
      <c r="DA188">
        <v>34.271219354838713</v>
      </c>
      <c r="DB188">
        <v>600.1787419354838</v>
      </c>
      <c r="DC188">
        <v>101.05738709677421</v>
      </c>
      <c r="DD188">
        <v>9.9890070967741953E-2</v>
      </c>
      <c r="DE188">
        <v>34.429474193548387</v>
      </c>
      <c r="DF188">
        <v>34.818719354838713</v>
      </c>
      <c r="DG188">
        <v>999.90000000000032</v>
      </c>
      <c r="DH188">
        <v>0</v>
      </c>
      <c r="DI188">
        <v>0</v>
      </c>
      <c r="DJ188">
        <v>10000.323548387099</v>
      </c>
      <c r="DK188">
        <v>0</v>
      </c>
      <c r="DL188">
        <v>96.844070967741928</v>
      </c>
      <c r="DM188">
        <v>-0.86533090322580664</v>
      </c>
      <c r="DN188">
        <v>424.74941935483872</v>
      </c>
      <c r="DO188">
        <v>425.69758064516128</v>
      </c>
      <c r="DP188">
        <v>-0.1172498967741936</v>
      </c>
      <c r="DQ188">
        <v>410.83461290322577</v>
      </c>
      <c r="DR188">
        <v>34.91434838709678</v>
      </c>
      <c r="DS188">
        <v>3.5165061290322579</v>
      </c>
      <c r="DT188">
        <v>3.5283554838709681</v>
      </c>
      <c r="DU188">
        <v>26.699638709677419</v>
      </c>
      <c r="DV188">
        <v>26.756799999999998</v>
      </c>
      <c r="DW188">
        <v>1000.002161290323</v>
      </c>
      <c r="DX188">
        <v>0.95999803225806446</v>
      </c>
      <c r="DY188">
        <v>4.0002019354838707E-2</v>
      </c>
      <c r="DZ188">
        <v>0</v>
      </c>
      <c r="EA188">
        <v>422.50351612903228</v>
      </c>
      <c r="EB188">
        <v>4.9993100000000013</v>
      </c>
      <c r="EC188">
        <v>7783.8803225806441</v>
      </c>
      <c r="ED188">
        <v>8784.8722580645172</v>
      </c>
      <c r="EE188">
        <v>42.231709677419332</v>
      </c>
      <c r="EF188">
        <v>43.557999999999979</v>
      </c>
      <c r="EG188">
        <v>42.75</v>
      </c>
      <c r="EH188">
        <v>43.237806451612897</v>
      </c>
      <c r="EI188">
        <v>43.707322580645133</v>
      </c>
      <c r="EJ188">
        <v>955.20161290322596</v>
      </c>
      <c r="EK188">
        <v>39.800645161290312</v>
      </c>
      <c r="EL188">
        <v>0</v>
      </c>
      <c r="EM188">
        <v>170.80000019073489</v>
      </c>
      <c r="EN188">
        <v>0</v>
      </c>
      <c r="EO188">
        <v>422.50542307692308</v>
      </c>
      <c r="EP188">
        <v>-3.3262564130857788</v>
      </c>
      <c r="EQ188">
        <v>3176.2936696516908</v>
      </c>
      <c r="ER188">
        <v>7795.9219230769231</v>
      </c>
      <c r="ES188">
        <v>15</v>
      </c>
      <c r="ET188">
        <v>1690413670.5999999</v>
      </c>
      <c r="EU188" t="s">
        <v>1238</v>
      </c>
      <c r="EV188">
        <v>1690413668.0999999</v>
      </c>
      <c r="EW188">
        <v>1690413670.5999999</v>
      </c>
      <c r="EX188">
        <v>129</v>
      </c>
      <c r="EY188">
        <v>-0.04</v>
      </c>
      <c r="EZ188">
        <v>6.0000000000000001E-3</v>
      </c>
      <c r="FA188">
        <v>1.151</v>
      </c>
      <c r="FB188">
        <v>0.53200000000000003</v>
      </c>
      <c r="FC188">
        <v>411</v>
      </c>
      <c r="FD188">
        <v>35</v>
      </c>
      <c r="FE188">
        <v>0.28999999999999998</v>
      </c>
      <c r="FF188">
        <v>0.49</v>
      </c>
      <c r="FG188">
        <v>0.91536955316553015</v>
      </c>
      <c r="FH188">
        <v>0.171877157668197</v>
      </c>
      <c r="FI188">
        <v>3.7456841646505097E-2</v>
      </c>
      <c r="FJ188">
        <v>1</v>
      </c>
      <c r="FK188">
        <v>-0.85914356097560973</v>
      </c>
      <c r="FL188">
        <v>-0.22977420209059601</v>
      </c>
      <c r="FM188">
        <v>3.8511505246404523E-2</v>
      </c>
      <c r="FN188">
        <v>1</v>
      </c>
      <c r="FO188">
        <v>409.9692903225806</v>
      </c>
      <c r="FP188">
        <v>1.393548387060062E-2</v>
      </c>
      <c r="FQ188">
        <v>3.236305495008731E-2</v>
      </c>
      <c r="FR188">
        <v>1</v>
      </c>
      <c r="FS188">
        <v>-0.13479514146341459</v>
      </c>
      <c r="FT188">
        <v>0.43296331567944268</v>
      </c>
      <c r="FU188">
        <v>4.3332712392906238E-2</v>
      </c>
      <c r="FV188">
        <v>1</v>
      </c>
      <c r="FW188">
        <v>34.797090322580637</v>
      </c>
      <c r="FX188">
        <v>0.43133225806441572</v>
      </c>
      <c r="FY188">
        <v>3.2350513331308291E-2</v>
      </c>
      <c r="FZ188">
        <v>1</v>
      </c>
      <c r="GA188">
        <v>5</v>
      </c>
      <c r="GB188">
        <v>5</v>
      </c>
      <c r="GC188" t="s">
        <v>420</v>
      </c>
      <c r="GD188">
        <v>3.16919</v>
      </c>
      <c r="GE188">
        <v>2.7970799999999998</v>
      </c>
      <c r="GF188">
        <v>0.10098</v>
      </c>
      <c r="GG188">
        <v>0.10190299999999999</v>
      </c>
      <c r="GH188">
        <v>0.15213399999999999</v>
      </c>
      <c r="GI188">
        <v>0.15334200000000001</v>
      </c>
      <c r="GJ188">
        <v>27632.3</v>
      </c>
      <c r="GK188">
        <v>22072.6</v>
      </c>
      <c r="GL188">
        <v>28765.9</v>
      </c>
      <c r="GM188">
        <v>24108</v>
      </c>
      <c r="GN188">
        <v>31031.200000000001</v>
      </c>
      <c r="GO188">
        <v>29793.9</v>
      </c>
      <c r="GP188">
        <v>39684.1</v>
      </c>
      <c r="GQ188">
        <v>39336.800000000003</v>
      </c>
      <c r="GR188">
        <v>2.0722299999999998</v>
      </c>
      <c r="GS188">
        <v>1.7688699999999999</v>
      </c>
      <c r="GT188">
        <v>0.13118199999999999</v>
      </c>
      <c r="GU188">
        <v>0</v>
      </c>
      <c r="GV188">
        <v>32.676000000000002</v>
      </c>
      <c r="GW188">
        <v>999.9</v>
      </c>
      <c r="GX188">
        <v>64.900000000000006</v>
      </c>
      <c r="GY188">
        <v>36.9</v>
      </c>
      <c r="GZ188">
        <v>40.271000000000001</v>
      </c>
      <c r="HA188">
        <v>62.31</v>
      </c>
      <c r="HB188">
        <v>28.645800000000001</v>
      </c>
      <c r="HC188">
        <v>1</v>
      </c>
      <c r="HD188">
        <v>0.62241899999999994</v>
      </c>
      <c r="HE188">
        <v>0</v>
      </c>
      <c r="HF188">
        <v>20.281099999999999</v>
      </c>
      <c r="HG188">
        <v>5.2199900000000001</v>
      </c>
      <c r="HH188">
        <v>11.914099999999999</v>
      </c>
      <c r="HI188">
        <v>4.9629500000000002</v>
      </c>
      <c r="HJ188">
        <v>3.2919999999999998</v>
      </c>
      <c r="HK188">
        <v>9999</v>
      </c>
      <c r="HL188">
        <v>9999</v>
      </c>
      <c r="HM188">
        <v>9999</v>
      </c>
      <c r="HN188">
        <v>999.9</v>
      </c>
      <c r="HO188">
        <v>4.9702999999999999</v>
      </c>
      <c r="HP188">
        <v>1.87531</v>
      </c>
      <c r="HQ188">
        <v>1.87408</v>
      </c>
      <c r="HR188">
        <v>1.8733</v>
      </c>
      <c r="HS188">
        <v>1.87469</v>
      </c>
      <c r="HT188">
        <v>1.8696600000000001</v>
      </c>
      <c r="HU188">
        <v>1.87378</v>
      </c>
      <c r="HV188">
        <v>1.8788800000000001</v>
      </c>
      <c r="HW188">
        <v>0</v>
      </c>
      <c r="HX188">
        <v>0</v>
      </c>
      <c r="HY188">
        <v>0</v>
      </c>
      <c r="HZ188">
        <v>0</v>
      </c>
      <c r="IA188" t="s">
        <v>421</v>
      </c>
      <c r="IB188" t="s">
        <v>422</v>
      </c>
      <c r="IC188" t="s">
        <v>423</v>
      </c>
      <c r="ID188" t="s">
        <v>423</v>
      </c>
      <c r="IE188" t="s">
        <v>423</v>
      </c>
      <c r="IF188" t="s">
        <v>423</v>
      </c>
      <c r="IG188">
        <v>0</v>
      </c>
      <c r="IH188">
        <v>100</v>
      </c>
      <c r="II188">
        <v>100</v>
      </c>
      <c r="IJ188">
        <v>1.151</v>
      </c>
      <c r="IK188">
        <v>0.53200000000000003</v>
      </c>
      <c r="IL188">
        <v>1.1706852612739711</v>
      </c>
      <c r="IM188">
        <v>7.5022699049890511E-4</v>
      </c>
      <c r="IN188">
        <v>-1.9075414379404558E-6</v>
      </c>
      <c r="IO188">
        <v>4.87577687351772E-10</v>
      </c>
      <c r="IP188">
        <v>0.52588000000000079</v>
      </c>
      <c r="IQ188">
        <v>0</v>
      </c>
      <c r="IR188">
        <v>0</v>
      </c>
      <c r="IS188">
        <v>0</v>
      </c>
      <c r="IT188">
        <v>1</v>
      </c>
      <c r="IU188">
        <v>1943</v>
      </c>
      <c r="IV188">
        <v>1</v>
      </c>
      <c r="IW188">
        <v>21</v>
      </c>
      <c r="IX188">
        <v>2.5</v>
      </c>
      <c r="IY188">
        <v>2.6</v>
      </c>
      <c r="IZ188">
        <v>1.09375</v>
      </c>
      <c r="JA188">
        <v>2.4267599999999998</v>
      </c>
      <c r="JB188">
        <v>1.42578</v>
      </c>
      <c r="JC188">
        <v>2.2656200000000002</v>
      </c>
      <c r="JD188">
        <v>1.5478499999999999</v>
      </c>
      <c r="JE188">
        <v>2.50244</v>
      </c>
      <c r="JF188">
        <v>39.717100000000002</v>
      </c>
      <c r="JG188">
        <v>14.298400000000001</v>
      </c>
      <c r="JH188">
        <v>18</v>
      </c>
      <c r="JI188">
        <v>632.67200000000003</v>
      </c>
      <c r="JJ188">
        <v>415.91800000000001</v>
      </c>
      <c r="JK188">
        <v>34.065100000000001</v>
      </c>
      <c r="JL188">
        <v>34.958399999999997</v>
      </c>
      <c r="JM188">
        <v>29.9998</v>
      </c>
      <c r="JN188">
        <v>34.845199999999998</v>
      </c>
      <c r="JO188">
        <v>34.765999999999998</v>
      </c>
      <c r="JP188">
        <v>21.922599999999999</v>
      </c>
      <c r="JQ188">
        <v>13.8805</v>
      </c>
      <c r="JR188">
        <v>100</v>
      </c>
      <c r="JS188">
        <v>-999.9</v>
      </c>
      <c r="JT188">
        <v>410.947</v>
      </c>
      <c r="JU188">
        <v>35</v>
      </c>
      <c r="JV188">
        <v>93.732900000000001</v>
      </c>
      <c r="JW188">
        <v>100.07599999999999</v>
      </c>
    </row>
    <row r="189" spans="1:283" x14ac:dyDescent="0.2">
      <c r="A189">
        <v>173</v>
      </c>
      <c r="B189">
        <v>1690413797.0999999</v>
      </c>
      <c r="C189">
        <v>35427</v>
      </c>
      <c r="D189" t="s">
        <v>1239</v>
      </c>
      <c r="E189" t="s">
        <v>1240</v>
      </c>
      <c r="F189">
        <v>15</v>
      </c>
      <c r="P189">
        <v>1690413789.349999</v>
      </c>
      <c r="Q189">
        <f t="shared" si="74"/>
        <v>7.7107824842729297E-4</v>
      </c>
      <c r="R189">
        <f t="shared" si="75"/>
        <v>0.771078248427293</v>
      </c>
      <c r="S189">
        <f t="shared" si="76"/>
        <v>5.730588885175492</v>
      </c>
      <c r="T189">
        <f t="shared" si="77"/>
        <v>409.90896666666657</v>
      </c>
      <c r="U189">
        <f t="shared" si="78"/>
        <v>175.7470040302978</v>
      </c>
      <c r="V189">
        <f t="shared" si="79"/>
        <v>17.777114476549116</v>
      </c>
      <c r="W189">
        <f t="shared" si="80"/>
        <v>41.46300339857315</v>
      </c>
      <c r="X189">
        <f t="shared" si="81"/>
        <v>4.0968176277773619E-2</v>
      </c>
      <c r="Y189">
        <f>IF(LEFT(CS189,1)&lt;&gt;"0",IF(LEFT(CS189,1)="1",3,CT189),$D$5+$E$5*(DJ189*DC189/($K$5*1000))+$F$5*(DJ189*DC189/($K$5*1000))*MAX(MIN(CQ189,$J$5),$I$5)*MAX(MIN(CQ189,$J$5),$I$5)+$G$5*MAX(MIN(CQ189,$J$5),$I$5)*(DJ189*DC189/($K$5*1000))+$H$5*(DJ189*DC189/($K$5*1000))*(DJ189*DC189/($K$5*1000)))</f>
        <v>2.9475837140609356</v>
      </c>
      <c r="Z189">
        <f t="shared" si="82"/>
        <v>4.0654451103801566E-2</v>
      </c>
      <c r="AA189">
        <f t="shared" si="83"/>
        <v>2.5437018498423621E-2</v>
      </c>
      <c r="AB189">
        <f t="shared" si="84"/>
        <v>98.071420386212921</v>
      </c>
      <c r="AC189">
        <f>(DE189+(AB189+2*0.95*0.0000000567*(((DE189+$B$7)+273)^4-(DE189+273)^4)-44100*Q189)/(1.84*29.3*Y189+8*0.95*0.0000000567*(DE189+273)^3))</f>
        <v>34.555630772093274</v>
      </c>
      <c r="AD189">
        <f>($C$7*DF189+$D$7*DG189+$E$7*AC189)</f>
        <v>34.323916666666669</v>
      </c>
      <c r="AE189">
        <f t="shared" si="85"/>
        <v>5.4403100392952757</v>
      </c>
      <c r="AF189">
        <f t="shared" si="86"/>
        <v>66.839128204150512</v>
      </c>
      <c r="AG189">
        <f t="shared" si="87"/>
        <v>3.6076059826318279</v>
      </c>
      <c r="AH189">
        <f t="shared" si="88"/>
        <v>5.397446195906257</v>
      </c>
      <c r="AI189">
        <f t="shared" si="89"/>
        <v>1.8327040566634478</v>
      </c>
      <c r="AJ189">
        <f t="shared" si="90"/>
        <v>-34.004550755643621</v>
      </c>
      <c r="AK189">
        <f t="shared" si="91"/>
        <v>-22.576362622651317</v>
      </c>
      <c r="AL189">
        <f>2*0.95*0.0000000567*(((DE189+$B$7)+273)^4-(AD189+273)^4)</f>
        <v>-1.7757709583048549</v>
      </c>
      <c r="AM189">
        <f t="shared" si="92"/>
        <v>39.714736049613123</v>
      </c>
      <c r="AN189">
        <v>0</v>
      </c>
      <c r="AO189">
        <v>0</v>
      </c>
      <c r="AP189">
        <f>IF(AN189*$H$13&gt;=AR189,1,(AR189/(AR189-AN189*$H$13)))</f>
        <v>1</v>
      </c>
      <c r="AQ189">
        <f t="shared" si="93"/>
        <v>0</v>
      </c>
      <c r="AR189">
        <f>MAX(0,($B$13+$C$13*DJ189)/(1+$D$13*DJ189)*DC189/(DE189+273)*$E$13)</f>
        <v>52174.089801350179</v>
      </c>
      <c r="AS189" t="s">
        <v>414</v>
      </c>
      <c r="AT189">
        <v>12558.6</v>
      </c>
      <c r="AU189">
        <v>607.06799999999998</v>
      </c>
      <c r="AV189">
        <v>2188.17</v>
      </c>
      <c r="AW189">
        <f t="shared" si="94"/>
        <v>0.72256817340517421</v>
      </c>
      <c r="AX189">
        <v>-1.734461745173538</v>
      </c>
      <c r="AY189" t="s">
        <v>1241</v>
      </c>
      <c r="AZ189">
        <v>12539.9</v>
      </c>
      <c r="BA189">
        <v>613.39412000000004</v>
      </c>
      <c r="BB189">
        <v>1074.8800000000001</v>
      </c>
      <c r="BC189">
        <f t="shared" si="95"/>
        <v>0.42933711670139929</v>
      </c>
      <c r="BD189">
        <v>0.5</v>
      </c>
      <c r="BE189">
        <f t="shared" si="96"/>
        <v>505.21307617938498</v>
      </c>
      <c r="BF189">
        <f t="shared" si="97"/>
        <v>5.730588885175492</v>
      </c>
      <c r="BG189">
        <f t="shared" si="98"/>
        <v>108.45336272335076</v>
      </c>
      <c r="BH189">
        <f t="shared" si="99"/>
        <v>1.4776043974955291E-2</v>
      </c>
      <c r="BI189">
        <f t="shared" si="100"/>
        <v>1.0357342214944922</v>
      </c>
      <c r="BJ189">
        <f t="shared" si="101"/>
        <v>471.56566393846134</v>
      </c>
      <c r="BK189" t="s">
        <v>1242</v>
      </c>
      <c r="BL189">
        <v>-457.73</v>
      </c>
      <c r="BM189">
        <f t="shared" si="102"/>
        <v>-457.73</v>
      </c>
      <c r="BN189">
        <f t="shared" si="103"/>
        <v>1.4258428847871389</v>
      </c>
      <c r="BO189">
        <f t="shared" si="104"/>
        <v>0.30111109806147685</v>
      </c>
      <c r="BP189">
        <f t="shared" si="105"/>
        <v>0.4207604217846479</v>
      </c>
      <c r="BQ189">
        <f t="shared" si="106"/>
        <v>0.98647721734371918</v>
      </c>
      <c r="BR189">
        <f t="shared" si="107"/>
        <v>0.70412282066558629</v>
      </c>
      <c r="BS189">
        <f t="shared" si="108"/>
        <v>-0.22469661580009898</v>
      </c>
      <c r="BT189">
        <f t="shared" si="109"/>
        <v>1.2246966158000989</v>
      </c>
      <c r="BU189">
        <v>3464</v>
      </c>
      <c r="BV189">
        <v>300</v>
      </c>
      <c r="BW189">
        <v>300</v>
      </c>
      <c r="BX189">
        <v>300</v>
      </c>
      <c r="BY189">
        <v>12539.9</v>
      </c>
      <c r="BZ189">
        <v>986.05</v>
      </c>
      <c r="CA189">
        <v>-9.8573299999999992E-3</v>
      </c>
      <c r="CB189">
        <v>-23.13</v>
      </c>
      <c r="CC189" t="s">
        <v>417</v>
      </c>
      <c r="CD189" t="s">
        <v>417</v>
      </c>
      <c r="CE189" t="s">
        <v>417</v>
      </c>
      <c r="CF189" t="s">
        <v>417</v>
      </c>
      <c r="CG189" t="s">
        <v>417</v>
      </c>
      <c r="CH189" t="s">
        <v>417</v>
      </c>
      <c r="CI189" t="s">
        <v>417</v>
      </c>
      <c r="CJ189" t="s">
        <v>417</v>
      </c>
      <c r="CK189" t="s">
        <v>417</v>
      </c>
      <c r="CL189" t="s">
        <v>417</v>
      </c>
      <c r="CM189">
        <f>$B$11*DK189+$C$11*DL189+$F$11*DW189*(1-DZ189)</f>
        <v>600.0204</v>
      </c>
      <c r="CN189">
        <f t="shared" si="110"/>
        <v>505.21307617938498</v>
      </c>
      <c r="CO189">
        <f>($B$11*$D$9+$C$11*$D$9+$F$11*((EJ189+EB189)/MAX(EJ189+EB189+EK189, 0.1)*$I$9+EK189/MAX(EJ189+EB189+EK189, 0.1)*$J$9))/($B$11+$C$11+$F$11)</f>
        <v>0.84199316586466888</v>
      </c>
      <c r="CP189">
        <f>($B$11*$K$9+$C$11*$K$9+$F$11*((EJ189+EB189)/MAX(EJ189+EB189+EK189, 0.1)*$P$9+EK189/MAX(EJ189+EB189+EK189, 0.1)*$Q$9))/($B$11+$C$11+$F$11)</f>
        <v>0.16344681011881082</v>
      </c>
      <c r="CQ189">
        <v>6</v>
      </c>
      <c r="CR189">
        <v>0.5</v>
      </c>
      <c r="CS189" t="s">
        <v>418</v>
      </c>
      <c r="CT189">
        <v>2</v>
      </c>
      <c r="CU189">
        <v>1690413789.349999</v>
      </c>
      <c r="CV189">
        <v>409.90896666666657</v>
      </c>
      <c r="CW189">
        <v>415.95353333333333</v>
      </c>
      <c r="CX189">
        <v>35.665289999999999</v>
      </c>
      <c r="CY189">
        <v>34.921970000000002</v>
      </c>
      <c r="CZ189">
        <v>408.7249666666666</v>
      </c>
      <c r="DA189">
        <v>35.129289999999997</v>
      </c>
      <c r="DB189">
        <v>600.20786666666675</v>
      </c>
      <c r="DC189">
        <v>101.05159999999999</v>
      </c>
      <c r="DD189">
        <v>0.10013555666666669</v>
      </c>
      <c r="DE189">
        <v>34.181846666666672</v>
      </c>
      <c r="DF189">
        <v>34.323916666666669</v>
      </c>
      <c r="DG189">
        <v>999.9000000000002</v>
      </c>
      <c r="DH189">
        <v>0</v>
      </c>
      <c r="DI189">
        <v>0</v>
      </c>
      <c r="DJ189">
        <v>9998.0260000000017</v>
      </c>
      <c r="DK189">
        <v>0</v>
      </c>
      <c r="DL189">
        <v>100.8347666666667</v>
      </c>
      <c r="DM189">
        <v>-6.0771926666666669</v>
      </c>
      <c r="DN189">
        <v>425.0336333333334</v>
      </c>
      <c r="DO189">
        <v>431.00513333333339</v>
      </c>
      <c r="DP189">
        <v>0.73914996666666666</v>
      </c>
      <c r="DQ189">
        <v>415.95353333333333</v>
      </c>
      <c r="DR189">
        <v>34.921970000000002</v>
      </c>
      <c r="DS189">
        <v>3.603619000000001</v>
      </c>
      <c r="DT189">
        <v>3.5289246666666658</v>
      </c>
      <c r="DU189">
        <v>27.116009999999999</v>
      </c>
      <c r="DV189">
        <v>26.759550000000001</v>
      </c>
      <c r="DW189">
        <v>600.0204</v>
      </c>
      <c r="DX189">
        <v>0.93300406666666702</v>
      </c>
      <c r="DY189">
        <v>6.699593999999999E-2</v>
      </c>
      <c r="DZ189">
        <v>0</v>
      </c>
      <c r="EA189">
        <v>613.75749999999994</v>
      </c>
      <c r="EB189">
        <v>4.9993100000000004</v>
      </c>
      <c r="EC189">
        <v>5181.009</v>
      </c>
      <c r="ED189">
        <v>5203.9546666666674</v>
      </c>
      <c r="EE189">
        <v>41.387333333333331</v>
      </c>
      <c r="EF189">
        <v>43.08306666666666</v>
      </c>
      <c r="EG189">
        <v>42.266533333333342</v>
      </c>
      <c r="EH189">
        <v>42.795466666666663</v>
      </c>
      <c r="EI189">
        <v>43.074599999999982</v>
      </c>
      <c r="EJ189">
        <v>555.15633333333324</v>
      </c>
      <c r="EK189">
        <v>39.86466666666665</v>
      </c>
      <c r="EL189">
        <v>0</v>
      </c>
      <c r="EM189">
        <v>147.4000000953674</v>
      </c>
      <c r="EN189">
        <v>0</v>
      </c>
      <c r="EO189">
        <v>613.39412000000004</v>
      </c>
      <c r="EP189">
        <v>-42.142769171073439</v>
      </c>
      <c r="EQ189">
        <v>1374.1115314531801</v>
      </c>
      <c r="ER189">
        <v>5181.4760000000006</v>
      </c>
      <c r="ES189">
        <v>15</v>
      </c>
      <c r="ET189">
        <v>1690413820.0999999</v>
      </c>
      <c r="EU189" t="s">
        <v>1243</v>
      </c>
      <c r="EV189">
        <v>1690413817.0999999</v>
      </c>
      <c r="EW189">
        <v>1690413820.0999999</v>
      </c>
      <c r="EX189">
        <v>130</v>
      </c>
      <c r="EY189">
        <v>3.5999999999999997E-2</v>
      </c>
      <c r="EZ189">
        <v>5.0000000000000001E-3</v>
      </c>
      <c r="FA189">
        <v>1.1839999999999999</v>
      </c>
      <c r="FB189">
        <v>0.53600000000000003</v>
      </c>
      <c r="FC189">
        <v>416</v>
      </c>
      <c r="FD189">
        <v>35</v>
      </c>
      <c r="FE189">
        <v>0.33</v>
      </c>
      <c r="FF189">
        <v>0.15</v>
      </c>
      <c r="FG189">
        <v>5.7691635096582523</v>
      </c>
      <c r="FH189">
        <v>0.1132723182717976</v>
      </c>
      <c r="FI189">
        <v>2.083449158305074E-2</v>
      </c>
      <c r="FJ189">
        <v>1</v>
      </c>
      <c r="FK189">
        <v>-6.0676102439024389</v>
      </c>
      <c r="FL189">
        <v>-0.20804613240417569</v>
      </c>
      <c r="FM189">
        <v>3.2481867999254593E-2</v>
      </c>
      <c r="FN189">
        <v>1</v>
      </c>
      <c r="FO189">
        <v>409.87225806451607</v>
      </c>
      <c r="FP189">
        <v>6.2032258063817292E-2</v>
      </c>
      <c r="FQ189">
        <v>2.496832540786979E-2</v>
      </c>
      <c r="FR189">
        <v>1</v>
      </c>
      <c r="FS189">
        <v>0.70755431707317074</v>
      </c>
      <c r="FT189">
        <v>0.49386169337979058</v>
      </c>
      <c r="FU189">
        <v>4.9005999741912658E-2</v>
      </c>
      <c r="FV189">
        <v>1</v>
      </c>
      <c r="FW189">
        <v>35.653696774193548</v>
      </c>
      <c r="FX189">
        <v>0.34346129032250938</v>
      </c>
      <c r="FY189">
        <v>2.565298805296919E-2</v>
      </c>
      <c r="FZ189">
        <v>1</v>
      </c>
      <c r="GA189">
        <v>5</v>
      </c>
      <c r="GB189">
        <v>5</v>
      </c>
      <c r="GC189" t="s">
        <v>420</v>
      </c>
      <c r="GD189">
        <v>3.1692300000000002</v>
      </c>
      <c r="GE189">
        <v>2.7968000000000002</v>
      </c>
      <c r="GF189">
        <v>0.101017</v>
      </c>
      <c r="GG189">
        <v>0.102907</v>
      </c>
      <c r="GH189">
        <v>0.154692</v>
      </c>
      <c r="GI189">
        <v>0.15342800000000001</v>
      </c>
      <c r="GJ189">
        <v>27636.5</v>
      </c>
      <c r="GK189">
        <v>22053.9</v>
      </c>
      <c r="GL189">
        <v>28770.7</v>
      </c>
      <c r="GM189">
        <v>24113.9</v>
      </c>
      <c r="GN189">
        <v>30940.1</v>
      </c>
      <c r="GO189">
        <v>29798</v>
      </c>
      <c r="GP189">
        <v>39689</v>
      </c>
      <c r="GQ189">
        <v>39347.1</v>
      </c>
      <c r="GR189">
        <v>2.0745499999999999</v>
      </c>
      <c r="GS189">
        <v>1.7867299999999999</v>
      </c>
      <c r="GT189">
        <v>9.2625600000000002E-2</v>
      </c>
      <c r="GU189">
        <v>0</v>
      </c>
      <c r="GV189">
        <v>32.822299999999998</v>
      </c>
      <c r="GW189">
        <v>999.9</v>
      </c>
      <c r="GX189">
        <v>64.599999999999994</v>
      </c>
      <c r="GY189">
        <v>36.700000000000003</v>
      </c>
      <c r="GZ189">
        <v>39.649500000000003</v>
      </c>
      <c r="HA189">
        <v>62.24</v>
      </c>
      <c r="HB189">
        <v>28.345400000000001</v>
      </c>
      <c r="HC189">
        <v>1</v>
      </c>
      <c r="HD189">
        <v>0.60862799999999995</v>
      </c>
      <c r="HE189">
        <v>0</v>
      </c>
      <c r="HF189">
        <v>20.284600000000001</v>
      </c>
      <c r="HG189">
        <v>5.2222299999999997</v>
      </c>
      <c r="HH189">
        <v>11.914099999999999</v>
      </c>
      <c r="HI189">
        <v>4.9634</v>
      </c>
      <c r="HJ189">
        <v>3.2919999999999998</v>
      </c>
      <c r="HK189">
        <v>9999</v>
      </c>
      <c r="HL189">
        <v>9999</v>
      </c>
      <c r="HM189">
        <v>9999</v>
      </c>
      <c r="HN189">
        <v>999.9</v>
      </c>
      <c r="HO189">
        <v>4.9703099999999996</v>
      </c>
      <c r="HP189">
        <v>1.87531</v>
      </c>
      <c r="HQ189">
        <v>1.87408</v>
      </c>
      <c r="HR189">
        <v>1.8733</v>
      </c>
      <c r="HS189">
        <v>1.87469</v>
      </c>
      <c r="HT189">
        <v>1.8696600000000001</v>
      </c>
      <c r="HU189">
        <v>1.87378</v>
      </c>
      <c r="HV189">
        <v>1.87887</v>
      </c>
      <c r="HW189">
        <v>0</v>
      </c>
      <c r="HX189">
        <v>0</v>
      </c>
      <c r="HY189">
        <v>0</v>
      </c>
      <c r="HZ189">
        <v>0</v>
      </c>
      <c r="IA189" t="s">
        <v>421</v>
      </c>
      <c r="IB189" t="s">
        <v>422</v>
      </c>
      <c r="IC189" t="s">
        <v>423</v>
      </c>
      <c r="ID189" t="s">
        <v>423</v>
      </c>
      <c r="IE189" t="s">
        <v>423</v>
      </c>
      <c r="IF189" t="s">
        <v>423</v>
      </c>
      <c r="IG189">
        <v>0</v>
      </c>
      <c r="IH189">
        <v>100</v>
      </c>
      <c r="II189">
        <v>100</v>
      </c>
      <c r="IJ189">
        <v>1.1839999999999999</v>
      </c>
      <c r="IK189">
        <v>0.53600000000000003</v>
      </c>
      <c r="IL189">
        <v>1.1302639967254799</v>
      </c>
      <c r="IM189">
        <v>7.5022699049890511E-4</v>
      </c>
      <c r="IN189">
        <v>-1.9075414379404558E-6</v>
      </c>
      <c r="IO189">
        <v>4.87577687351772E-10</v>
      </c>
      <c r="IP189">
        <v>0.53183333333333849</v>
      </c>
      <c r="IQ189">
        <v>0</v>
      </c>
      <c r="IR189">
        <v>0</v>
      </c>
      <c r="IS189">
        <v>0</v>
      </c>
      <c r="IT189">
        <v>1</v>
      </c>
      <c r="IU189">
        <v>1943</v>
      </c>
      <c r="IV189">
        <v>1</v>
      </c>
      <c r="IW189">
        <v>21</v>
      </c>
      <c r="IX189">
        <v>2.1</v>
      </c>
      <c r="IY189">
        <v>2.1</v>
      </c>
      <c r="IZ189">
        <v>1.1059600000000001</v>
      </c>
      <c r="JA189">
        <v>2.4401899999999999</v>
      </c>
      <c r="JB189">
        <v>1.42578</v>
      </c>
      <c r="JC189">
        <v>2.2656200000000002</v>
      </c>
      <c r="JD189">
        <v>1.5478499999999999</v>
      </c>
      <c r="JE189">
        <v>2.3974600000000001</v>
      </c>
      <c r="JF189">
        <v>39.4666</v>
      </c>
      <c r="JG189">
        <v>14.280900000000001</v>
      </c>
      <c r="JH189">
        <v>18</v>
      </c>
      <c r="JI189">
        <v>633.46799999999996</v>
      </c>
      <c r="JJ189">
        <v>425.75099999999998</v>
      </c>
      <c r="JK189">
        <v>33.823599999999999</v>
      </c>
      <c r="JL189">
        <v>34.8095</v>
      </c>
      <c r="JM189">
        <v>29.999600000000001</v>
      </c>
      <c r="JN189">
        <v>34.740099999999998</v>
      </c>
      <c r="JO189">
        <v>34.665399999999998</v>
      </c>
      <c r="JP189">
        <v>22.1584</v>
      </c>
      <c r="JQ189">
        <v>12.4678</v>
      </c>
      <c r="JR189">
        <v>100</v>
      </c>
      <c r="JS189">
        <v>-999.9</v>
      </c>
      <c r="JT189">
        <v>416.05500000000001</v>
      </c>
      <c r="JU189">
        <v>35</v>
      </c>
      <c r="JV189">
        <v>93.746200000000002</v>
      </c>
      <c r="JW189">
        <v>100.102</v>
      </c>
    </row>
    <row r="190" spans="1:283" x14ac:dyDescent="0.2">
      <c r="A190">
        <v>174</v>
      </c>
      <c r="B190">
        <v>1690413966.0999999</v>
      </c>
      <c r="C190">
        <v>35596</v>
      </c>
      <c r="D190" t="s">
        <v>1244</v>
      </c>
      <c r="E190" t="s">
        <v>1245</v>
      </c>
      <c r="F190">
        <v>15</v>
      </c>
      <c r="P190">
        <v>1690413958.099999</v>
      </c>
      <c r="Q190">
        <f t="shared" si="74"/>
        <v>8.1170635199205392E-4</v>
      </c>
      <c r="R190">
        <f t="shared" si="75"/>
        <v>0.81170635199205388</v>
      </c>
      <c r="S190">
        <f t="shared" si="76"/>
        <v>6.4728490538560122</v>
      </c>
      <c r="T190">
        <f t="shared" si="77"/>
        <v>409.99561290322578</v>
      </c>
      <c r="U190">
        <f t="shared" si="78"/>
        <v>163.24199823290368</v>
      </c>
      <c r="V190">
        <f t="shared" si="79"/>
        <v>16.511960986611733</v>
      </c>
      <c r="W190">
        <f t="shared" si="80"/>
        <v>41.471138789181246</v>
      </c>
      <c r="X190">
        <f t="shared" si="81"/>
        <v>4.3786765482005476E-2</v>
      </c>
      <c r="Y190">
        <f>IF(LEFT(CS190,1)&lt;&gt;"0",IF(LEFT(CS190,1)="1",3,CT190),$D$5+$E$5*(DJ190*DC190/($K$5*1000))+$F$5*(DJ190*DC190/($K$5*1000))*MAX(MIN(CQ190,$J$5),$I$5)*MAX(MIN(CQ190,$J$5),$I$5)+$G$5*MAX(MIN(CQ190,$J$5),$I$5)*(DJ190*DC190/($K$5*1000))+$H$5*(DJ190*DC190/($K$5*1000))*(DJ190*DC190/($K$5*1000)))</f>
        <v>2.9487063268200204</v>
      </c>
      <c r="Z190">
        <f t="shared" si="82"/>
        <v>4.3428725861732728E-2</v>
      </c>
      <c r="AA190">
        <f t="shared" si="83"/>
        <v>2.7174877936012986E-2</v>
      </c>
      <c r="AB190">
        <f t="shared" si="84"/>
        <v>98.066675202833125</v>
      </c>
      <c r="AC190">
        <f>(DE190+(AB190+2*0.95*0.0000000567*(((DE190+$B$7)+273)^4-(DE190+273)^4)-44100*Q190)/(1.84*29.3*Y190+8*0.95*0.0000000567*(DE190+273)^3))</f>
        <v>34.586751215727723</v>
      </c>
      <c r="AD190">
        <f>($C$7*DF190+$D$7*DG190+$E$7*AC190)</f>
        <v>34.252106451612903</v>
      </c>
      <c r="AE190">
        <f t="shared" si="85"/>
        <v>5.4186073820306015</v>
      </c>
      <c r="AF190">
        <f t="shared" si="86"/>
        <v>66.773513651397082</v>
      </c>
      <c r="AG190">
        <f t="shared" si="87"/>
        <v>3.6124531658602104</v>
      </c>
      <c r="AH190">
        <f t="shared" si="88"/>
        <v>5.4100091013925971</v>
      </c>
      <c r="AI190">
        <f t="shared" si="89"/>
        <v>1.8061542161703912</v>
      </c>
      <c r="AJ190">
        <f t="shared" si="90"/>
        <v>-35.796250122849578</v>
      </c>
      <c r="AK190">
        <f t="shared" si="91"/>
        <v>-4.5337405329034093</v>
      </c>
      <c r="AL190">
        <f>2*0.95*0.0000000567*(((DE190+$B$7)+273)^4-(AD190+273)^4)</f>
        <v>-0.35641870437069884</v>
      </c>
      <c r="AM190">
        <f t="shared" si="92"/>
        <v>57.380265842709441</v>
      </c>
      <c r="AN190">
        <v>0</v>
      </c>
      <c r="AO190">
        <v>0</v>
      </c>
      <c r="AP190">
        <f>IF(AN190*$H$13&gt;=AR190,1,(AR190/(AR190-AN190*$H$13)))</f>
        <v>1</v>
      </c>
      <c r="AQ190">
        <f t="shared" si="93"/>
        <v>0</v>
      </c>
      <c r="AR190">
        <f>MAX(0,($B$13+$C$13*DJ190)/(1+$D$13*DJ190)*DC190/(DE190+273)*$E$13)</f>
        <v>52198.891241743477</v>
      </c>
      <c r="AS190" t="s">
        <v>414</v>
      </c>
      <c r="AT190">
        <v>12558.6</v>
      </c>
      <c r="AU190">
        <v>607.06799999999998</v>
      </c>
      <c r="AV190">
        <v>2188.17</v>
      </c>
      <c r="AW190">
        <f t="shared" si="94"/>
        <v>0.72256817340517421</v>
      </c>
      <c r="AX190">
        <v>-1.734461745173538</v>
      </c>
      <c r="AY190" t="s">
        <v>1246</v>
      </c>
      <c r="AZ190">
        <v>12576.1</v>
      </c>
      <c r="BA190">
        <v>703.63711538461553</v>
      </c>
      <c r="BB190">
        <v>1299.22</v>
      </c>
      <c r="BC190">
        <f t="shared" si="95"/>
        <v>0.45841572991131951</v>
      </c>
      <c r="BD190">
        <v>0.5</v>
      </c>
      <c r="BE190">
        <f t="shared" si="96"/>
        <v>505.18913448249754</v>
      </c>
      <c r="BF190">
        <f t="shared" si="97"/>
        <v>6.4728490538560122</v>
      </c>
      <c r="BG190">
        <f t="shared" si="98"/>
        <v>115.79332291353093</v>
      </c>
      <c r="BH190">
        <f t="shared" si="99"/>
        <v>1.6246016073637258E-2</v>
      </c>
      <c r="BI190">
        <f t="shared" si="100"/>
        <v>0.68421822324163728</v>
      </c>
      <c r="BJ190">
        <f t="shared" si="101"/>
        <v>510.21667504845493</v>
      </c>
      <c r="BK190" t="s">
        <v>1247</v>
      </c>
      <c r="BL190">
        <v>-1469.7</v>
      </c>
      <c r="BM190">
        <f t="shared" si="102"/>
        <v>-1469.7</v>
      </c>
      <c r="BN190">
        <f t="shared" si="103"/>
        <v>2.1312171918535734</v>
      </c>
      <c r="BO190">
        <f t="shared" si="104"/>
        <v>0.21509573574367785</v>
      </c>
      <c r="BP190">
        <f t="shared" si="105"/>
        <v>0.2430239456295604</v>
      </c>
      <c r="BQ190">
        <f t="shared" si="106"/>
        <v>0.86047990125779372</v>
      </c>
      <c r="BR190">
        <f t="shared" si="107"/>
        <v>0.56223444154773061</v>
      </c>
      <c r="BS190">
        <f t="shared" si="108"/>
        <v>-0.44927448525748304</v>
      </c>
      <c r="BT190">
        <f t="shared" si="109"/>
        <v>1.449274485257483</v>
      </c>
      <c r="BU190">
        <v>3466</v>
      </c>
      <c r="BV190">
        <v>300</v>
      </c>
      <c r="BW190">
        <v>300</v>
      </c>
      <c r="BX190">
        <v>300</v>
      </c>
      <c r="BY190">
        <v>12576.1</v>
      </c>
      <c r="BZ190">
        <v>1176.32</v>
      </c>
      <c r="CA190">
        <v>-9.8872100000000004E-3</v>
      </c>
      <c r="CB190">
        <v>-33.049999999999997</v>
      </c>
      <c r="CC190" t="s">
        <v>417</v>
      </c>
      <c r="CD190" t="s">
        <v>417</v>
      </c>
      <c r="CE190" t="s">
        <v>417</v>
      </c>
      <c r="CF190" t="s">
        <v>417</v>
      </c>
      <c r="CG190" t="s">
        <v>417</v>
      </c>
      <c r="CH190" t="s">
        <v>417</v>
      </c>
      <c r="CI190" t="s">
        <v>417</v>
      </c>
      <c r="CJ190" t="s">
        <v>417</v>
      </c>
      <c r="CK190" t="s">
        <v>417</v>
      </c>
      <c r="CL190" t="s">
        <v>417</v>
      </c>
      <c r="CM190">
        <f>$B$11*DK190+$C$11*DL190+$F$11*DW190*(1-DZ190)</f>
        <v>599.99203225806457</v>
      </c>
      <c r="CN190">
        <f t="shared" si="110"/>
        <v>505.18913448249754</v>
      </c>
      <c r="CO190">
        <f>($B$11*$D$9+$C$11*$D$9+$F$11*((EJ190+EB190)/MAX(EJ190+EB190+EK190, 0.1)*$I$9+EK190/MAX(EJ190+EB190+EK190, 0.1)*$J$9))/($B$11+$C$11+$F$11)</f>
        <v>0.84199307211001251</v>
      </c>
      <c r="CP190">
        <f>($B$11*$K$9+$C$11*$K$9+$F$11*((EJ190+EB190)/MAX(EJ190+EB190+EK190, 0.1)*$P$9+EK190/MAX(EJ190+EB190+EK190, 0.1)*$Q$9))/($B$11+$C$11+$F$11)</f>
        <v>0.1634466291723243</v>
      </c>
      <c r="CQ190">
        <v>6</v>
      </c>
      <c r="CR190">
        <v>0.5</v>
      </c>
      <c r="CS190" t="s">
        <v>418</v>
      </c>
      <c r="CT190">
        <v>2</v>
      </c>
      <c r="CU190">
        <v>1690413958.099999</v>
      </c>
      <c r="CV190">
        <v>409.99561290322578</v>
      </c>
      <c r="CW190">
        <v>416.79903225806453</v>
      </c>
      <c r="CX190">
        <v>35.713751612903224</v>
      </c>
      <c r="CY190">
        <v>34.931290322580637</v>
      </c>
      <c r="CZ190">
        <v>408.79561290322579</v>
      </c>
      <c r="DA190">
        <v>35.175751612903227</v>
      </c>
      <c r="DB190">
        <v>600.19629032258047</v>
      </c>
      <c r="DC190">
        <v>101.050064516129</v>
      </c>
      <c r="DD190">
        <v>0.10013681290322581</v>
      </c>
      <c r="DE190">
        <v>34.223587096774203</v>
      </c>
      <c r="DF190">
        <v>34.252106451612903</v>
      </c>
      <c r="DG190">
        <v>999.90000000000032</v>
      </c>
      <c r="DH190">
        <v>0</v>
      </c>
      <c r="DI190">
        <v>0</v>
      </c>
      <c r="DJ190">
        <v>10004.557096774201</v>
      </c>
      <c r="DK190">
        <v>0</v>
      </c>
      <c r="DL190">
        <v>96.381590322580635</v>
      </c>
      <c r="DM190">
        <v>-6.8156232258064522</v>
      </c>
      <c r="DN190">
        <v>425.16712903225789</v>
      </c>
      <c r="DO190">
        <v>431.88532258064521</v>
      </c>
      <c r="DP190">
        <v>0.78087280645161283</v>
      </c>
      <c r="DQ190">
        <v>416.79903225806453</v>
      </c>
      <c r="DR190">
        <v>34.931290322580637</v>
      </c>
      <c r="DS190">
        <v>3.6087183870967738</v>
      </c>
      <c r="DT190">
        <v>3.5298109677419349</v>
      </c>
      <c r="DU190">
        <v>27.1400935483871</v>
      </c>
      <c r="DV190">
        <v>26.763812903225809</v>
      </c>
      <c r="DW190">
        <v>599.99203225806457</v>
      </c>
      <c r="DX190">
        <v>0.93300658064516151</v>
      </c>
      <c r="DY190">
        <v>6.699340322580645E-2</v>
      </c>
      <c r="DZ190">
        <v>0</v>
      </c>
      <c r="EA190">
        <v>705.31077419354824</v>
      </c>
      <c r="EB190">
        <v>4.9993100000000013</v>
      </c>
      <c r="EC190">
        <v>6713.5245161290322</v>
      </c>
      <c r="ED190">
        <v>5203.7106451612908</v>
      </c>
      <c r="EE190">
        <v>40.936999999999983</v>
      </c>
      <c r="EF190">
        <v>42.811999999999969</v>
      </c>
      <c r="EG190">
        <v>41.816064516129011</v>
      </c>
      <c r="EH190">
        <v>42.678999999999967</v>
      </c>
      <c r="EI190">
        <v>42.686999999999969</v>
      </c>
      <c r="EJ190">
        <v>555.13258064516128</v>
      </c>
      <c r="EK190">
        <v>39.860967741935468</v>
      </c>
      <c r="EL190">
        <v>0</v>
      </c>
      <c r="EM190">
        <v>168.80000019073489</v>
      </c>
      <c r="EN190">
        <v>0</v>
      </c>
      <c r="EO190">
        <v>703.63711538461553</v>
      </c>
      <c r="EP190">
        <v>-137.59935040731611</v>
      </c>
      <c r="EQ190">
        <v>-1510.412304252324</v>
      </c>
      <c r="ER190">
        <v>6682.6176923076919</v>
      </c>
      <c r="ES190">
        <v>15</v>
      </c>
      <c r="ET190">
        <v>1690413991.0999999</v>
      </c>
      <c r="EU190" t="s">
        <v>1248</v>
      </c>
      <c r="EV190">
        <v>1690413983.5999999</v>
      </c>
      <c r="EW190">
        <v>1690413991.0999999</v>
      </c>
      <c r="EX190">
        <v>131</v>
      </c>
      <c r="EY190">
        <v>1.6E-2</v>
      </c>
      <c r="EZ190">
        <v>2E-3</v>
      </c>
      <c r="FA190">
        <v>1.2</v>
      </c>
      <c r="FB190">
        <v>0.53800000000000003</v>
      </c>
      <c r="FC190">
        <v>417</v>
      </c>
      <c r="FD190">
        <v>35</v>
      </c>
      <c r="FE190">
        <v>0.28000000000000003</v>
      </c>
      <c r="FF190">
        <v>0.18</v>
      </c>
      <c r="FG190">
        <v>6.4833215311388397</v>
      </c>
      <c r="FH190">
        <v>0.50129329041548965</v>
      </c>
      <c r="FI190">
        <v>6.4357013577532263E-2</v>
      </c>
      <c r="FJ190">
        <v>1</v>
      </c>
      <c r="FK190">
        <v>-6.7927402439024398</v>
      </c>
      <c r="FL190">
        <v>-0.45202390243901869</v>
      </c>
      <c r="FM190">
        <v>6.8207201983218238E-2</v>
      </c>
      <c r="FN190">
        <v>1</v>
      </c>
      <c r="FO190">
        <v>409.98725806451608</v>
      </c>
      <c r="FP190">
        <v>-0.14637096774364469</v>
      </c>
      <c r="FQ190">
        <v>4.9076614062779349E-2</v>
      </c>
      <c r="FR190">
        <v>1</v>
      </c>
      <c r="FS190">
        <v>0.75185743902439028</v>
      </c>
      <c r="FT190">
        <v>0.48258543554007088</v>
      </c>
      <c r="FU190">
        <v>4.8858549536715139E-2</v>
      </c>
      <c r="FV190">
        <v>1</v>
      </c>
      <c r="FW190">
        <v>35.703909677419347</v>
      </c>
      <c r="FX190">
        <v>0.54374516129038597</v>
      </c>
      <c r="FY190">
        <v>4.0707424660331837E-2</v>
      </c>
      <c r="FZ190">
        <v>1</v>
      </c>
      <c r="GA190">
        <v>5</v>
      </c>
      <c r="GB190">
        <v>5</v>
      </c>
      <c r="GC190" t="s">
        <v>420</v>
      </c>
      <c r="GD190">
        <v>3.1695000000000002</v>
      </c>
      <c r="GE190">
        <v>2.7967499999999998</v>
      </c>
      <c r="GF190">
        <v>0.101039</v>
      </c>
      <c r="GG190">
        <v>0.103071</v>
      </c>
      <c r="GH190">
        <v>0.15488199999999999</v>
      </c>
      <c r="GI190">
        <v>0.15346199999999999</v>
      </c>
      <c r="GJ190">
        <v>27635.200000000001</v>
      </c>
      <c r="GK190">
        <v>22051.3</v>
      </c>
      <c r="GL190">
        <v>28769.599999999999</v>
      </c>
      <c r="GM190">
        <v>24115.1</v>
      </c>
      <c r="GN190">
        <v>30931.200000000001</v>
      </c>
      <c r="GO190">
        <v>29798.3</v>
      </c>
      <c r="GP190">
        <v>39687.199999999997</v>
      </c>
      <c r="GQ190">
        <v>39349.599999999999</v>
      </c>
      <c r="GR190">
        <v>2.0749499999999999</v>
      </c>
      <c r="GS190">
        <v>1.7925</v>
      </c>
      <c r="GT190">
        <v>8.9056800000000005E-2</v>
      </c>
      <c r="GU190">
        <v>0</v>
      </c>
      <c r="GV190">
        <v>32.801200000000001</v>
      </c>
      <c r="GW190">
        <v>999.9</v>
      </c>
      <c r="GX190">
        <v>64.3</v>
      </c>
      <c r="GY190">
        <v>36.6</v>
      </c>
      <c r="GZ190">
        <v>39.253399999999999</v>
      </c>
      <c r="HA190">
        <v>62.44</v>
      </c>
      <c r="HB190">
        <v>28.918299999999999</v>
      </c>
      <c r="HC190">
        <v>1</v>
      </c>
      <c r="HD190">
        <v>0.60331599999999996</v>
      </c>
      <c r="HE190">
        <v>0</v>
      </c>
      <c r="HF190">
        <v>20.2865</v>
      </c>
      <c r="HG190">
        <v>5.2231300000000003</v>
      </c>
      <c r="HH190">
        <v>11.914099999999999</v>
      </c>
      <c r="HI190">
        <v>4.9635999999999996</v>
      </c>
      <c r="HJ190">
        <v>3.2919999999999998</v>
      </c>
      <c r="HK190">
        <v>9999</v>
      </c>
      <c r="HL190">
        <v>9999</v>
      </c>
      <c r="HM190">
        <v>9999</v>
      </c>
      <c r="HN190">
        <v>999.9</v>
      </c>
      <c r="HO190">
        <v>4.9703099999999996</v>
      </c>
      <c r="HP190">
        <v>1.87531</v>
      </c>
      <c r="HQ190">
        <v>1.87408</v>
      </c>
      <c r="HR190">
        <v>1.8732500000000001</v>
      </c>
      <c r="HS190">
        <v>1.87469</v>
      </c>
      <c r="HT190">
        <v>1.8696600000000001</v>
      </c>
      <c r="HU190">
        <v>1.87378</v>
      </c>
      <c r="HV190">
        <v>1.8788100000000001</v>
      </c>
      <c r="HW190">
        <v>0</v>
      </c>
      <c r="HX190">
        <v>0</v>
      </c>
      <c r="HY190">
        <v>0</v>
      </c>
      <c r="HZ190">
        <v>0</v>
      </c>
      <c r="IA190" t="s">
        <v>421</v>
      </c>
      <c r="IB190" t="s">
        <v>422</v>
      </c>
      <c r="IC190" t="s">
        <v>423</v>
      </c>
      <c r="ID190" t="s">
        <v>423</v>
      </c>
      <c r="IE190" t="s">
        <v>423</v>
      </c>
      <c r="IF190" t="s">
        <v>423</v>
      </c>
      <c r="IG190">
        <v>0</v>
      </c>
      <c r="IH190">
        <v>100</v>
      </c>
      <c r="II190">
        <v>100</v>
      </c>
      <c r="IJ190">
        <v>1.2</v>
      </c>
      <c r="IK190">
        <v>0.53800000000000003</v>
      </c>
      <c r="IL190">
        <v>1.1666186881645479</v>
      </c>
      <c r="IM190">
        <v>7.5022699049890511E-4</v>
      </c>
      <c r="IN190">
        <v>-1.9075414379404558E-6</v>
      </c>
      <c r="IO190">
        <v>4.87577687351772E-10</v>
      </c>
      <c r="IP190">
        <v>0.53640500000000202</v>
      </c>
      <c r="IQ190">
        <v>0</v>
      </c>
      <c r="IR190">
        <v>0</v>
      </c>
      <c r="IS190">
        <v>0</v>
      </c>
      <c r="IT190">
        <v>1</v>
      </c>
      <c r="IU190">
        <v>1943</v>
      </c>
      <c r="IV190">
        <v>1</v>
      </c>
      <c r="IW190">
        <v>21</v>
      </c>
      <c r="IX190">
        <v>2.5</v>
      </c>
      <c r="IY190">
        <v>2.4</v>
      </c>
      <c r="IZ190">
        <v>1.1084000000000001</v>
      </c>
      <c r="JA190">
        <v>2.4462899999999999</v>
      </c>
      <c r="JB190">
        <v>1.42578</v>
      </c>
      <c r="JC190">
        <v>2.2656200000000002</v>
      </c>
      <c r="JD190">
        <v>1.5478499999999999</v>
      </c>
      <c r="JE190">
        <v>2.4084500000000002</v>
      </c>
      <c r="JF190">
        <v>39.341799999999999</v>
      </c>
      <c r="JG190">
        <v>14.2546</v>
      </c>
      <c r="JH190">
        <v>18</v>
      </c>
      <c r="JI190">
        <v>633.11199999999997</v>
      </c>
      <c r="JJ190">
        <v>428.745</v>
      </c>
      <c r="JK190">
        <v>33.769399999999997</v>
      </c>
      <c r="JL190">
        <v>34.7256</v>
      </c>
      <c r="JM190">
        <v>30.0001</v>
      </c>
      <c r="JN190">
        <v>34.669800000000002</v>
      </c>
      <c r="JO190">
        <v>34.5989</v>
      </c>
      <c r="JP190">
        <v>22.208500000000001</v>
      </c>
      <c r="JQ190">
        <v>11.363099999999999</v>
      </c>
      <c r="JR190">
        <v>100</v>
      </c>
      <c r="JS190">
        <v>-999.9</v>
      </c>
      <c r="JT190">
        <v>416.71800000000002</v>
      </c>
      <c r="JU190">
        <v>35</v>
      </c>
      <c r="JV190">
        <v>93.7423</v>
      </c>
      <c r="JW190">
        <v>100.108</v>
      </c>
    </row>
    <row r="191" spans="1:283" x14ac:dyDescent="0.2">
      <c r="A191">
        <v>175</v>
      </c>
      <c r="B191">
        <v>1690414105.5999999</v>
      </c>
      <c r="C191">
        <v>35735.5</v>
      </c>
      <c r="D191" t="s">
        <v>1249</v>
      </c>
      <c r="E191" t="s">
        <v>1250</v>
      </c>
      <c r="F191">
        <v>15</v>
      </c>
      <c r="P191">
        <v>1690414097.849999</v>
      </c>
      <c r="Q191">
        <f t="shared" si="74"/>
        <v>1.176077395735357E-3</v>
      </c>
      <c r="R191">
        <f t="shared" si="75"/>
        <v>1.176077395735357</v>
      </c>
      <c r="S191">
        <f t="shared" si="76"/>
        <v>7.7844491690154758</v>
      </c>
      <c r="T191">
        <f t="shared" si="77"/>
        <v>409.95546666666672</v>
      </c>
      <c r="U191">
        <f t="shared" si="78"/>
        <v>200.10165033475059</v>
      </c>
      <c r="V191">
        <f t="shared" si="79"/>
        <v>20.239634359731184</v>
      </c>
      <c r="W191">
        <f t="shared" si="80"/>
        <v>41.46566874998603</v>
      </c>
      <c r="X191">
        <f t="shared" si="81"/>
        <v>6.2714556849926509E-2</v>
      </c>
      <c r="Y191">
        <f>IF(LEFT(CS191,1)&lt;&gt;"0",IF(LEFT(CS191,1)="1",3,CT191),$D$5+$E$5*(DJ191*DC191/($K$5*1000))+$F$5*(DJ191*DC191/($K$5*1000))*MAX(MIN(CQ191,$J$5),$I$5)*MAX(MIN(CQ191,$J$5),$I$5)+$G$5*MAX(MIN(CQ191,$J$5),$I$5)*(DJ191*DC191/($K$5*1000))+$H$5*(DJ191*DC191/($K$5*1000))*(DJ191*DC191/($K$5*1000)))</f>
        <v>2.9469738732130226</v>
      </c>
      <c r="Z191">
        <f t="shared" si="82"/>
        <v>6.1982438790482756E-2</v>
      </c>
      <c r="AA191">
        <f t="shared" si="83"/>
        <v>3.8804089932975995E-2</v>
      </c>
      <c r="AB191">
        <f t="shared" si="84"/>
        <v>98.068827399163865</v>
      </c>
      <c r="AC191">
        <f>(DE191+(AB191+2*0.95*0.0000000567*(((DE191+$B$7)+273)^4-(DE191+273)^4)-44100*Q191)/(1.84*29.3*Y191+8*0.95*0.0000000567*(DE191+273)^3))</f>
        <v>34.496109171455231</v>
      </c>
      <c r="AD191">
        <f>($C$7*DF191+$D$7*DG191+$E$7*AC191)</f>
        <v>34.452399999999997</v>
      </c>
      <c r="AE191">
        <f t="shared" si="85"/>
        <v>5.4793292092207828</v>
      </c>
      <c r="AF191">
        <f t="shared" si="86"/>
        <v>67.39586732436959</v>
      </c>
      <c r="AG191">
        <f t="shared" si="87"/>
        <v>3.646714066067704</v>
      </c>
      <c r="AH191">
        <f t="shared" si="88"/>
        <v>5.4108867662707461</v>
      </c>
      <c r="AI191">
        <f t="shared" si="89"/>
        <v>1.8326151431530788</v>
      </c>
      <c r="AJ191">
        <f t="shared" si="90"/>
        <v>-51.865013151929247</v>
      </c>
      <c r="AK191">
        <f t="shared" si="91"/>
        <v>-35.890372006757595</v>
      </c>
      <c r="AL191">
        <f>2*0.95*0.0000000567*(((DE191+$B$7)+273)^4-(AD191+273)^4)</f>
        <v>-2.8259721007398033</v>
      </c>
      <c r="AM191">
        <f t="shared" si="92"/>
        <v>7.4874701397372192</v>
      </c>
      <c r="AN191">
        <v>0</v>
      </c>
      <c r="AO191">
        <v>0</v>
      </c>
      <c r="AP191">
        <f>IF(AN191*$H$13&gt;=AR191,1,(AR191/(AR191-AN191*$H$13)))</f>
        <v>1</v>
      </c>
      <c r="AQ191">
        <f t="shared" si="93"/>
        <v>0</v>
      </c>
      <c r="AR191">
        <f>MAX(0,($B$13+$C$13*DJ191)/(1+$D$13*DJ191)*DC191/(DE191+273)*$E$13)</f>
        <v>52149.062317495409</v>
      </c>
      <c r="AS191" t="s">
        <v>414</v>
      </c>
      <c r="AT191">
        <v>12558.6</v>
      </c>
      <c r="AU191">
        <v>607.06799999999998</v>
      </c>
      <c r="AV191">
        <v>2188.17</v>
      </c>
      <c r="AW191">
        <f t="shared" si="94"/>
        <v>0.72256817340517421</v>
      </c>
      <c r="AX191">
        <v>-1.734461745173538</v>
      </c>
      <c r="AY191" t="s">
        <v>1251</v>
      </c>
      <c r="AZ191">
        <v>12570</v>
      </c>
      <c r="BA191">
        <v>654.95395999999994</v>
      </c>
      <c r="BB191">
        <v>1391.22</v>
      </c>
      <c r="BC191">
        <f t="shared" si="95"/>
        <v>0.52922330041258758</v>
      </c>
      <c r="BD191">
        <v>0.5</v>
      </c>
      <c r="BE191">
        <f t="shared" si="96"/>
        <v>505.19900992702782</v>
      </c>
      <c r="BF191">
        <f t="shared" si="97"/>
        <v>7.7844491690154758</v>
      </c>
      <c r="BG191">
        <f t="shared" si="98"/>
        <v>133.68154369937662</v>
      </c>
      <c r="BH191">
        <f t="shared" si="99"/>
        <v>1.8841903343325927E-2</v>
      </c>
      <c r="BI191">
        <f t="shared" si="100"/>
        <v>0.57284254107905297</v>
      </c>
      <c r="BJ191">
        <f t="shared" si="101"/>
        <v>523.82003117848296</v>
      </c>
      <c r="BK191" t="s">
        <v>1252</v>
      </c>
      <c r="BL191">
        <v>-1093.49</v>
      </c>
      <c r="BM191">
        <f t="shared" si="102"/>
        <v>-1093.49</v>
      </c>
      <c r="BN191">
        <f t="shared" si="103"/>
        <v>1.7859935883612943</v>
      </c>
      <c r="BO191">
        <f t="shared" si="104"/>
        <v>0.29631870117639486</v>
      </c>
      <c r="BP191">
        <f t="shared" si="105"/>
        <v>0.24284965535734965</v>
      </c>
      <c r="BQ191">
        <f t="shared" si="106"/>
        <v>0.93893280894520459</v>
      </c>
      <c r="BR191">
        <f t="shared" si="107"/>
        <v>0.50404717722196291</v>
      </c>
      <c r="BS191">
        <f t="shared" si="108"/>
        <v>-0.49472414297544831</v>
      </c>
      <c r="BT191">
        <f t="shared" si="109"/>
        <v>1.4947241429754483</v>
      </c>
      <c r="BU191">
        <v>3468</v>
      </c>
      <c r="BV191">
        <v>300</v>
      </c>
      <c r="BW191">
        <v>300</v>
      </c>
      <c r="BX191">
        <v>300</v>
      </c>
      <c r="BY191">
        <v>12570</v>
      </c>
      <c r="BZ191">
        <v>1172.49</v>
      </c>
      <c r="CA191">
        <v>-9.8840200000000003E-3</v>
      </c>
      <c r="CB191">
        <v>-66.09</v>
      </c>
      <c r="CC191" t="s">
        <v>417</v>
      </c>
      <c r="CD191" t="s">
        <v>417</v>
      </c>
      <c r="CE191" t="s">
        <v>417</v>
      </c>
      <c r="CF191" t="s">
        <v>417</v>
      </c>
      <c r="CG191" t="s">
        <v>417</v>
      </c>
      <c r="CH191" t="s">
        <v>417</v>
      </c>
      <c r="CI191" t="s">
        <v>417</v>
      </c>
      <c r="CJ191" t="s">
        <v>417</v>
      </c>
      <c r="CK191" t="s">
        <v>417</v>
      </c>
      <c r="CL191" t="s">
        <v>417</v>
      </c>
      <c r="CM191">
        <f>$B$11*DK191+$C$11*DL191+$F$11*DW191*(1-DZ191)</f>
        <v>600.00359999999989</v>
      </c>
      <c r="CN191">
        <f t="shared" si="110"/>
        <v>505.19900992702782</v>
      </c>
      <c r="CO191">
        <f>($B$11*$D$9+$C$11*$D$9+$F$11*((EJ191+EB191)/MAX(EJ191+EB191+EK191, 0.1)*$I$9+EK191/MAX(EJ191+EB191+EK191, 0.1)*$J$9))/($B$11+$C$11+$F$11)</f>
        <v>0.84199329791859234</v>
      </c>
      <c r="CP191">
        <f>($B$11*$K$9+$C$11*$K$9+$F$11*((EJ191+EB191)/MAX(EJ191+EB191+EK191, 0.1)*$P$9+EK191/MAX(EJ191+EB191+EK191, 0.1)*$Q$9))/($B$11+$C$11+$F$11)</f>
        <v>0.16344706498288325</v>
      </c>
      <c r="CQ191">
        <v>6</v>
      </c>
      <c r="CR191">
        <v>0.5</v>
      </c>
      <c r="CS191" t="s">
        <v>418</v>
      </c>
      <c r="CT191">
        <v>2</v>
      </c>
      <c r="CU191">
        <v>1690414097.849999</v>
      </c>
      <c r="CV191">
        <v>409.95546666666672</v>
      </c>
      <c r="CW191">
        <v>418.21963333333332</v>
      </c>
      <c r="CX191">
        <v>36.053689999999989</v>
      </c>
      <c r="CY191">
        <v>34.920346666666667</v>
      </c>
      <c r="CZ191">
        <v>408.79846666666668</v>
      </c>
      <c r="DA191">
        <v>35.515740000000001</v>
      </c>
      <c r="DB191">
        <v>600.17583333333334</v>
      </c>
      <c r="DC191">
        <v>101.0465333333333</v>
      </c>
      <c r="DD191">
        <v>0.1002304533333333</v>
      </c>
      <c r="DE191">
        <v>34.226499999999987</v>
      </c>
      <c r="DF191">
        <v>34.452399999999997</v>
      </c>
      <c r="DG191">
        <v>999.9000000000002</v>
      </c>
      <c r="DH191">
        <v>0</v>
      </c>
      <c r="DI191">
        <v>0</v>
      </c>
      <c r="DJ191">
        <v>9995.0630000000001</v>
      </c>
      <c r="DK191">
        <v>0</v>
      </c>
      <c r="DL191">
        <v>90.108360000000005</v>
      </c>
      <c r="DM191">
        <v>-8.2170186666666662</v>
      </c>
      <c r="DN191">
        <v>425.33766666666662</v>
      </c>
      <c r="DO191">
        <v>433.35246666666683</v>
      </c>
      <c r="DP191">
        <v>1.1333403333333341</v>
      </c>
      <c r="DQ191">
        <v>418.21963333333332</v>
      </c>
      <c r="DR191">
        <v>34.920346666666667</v>
      </c>
      <c r="DS191">
        <v>3.6430966666666662</v>
      </c>
      <c r="DT191">
        <v>3.5285749999999991</v>
      </c>
      <c r="DU191">
        <v>27.301796666666661</v>
      </c>
      <c r="DV191">
        <v>26.757860000000001</v>
      </c>
      <c r="DW191">
        <v>600.00359999999989</v>
      </c>
      <c r="DX191">
        <v>0.93300130000000014</v>
      </c>
      <c r="DY191">
        <v>6.6999006666666652E-2</v>
      </c>
      <c r="DZ191">
        <v>0</v>
      </c>
      <c r="EA191">
        <v>655.07129999999995</v>
      </c>
      <c r="EB191">
        <v>4.9993100000000004</v>
      </c>
      <c r="EC191">
        <v>6331.4760000000006</v>
      </c>
      <c r="ED191">
        <v>5203.8036666666658</v>
      </c>
      <c r="EE191">
        <v>40.686999999999983</v>
      </c>
      <c r="EF191">
        <v>42.620800000000003</v>
      </c>
      <c r="EG191">
        <v>41.549599999999991</v>
      </c>
      <c r="EH191">
        <v>42.412199999999999</v>
      </c>
      <c r="EI191">
        <v>42.47059999999999</v>
      </c>
      <c r="EJ191">
        <v>555.14</v>
      </c>
      <c r="EK191">
        <v>39.866333333333323</v>
      </c>
      <c r="EL191">
        <v>0</v>
      </c>
      <c r="EM191">
        <v>139</v>
      </c>
      <c r="EN191">
        <v>0</v>
      </c>
      <c r="EO191">
        <v>654.95395999999994</v>
      </c>
      <c r="EP191">
        <v>-13.6085384808211</v>
      </c>
      <c r="EQ191">
        <v>754.23769066700515</v>
      </c>
      <c r="ER191">
        <v>6335.2716</v>
      </c>
      <c r="ES191">
        <v>15</v>
      </c>
      <c r="ET191">
        <v>1690414125.0999999</v>
      </c>
      <c r="EU191" t="s">
        <v>1253</v>
      </c>
      <c r="EV191">
        <v>1690414125.0999999</v>
      </c>
      <c r="EW191">
        <v>1690413991.0999999</v>
      </c>
      <c r="EX191">
        <v>132</v>
      </c>
      <c r="EY191">
        <v>-4.2999999999999997E-2</v>
      </c>
      <c r="EZ191">
        <v>2E-3</v>
      </c>
      <c r="FA191">
        <v>1.157</v>
      </c>
      <c r="FB191">
        <v>0.53800000000000003</v>
      </c>
      <c r="FC191">
        <v>418</v>
      </c>
      <c r="FD191">
        <v>35</v>
      </c>
      <c r="FE191">
        <v>0.25</v>
      </c>
      <c r="FF191">
        <v>0.18</v>
      </c>
      <c r="FG191">
        <v>7.7501366253799446</v>
      </c>
      <c r="FH191">
        <v>-0.85481943472931199</v>
      </c>
      <c r="FI191">
        <v>7.3725079034649713E-2</v>
      </c>
      <c r="FJ191">
        <v>1</v>
      </c>
      <c r="FK191">
        <v>-8.2196852500000013</v>
      </c>
      <c r="FL191">
        <v>0.2493069793621055</v>
      </c>
      <c r="FM191">
        <v>5.8355510364810473E-2</v>
      </c>
      <c r="FN191">
        <v>1</v>
      </c>
      <c r="FO191">
        <v>410.00439999999998</v>
      </c>
      <c r="FP191">
        <v>8.5374860955014426E-2</v>
      </c>
      <c r="FQ191">
        <v>3.6635683879703007E-2</v>
      </c>
      <c r="FR191">
        <v>1</v>
      </c>
      <c r="FS191">
        <v>1.1071709999999999</v>
      </c>
      <c r="FT191">
        <v>0.43194844277673128</v>
      </c>
      <c r="FU191">
        <v>4.3770163056584578E-2</v>
      </c>
      <c r="FV191">
        <v>1</v>
      </c>
      <c r="FW191">
        <v>36.047936666666672</v>
      </c>
      <c r="FX191">
        <v>0.31825494994447162</v>
      </c>
      <c r="FY191">
        <v>2.33880665202485E-2</v>
      </c>
      <c r="FZ191">
        <v>1</v>
      </c>
      <c r="GA191">
        <v>5</v>
      </c>
      <c r="GB191">
        <v>5</v>
      </c>
      <c r="GC191" t="s">
        <v>420</v>
      </c>
      <c r="GD191">
        <v>3.16934</v>
      </c>
      <c r="GE191">
        <v>2.7970700000000002</v>
      </c>
      <c r="GF191">
        <v>0.101049</v>
      </c>
      <c r="GG191">
        <v>0.10335</v>
      </c>
      <c r="GH191">
        <v>0.15587500000000001</v>
      </c>
      <c r="GI191">
        <v>0.15351899999999999</v>
      </c>
      <c r="GJ191">
        <v>27639.1</v>
      </c>
      <c r="GK191">
        <v>22046.3</v>
      </c>
      <c r="GL191">
        <v>28773.7</v>
      </c>
      <c r="GM191">
        <v>24116.9</v>
      </c>
      <c r="GN191">
        <v>30898.6</v>
      </c>
      <c r="GO191">
        <v>29797.9</v>
      </c>
      <c r="GP191">
        <v>39692.800000000003</v>
      </c>
      <c r="GQ191">
        <v>39352.1</v>
      </c>
      <c r="GR191">
        <v>2.0758999999999999</v>
      </c>
      <c r="GS191">
        <v>1.7982499999999999</v>
      </c>
      <c r="GT191">
        <v>7.6018299999999997E-2</v>
      </c>
      <c r="GU191">
        <v>0</v>
      </c>
      <c r="GV191">
        <v>33.232500000000002</v>
      </c>
      <c r="GW191">
        <v>999.9</v>
      </c>
      <c r="GX191">
        <v>64.099999999999994</v>
      </c>
      <c r="GY191">
        <v>36.5</v>
      </c>
      <c r="GZ191">
        <v>38.918999999999997</v>
      </c>
      <c r="HA191">
        <v>62.76</v>
      </c>
      <c r="HB191">
        <v>27.612200000000001</v>
      </c>
      <c r="HC191">
        <v>1</v>
      </c>
      <c r="HD191">
        <v>0.59711099999999995</v>
      </c>
      <c r="HE191">
        <v>0</v>
      </c>
      <c r="HF191">
        <v>20.284500000000001</v>
      </c>
      <c r="HG191">
        <v>5.2243300000000001</v>
      </c>
      <c r="HH191">
        <v>11.914099999999999</v>
      </c>
      <c r="HI191">
        <v>4.9635499999999997</v>
      </c>
      <c r="HJ191">
        <v>3.2919999999999998</v>
      </c>
      <c r="HK191">
        <v>9999</v>
      </c>
      <c r="HL191">
        <v>9999</v>
      </c>
      <c r="HM191">
        <v>9999</v>
      </c>
      <c r="HN191">
        <v>999.9</v>
      </c>
      <c r="HO191">
        <v>4.9702700000000002</v>
      </c>
      <c r="HP191">
        <v>1.8752899999999999</v>
      </c>
      <c r="HQ191">
        <v>1.87402</v>
      </c>
      <c r="HR191">
        <v>1.8731899999999999</v>
      </c>
      <c r="HS191">
        <v>1.8746700000000001</v>
      </c>
      <c r="HT191">
        <v>1.8696600000000001</v>
      </c>
      <c r="HU191">
        <v>1.87378</v>
      </c>
      <c r="HV191">
        <v>1.8788100000000001</v>
      </c>
      <c r="HW191">
        <v>0</v>
      </c>
      <c r="HX191">
        <v>0</v>
      </c>
      <c r="HY191">
        <v>0</v>
      </c>
      <c r="HZ191">
        <v>0</v>
      </c>
      <c r="IA191" t="s">
        <v>421</v>
      </c>
      <c r="IB191" t="s">
        <v>422</v>
      </c>
      <c r="IC191" t="s">
        <v>423</v>
      </c>
      <c r="ID191" t="s">
        <v>423</v>
      </c>
      <c r="IE191" t="s">
        <v>423</v>
      </c>
      <c r="IF191" t="s">
        <v>423</v>
      </c>
      <c r="IG191">
        <v>0</v>
      </c>
      <c r="IH191">
        <v>100</v>
      </c>
      <c r="II191">
        <v>100</v>
      </c>
      <c r="IJ191">
        <v>1.157</v>
      </c>
      <c r="IK191">
        <v>0.53790000000000004</v>
      </c>
      <c r="IL191">
        <v>1.1829348013990619</v>
      </c>
      <c r="IM191">
        <v>7.5022699049890511E-4</v>
      </c>
      <c r="IN191">
        <v>-1.9075414379404558E-6</v>
      </c>
      <c r="IO191">
        <v>4.87577687351772E-10</v>
      </c>
      <c r="IP191">
        <v>0.53793499999999028</v>
      </c>
      <c r="IQ191">
        <v>0</v>
      </c>
      <c r="IR191">
        <v>0</v>
      </c>
      <c r="IS191">
        <v>0</v>
      </c>
      <c r="IT191">
        <v>1</v>
      </c>
      <c r="IU191">
        <v>1943</v>
      </c>
      <c r="IV191">
        <v>1</v>
      </c>
      <c r="IW191">
        <v>21</v>
      </c>
      <c r="IX191">
        <v>2</v>
      </c>
      <c r="IY191">
        <v>1.9</v>
      </c>
      <c r="IZ191">
        <v>1.11206</v>
      </c>
      <c r="JA191">
        <v>2.4304199999999998</v>
      </c>
      <c r="JB191">
        <v>1.42578</v>
      </c>
      <c r="JC191">
        <v>2.2656200000000002</v>
      </c>
      <c r="JD191">
        <v>1.5478499999999999</v>
      </c>
      <c r="JE191">
        <v>2.4731399999999999</v>
      </c>
      <c r="JF191">
        <v>39.267099999999999</v>
      </c>
      <c r="JG191">
        <v>14.2546</v>
      </c>
      <c r="JH191">
        <v>18</v>
      </c>
      <c r="JI191">
        <v>633.101</v>
      </c>
      <c r="JJ191">
        <v>431.64299999999997</v>
      </c>
      <c r="JK191">
        <v>33.727600000000002</v>
      </c>
      <c r="JL191">
        <v>34.6599</v>
      </c>
      <c r="JM191">
        <v>30</v>
      </c>
      <c r="JN191">
        <v>34.591299999999997</v>
      </c>
      <c r="JO191">
        <v>34.518099999999997</v>
      </c>
      <c r="JP191">
        <v>22.274799999999999</v>
      </c>
      <c r="JQ191">
        <v>10.2605</v>
      </c>
      <c r="JR191">
        <v>100</v>
      </c>
      <c r="JS191">
        <v>-999.9</v>
      </c>
      <c r="JT191">
        <v>418.33</v>
      </c>
      <c r="JU191">
        <v>35</v>
      </c>
      <c r="JV191">
        <v>93.755600000000001</v>
      </c>
      <c r="JW191">
        <v>100.11499999999999</v>
      </c>
    </row>
    <row r="192" spans="1:283" x14ac:dyDescent="0.2">
      <c r="A192">
        <v>176</v>
      </c>
      <c r="B192">
        <v>1690414253</v>
      </c>
      <c r="C192">
        <v>35882.900000095367</v>
      </c>
      <c r="D192" t="s">
        <v>1254</v>
      </c>
      <c r="E192" t="s">
        <v>1255</v>
      </c>
      <c r="F192">
        <v>15</v>
      </c>
      <c r="P192">
        <v>1690414245.25</v>
      </c>
      <c r="Q192">
        <f t="shared" si="74"/>
        <v>5.769781534074621E-4</v>
      </c>
      <c r="R192">
        <f t="shared" si="75"/>
        <v>0.57697815340746206</v>
      </c>
      <c r="S192">
        <f t="shared" si="76"/>
        <v>2.641559643225952</v>
      </c>
      <c r="T192">
        <f t="shared" si="77"/>
        <v>410.10193333333342</v>
      </c>
      <c r="U192">
        <f t="shared" si="78"/>
        <v>234.55691902121347</v>
      </c>
      <c r="V192">
        <f t="shared" si="79"/>
        <v>23.725039774825529</v>
      </c>
      <c r="W192">
        <f t="shared" si="80"/>
        <v>41.4811241581248</v>
      </c>
      <c r="X192">
        <f t="shared" si="81"/>
        <v>2.5879090202807094E-2</v>
      </c>
      <c r="Y192">
        <f>IF(LEFT(CS192,1)&lt;&gt;"0",IF(LEFT(CS192,1)="1",3,CT192),$D$5+$E$5*(DJ192*DC192/($K$5*1000))+$F$5*(DJ192*DC192/($K$5*1000))*MAX(MIN(CQ192,$J$5),$I$5)*MAX(MIN(CQ192,$J$5),$I$5)+$G$5*MAX(MIN(CQ192,$J$5),$I$5)*(DJ192*DC192/($K$5*1000))+$H$5*(DJ192*DC192/($K$5*1000))*(DJ192*DC192/($K$5*1000)))</f>
        <v>2.947864747506749</v>
      </c>
      <c r="Z192">
        <f t="shared" si="82"/>
        <v>2.5753534350713269E-2</v>
      </c>
      <c r="AA192">
        <f t="shared" si="83"/>
        <v>1.6107188753895493E-2</v>
      </c>
      <c r="AB192">
        <f t="shared" si="84"/>
        <v>193.7961838785005</v>
      </c>
      <c r="AC192">
        <f>(DE192+(AB192+2*0.95*0.0000000567*(((DE192+$B$7)+273)^4-(DE192+273)^4)-44100*Q192)/(1.84*29.3*Y192+8*0.95*0.0000000567*(DE192+273)^3))</f>
        <v>35.954175678109877</v>
      </c>
      <c r="AD192">
        <f>($C$7*DF192+$D$7*DG192+$E$7*AC192)</f>
        <v>35.335040000000014</v>
      </c>
      <c r="AE192">
        <f t="shared" si="85"/>
        <v>5.7540166145537892</v>
      </c>
      <c r="AF192">
        <f t="shared" si="86"/>
        <v>63.700839295992814</v>
      </c>
      <c r="AG192">
        <f t="shared" si="87"/>
        <v>3.5926054707582451</v>
      </c>
      <c r="AH192">
        <f t="shared" si="88"/>
        <v>5.6398086908475671</v>
      </c>
      <c r="AI192">
        <f t="shared" si="89"/>
        <v>2.1614111437955441</v>
      </c>
      <c r="AJ192">
        <f t="shared" si="90"/>
        <v>-25.444736565269078</v>
      </c>
      <c r="AK192">
        <f t="shared" si="91"/>
        <v>-57.599820528051694</v>
      </c>
      <c r="AL192">
        <f>2*0.95*0.0000000567*(((DE192+$B$7)+273)^4-(AD192+273)^4)</f>
        <v>-4.5701201307998245</v>
      </c>
      <c r="AM192">
        <f t="shared" si="92"/>
        <v>106.1815066543799</v>
      </c>
      <c r="AN192">
        <v>0</v>
      </c>
      <c r="AO192">
        <v>0</v>
      </c>
      <c r="AP192">
        <f>IF(AN192*$H$13&gt;=AR192,1,(AR192/(AR192-AN192*$H$13)))</f>
        <v>1</v>
      </c>
      <c r="AQ192">
        <f t="shared" si="93"/>
        <v>0</v>
      </c>
      <c r="AR192">
        <f>MAX(0,($B$13+$C$13*DJ192)/(1+$D$13*DJ192)*DC192/(DE192+273)*$E$13)</f>
        <v>52048.029869249571</v>
      </c>
      <c r="AS192" t="s">
        <v>414</v>
      </c>
      <c r="AT192">
        <v>12558.6</v>
      </c>
      <c r="AU192">
        <v>607.06799999999998</v>
      </c>
      <c r="AV192">
        <v>2188.17</v>
      </c>
      <c r="AW192">
        <f t="shared" si="94"/>
        <v>0.72256817340517421</v>
      </c>
      <c r="AX192">
        <v>-1.734461745173538</v>
      </c>
      <c r="AY192" t="s">
        <v>1256</v>
      </c>
      <c r="AZ192">
        <v>12540.7</v>
      </c>
      <c r="BA192">
        <v>742.06861538461533</v>
      </c>
      <c r="BB192">
        <v>963.23299999999995</v>
      </c>
      <c r="BC192">
        <f t="shared" si="95"/>
        <v>0.22960632018980309</v>
      </c>
      <c r="BD192">
        <v>0.5</v>
      </c>
      <c r="BE192">
        <f t="shared" si="96"/>
        <v>1009.1483203515546</v>
      </c>
      <c r="BF192">
        <f t="shared" si="97"/>
        <v>2.641559643225952</v>
      </c>
      <c r="BG192">
        <f t="shared" si="98"/>
        <v>115.85341618082052</v>
      </c>
      <c r="BH192">
        <f t="shared" si="99"/>
        <v>4.3363510597481114E-3</v>
      </c>
      <c r="BI192">
        <f t="shared" si="100"/>
        <v>1.271693349376527</v>
      </c>
      <c r="BJ192">
        <f t="shared" si="101"/>
        <v>448.74653779989143</v>
      </c>
      <c r="BK192" t="s">
        <v>1257</v>
      </c>
      <c r="BL192">
        <v>-8.02</v>
      </c>
      <c r="BM192">
        <f t="shared" si="102"/>
        <v>-8.02</v>
      </c>
      <c r="BN192">
        <f t="shared" si="103"/>
        <v>1.0083261267003933</v>
      </c>
      <c r="BO192">
        <f t="shared" si="104"/>
        <v>0.22771037475856923</v>
      </c>
      <c r="BP192">
        <f t="shared" si="105"/>
        <v>0.5577554765298085</v>
      </c>
      <c r="BQ192">
        <f t="shared" si="106"/>
        <v>0.62096046668084914</v>
      </c>
      <c r="BR192">
        <f t="shared" si="107"/>
        <v>0.77473622827622768</v>
      </c>
      <c r="BS192">
        <f t="shared" si="108"/>
        <v>-2.4610085478647867E-3</v>
      </c>
      <c r="BT192">
        <f t="shared" si="109"/>
        <v>1.0024610085478647</v>
      </c>
      <c r="BU192">
        <v>3470</v>
      </c>
      <c r="BV192">
        <v>300</v>
      </c>
      <c r="BW192">
        <v>300</v>
      </c>
      <c r="BX192">
        <v>300</v>
      </c>
      <c r="BY192">
        <v>12540.7</v>
      </c>
      <c r="BZ192">
        <v>930.67</v>
      </c>
      <c r="CA192">
        <v>-9.3432500000000009E-3</v>
      </c>
      <c r="CB192">
        <v>-2.34</v>
      </c>
      <c r="CC192" t="s">
        <v>417</v>
      </c>
      <c r="CD192" t="s">
        <v>417</v>
      </c>
      <c r="CE192" t="s">
        <v>417</v>
      </c>
      <c r="CF192" t="s">
        <v>417</v>
      </c>
      <c r="CG192" t="s">
        <v>417</v>
      </c>
      <c r="CH192" t="s">
        <v>417</v>
      </c>
      <c r="CI192" t="s">
        <v>417</v>
      </c>
      <c r="CJ192" t="s">
        <v>417</v>
      </c>
      <c r="CK192" t="s">
        <v>417</v>
      </c>
      <c r="CL192" t="s">
        <v>417</v>
      </c>
      <c r="CM192">
        <f>$B$11*DK192+$C$11*DL192+$F$11*DW192*(1-DZ192)</f>
        <v>1199.9590000000001</v>
      </c>
      <c r="CN192">
        <f t="shared" si="110"/>
        <v>1009.1483203515546</v>
      </c>
      <c r="CO192">
        <f>($B$11*$D$9+$C$11*$D$9+$F$11*((EJ192+EB192)/MAX(EJ192+EB192+EK192, 0.1)*$I$9+EK192/MAX(EJ192+EB192+EK192, 0.1)*$J$9))/($B$11+$C$11+$F$11)</f>
        <v>0.84098566730326163</v>
      </c>
      <c r="CP192">
        <f>($B$11*$K$9+$C$11*$K$9+$F$11*((EJ192+EB192)/MAX(EJ192+EB192+EK192, 0.1)*$P$9+EK192/MAX(EJ192+EB192+EK192, 0.1)*$Q$9))/($B$11+$C$11+$F$11)</f>
        <v>0.16150233789529517</v>
      </c>
      <c r="CQ192">
        <v>6</v>
      </c>
      <c r="CR192">
        <v>0.5</v>
      </c>
      <c r="CS192" t="s">
        <v>418</v>
      </c>
      <c r="CT192">
        <v>2</v>
      </c>
      <c r="CU192">
        <v>1690414245.25</v>
      </c>
      <c r="CV192">
        <v>410.10193333333342</v>
      </c>
      <c r="CW192">
        <v>412.97946666666661</v>
      </c>
      <c r="CX192">
        <v>35.518189999999997</v>
      </c>
      <c r="CY192">
        <v>34.961829999999999</v>
      </c>
      <c r="CZ192">
        <v>408.88493333333338</v>
      </c>
      <c r="DA192">
        <v>34.97719</v>
      </c>
      <c r="DB192">
        <v>600.1347333333332</v>
      </c>
      <c r="DC192">
        <v>101.0484</v>
      </c>
      <c r="DD192">
        <v>9.9926273333333329E-2</v>
      </c>
      <c r="DE192">
        <v>34.972606666666657</v>
      </c>
      <c r="DF192">
        <v>35.335040000000014</v>
      </c>
      <c r="DG192">
        <v>999.9000000000002</v>
      </c>
      <c r="DH192">
        <v>0</v>
      </c>
      <c r="DI192">
        <v>0</v>
      </c>
      <c r="DJ192">
        <v>9999.9393333333355</v>
      </c>
      <c r="DK192">
        <v>0</v>
      </c>
      <c r="DL192">
        <v>100.20380666666669</v>
      </c>
      <c r="DM192">
        <v>-2.9331233333333331</v>
      </c>
      <c r="DN192">
        <v>425.14540000000011</v>
      </c>
      <c r="DO192">
        <v>427.94103333333328</v>
      </c>
      <c r="DP192">
        <v>0.55329150000000005</v>
      </c>
      <c r="DQ192">
        <v>412.97946666666661</v>
      </c>
      <c r="DR192">
        <v>34.961829999999999</v>
      </c>
      <c r="DS192">
        <v>3.5887479999999998</v>
      </c>
      <c r="DT192">
        <v>3.532838333333332</v>
      </c>
      <c r="DU192">
        <v>27.04554666666666</v>
      </c>
      <c r="DV192">
        <v>26.778390000000002</v>
      </c>
      <c r="DW192">
        <v>1199.9590000000001</v>
      </c>
      <c r="DX192">
        <v>0.96700583333333312</v>
      </c>
      <c r="DY192">
        <v>3.2994140000000012E-2</v>
      </c>
      <c r="DZ192">
        <v>0</v>
      </c>
      <c r="EA192">
        <v>742.67363333333321</v>
      </c>
      <c r="EB192">
        <v>4.9993100000000004</v>
      </c>
      <c r="EC192">
        <v>12206.623333333329</v>
      </c>
      <c r="ED192">
        <v>10576.11</v>
      </c>
      <c r="EE192">
        <v>40.937199999999997</v>
      </c>
      <c r="EF192">
        <v>42.637399999999992</v>
      </c>
      <c r="EG192">
        <v>41.566199999999988</v>
      </c>
      <c r="EH192">
        <v>42.603999999999999</v>
      </c>
      <c r="EI192">
        <v>42.624799999999979</v>
      </c>
      <c r="EJ192">
        <v>1155.5340000000001</v>
      </c>
      <c r="EK192">
        <v>39.425333333333342</v>
      </c>
      <c r="EL192">
        <v>0</v>
      </c>
      <c r="EM192">
        <v>147.20000004768369</v>
      </c>
      <c r="EN192">
        <v>0</v>
      </c>
      <c r="EO192">
        <v>742.06861538461533</v>
      </c>
      <c r="EP192">
        <v>-94.036239391800038</v>
      </c>
      <c r="EQ192">
        <v>-5007.5111267513712</v>
      </c>
      <c r="ER192">
        <v>12199.380769230769</v>
      </c>
      <c r="ES192">
        <v>15</v>
      </c>
      <c r="ET192">
        <v>1690414274</v>
      </c>
      <c r="EU192" t="s">
        <v>1258</v>
      </c>
      <c r="EV192">
        <v>1690414270</v>
      </c>
      <c r="EW192">
        <v>1690414274</v>
      </c>
      <c r="EX192">
        <v>133</v>
      </c>
      <c r="EY192">
        <v>5.7000000000000002E-2</v>
      </c>
      <c r="EZ192">
        <v>3.0000000000000001E-3</v>
      </c>
      <c r="FA192">
        <v>1.2170000000000001</v>
      </c>
      <c r="FB192">
        <v>0.54100000000000004</v>
      </c>
      <c r="FC192">
        <v>413</v>
      </c>
      <c r="FD192">
        <v>35</v>
      </c>
      <c r="FE192">
        <v>0.43</v>
      </c>
      <c r="FF192">
        <v>7.0000000000000007E-2</v>
      </c>
      <c r="FG192">
        <v>2.6941548918724898</v>
      </c>
      <c r="FH192">
        <v>-0.1249363398059745</v>
      </c>
      <c r="FI192">
        <v>6.1849036809837818E-2</v>
      </c>
      <c r="FJ192">
        <v>1</v>
      </c>
      <c r="FK192">
        <v>-2.92282325</v>
      </c>
      <c r="FL192">
        <v>-4.1434108818003079E-2</v>
      </c>
      <c r="FM192">
        <v>5.4997209674105249E-2</v>
      </c>
      <c r="FN192">
        <v>1</v>
      </c>
      <c r="FO192">
        <v>410.0488666666667</v>
      </c>
      <c r="FP192">
        <v>0.147363737485667</v>
      </c>
      <c r="FQ192">
        <v>3.5408787358824537E-2</v>
      </c>
      <c r="FR192">
        <v>1</v>
      </c>
      <c r="FS192">
        <v>0.53003160000000005</v>
      </c>
      <c r="FT192">
        <v>0.39064045778611572</v>
      </c>
      <c r="FU192">
        <v>3.7918356623013093E-2</v>
      </c>
      <c r="FV192">
        <v>1</v>
      </c>
      <c r="FW192">
        <v>35.509426666666663</v>
      </c>
      <c r="FX192">
        <v>0.32389054505016168</v>
      </c>
      <c r="FY192">
        <v>2.35382799333811E-2</v>
      </c>
      <c r="FZ192">
        <v>1</v>
      </c>
      <c r="GA192">
        <v>5</v>
      </c>
      <c r="GB192">
        <v>5</v>
      </c>
      <c r="GC192" t="s">
        <v>420</v>
      </c>
      <c r="GD192">
        <v>3.1690100000000001</v>
      </c>
      <c r="GE192">
        <v>2.7971499999999998</v>
      </c>
      <c r="GF192">
        <v>0.10107099999999999</v>
      </c>
      <c r="GG192">
        <v>0.102371</v>
      </c>
      <c r="GH192">
        <v>0.15427399999999999</v>
      </c>
      <c r="GI192">
        <v>0.15354899999999999</v>
      </c>
      <c r="GJ192">
        <v>27640.799999999999</v>
      </c>
      <c r="GK192">
        <v>22070</v>
      </c>
      <c r="GL192">
        <v>28776.3</v>
      </c>
      <c r="GM192">
        <v>24116.7</v>
      </c>
      <c r="GN192">
        <v>30960.7</v>
      </c>
      <c r="GO192">
        <v>29796.6</v>
      </c>
      <c r="GP192">
        <v>39696.6</v>
      </c>
      <c r="GQ192">
        <v>39351.599999999999</v>
      </c>
      <c r="GR192">
        <v>2.0753499999999998</v>
      </c>
      <c r="GS192">
        <v>1.7912300000000001</v>
      </c>
      <c r="GT192">
        <v>8.8095699999999999E-2</v>
      </c>
      <c r="GU192">
        <v>0</v>
      </c>
      <c r="GV192">
        <v>33.962800000000001</v>
      </c>
      <c r="GW192">
        <v>999.9</v>
      </c>
      <c r="GX192">
        <v>63.8</v>
      </c>
      <c r="GY192">
        <v>36.4</v>
      </c>
      <c r="GZ192">
        <v>38.5229</v>
      </c>
      <c r="HA192">
        <v>62.48</v>
      </c>
      <c r="HB192">
        <v>28.810099999999998</v>
      </c>
      <c r="HC192">
        <v>1</v>
      </c>
      <c r="HD192">
        <v>0.598298</v>
      </c>
      <c r="HE192">
        <v>0</v>
      </c>
      <c r="HF192">
        <v>20.279499999999999</v>
      </c>
      <c r="HG192">
        <v>5.2226800000000004</v>
      </c>
      <c r="HH192">
        <v>11.914099999999999</v>
      </c>
      <c r="HI192">
        <v>4.9636500000000003</v>
      </c>
      <c r="HJ192">
        <v>3.2919999999999998</v>
      </c>
      <c r="HK192">
        <v>9999</v>
      </c>
      <c r="HL192">
        <v>9999</v>
      </c>
      <c r="HM192">
        <v>9999</v>
      </c>
      <c r="HN192">
        <v>999.9</v>
      </c>
      <c r="HO192">
        <v>4.9702700000000002</v>
      </c>
      <c r="HP192">
        <v>1.8752599999999999</v>
      </c>
      <c r="HQ192">
        <v>1.87399</v>
      </c>
      <c r="HR192">
        <v>1.8732</v>
      </c>
      <c r="HS192">
        <v>1.87469</v>
      </c>
      <c r="HT192">
        <v>1.8696600000000001</v>
      </c>
      <c r="HU192">
        <v>1.87378</v>
      </c>
      <c r="HV192">
        <v>1.87883</v>
      </c>
      <c r="HW192">
        <v>0</v>
      </c>
      <c r="HX192">
        <v>0</v>
      </c>
      <c r="HY192">
        <v>0</v>
      </c>
      <c r="HZ192">
        <v>0</v>
      </c>
      <c r="IA192" t="s">
        <v>421</v>
      </c>
      <c r="IB192" t="s">
        <v>422</v>
      </c>
      <c r="IC192" t="s">
        <v>423</v>
      </c>
      <c r="ID192" t="s">
        <v>423</v>
      </c>
      <c r="IE192" t="s">
        <v>423</v>
      </c>
      <c r="IF192" t="s">
        <v>423</v>
      </c>
      <c r="IG192">
        <v>0</v>
      </c>
      <c r="IH192">
        <v>100</v>
      </c>
      <c r="II192">
        <v>100</v>
      </c>
      <c r="IJ192">
        <v>1.2170000000000001</v>
      </c>
      <c r="IK192">
        <v>0.54100000000000004</v>
      </c>
      <c r="IL192">
        <v>1.1401828575046269</v>
      </c>
      <c r="IM192">
        <v>7.5022699049890511E-4</v>
      </c>
      <c r="IN192">
        <v>-1.9075414379404558E-6</v>
      </c>
      <c r="IO192">
        <v>4.87577687351772E-10</v>
      </c>
      <c r="IP192">
        <v>0.53793499999999028</v>
      </c>
      <c r="IQ192">
        <v>0</v>
      </c>
      <c r="IR192">
        <v>0</v>
      </c>
      <c r="IS192">
        <v>0</v>
      </c>
      <c r="IT192">
        <v>1</v>
      </c>
      <c r="IU192">
        <v>1943</v>
      </c>
      <c r="IV192">
        <v>1</v>
      </c>
      <c r="IW192">
        <v>21</v>
      </c>
      <c r="IX192">
        <v>2.1</v>
      </c>
      <c r="IY192">
        <v>4.4000000000000004</v>
      </c>
      <c r="IZ192">
        <v>1.10107</v>
      </c>
      <c r="JA192">
        <v>2.4377399999999998</v>
      </c>
      <c r="JB192">
        <v>1.42578</v>
      </c>
      <c r="JC192">
        <v>2.2656200000000002</v>
      </c>
      <c r="JD192">
        <v>1.5478499999999999</v>
      </c>
      <c r="JE192">
        <v>2.3986800000000001</v>
      </c>
      <c r="JF192">
        <v>39.292000000000002</v>
      </c>
      <c r="JG192">
        <v>14.2196</v>
      </c>
      <c r="JH192">
        <v>18</v>
      </c>
      <c r="JI192">
        <v>632.69100000000003</v>
      </c>
      <c r="JJ192">
        <v>427.51</v>
      </c>
      <c r="JK192">
        <v>33.998199999999997</v>
      </c>
      <c r="JL192">
        <v>34.708500000000001</v>
      </c>
      <c r="JM192">
        <v>30.000499999999999</v>
      </c>
      <c r="JN192">
        <v>34.592700000000001</v>
      </c>
      <c r="JO192">
        <v>34.525700000000001</v>
      </c>
      <c r="JP192">
        <v>22.054300000000001</v>
      </c>
      <c r="JQ192">
        <v>9.1595700000000004</v>
      </c>
      <c r="JR192">
        <v>100</v>
      </c>
      <c r="JS192">
        <v>-999.9</v>
      </c>
      <c r="JT192">
        <v>412.86099999999999</v>
      </c>
      <c r="JU192">
        <v>35</v>
      </c>
      <c r="JV192">
        <v>93.764399999999995</v>
      </c>
      <c r="JW192">
        <v>100.113</v>
      </c>
    </row>
    <row r="193" spans="1:283" x14ac:dyDescent="0.2">
      <c r="A193">
        <v>177</v>
      </c>
      <c r="B193">
        <v>1690414399.5</v>
      </c>
      <c r="C193">
        <v>36029.400000095367</v>
      </c>
      <c r="D193" t="s">
        <v>1259</v>
      </c>
      <c r="E193" t="s">
        <v>1260</v>
      </c>
      <c r="F193">
        <v>15</v>
      </c>
      <c r="P193">
        <v>1690414391.75</v>
      </c>
      <c r="Q193">
        <f t="shared" si="74"/>
        <v>4.9386588973383805E-4</v>
      </c>
      <c r="R193">
        <f t="shared" si="75"/>
        <v>0.49386588973383805</v>
      </c>
      <c r="S193">
        <f t="shared" si="76"/>
        <v>4.4505646154377727</v>
      </c>
      <c r="T193">
        <f t="shared" si="77"/>
        <v>409.84736666666657</v>
      </c>
      <c r="U193">
        <f t="shared" si="78"/>
        <v>95.599317973818714</v>
      </c>
      <c r="V193">
        <f t="shared" si="79"/>
        <v>9.67013702739529</v>
      </c>
      <c r="W193">
        <f t="shared" si="80"/>
        <v>41.457201578249638</v>
      </c>
      <c r="X193">
        <f t="shared" si="81"/>
        <v>2.3383524816925884E-2</v>
      </c>
      <c r="Y193">
        <f>IF(LEFT(CS193,1)&lt;&gt;"0",IF(LEFT(CS193,1)="1",3,CT193),$D$5+$E$5*(DJ193*DC193/($K$5*1000))+$F$5*(DJ193*DC193/($K$5*1000))*MAX(MIN(CQ193,$J$5),$I$5)*MAX(MIN(CQ193,$J$5),$I$5)+$G$5*MAX(MIN(CQ193,$J$5),$I$5)*(DJ193*DC193/($K$5*1000))+$H$5*(DJ193*DC193/($K$5*1000))*(DJ193*DC193/($K$5*1000)))</f>
        <v>2.9467692196616904</v>
      </c>
      <c r="Z193">
        <f t="shared" si="82"/>
        <v>2.3280926802306555E-2</v>
      </c>
      <c r="AA193">
        <f t="shared" si="83"/>
        <v>1.4559759631861166E-2</v>
      </c>
      <c r="AB193">
        <f t="shared" si="84"/>
        <v>98.067741292694407</v>
      </c>
      <c r="AC193">
        <f>(DE193+(AB193+2*0.95*0.0000000567*(((DE193+$B$7)+273)^4-(DE193+273)^4)-44100*Q193)/(1.84*29.3*Y193+8*0.95*0.0000000567*(DE193+273)^3))</f>
        <v>35.222205522246178</v>
      </c>
      <c r="AD193">
        <f>($C$7*DF193+$D$7*DG193+$E$7*AC193)</f>
        <v>34.941083333333339</v>
      </c>
      <c r="AE193">
        <f t="shared" si="85"/>
        <v>5.6299690300587004</v>
      </c>
      <c r="AF193">
        <f t="shared" si="86"/>
        <v>64.202462011549926</v>
      </c>
      <c r="AG193">
        <f t="shared" si="87"/>
        <v>3.5818891528160739</v>
      </c>
      <c r="AH193">
        <f t="shared" si="88"/>
        <v>5.5790526415820274</v>
      </c>
      <c r="AI193">
        <f t="shared" si="89"/>
        <v>2.0480798772426265</v>
      </c>
      <c r="AJ193">
        <f t="shared" si="90"/>
        <v>-21.779485737262259</v>
      </c>
      <c r="AK193">
        <f t="shared" si="91"/>
        <v>-26.03658515150736</v>
      </c>
      <c r="AL193">
        <f>2*0.95*0.0000000567*(((DE193+$B$7)+273)^4-(AD193+273)^4)</f>
        <v>-2.0606549926965538</v>
      </c>
      <c r="AM193">
        <f t="shared" si="92"/>
        <v>48.191015411228229</v>
      </c>
      <c r="AN193">
        <v>0</v>
      </c>
      <c r="AO193">
        <v>0</v>
      </c>
      <c r="AP193">
        <f>IF(AN193*$H$13&gt;=AR193,1,(AR193/(AR193-AN193*$H$13)))</f>
        <v>1</v>
      </c>
      <c r="AQ193">
        <f t="shared" si="93"/>
        <v>0</v>
      </c>
      <c r="AR193">
        <f>MAX(0,($B$13+$C$13*DJ193)/(1+$D$13*DJ193)*DC193/(DE193+273)*$E$13)</f>
        <v>52050.081064778926</v>
      </c>
      <c r="AS193" t="s">
        <v>414</v>
      </c>
      <c r="AT193">
        <v>12558.6</v>
      </c>
      <c r="AU193">
        <v>607.06799999999998</v>
      </c>
      <c r="AV193">
        <v>2188.17</v>
      </c>
      <c r="AW193">
        <f t="shared" si="94"/>
        <v>0.72256817340517421</v>
      </c>
      <c r="AX193">
        <v>-1.734461745173538</v>
      </c>
      <c r="AY193" t="s">
        <v>1261</v>
      </c>
      <c r="AZ193">
        <v>12542.3</v>
      </c>
      <c r="BA193">
        <v>655.4690384615385</v>
      </c>
      <c r="BB193">
        <v>1361.5</v>
      </c>
      <c r="BC193">
        <f t="shared" si="95"/>
        <v>0.51856846238594301</v>
      </c>
      <c r="BD193">
        <v>0.5</v>
      </c>
      <c r="BE193">
        <f t="shared" si="96"/>
        <v>505.19402956098162</v>
      </c>
      <c r="BF193">
        <f t="shared" si="97"/>
        <v>4.4505646154377727</v>
      </c>
      <c r="BG193">
        <f t="shared" si="98"/>
        <v>130.98884555799845</v>
      </c>
      <c r="BH193">
        <f t="shared" si="99"/>
        <v>1.2242873032339983E-2</v>
      </c>
      <c r="BI193">
        <f t="shared" si="100"/>
        <v>0.60717590892398099</v>
      </c>
      <c r="BJ193">
        <f t="shared" si="101"/>
        <v>519.54986588774386</v>
      </c>
      <c r="BK193" t="s">
        <v>1262</v>
      </c>
      <c r="BL193">
        <v>-4.41</v>
      </c>
      <c r="BM193">
        <f t="shared" si="102"/>
        <v>-4.41</v>
      </c>
      <c r="BN193">
        <f t="shared" si="103"/>
        <v>1.0032390745501285</v>
      </c>
      <c r="BO193">
        <f t="shared" si="104"/>
        <v>0.51689420352619242</v>
      </c>
      <c r="BP193">
        <f t="shared" si="105"/>
        <v>0.37703071267639043</v>
      </c>
      <c r="BQ193">
        <f t="shared" si="106"/>
        <v>0.93584439888347981</v>
      </c>
      <c r="BR193">
        <f t="shared" si="107"/>
        <v>0.52284419348024358</v>
      </c>
      <c r="BS193">
        <f t="shared" si="108"/>
        <v>-3.4776675995265411E-3</v>
      </c>
      <c r="BT193">
        <f t="shared" si="109"/>
        <v>1.0034776675995265</v>
      </c>
      <c r="BU193">
        <v>3472</v>
      </c>
      <c r="BV193">
        <v>300</v>
      </c>
      <c r="BW193">
        <v>300</v>
      </c>
      <c r="BX193">
        <v>300</v>
      </c>
      <c r="BY193">
        <v>12542.3</v>
      </c>
      <c r="BZ193">
        <v>1178.1500000000001</v>
      </c>
      <c r="CA193">
        <v>-9.8607399999999998E-3</v>
      </c>
      <c r="CB193">
        <v>-49.7</v>
      </c>
      <c r="CC193" t="s">
        <v>417</v>
      </c>
      <c r="CD193" t="s">
        <v>417</v>
      </c>
      <c r="CE193" t="s">
        <v>417</v>
      </c>
      <c r="CF193" t="s">
        <v>417</v>
      </c>
      <c r="CG193" t="s">
        <v>417</v>
      </c>
      <c r="CH193" t="s">
        <v>417</v>
      </c>
      <c r="CI193" t="s">
        <v>417</v>
      </c>
      <c r="CJ193" t="s">
        <v>417</v>
      </c>
      <c r="CK193" t="s">
        <v>417</v>
      </c>
      <c r="CL193" t="s">
        <v>417</v>
      </c>
      <c r="CM193">
        <f>$B$11*DK193+$C$11*DL193+$F$11*DW193*(1-DZ193)</f>
        <v>599.99776666666673</v>
      </c>
      <c r="CN193">
        <f t="shared" si="110"/>
        <v>505.19402956098162</v>
      </c>
      <c r="CO193">
        <f>($B$11*$D$9+$C$11*$D$9+$F$11*((EJ193+EB193)/MAX(EJ193+EB193+EK193, 0.1)*$I$9+EK193/MAX(EJ193+EB193+EK193, 0.1)*$J$9))/($B$11+$C$11+$F$11)</f>
        <v>0.84199318335404061</v>
      </c>
      <c r="CP193">
        <f>($B$11*$K$9+$C$11*$K$9+$F$11*((EJ193+EB193)/MAX(EJ193+EB193+EK193, 0.1)*$P$9+EK193/MAX(EJ193+EB193+EK193, 0.1)*$Q$9))/($B$11+$C$11+$F$11)</f>
        <v>0.16344684387329841</v>
      </c>
      <c r="CQ193">
        <v>6</v>
      </c>
      <c r="CR193">
        <v>0.5</v>
      </c>
      <c r="CS193" t="s">
        <v>418</v>
      </c>
      <c r="CT193">
        <v>2</v>
      </c>
      <c r="CU193">
        <v>1690414391.75</v>
      </c>
      <c r="CV193">
        <v>409.84736666666657</v>
      </c>
      <c r="CW193">
        <v>414.49880000000002</v>
      </c>
      <c r="CX193">
        <v>35.410683333333338</v>
      </c>
      <c r="CY193">
        <v>34.934463333333333</v>
      </c>
      <c r="CZ193">
        <v>408.67636666666658</v>
      </c>
      <c r="DA193">
        <v>34.883683333333337</v>
      </c>
      <c r="DB193">
        <v>600.19876666666664</v>
      </c>
      <c r="DC193">
        <v>101.0529333333333</v>
      </c>
      <c r="DD193">
        <v>9.9849263333333355E-2</v>
      </c>
      <c r="DE193">
        <v>34.777193333333337</v>
      </c>
      <c r="DF193">
        <v>34.941083333333339</v>
      </c>
      <c r="DG193">
        <v>999.9000000000002</v>
      </c>
      <c r="DH193">
        <v>0</v>
      </c>
      <c r="DI193">
        <v>0</v>
      </c>
      <c r="DJ193">
        <v>9993.2676666666684</v>
      </c>
      <c r="DK193">
        <v>0</v>
      </c>
      <c r="DL193">
        <v>98.678120000000007</v>
      </c>
      <c r="DM193">
        <v>-4.6036833333333336</v>
      </c>
      <c r="DN193">
        <v>424.94873333333328</v>
      </c>
      <c r="DO193">
        <v>429.5032333333333</v>
      </c>
      <c r="DP193">
        <v>0.49016416666666662</v>
      </c>
      <c r="DQ193">
        <v>414.49880000000002</v>
      </c>
      <c r="DR193">
        <v>34.934463333333333</v>
      </c>
      <c r="DS193">
        <v>3.5797583333333329</v>
      </c>
      <c r="DT193">
        <v>3.530225666666666</v>
      </c>
      <c r="DU193">
        <v>27.00284666666666</v>
      </c>
      <c r="DV193">
        <v>26.765806666666659</v>
      </c>
      <c r="DW193">
        <v>599.99776666666673</v>
      </c>
      <c r="DX193">
        <v>0.93299766666666695</v>
      </c>
      <c r="DY193">
        <v>6.7002299999999987E-2</v>
      </c>
      <c r="DZ193">
        <v>0</v>
      </c>
      <c r="EA193">
        <v>655.67366666666669</v>
      </c>
      <c r="EB193">
        <v>4.9993100000000004</v>
      </c>
      <c r="EC193">
        <v>5536.8756666666677</v>
      </c>
      <c r="ED193">
        <v>5203.7463333333326</v>
      </c>
      <c r="EE193">
        <v>41.061999999999983</v>
      </c>
      <c r="EF193">
        <v>42.816199999999967</v>
      </c>
      <c r="EG193">
        <v>41.875</v>
      </c>
      <c r="EH193">
        <v>42.686999999999983</v>
      </c>
      <c r="EI193">
        <v>42.883266666666671</v>
      </c>
      <c r="EJ193">
        <v>555.13233333333335</v>
      </c>
      <c r="EK193">
        <v>39.863333333333323</v>
      </c>
      <c r="EL193">
        <v>0</v>
      </c>
      <c r="EM193">
        <v>146</v>
      </c>
      <c r="EN193">
        <v>0</v>
      </c>
      <c r="EO193">
        <v>655.4690384615385</v>
      </c>
      <c r="EP193">
        <v>-72.759418824986525</v>
      </c>
      <c r="EQ193">
        <v>-383.92307399666731</v>
      </c>
      <c r="ER193">
        <v>5540.6773076923082</v>
      </c>
      <c r="ES193">
        <v>15</v>
      </c>
      <c r="ET193">
        <v>1690414419.5</v>
      </c>
      <c r="EU193" t="s">
        <v>1263</v>
      </c>
      <c r="EV193">
        <v>1690414416.5</v>
      </c>
      <c r="EW193">
        <v>1690414419.5</v>
      </c>
      <c r="EX193">
        <v>134</v>
      </c>
      <c r="EY193">
        <v>-4.4999999999999998E-2</v>
      </c>
      <c r="EZ193">
        <v>-1.4E-2</v>
      </c>
      <c r="FA193">
        <v>1.171</v>
      </c>
      <c r="FB193">
        <v>0.52700000000000002</v>
      </c>
      <c r="FC193">
        <v>415</v>
      </c>
      <c r="FD193">
        <v>35</v>
      </c>
      <c r="FE193">
        <v>0.39</v>
      </c>
      <c r="FF193">
        <v>0.2</v>
      </c>
      <c r="FG193">
        <v>4.4036475107919557</v>
      </c>
      <c r="FH193">
        <v>-6.4916726800164457E-2</v>
      </c>
      <c r="FI193">
        <v>3.8262729502025368E-2</v>
      </c>
      <c r="FJ193">
        <v>1</v>
      </c>
      <c r="FK193">
        <v>-4.6391348780487807</v>
      </c>
      <c r="FL193">
        <v>0.43828055749129141</v>
      </c>
      <c r="FM193">
        <v>7.6989657560782757E-2</v>
      </c>
      <c r="FN193">
        <v>1</v>
      </c>
      <c r="FO193">
        <v>409.88983870967752</v>
      </c>
      <c r="FP193">
        <v>5.0032258062823937E-2</v>
      </c>
      <c r="FQ193">
        <v>2.4985281827755751E-2</v>
      </c>
      <c r="FR193">
        <v>1</v>
      </c>
      <c r="FS193">
        <v>0.46194912195121951</v>
      </c>
      <c r="FT193">
        <v>0.48054562369338011</v>
      </c>
      <c r="FU193">
        <v>4.7741483949672481E-2</v>
      </c>
      <c r="FV193">
        <v>1</v>
      </c>
      <c r="FW193">
        <v>35.414345161290321</v>
      </c>
      <c r="FX193">
        <v>0.49459838709678422</v>
      </c>
      <c r="FY193">
        <v>3.7011252331791263E-2</v>
      </c>
      <c r="FZ193">
        <v>1</v>
      </c>
      <c r="GA193">
        <v>5</v>
      </c>
      <c r="GB193">
        <v>5</v>
      </c>
      <c r="GC193" t="s">
        <v>420</v>
      </c>
      <c r="GD193">
        <v>3.1689400000000001</v>
      </c>
      <c r="GE193">
        <v>2.7969900000000001</v>
      </c>
      <c r="GF193">
        <v>0.101005</v>
      </c>
      <c r="GG193">
        <v>0.10263799999999999</v>
      </c>
      <c r="GH193">
        <v>0.15398700000000001</v>
      </c>
      <c r="GI193">
        <v>0.15343399999999999</v>
      </c>
      <c r="GJ193">
        <v>27628.7</v>
      </c>
      <c r="GK193">
        <v>22054.3</v>
      </c>
      <c r="GL193">
        <v>28762.5</v>
      </c>
      <c r="GM193">
        <v>24107.3</v>
      </c>
      <c r="GN193">
        <v>30958.400000000001</v>
      </c>
      <c r="GO193">
        <v>29790</v>
      </c>
      <c r="GP193">
        <v>39678.800000000003</v>
      </c>
      <c r="GQ193">
        <v>39336.5</v>
      </c>
      <c r="GR193">
        <v>2.07328</v>
      </c>
      <c r="GS193">
        <v>1.7937000000000001</v>
      </c>
      <c r="GT193">
        <v>7.1119500000000002E-2</v>
      </c>
      <c r="GU193">
        <v>0</v>
      </c>
      <c r="GV193">
        <v>33.768700000000003</v>
      </c>
      <c r="GW193">
        <v>999.9</v>
      </c>
      <c r="GX193">
        <v>63.6</v>
      </c>
      <c r="GY193">
        <v>36.4</v>
      </c>
      <c r="GZ193">
        <v>38.400500000000001</v>
      </c>
      <c r="HA193">
        <v>62.19</v>
      </c>
      <c r="HB193">
        <v>28.173100000000002</v>
      </c>
      <c r="HC193">
        <v>1</v>
      </c>
      <c r="HD193">
        <v>0.61702000000000001</v>
      </c>
      <c r="HE193">
        <v>0</v>
      </c>
      <c r="HF193">
        <v>20.284199999999998</v>
      </c>
      <c r="HG193">
        <v>5.2231300000000003</v>
      </c>
      <c r="HH193">
        <v>11.914099999999999</v>
      </c>
      <c r="HI193">
        <v>4.9635499999999997</v>
      </c>
      <c r="HJ193">
        <v>3.2919999999999998</v>
      </c>
      <c r="HK193">
        <v>9999</v>
      </c>
      <c r="HL193">
        <v>9999</v>
      </c>
      <c r="HM193">
        <v>9999</v>
      </c>
      <c r="HN193">
        <v>999.9</v>
      </c>
      <c r="HO193">
        <v>4.9703099999999996</v>
      </c>
      <c r="HP193">
        <v>1.87531</v>
      </c>
      <c r="HQ193">
        <v>1.8740699999999999</v>
      </c>
      <c r="HR193">
        <v>1.8732599999999999</v>
      </c>
      <c r="HS193">
        <v>1.87469</v>
      </c>
      <c r="HT193">
        <v>1.8696600000000001</v>
      </c>
      <c r="HU193">
        <v>1.87378</v>
      </c>
      <c r="HV193">
        <v>1.8788499999999999</v>
      </c>
      <c r="HW193">
        <v>0</v>
      </c>
      <c r="HX193">
        <v>0</v>
      </c>
      <c r="HY193">
        <v>0</v>
      </c>
      <c r="HZ193">
        <v>0</v>
      </c>
      <c r="IA193" t="s">
        <v>421</v>
      </c>
      <c r="IB193" t="s">
        <v>422</v>
      </c>
      <c r="IC193" t="s">
        <v>423</v>
      </c>
      <c r="ID193" t="s">
        <v>423</v>
      </c>
      <c r="IE193" t="s">
        <v>423</v>
      </c>
      <c r="IF193" t="s">
        <v>423</v>
      </c>
      <c r="IG193">
        <v>0</v>
      </c>
      <c r="IH193">
        <v>100</v>
      </c>
      <c r="II193">
        <v>100</v>
      </c>
      <c r="IJ193">
        <v>1.171</v>
      </c>
      <c r="IK193">
        <v>0.52700000000000002</v>
      </c>
      <c r="IL193">
        <v>1.1974777742756371</v>
      </c>
      <c r="IM193">
        <v>7.5022699049890511E-4</v>
      </c>
      <c r="IN193">
        <v>-1.9075414379404558E-6</v>
      </c>
      <c r="IO193">
        <v>4.87577687351772E-10</v>
      </c>
      <c r="IP193">
        <v>0.54095000000000226</v>
      </c>
      <c r="IQ193">
        <v>0</v>
      </c>
      <c r="IR193">
        <v>0</v>
      </c>
      <c r="IS193">
        <v>0</v>
      </c>
      <c r="IT193">
        <v>1</v>
      </c>
      <c r="IU193">
        <v>1943</v>
      </c>
      <c r="IV193">
        <v>1</v>
      </c>
      <c r="IW193">
        <v>21</v>
      </c>
      <c r="IX193">
        <v>2.2000000000000002</v>
      </c>
      <c r="IY193">
        <v>2.1</v>
      </c>
      <c r="IZ193">
        <v>1.1035200000000001</v>
      </c>
      <c r="JA193">
        <v>2.4365199999999998</v>
      </c>
      <c r="JB193">
        <v>1.42578</v>
      </c>
      <c r="JC193">
        <v>2.2656200000000002</v>
      </c>
      <c r="JD193">
        <v>1.5478499999999999</v>
      </c>
      <c r="JE193">
        <v>2.4853499999999999</v>
      </c>
      <c r="JF193">
        <v>39.366700000000002</v>
      </c>
      <c r="JG193">
        <v>14.2196</v>
      </c>
      <c r="JH193">
        <v>18</v>
      </c>
      <c r="JI193">
        <v>632.39099999999996</v>
      </c>
      <c r="JJ193">
        <v>429.846</v>
      </c>
      <c r="JK193">
        <v>34.243200000000002</v>
      </c>
      <c r="JL193">
        <v>34.866799999999998</v>
      </c>
      <c r="JM193">
        <v>30.000599999999999</v>
      </c>
      <c r="JN193">
        <v>34.729900000000001</v>
      </c>
      <c r="JO193">
        <v>34.658200000000001</v>
      </c>
      <c r="JP193">
        <v>22.116700000000002</v>
      </c>
      <c r="JQ193">
        <v>8.3229500000000005</v>
      </c>
      <c r="JR193">
        <v>100</v>
      </c>
      <c r="JS193">
        <v>-999.9</v>
      </c>
      <c r="JT193">
        <v>414.584</v>
      </c>
      <c r="JU193">
        <v>35</v>
      </c>
      <c r="JV193">
        <v>93.721000000000004</v>
      </c>
      <c r="JW193">
        <v>100.075</v>
      </c>
    </row>
    <row r="194" spans="1:283" x14ac:dyDescent="0.2">
      <c r="A194">
        <v>178</v>
      </c>
      <c r="B194">
        <v>1690414552</v>
      </c>
      <c r="C194">
        <v>36181.900000095367</v>
      </c>
      <c r="D194" t="s">
        <v>1264</v>
      </c>
      <c r="E194" t="s">
        <v>1265</v>
      </c>
      <c r="F194">
        <v>15</v>
      </c>
      <c r="P194">
        <v>1690414544.25</v>
      </c>
      <c r="Q194">
        <f t="shared" si="74"/>
        <v>7.0012282863675325E-4</v>
      </c>
      <c r="R194">
        <f t="shared" si="75"/>
        <v>0.70012282863675324</v>
      </c>
      <c r="S194">
        <f t="shared" si="76"/>
        <v>5.9449206699433201</v>
      </c>
      <c r="T194">
        <f t="shared" si="77"/>
        <v>410.03009999999989</v>
      </c>
      <c r="U194">
        <f t="shared" si="78"/>
        <v>138.86900780314718</v>
      </c>
      <c r="V194">
        <f t="shared" si="79"/>
        <v>14.046816285658704</v>
      </c>
      <c r="W194">
        <f t="shared" si="80"/>
        <v>41.475182817283269</v>
      </c>
      <c r="X194">
        <f t="shared" si="81"/>
        <v>3.642482508167403E-2</v>
      </c>
      <c r="Y194">
        <f>IF(LEFT(CS194,1)&lt;&gt;"0",IF(LEFT(CS194,1)="1",3,CT194),$D$5+$E$5*(DJ194*DC194/($K$5*1000))+$F$5*(DJ194*DC194/($K$5*1000))*MAX(MIN(CQ194,$J$5),$I$5)*MAX(MIN(CQ194,$J$5),$I$5)+$G$5*MAX(MIN(CQ194,$J$5),$I$5)*(DJ194*DC194/($K$5*1000))+$H$5*(DJ194*DC194/($K$5*1000))*(DJ194*DC194/($K$5*1000)))</f>
        <v>2.948095418527962</v>
      </c>
      <c r="Z194">
        <f t="shared" si="82"/>
        <v>3.6176640712921107E-2</v>
      </c>
      <c r="AA194">
        <f t="shared" si="83"/>
        <v>2.2632557710321154E-2</v>
      </c>
      <c r="AB194">
        <f t="shared" si="84"/>
        <v>98.059621312319777</v>
      </c>
      <c r="AC194">
        <f>(DE194+(AB194+2*0.95*0.0000000567*(((DE194+$B$7)+273)^4-(DE194+273)^4)-44100*Q194)/(1.84*29.3*Y194+8*0.95*0.0000000567*(DE194+273)^3))</f>
        <v>34.742674627247574</v>
      </c>
      <c r="AD194">
        <f>($C$7*DF194+$D$7*DG194+$E$7*AC194)</f>
        <v>34.425826666666673</v>
      </c>
      <c r="AE194">
        <f t="shared" si="85"/>
        <v>5.4712392437295465</v>
      </c>
      <c r="AF194">
        <f t="shared" si="86"/>
        <v>66.100441848802831</v>
      </c>
      <c r="AG194">
        <f t="shared" si="87"/>
        <v>3.6014549758075907</v>
      </c>
      <c r="AH194">
        <f t="shared" si="88"/>
        <v>5.4484582478972001</v>
      </c>
      <c r="AI194">
        <f t="shared" si="89"/>
        <v>1.8697842679219558</v>
      </c>
      <c r="AJ194">
        <f t="shared" si="90"/>
        <v>-30.875416742880819</v>
      </c>
      <c r="AK194">
        <f t="shared" si="91"/>
        <v>-11.922448184880556</v>
      </c>
      <c r="AL194">
        <f>2*0.95*0.0000000567*(((DE194+$B$7)+273)^4-(AD194+273)^4)</f>
        <v>-0.93885215212987416</v>
      </c>
      <c r="AM194">
        <f t="shared" si="92"/>
        <v>54.322904232428534</v>
      </c>
      <c r="AN194">
        <v>0</v>
      </c>
      <c r="AO194">
        <v>0</v>
      </c>
      <c r="AP194">
        <f>IF(AN194*$H$13&gt;=AR194,1,(AR194/(AR194-AN194*$H$13)))</f>
        <v>1</v>
      </c>
      <c r="AQ194">
        <f t="shared" si="93"/>
        <v>0</v>
      </c>
      <c r="AR194">
        <f>MAX(0,($B$13+$C$13*DJ194)/(1+$D$13*DJ194)*DC194/(DE194+273)*$E$13)</f>
        <v>52159.950736369348</v>
      </c>
      <c r="AS194" t="s">
        <v>414</v>
      </c>
      <c r="AT194">
        <v>12558.6</v>
      </c>
      <c r="AU194">
        <v>607.06799999999998</v>
      </c>
      <c r="AV194">
        <v>2188.17</v>
      </c>
      <c r="AW194">
        <f t="shared" si="94"/>
        <v>0.72256817340517421</v>
      </c>
      <c r="AX194">
        <v>-1.734461745173538</v>
      </c>
      <c r="AY194" t="s">
        <v>1266</v>
      </c>
      <c r="AZ194">
        <v>12531.8</v>
      </c>
      <c r="BA194">
        <v>680.1433461538461</v>
      </c>
      <c r="BB194">
        <v>1204.06</v>
      </c>
      <c r="BC194">
        <f t="shared" si="95"/>
        <v>0.43512503849156514</v>
      </c>
      <c r="BD194">
        <v>0.5</v>
      </c>
      <c r="BE194">
        <f t="shared" si="96"/>
        <v>505.15122497011367</v>
      </c>
      <c r="BF194">
        <f t="shared" si="97"/>
        <v>5.9449206699433201</v>
      </c>
      <c r="BG194">
        <f t="shared" si="98"/>
        <v>109.90197310459099</v>
      </c>
      <c r="BH194">
        <f t="shared" si="99"/>
        <v>1.5202145487366075E-2</v>
      </c>
      <c r="BI194">
        <f t="shared" si="100"/>
        <v>0.817326379084099</v>
      </c>
      <c r="BJ194">
        <f t="shared" si="101"/>
        <v>494.85782510601081</v>
      </c>
      <c r="BK194" t="s">
        <v>1267</v>
      </c>
      <c r="BL194">
        <v>-709.39</v>
      </c>
      <c r="BM194">
        <f t="shared" si="102"/>
        <v>-709.39</v>
      </c>
      <c r="BN194">
        <f t="shared" si="103"/>
        <v>1.5891649917778183</v>
      </c>
      <c r="BO194">
        <f t="shared" si="104"/>
        <v>0.27380733954174602</v>
      </c>
      <c r="BP194">
        <f t="shared" si="105"/>
        <v>0.33963403691381722</v>
      </c>
      <c r="BQ194">
        <f t="shared" si="106"/>
        <v>0.87759409480554829</v>
      </c>
      <c r="BR194">
        <f t="shared" si="107"/>
        <v>0.62242031190903568</v>
      </c>
      <c r="BS194">
        <f t="shared" si="108"/>
        <v>-0.28558125238732196</v>
      </c>
      <c r="BT194">
        <f t="shared" si="109"/>
        <v>1.285581252387322</v>
      </c>
      <c r="BU194">
        <v>3474</v>
      </c>
      <c r="BV194">
        <v>300</v>
      </c>
      <c r="BW194">
        <v>300</v>
      </c>
      <c r="BX194">
        <v>300</v>
      </c>
      <c r="BY194">
        <v>12531.8</v>
      </c>
      <c r="BZ194">
        <v>1129.24</v>
      </c>
      <c r="CA194">
        <v>-9.8513999999999997E-3</v>
      </c>
      <c r="CB194">
        <v>-12.32</v>
      </c>
      <c r="CC194" t="s">
        <v>417</v>
      </c>
      <c r="CD194" t="s">
        <v>417</v>
      </c>
      <c r="CE194" t="s">
        <v>417</v>
      </c>
      <c r="CF194" t="s">
        <v>417</v>
      </c>
      <c r="CG194" t="s">
        <v>417</v>
      </c>
      <c r="CH194" t="s">
        <v>417</v>
      </c>
      <c r="CI194" t="s">
        <v>417</v>
      </c>
      <c r="CJ194" t="s">
        <v>417</v>
      </c>
      <c r="CK194" t="s">
        <v>417</v>
      </c>
      <c r="CL194" t="s">
        <v>417</v>
      </c>
      <c r="CM194">
        <f>$B$11*DK194+$C$11*DL194+$F$11*DW194*(1-DZ194)</f>
        <v>599.94679999999983</v>
      </c>
      <c r="CN194">
        <f t="shared" si="110"/>
        <v>505.15122497011367</v>
      </c>
      <c r="CO194">
        <f>($B$11*$D$9+$C$11*$D$9+$F$11*((EJ194+EB194)/MAX(EJ194+EB194+EK194, 0.1)*$I$9+EK194/MAX(EJ194+EB194+EK194, 0.1)*$J$9))/($B$11+$C$11+$F$11)</f>
        <v>0.8419933650285556</v>
      </c>
      <c r="CP194">
        <f>($B$11*$K$9+$C$11*$K$9+$F$11*((EJ194+EB194)/MAX(EJ194+EB194+EK194, 0.1)*$P$9+EK194/MAX(EJ194+EB194+EK194, 0.1)*$Q$9))/($B$11+$C$11+$F$11)</f>
        <v>0.16344719450511247</v>
      </c>
      <c r="CQ194">
        <v>6</v>
      </c>
      <c r="CR194">
        <v>0.5</v>
      </c>
      <c r="CS194" t="s">
        <v>418</v>
      </c>
      <c r="CT194">
        <v>2</v>
      </c>
      <c r="CU194">
        <v>1690414544.25</v>
      </c>
      <c r="CV194">
        <v>410.03009999999989</v>
      </c>
      <c r="CW194">
        <v>416.26016666666658</v>
      </c>
      <c r="CX194">
        <v>35.604543333333318</v>
      </c>
      <c r="CY194">
        <v>34.929556666666677</v>
      </c>
      <c r="CZ194">
        <v>408.82310000000001</v>
      </c>
      <c r="DA194">
        <v>35.073543333333333</v>
      </c>
      <c r="DB194">
        <v>600.18543333333344</v>
      </c>
      <c r="DC194">
        <v>101.05159999999999</v>
      </c>
      <c r="DD194">
        <v>9.9956476666666669E-2</v>
      </c>
      <c r="DE194">
        <v>34.350813333333328</v>
      </c>
      <c r="DF194">
        <v>34.425826666666673</v>
      </c>
      <c r="DG194">
        <v>999.9000000000002</v>
      </c>
      <c r="DH194">
        <v>0</v>
      </c>
      <c r="DI194">
        <v>0</v>
      </c>
      <c r="DJ194">
        <v>10000.933333333331</v>
      </c>
      <c r="DK194">
        <v>0</v>
      </c>
      <c r="DL194">
        <v>116.4636666666667</v>
      </c>
      <c r="DM194">
        <v>-6.2631893333333331</v>
      </c>
      <c r="DN194">
        <v>425.13196666666659</v>
      </c>
      <c r="DO194">
        <v>431.3261333333333</v>
      </c>
      <c r="DP194">
        <v>0.67118233333333355</v>
      </c>
      <c r="DQ194">
        <v>416.26016666666658</v>
      </c>
      <c r="DR194">
        <v>34.929556666666677</v>
      </c>
      <c r="DS194">
        <v>3.597510333333334</v>
      </c>
      <c r="DT194">
        <v>3.5296859999999999</v>
      </c>
      <c r="DU194">
        <v>27.08709666666666</v>
      </c>
      <c r="DV194">
        <v>26.763213333333329</v>
      </c>
      <c r="DW194">
        <v>599.94679999999983</v>
      </c>
      <c r="DX194">
        <v>0.9329939666666669</v>
      </c>
      <c r="DY194">
        <v>6.7005996666666665E-2</v>
      </c>
      <c r="DZ194">
        <v>0</v>
      </c>
      <c r="EA194">
        <v>680.40136666666672</v>
      </c>
      <c r="EB194">
        <v>4.9993100000000004</v>
      </c>
      <c r="EC194">
        <v>7582.1073333333334</v>
      </c>
      <c r="ED194">
        <v>5203.2920000000013</v>
      </c>
      <c r="EE194">
        <v>40.780999999999992</v>
      </c>
      <c r="EF194">
        <v>42.754133333333343</v>
      </c>
      <c r="EG194">
        <v>41.754133333333343</v>
      </c>
      <c r="EH194">
        <v>42.510333333333328</v>
      </c>
      <c r="EI194">
        <v>42.620766666666647</v>
      </c>
      <c r="EJ194">
        <v>555.08233333333339</v>
      </c>
      <c r="EK194">
        <v>39.863666666666653</v>
      </c>
      <c r="EL194">
        <v>0</v>
      </c>
      <c r="EM194">
        <v>152</v>
      </c>
      <c r="EN194">
        <v>0</v>
      </c>
      <c r="EO194">
        <v>680.1433461538461</v>
      </c>
      <c r="EP194">
        <v>-93.258974368795833</v>
      </c>
      <c r="EQ194">
        <v>-18907.224283256321</v>
      </c>
      <c r="ER194">
        <v>7631.4696153846162</v>
      </c>
      <c r="ES194">
        <v>15</v>
      </c>
      <c r="ET194">
        <v>1690414577</v>
      </c>
      <c r="EU194" t="s">
        <v>1268</v>
      </c>
      <c r="EV194">
        <v>1690414577</v>
      </c>
      <c r="EW194">
        <v>1690414574</v>
      </c>
      <c r="EX194">
        <v>135</v>
      </c>
      <c r="EY194">
        <v>3.6999999999999998E-2</v>
      </c>
      <c r="EZ194">
        <v>4.0000000000000001E-3</v>
      </c>
      <c r="FA194">
        <v>1.2070000000000001</v>
      </c>
      <c r="FB194">
        <v>0.53100000000000003</v>
      </c>
      <c r="FC194">
        <v>416</v>
      </c>
      <c r="FD194">
        <v>35</v>
      </c>
      <c r="FE194">
        <v>0.37</v>
      </c>
      <c r="FF194">
        <v>0.15</v>
      </c>
      <c r="FG194">
        <v>5.9868715090229498</v>
      </c>
      <c r="FH194">
        <v>-0.3072863336782844</v>
      </c>
      <c r="FI194">
        <v>3.6595851597566252E-2</v>
      </c>
      <c r="FJ194">
        <v>1</v>
      </c>
      <c r="FK194">
        <v>-6.2784985365853654</v>
      </c>
      <c r="FL194">
        <v>0.17589219512194471</v>
      </c>
      <c r="FM194">
        <v>3.9717293374301972E-2</v>
      </c>
      <c r="FN194">
        <v>1</v>
      </c>
      <c r="FO194">
        <v>409.99599999999998</v>
      </c>
      <c r="FP194">
        <v>6.9290322580877528E-2</v>
      </c>
      <c r="FQ194">
        <v>1.589887397108173E-2</v>
      </c>
      <c r="FR194">
        <v>1</v>
      </c>
      <c r="FS194">
        <v>0.64718958536585369</v>
      </c>
      <c r="FT194">
        <v>0.43723268989547109</v>
      </c>
      <c r="FU194">
        <v>4.405858978455493E-2</v>
      </c>
      <c r="FV194">
        <v>1</v>
      </c>
      <c r="FW194">
        <v>35.597512903225812</v>
      </c>
      <c r="FX194">
        <v>0.28767096774194267</v>
      </c>
      <c r="FY194">
        <v>2.2960242523383068E-2</v>
      </c>
      <c r="FZ194">
        <v>1</v>
      </c>
      <c r="GA194">
        <v>5</v>
      </c>
      <c r="GB194">
        <v>5</v>
      </c>
      <c r="GC194" t="s">
        <v>420</v>
      </c>
      <c r="GD194">
        <v>3.1688700000000001</v>
      </c>
      <c r="GE194">
        <v>2.7966799999999998</v>
      </c>
      <c r="GF194">
        <v>0.101007</v>
      </c>
      <c r="GG194">
        <v>0.10294</v>
      </c>
      <c r="GH194">
        <v>0.15439900000000001</v>
      </c>
      <c r="GI194">
        <v>0.153393</v>
      </c>
      <c r="GJ194">
        <v>27623.200000000001</v>
      </c>
      <c r="GK194">
        <v>22044</v>
      </c>
      <c r="GL194">
        <v>28757.3</v>
      </c>
      <c r="GM194">
        <v>24104.6</v>
      </c>
      <c r="GN194">
        <v>30938.6</v>
      </c>
      <c r="GO194">
        <v>29788.2</v>
      </c>
      <c r="GP194">
        <v>39671.9</v>
      </c>
      <c r="GQ194">
        <v>39331.699999999997</v>
      </c>
      <c r="GR194">
        <v>2.0716000000000001</v>
      </c>
      <c r="GS194">
        <v>1.7971299999999999</v>
      </c>
      <c r="GT194">
        <v>8.9496400000000004E-2</v>
      </c>
      <c r="GU194">
        <v>0</v>
      </c>
      <c r="GV194">
        <v>32.9437</v>
      </c>
      <c r="GW194">
        <v>999.9</v>
      </c>
      <c r="GX194">
        <v>63.4</v>
      </c>
      <c r="GY194">
        <v>36.299999999999997</v>
      </c>
      <c r="GZ194">
        <v>38.072000000000003</v>
      </c>
      <c r="HA194">
        <v>61.44</v>
      </c>
      <c r="HB194">
        <v>28.894200000000001</v>
      </c>
      <c r="HC194">
        <v>1</v>
      </c>
      <c r="HD194">
        <v>0.62518799999999997</v>
      </c>
      <c r="HE194">
        <v>0</v>
      </c>
      <c r="HF194">
        <v>20.283899999999999</v>
      </c>
      <c r="HG194">
        <v>5.2235800000000001</v>
      </c>
      <c r="HH194">
        <v>11.914099999999999</v>
      </c>
      <c r="HI194">
        <v>4.9631499999999997</v>
      </c>
      <c r="HJ194">
        <v>3.2919999999999998</v>
      </c>
      <c r="HK194">
        <v>9999</v>
      </c>
      <c r="HL194">
        <v>9999</v>
      </c>
      <c r="HM194">
        <v>9999</v>
      </c>
      <c r="HN194">
        <v>999.9</v>
      </c>
      <c r="HO194">
        <v>4.9703200000000001</v>
      </c>
      <c r="HP194">
        <v>1.87531</v>
      </c>
      <c r="HQ194">
        <v>1.87408</v>
      </c>
      <c r="HR194">
        <v>1.8732800000000001</v>
      </c>
      <c r="HS194">
        <v>1.87469</v>
      </c>
      <c r="HT194">
        <v>1.8696600000000001</v>
      </c>
      <c r="HU194">
        <v>1.87378</v>
      </c>
      <c r="HV194">
        <v>1.8788400000000001</v>
      </c>
      <c r="HW194">
        <v>0</v>
      </c>
      <c r="HX194">
        <v>0</v>
      </c>
      <c r="HY194">
        <v>0</v>
      </c>
      <c r="HZ194">
        <v>0</v>
      </c>
      <c r="IA194" t="s">
        <v>421</v>
      </c>
      <c r="IB194" t="s">
        <v>422</v>
      </c>
      <c r="IC194" t="s">
        <v>423</v>
      </c>
      <c r="ID194" t="s">
        <v>423</v>
      </c>
      <c r="IE194" t="s">
        <v>423</v>
      </c>
      <c r="IF194" t="s">
        <v>423</v>
      </c>
      <c r="IG194">
        <v>0</v>
      </c>
      <c r="IH194">
        <v>100</v>
      </c>
      <c r="II194">
        <v>100</v>
      </c>
      <c r="IJ194">
        <v>1.2070000000000001</v>
      </c>
      <c r="IK194">
        <v>0.53100000000000003</v>
      </c>
      <c r="IL194">
        <v>1.152555408014424</v>
      </c>
      <c r="IM194">
        <v>7.5022699049890511E-4</v>
      </c>
      <c r="IN194">
        <v>-1.9075414379404558E-6</v>
      </c>
      <c r="IO194">
        <v>4.87577687351772E-10</v>
      </c>
      <c r="IP194">
        <v>0.52719999999999345</v>
      </c>
      <c r="IQ194">
        <v>0</v>
      </c>
      <c r="IR194">
        <v>0</v>
      </c>
      <c r="IS194">
        <v>0</v>
      </c>
      <c r="IT194">
        <v>1</v>
      </c>
      <c r="IU194">
        <v>1943</v>
      </c>
      <c r="IV194">
        <v>1</v>
      </c>
      <c r="IW194">
        <v>21</v>
      </c>
      <c r="IX194">
        <v>2.2999999999999998</v>
      </c>
      <c r="IY194">
        <v>2.2000000000000002</v>
      </c>
      <c r="IZ194">
        <v>1.1071800000000001</v>
      </c>
      <c r="JA194">
        <v>2.4340799999999998</v>
      </c>
      <c r="JB194">
        <v>1.42578</v>
      </c>
      <c r="JC194">
        <v>2.2656200000000002</v>
      </c>
      <c r="JD194">
        <v>1.5478499999999999</v>
      </c>
      <c r="JE194">
        <v>2.4206500000000002</v>
      </c>
      <c r="JF194">
        <v>39.416600000000003</v>
      </c>
      <c r="JG194">
        <v>14.2021</v>
      </c>
      <c r="JH194">
        <v>18</v>
      </c>
      <c r="JI194">
        <v>631.90800000000002</v>
      </c>
      <c r="JJ194">
        <v>432.40800000000002</v>
      </c>
      <c r="JK194">
        <v>34.136299999999999</v>
      </c>
      <c r="JL194">
        <v>34.958199999999998</v>
      </c>
      <c r="JM194">
        <v>30.0001</v>
      </c>
      <c r="JN194">
        <v>34.814999999999998</v>
      </c>
      <c r="JO194">
        <v>34.736499999999999</v>
      </c>
      <c r="JP194">
        <v>22.189499999999999</v>
      </c>
      <c r="JQ194">
        <v>7.2339200000000003</v>
      </c>
      <c r="JR194">
        <v>100</v>
      </c>
      <c r="JS194">
        <v>-999.9</v>
      </c>
      <c r="JT194">
        <v>416.18400000000003</v>
      </c>
      <c r="JU194">
        <v>35</v>
      </c>
      <c r="JV194">
        <v>93.704499999999996</v>
      </c>
      <c r="JW194">
        <v>100.063</v>
      </c>
    </row>
    <row r="195" spans="1:283" x14ac:dyDescent="0.2">
      <c r="A195">
        <v>179</v>
      </c>
      <c r="B195">
        <v>1690414751</v>
      </c>
      <c r="C195">
        <v>36380.900000095367</v>
      </c>
      <c r="D195" t="s">
        <v>1269</v>
      </c>
      <c r="E195" t="s">
        <v>1270</v>
      </c>
      <c r="F195">
        <v>15</v>
      </c>
      <c r="P195">
        <v>1690414743</v>
      </c>
      <c r="Q195">
        <f t="shared" si="74"/>
        <v>4.7567282032295047E-5</v>
      </c>
      <c r="R195">
        <f t="shared" si="75"/>
        <v>4.7567282032295044E-2</v>
      </c>
      <c r="S195">
        <f t="shared" si="76"/>
        <v>1.1671618973098654</v>
      </c>
      <c r="T195">
        <f t="shared" si="77"/>
        <v>409.95496774193549</v>
      </c>
      <c r="U195">
        <f t="shared" si="78"/>
        <v>-349.22493018037562</v>
      </c>
      <c r="V195">
        <f t="shared" si="79"/>
        <v>-35.323283802958507</v>
      </c>
      <c r="W195">
        <f t="shared" si="80"/>
        <v>41.465984872562316</v>
      </c>
      <c r="X195">
        <f t="shared" si="81"/>
        <v>2.4638607919719798E-3</v>
      </c>
      <c r="Y195">
        <f>IF(LEFT(CS195,1)&lt;&gt;"0",IF(LEFT(CS195,1)="1",3,CT195),$D$5+$E$5*(DJ195*DC195/($K$5*1000))+$F$5*(DJ195*DC195/($K$5*1000))*MAX(MIN(CQ195,$J$5),$I$5)*MAX(MIN(CQ195,$J$5),$I$5)+$G$5*MAX(MIN(CQ195,$J$5),$I$5)*(DJ195*DC195/($K$5*1000))+$H$5*(DJ195*DC195/($K$5*1000))*(DJ195*DC195/($K$5*1000)))</f>
        <v>2.9472373936039489</v>
      </c>
      <c r="Z195">
        <f t="shared" si="82"/>
        <v>2.4627170529731061E-3</v>
      </c>
      <c r="AA195">
        <f t="shared" si="83"/>
        <v>1.5393008717964147E-3</v>
      </c>
      <c r="AB195">
        <f t="shared" si="84"/>
        <v>98.069210801143242</v>
      </c>
      <c r="AC195">
        <f>(DE195+(AB195+2*0.95*0.0000000567*(((DE195+$B$7)+273)^4-(DE195+273)^4)-44100*Q195)/(1.84*29.3*Y195+8*0.95*0.0000000567*(DE195+273)^3))</f>
        <v>34.446419473986751</v>
      </c>
      <c r="AD195">
        <f>($C$7*DF195+$D$7*DG195+$E$7*AC195)</f>
        <v>34.252461290322572</v>
      </c>
      <c r="AE195">
        <f t="shared" si="85"/>
        <v>5.4187144369019862</v>
      </c>
      <c r="AF195">
        <f t="shared" si="86"/>
        <v>66.896488812113034</v>
      </c>
      <c r="AG195">
        <f t="shared" si="87"/>
        <v>3.5516828751563798</v>
      </c>
      <c r="AH195">
        <f t="shared" si="88"/>
        <v>5.3092216620392669</v>
      </c>
      <c r="AI195">
        <f t="shared" si="89"/>
        <v>1.8670315617456064</v>
      </c>
      <c r="AJ195">
        <f t="shared" si="90"/>
        <v>-2.0977171376242114</v>
      </c>
      <c r="AK195">
        <f t="shared" si="91"/>
        <v>-58.177340114911594</v>
      </c>
      <c r="AL195">
        <f>2*0.95*0.0000000567*(((DE195+$B$7)+273)^4-(AD195+273)^4)</f>
        <v>-4.5683532443907406</v>
      </c>
      <c r="AM195">
        <f t="shared" si="92"/>
        <v>33.225800304216698</v>
      </c>
      <c r="AN195">
        <v>0</v>
      </c>
      <c r="AO195">
        <v>0</v>
      </c>
      <c r="AP195">
        <f>IF(AN195*$H$13&gt;=AR195,1,(AR195/(AR195-AN195*$H$13)))</f>
        <v>1</v>
      </c>
      <c r="AQ195">
        <f t="shared" si="93"/>
        <v>0</v>
      </c>
      <c r="AR195">
        <f>MAX(0,($B$13+$C$13*DJ195)/(1+$D$13*DJ195)*DC195/(DE195+273)*$E$13)</f>
        <v>52214.388759359405</v>
      </c>
      <c r="AS195" t="s">
        <v>414</v>
      </c>
      <c r="AT195">
        <v>12558.6</v>
      </c>
      <c r="AU195">
        <v>607.06799999999998</v>
      </c>
      <c r="AV195">
        <v>2188.17</v>
      </c>
      <c r="AW195">
        <f t="shared" si="94"/>
        <v>0.72256817340517421</v>
      </c>
      <c r="AX195">
        <v>-1.734461745173538</v>
      </c>
      <c r="AY195" t="s">
        <v>1271</v>
      </c>
      <c r="AZ195">
        <v>12588.9</v>
      </c>
      <c r="BA195">
        <v>596.00400000000002</v>
      </c>
      <c r="BB195">
        <v>908.99800000000005</v>
      </c>
      <c r="BC195">
        <f t="shared" si="95"/>
        <v>0.34432859038193708</v>
      </c>
      <c r="BD195">
        <v>0.5</v>
      </c>
      <c r="BE195">
        <f t="shared" si="96"/>
        <v>505.20183227871365</v>
      </c>
      <c r="BF195">
        <f t="shared" si="97"/>
        <v>1.1671618973098654</v>
      </c>
      <c r="BG195">
        <f t="shared" si="98"/>
        <v>86.977717383450639</v>
      </c>
      <c r="BH195">
        <f t="shared" si="99"/>
        <v>5.7434939010328314E-3</v>
      </c>
      <c r="BI195">
        <f t="shared" si="100"/>
        <v>1.4072330192145637</v>
      </c>
      <c r="BJ195">
        <f t="shared" si="101"/>
        <v>436.61039858330565</v>
      </c>
      <c r="BK195" t="s">
        <v>1272</v>
      </c>
      <c r="BL195">
        <v>408.89</v>
      </c>
      <c r="BM195">
        <f t="shared" si="102"/>
        <v>408.89</v>
      </c>
      <c r="BN195">
        <f t="shared" si="103"/>
        <v>0.55017502788785011</v>
      </c>
      <c r="BO195">
        <f t="shared" si="104"/>
        <v>0.62585281579178897</v>
      </c>
      <c r="BP195">
        <f t="shared" si="105"/>
        <v>0.71892675689042751</v>
      </c>
      <c r="BQ195">
        <f t="shared" si="106"/>
        <v>1.0366442552909614</v>
      </c>
      <c r="BR195">
        <f t="shared" si="107"/>
        <v>0.8090382530665321</v>
      </c>
      <c r="BS195">
        <f t="shared" si="108"/>
        <v>0.4293678529827058</v>
      </c>
      <c r="BT195">
        <f t="shared" si="109"/>
        <v>0.57063214701729414</v>
      </c>
      <c r="BU195">
        <v>3476</v>
      </c>
      <c r="BV195">
        <v>300</v>
      </c>
      <c r="BW195">
        <v>300</v>
      </c>
      <c r="BX195">
        <v>300</v>
      </c>
      <c r="BY195">
        <v>12588.9</v>
      </c>
      <c r="BZ195">
        <v>841.44</v>
      </c>
      <c r="CA195">
        <v>-9.8955899999999992E-3</v>
      </c>
      <c r="CB195">
        <v>-19.420000000000002</v>
      </c>
      <c r="CC195" t="s">
        <v>417</v>
      </c>
      <c r="CD195" t="s">
        <v>417</v>
      </c>
      <c r="CE195" t="s">
        <v>417</v>
      </c>
      <c r="CF195" t="s">
        <v>417</v>
      </c>
      <c r="CG195" t="s">
        <v>417</v>
      </c>
      <c r="CH195" t="s">
        <v>417</v>
      </c>
      <c r="CI195" t="s">
        <v>417</v>
      </c>
      <c r="CJ195" t="s">
        <v>417</v>
      </c>
      <c r="CK195" t="s">
        <v>417</v>
      </c>
      <c r="CL195" t="s">
        <v>417</v>
      </c>
      <c r="CM195">
        <f>$B$11*DK195+$C$11*DL195+$F$11*DW195*(1-DZ195)</f>
        <v>600.00706451612905</v>
      </c>
      <c r="CN195">
        <f t="shared" si="110"/>
        <v>505.20183227871365</v>
      </c>
      <c r="CO195">
        <f>($B$11*$D$9+$C$11*$D$9+$F$11*((EJ195+EB195)/MAX(EJ195+EB195+EK195, 0.1)*$I$9+EK195/MAX(EJ195+EB195+EK195, 0.1)*$J$9))/($B$11+$C$11+$F$11)</f>
        <v>0.84199314000765924</v>
      </c>
      <c r="CP195">
        <f>($B$11*$K$9+$C$11*$K$9+$F$11*((EJ195+EB195)/MAX(EJ195+EB195+EK195, 0.1)*$P$9+EK195/MAX(EJ195+EB195+EK195, 0.1)*$Q$9))/($B$11+$C$11+$F$11)</f>
        <v>0.16344676021478244</v>
      </c>
      <c r="CQ195">
        <v>6</v>
      </c>
      <c r="CR195">
        <v>0.5</v>
      </c>
      <c r="CS195" t="s">
        <v>418</v>
      </c>
      <c r="CT195">
        <v>2</v>
      </c>
      <c r="CU195">
        <v>1690414743</v>
      </c>
      <c r="CV195">
        <v>409.95496774193549</v>
      </c>
      <c r="CW195">
        <v>411.14129032258057</v>
      </c>
      <c r="CX195">
        <v>35.113841935483869</v>
      </c>
      <c r="CY195">
        <v>35.067958064516127</v>
      </c>
      <c r="CZ195">
        <v>408.83396774193562</v>
      </c>
      <c r="DA195">
        <v>34.57384193548387</v>
      </c>
      <c r="DB195">
        <v>600.17183870967756</v>
      </c>
      <c r="DC195">
        <v>101.0474516129032</v>
      </c>
      <c r="DD195">
        <v>0.10020638709677419</v>
      </c>
      <c r="DE195">
        <v>33.886316129032259</v>
      </c>
      <c r="DF195">
        <v>34.252461290322572</v>
      </c>
      <c r="DG195">
        <v>999.90000000000032</v>
      </c>
      <c r="DH195">
        <v>0</v>
      </c>
      <c r="DI195">
        <v>0</v>
      </c>
      <c r="DJ195">
        <v>9996.4690322580645</v>
      </c>
      <c r="DK195">
        <v>0</v>
      </c>
      <c r="DL195">
        <v>102.22487096774189</v>
      </c>
      <c r="DM195">
        <v>-1.096605483870968</v>
      </c>
      <c r="DN195">
        <v>424.96287096774188</v>
      </c>
      <c r="DO195">
        <v>426.08312903225811</v>
      </c>
      <c r="DP195">
        <v>3.6724453451612897E-2</v>
      </c>
      <c r="DQ195">
        <v>411.14129032258057</v>
      </c>
      <c r="DR195">
        <v>35.067958064516127</v>
      </c>
      <c r="DS195">
        <v>3.547240967741935</v>
      </c>
      <c r="DT195">
        <v>3.5435300000000001</v>
      </c>
      <c r="DU195">
        <v>26.847564516129029</v>
      </c>
      <c r="DV195">
        <v>26.829754838709668</v>
      </c>
      <c r="DW195">
        <v>600.00706451612905</v>
      </c>
      <c r="DX195">
        <v>0.93300438709677425</v>
      </c>
      <c r="DY195">
        <v>6.6995819354838684E-2</v>
      </c>
      <c r="DZ195">
        <v>0</v>
      </c>
      <c r="EA195">
        <v>596.24583870967751</v>
      </c>
      <c r="EB195">
        <v>4.9993100000000013</v>
      </c>
      <c r="EC195">
        <v>5701.8196774193539</v>
      </c>
      <c r="ED195">
        <v>5203.8380645161296</v>
      </c>
      <c r="EE195">
        <v>40.237806451612883</v>
      </c>
      <c r="EF195">
        <v>42.134999999999998</v>
      </c>
      <c r="EG195">
        <v>41.185032258064503</v>
      </c>
      <c r="EH195">
        <v>41.936999999999983</v>
      </c>
      <c r="EI195">
        <v>42.021999999999998</v>
      </c>
      <c r="EJ195">
        <v>555.1438709677418</v>
      </c>
      <c r="EK195">
        <v>39.863225806451602</v>
      </c>
      <c r="EL195">
        <v>0</v>
      </c>
      <c r="EM195">
        <v>198.80000019073489</v>
      </c>
      <c r="EN195">
        <v>0</v>
      </c>
      <c r="EO195">
        <v>596.00400000000002</v>
      </c>
      <c r="EP195">
        <v>-20.135863247895522</v>
      </c>
      <c r="EQ195">
        <v>1428.124448294031</v>
      </c>
      <c r="ER195">
        <v>5702.786153846153</v>
      </c>
      <c r="ES195">
        <v>15</v>
      </c>
      <c r="ET195">
        <v>1690414774.5</v>
      </c>
      <c r="EU195" t="s">
        <v>1273</v>
      </c>
      <c r="EV195">
        <v>1690414768</v>
      </c>
      <c r="EW195">
        <v>1690414774.5</v>
      </c>
      <c r="EX195">
        <v>136</v>
      </c>
      <c r="EY195">
        <v>-8.8999999999999996E-2</v>
      </c>
      <c r="EZ195">
        <v>8.9999999999999993E-3</v>
      </c>
      <c r="FA195">
        <v>1.121</v>
      </c>
      <c r="FB195">
        <v>0.54</v>
      </c>
      <c r="FC195">
        <v>411</v>
      </c>
      <c r="FD195">
        <v>35</v>
      </c>
      <c r="FE195">
        <v>0.32</v>
      </c>
      <c r="FF195">
        <v>0.34</v>
      </c>
      <c r="FG195">
        <v>1.0766989145018271</v>
      </c>
      <c r="FH195">
        <v>-0.1994169154298425</v>
      </c>
      <c r="FI195">
        <v>4.5474530689774341E-2</v>
      </c>
      <c r="FJ195">
        <v>1</v>
      </c>
      <c r="FK195">
        <v>-1.092244</v>
      </c>
      <c r="FL195">
        <v>2.5735609756100491E-2</v>
      </c>
      <c r="FM195">
        <v>4.3584280755795457E-2</v>
      </c>
      <c r="FN195">
        <v>1</v>
      </c>
      <c r="FO195">
        <v>410.05003333333337</v>
      </c>
      <c r="FP195">
        <v>-0.2410945495001236</v>
      </c>
      <c r="FQ195">
        <v>2.8397750302131378E-2</v>
      </c>
      <c r="FR195">
        <v>1</v>
      </c>
      <c r="FS195">
        <v>1.2291808925E-2</v>
      </c>
      <c r="FT195">
        <v>0.49168184806379012</v>
      </c>
      <c r="FU195">
        <v>4.8424387155095568E-2</v>
      </c>
      <c r="FV195">
        <v>1</v>
      </c>
      <c r="FW195">
        <v>35.103160000000003</v>
      </c>
      <c r="FX195">
        <v>0.16893971078975109</v>
      </c>
      <c r="FY195">
        <v>1.298667522244752E-2</v>
      </c>
      <c r="FZ195">
        <v>1</v>
      </c>
      <c r="GA195">
        <v>5</v>
      </c>
      <c r="GB195">
        <v>5</v>
      </c>
      <c r="GC195" t="s">
        <v>420</v>
      </c>
      <c r="GD195">
        <v>3.1692399999999998</v>
      </c>
      <c r="GE195">
        <v>2.7970700000000002</v>
      </c>
      <c r="GF195">
        <v>0.101012</v>
      </c>
      <c r="GG195">
        <v>0.101994</v>
      </c>
      <c r="GH195">
        <v>0.15293000000000001</v>
      </c>
      <c r="GI195">
        <v>0.15379000000000001</v>
      </c>
      <c r="GJ195">
        <v>27631.9</v>
      </c>
      <c r="GK195">
        <v>22075.3</v>
      </c>
      <c r="GL195">
        <v>28765.7</v>
      </c>
      <c r="GM195">
        <v>24112.799999999999</v>
      </c>
      <c r="GN195">
        <v>31000.6</v>
      </c>
      <c r="GO195">
        <v>29783.9</v>
      </c>
      <c r="GP195">
        <v>39683.599999999999</v>
      </c>
      <c r="GQ195">
        <v>39345.4</v>
      </c>
      <c r="GR195">
        <v>2.07315</v>
      </c>
      <c r="GS195">
        <v>1.8271500000000001</v>
      </c>
      <c r="GT195">
        <v>8.9217000000000005E-2</v>
      </c>
      <c r="GU195">
        <v>0</v>
      </c>
      <c r="GV195">
        <v>32.827100000000002</v>
      </c>
      <c r="GW195">
        <v>999.9</v>
      </c>
      <c r="GX195">
        <v>63.8</v>
      </c>
      <c r="GY195">
        <v>36.299999999999997</v>
      </c>
      <c r="GZ195">
        <v>38.311100000000003</v>
      </c>
      <c r="HA195">
        <v>62.27</v>
      </c>
      <c r="HB195">
        <v>27.8446</v>
      </c>
      <c r="HC195">
        <v>1</v>
      </c>
      <c r="HD195">
        <v>0.61011700000000002</v>
      </c>
      <c r="HE195">
        <v>0</v>
      </c>
      <c r="HF195">
        <v>20.284400000000002</v>
      </c>
      <c r="HG195">
        <v>5.2229799999999997</v>
      </c>
      <c r="HH195">
        <v>11.914099999999999</v>
      </c>
      <c r="HI195">
        <v>4.9634999999999998</v>
      </c>
      <c r="HJ195">
        <v>3.2919999999999998</v>
      </c>
      <c r="HK195">
        <v>9999</v>
      </c>
      <c r="HL195">
        <v>9999</v>
      </c>
      <c r="HM195">
        <v>9999</v>
      </c>
      <c r="HN195">
        <v>999.9</v>
      </c>
      <c r="HO195">
        <v>4.9703099999999996</v>
      </c>
      <c r="HP195">
        <v>1.87531</v>
      </c>
      <c r="HQ195">
        <v>1.87408</v>
      </c>
      <c r="HR195">
        <v>1.87324</v>
      </c>
      <c r="HS195">
        <v>1.87469</v>
      </c>
      <c r="HT195">
        <v>1.8696600000000001</v>
      </c>
      <c r="HU195">
        <v>1.87378</v>
      </c>
      <c r="HV195">
        <v>1.8788199999999999</v>
      </c>
      <c r="HW195">
        <v>0</v>
      </c>
      <c r="HX195">
        <v>0</v>
      </c>
      <c r="HY195">
        <v>0</v>
      </c>
      <c r="HZ195">
        <v>0</v>
      </c>
      <c r="IA195" t="s">
        <v>421</v>
      </c>
      <c r="IB195" t="s">
        <v>422</v>
      </c>
      <c r="IC195" t="s">
        <v>423</v>
      </c>
      <c r="ID195" t="s">
        <v>423</v>
      </c>
      <c r="IE195" t="s">
        <v>423</v>
      </c>
      <c r="IF195" t="s">
        <v>423</v>
      </c>
      <c r="IG195">
        <v>0</v>
      </c>
      <c r="IH195">
        <v>100</v>
      </c>
      <c r="II195">
        <v>100</v>
      </c>
      <c r="IJ195">
        <v>1.121</v>
      </c>
      <c r="IK195">
        <v>0.54</v>
      </c>
      <c r="IL195">
        <v>1.189477879235616</v>
      </c>
      <c r="IM195">
        <v>7.5022699049890511E-4</v>
      </c>
      <c r="IN195">
        <v>-1.9075414379404558E-6</v>
      </c>
      <c r="IO195">
        <v>4.87577687351772E-10</v>
      </c>
      <c r="IP195">
        <v>0.53084999999999383</v>
      </c>
      <c r="IQ195">
        <v>0</v>
      </c>
      <c r="IR195">
        <v>0</v>
      </c>
      <c r="IS195">
        <v>0</v>
      </c>
      <c r="IT195">
        <v>1</v>
      </c>
      <c r="IU195">
        <v>1943</v>
      </c>
      <c r="IV195">
        <v>1</v>
      </c>
      <c r="IW195">
        <v>21</v>
      </c>
      <c r="IX195">
        <v>2.9</v>
      </c>
      <c r="IY195">
        <v>3</v>
      </c>
      <c r="IZ195">
        <v>1.09619</v>
      </c>
      <c r="JA195">
        <v>2.4352999999999998</v>
      </c>
      <c r="JB195">
        <v>1.42578</v>
      </c>
      <c r="JC195">
        <v>2.2668499999999998</v>
      </c>
      <c r="JD195">
        <v>1.5478499999999999</v>
      </c>
      <c r="JE195">
        <v>2.51831</v>
      </c>
      <c r="JF195">
        <v>39.341799999999999</v>
      </c>
      <c r="JG195">
        <v>14.1846</v>
      </c>
      <c r="JH195">
        <v>18</v>
      </c>
      <c r="JI195">
        <v>632.36400000000003</v>
      </c>
      <c r="JJ195">
        <v>450.14299999999997</v>
      </c>
      <c r="JK195">
        <v>33.7577</v>
      </c>
      <c r="JL195">
        <v>34.812800000000003</v>
      </c>
      <c r="JM195">
        <v>29.999500000000001</v>
      </c>
      <c r="JN195">
        <v>34.737000000000002</v>
      </c>
      <c r="JO195">
        <v>34.658499999999997</v>
      </c>
      <c r="JP195">
        <v>21.967199999999998</v>
      </c>
      <c r="JQ195">
        <v>8.3331</v>
      </c>
      <c r="JR195">
        <v>100</v>
      </c>
      <c r="JS195">
        <v>-999.9</v>
      </c>
      <c r="JT195">
        <v>411.14400000000001</v>
      </c>
      <c r="JU195">
        <v>35</v>
      </c>
      <c r="JV195">
        <v>93.731999999999999</v>
      </c>
      <c r="JW195">
        <v>100.098</v>
      </c>
    </row>
    <row r="196" spans="1:283" x14ac:dyDescent="0.2">
      <c r="A196">
        <v>180</v>
      </c>
      <c r="B196">
        <v>1690414893.5</v>
      </c>
      <c r="C196">
        <v>36523.400000095367</v>
      </c>
      <c r="D196" t="s">
        <v>1274</v>
      </c>
      <c r="E196" t="s">
        <v>1275</v>
      </c>
      <c r="F196">
        <v>15</v>
      </c>
      <c r="P196">
        <v>1690414885.5</v>
      </c>
      <c r="Q196">
        <f t="shared" si="74"/>
        <v>-2.0826384072902013E-4</v>
      </c>
      <c r="R196">
        <f t="shared" si="75"/>
        <v>-0.20826384072902013</v>
      </c>
      <c r="S196">
        <f t="shared" si="76"/>
        <v>0.51519702530072176</v>
      </c>
      <c r="T196">
        <f t="shared" si="77"/>
        <v>409.93593548387099</v>
      </c>
      <c r="U196">
        <f t="shared" si="78"/>
        <v>471.16562370687876</v>
      </c>
      <c r="V196">
        <f t="shared" si="79"/>
        <v>47.65261038096903</v>
      </c>
      <c r="W196">
        <f t="shared" si="80"/>
        <v>41.459980168085778</v>
      </c>
      <c r="X196">
        <f t="shared" si="81"/>
        <v>-1.1045397124733999E-2</v>
      </c>
      <c r="Y196">
        <f>IF(LEFT(CS196,1)&lt;&gt;"0",IF(LEFT(CS196,1)="1",3,CT196),$D$5+$E$5*(DJ196*DC196/($K$5*1000))+$F$5*(DJ196*DC196/($K$5*1000))*MAX(MIN(CQ196,$J$5),$I$5)*MAX(MIN(CQ196,$J$5),$I$5)+$G$5*MAX(MIN(CQ196,$J$5),$I$5)*(DJ196*DC196/($K$5*1000))+$H$5*(DJ196*DC196/($K$5*1000))*(DJ196*DC196/($K$5*1000)))</f>
        <v>2.9479177401014947</v>
      </c>
      <c r="Z196">
        <f t="shared" si="82"/>
        <v>-1.1068440832198588E-2</v>
      </c>
      <c r="AA196">
        <f t="shared" si="83"/>
        <v>-6.9157011932474664E-3</v>
      </c>
      <c r="AB196">
        <f t="shared" si="84"/>
        <v>161.90196473618821</v>
      </c>
      <c r="AC196">
        <f>(DE196+(AB196+2*0.95*0.0000000567*(((DE196+$B$7)+273)^4-(DE196+273)^4)-44100*Q196)/(1.84*29.3*Y196+8*0.95*0.0000000567*(DE196+273)^3))</f>
        <v>34.602525842885932</v>
      </c>
      <c r="AD196">
        <f>($C$7*DF196+$D$7*DG196+$E$7*AC196)</f>
        <v>33.961832258064511</v>
      </c>
      <c r="AE196">
        <f t="shared" si="85"/>
        <v>5.3316452964401675</v>
      </c>
      <c r="AF196">
        <f t="shared" si="86"/>
        <v>67.197636416910228</v>
      </c>
      <c r="AG196">
        <f t="shared" si="87"/>
        <v>3.5118371944248254</v>
      </c>
      <c r="AH196">
        <f t="shared" si="88"/>
        <v>5.2261320214248999</v>
      </c>
      <c r="AI196">
        <f t="shared" si="89"/>
        <v>1.819808102015342</v>
      </c>
      <c r="AJ196">
        <f t="shared" si="90"/>
        <v>9.1844353761497874</v>
      </c>
      <c r="AK196">
        <f t="shared" si="91"/>
        <v>-56.860900222953354</v>
      </c>
      <c r="AL196">
        <f>2*0.95*0.0000000567*(((DE196+$B$7)+273)^4-(AD196+273)^4)</f>
        <v>-4.4514690321327235</v>
      </c>
      <c r="AM196">
        <f t="shared" si="92"/>
        <v>109.77403085725192</v>
      </c>
      <c r="AN196">
        <v>0</v>
      </c>
      <c r="AO196">
        <v>0</v>
      </c>
      <c r="AP196">
        <f>IF(AN196*$H$13&gt;=AR196,1,(AR196/(AR196-AN196*$H$13)))</f>
        <v>1</v>
      </c>
      <c r="AQ196">
        <f t="shared" si="93"/>
        <v>0</v>
      </c>
      <c r="AR196">
        <f>MAX(0,($B$13+$C$13*DJ196)/(1+$D$13*DJ196)*DC196/(DE196+273)*$E$13)</f>
        <v>52281.638177671601</v>
      </c>
      <c r="AS196" t="s">
        <v>414</v>
      </c>
      <c r="AT196">
        <v>12558.6</v>
      </c>
      <c r="AU196">
        <v>607.06799999999998</v>
      </c>
      <c r="AV196">
        <v>2188.17</v>
      </c>
      <c r="AW196">
        <f t="shared" si="94"/>
        <v>0.72256817340517421</v>
      </c>
      <c r="AX196">
        <v>-1.734461745173538</v>
      </c>
      <c r="AY196" t="s">
        <v>1276</v>
      </c>
      <c r="AZ196">
        <v>12675.2</v>
      </c>
      <c r="BA196">
        <v>350.99280769230762</v>
      </c>
      <c r="BB196">
        <v>406.47899999999998</v>
      </c>
      <c r="BC196">
        <f t="shared" si="95"/>
        <v>0.13650444994130662</v>
      </c>
      <c r="BD196">
        <v>0.5</v>
      </c>
      <c r="BE196">
        <f t="shared" si="96"/>
        <v>841.18036665923182</v>
      </c>
      <c r="BF196">
        <f t="shared" si="97"/>
        <v>0.51519702530072176</v>
      </c>
      <c r="BG196">
        <f t="shared" si="98"/>
        <v>57.412431626122526</v>
      </c>
      <c r="BH196">
        <f t="shared" si="99"/>
        <v>2.6744071303147908E-3</v>
      </c>
      <c r="BI196">
        <f t="shared" si="100"/>
        <v>4.3832301299698138</v>
      </c>
      <c r="BJ196">
        <f t="shared" si="101"/>
        <v>273.94177637186243</v>
      </c>
      <c r="BK196" t="s">
        <v>1277</v>
      </c>
      <c r="BL196">
        <v>-581.57000000000005</v>
      </c>
      <c r="BM196">
        <f t="shared" si="102"/>
        <v>-581.57000000000005</v>
      </c>
      <c r="BN196">
        <f t="shared" si="103"/>
        <v>2.4307504200709018</v>
      </c>
      <c r="BO196">
        <f t="shared" si="104"/>
        <v>5.6157328541086897E-2</v>
      </c>
      <c r="BP196">
        <f t="shared" si="105"/>
        <v>0.64327012643786052</v>
      </c>
      <c r="BQ196">
        <f t="shared" si="106"/>
        <v>-0.27661632645704581</v>
      </c>
      <c r="BR196">
        <f t="shared" si="107"/>
        <v>1.1268665778678415</v>
      </c>
      <c r="BS196">
        <f t="shared" si="108"/>
        <v>-9.304868032586662E-2</v>
      </c>
      <c r="BT196">
        <f t="shared" si="109"/>
        <v>1.0930486803258666</v>
      </c>
      <c r="BU196">
        <v>3478</v>
      </c>
      <c r="BV196">
        <v>300</v>
      </c>
      <c r="BW196">
        <v>300</v>
      </c>
      <c r="BX196">
        <v>300</v>
      </c>
      <c r="BY196">
        <v>12675.2</v>
      </c>
      <c r="BZ196">
        <v>397.57</v>
      </c>
      <c r="CA196">
        <v>-9.6139799999999994E-3</v>
      </c>
      <c r="CB196">
        <v>-1.58</v>
      </c>
      <c r="CC196" t="s">
        <v>417</v>
      </c>
      <c r="CD196" t="s">
        <v>417</v>
      </c>
      <c r="CE196" t="s">
        <v>417</v>
      </c>
      <c r="CF196" t="s">
        <v>417</v>
      </c>
      <c r="CG196" t="s">
        <v>417</v>
      </c>
      <c r="CH196" t="s">
        <v>417</v>
      </c>
      <c r="CI196" t="s">
        <v>417</v>
      </c>
      <c r="CJ196" t="s">
        <v>417</v>
      </c>
      <c r="CK196" t="s">
        <v>417</v>
      </c>
      <c r="CL196" t="s">
        <v>417</v>
      </c>
      <c r="CM196">
        <f>$B$11*DK196+$C$11*DL196+$F$11*DW196*(1-DZ196)</f>
        <v>999.98367741935488</v>
      </c>
      <c r="CN196">
        <f t="shared" si="110"/>
        <v>841.18036665923182</v>
      </c>
      <c r="CO196">
        <f>($B$11*$D$9+$C$11*$D$9+$F$11*((EJ196+EB196)/MAX(EJ196+EB196+EK196, 0.1)*$I$9+EK196/MAX(EJ196+EB196+EK196, 0.1)*$J$9))/($B$11+$C$11+$F$11)</f>
        <v>0.8411940971177202</v>
      </c>
      <c r="CP196">
        <f>($B$11*$K$9+$C$11*$K$9+$F$11*((EJ196+EB196)/MAX(EJ196+EB196+EK196, 0.1)*$P$9+EK196/MAX(EJ196+EB196+EK196, 0.1)*$Q$9))/($B$11+$C$11+$F$11)</f>
        <v>0.16190460743719992</v>
      </c>
      <c r="CQ196">
        <v>6</v>
      </c>
      <c r="CR196">
        <v>0.5</v>
      </c>
      <c r="CS196" t="s">
        <v>418</v>
      </c>
      <c r="CT196">
        <v>2</v>
      </c>
      <c r="CU196">
        <v>1690414885.5</v>
      </c>
      <c r="CV196">
        <v>409.93593548387099</v>
      </c>
      <c r="CW196">
        <v>410.36561290322578</v>
      </c>
      <c r="CX196">
        <v>34.723322580645167</v>
      </c>
      <c r="CY196">
        <v>34.924287096774187</v>
      </c>
      <c r="CZ196">
        <v>408.85893548387099</v>
      </c>
      <c r="DA196">
        <v>34.178322580645172</v>
      </c>
      <c r="DB196">
        <v>600.20216129032258</v>
      </c>
      <c r="DC196">
        <v>101.0379032258064</v>
      </c>
      <c r="DD196">
        <v>9.9802887096774193E-2</v>
      </c>
      <c r="DE196">
        <v>33.604054838709679</v>
      </c>
      <c r="DF196">
        <v>33.961832258064511</v>
      </c>
      <c r="DG196">
        <v>999.90000000000032</v>
      </c>
      <c r="DH196">
        <v>0</v>
      </c>
      <c r="DI196">
        <v>0</v>
      </c>
      <c r="DJ196">
        <v>10001.279354838711</v>
      </c>
      <c r="DK196">
        <v>0</v>
      </c>
      <c r="DL196">
        <v>218.57174193548391</v>
      </c>
      <c r="DM196">
        <v>-0.38484641935483871</v>
      </c>
      <c r="DN196">
        <v>424.72661290322571</v>
      </c>
      <c r="DO196">
        <v>425.21587096774181</v>
      </c>
      <c r="DP196">
        <v>-0.20580296774193549</v>
      </c>
      <c r="DQ196">
        <v>410.36561290322578</v>
      </c>
      <c r="DR196">
        <v>34.924287096774187</v>
      </c>
      <c r="DS196">
        <v>3.5078854838709681</v>
      </c>
      <c r="DT196">
        <v>3.5286796774193552</v>
      </c>
      <c r="DU196">
        <v>26.657954838709671</v>
      </c>
      <c r="DV196">
        <v>26.75836129032259</v>
      </c>
      <c r="DW196">
        <v>999.98367741935488</v>
      </c>
      <c r="DX196">
        <v>0.95999751612903239</v>
      </c>
      <c r="DY196">
        <v>4.0002516129032252E-2</v>
      </c>
      <c r="DZ196">
        <v>0</v>
      </c>
      <c r="EA196">
        <v>351.04419354838711</v>
      </c>
      <c r="EB196">
        <v>4.9993100000000013</v>
      </c>
      <c r="EC196">
        <v>8531.1783870967738</v>
      </c>
      <c r="ED196">
        <v>8784.7061290322545</v>
      </c>
      <c r="EE196">
        <v>40.182999999999993</v>
      </c>
      <c r="EF196">
        <v>41.75</v>
      </c>
      <c r="EG196">
        <v>40.875</v>
      </c>
      <c r="EH196">
        <v>41.436999999999983</v>
      </c>
      <c r="EI196">
        <v>41.811999999999983</v>
      </c>
      <c r="EJ196">
        <v>955.18161290322575</v>
      </c>
      <c r="EK196">
        <v>39.802580645161278</v>
      </c>
      <c r="EL196">
        <v>0</v>
      </c>
      <c r="EM196">
        <v>142</v>
      </c>
      <c r="EN196">
        <v>0</v>
      </c>
      <c r="EO196">
        <v>350.99280769230762</v>
      </c>
      <c r="EP196">
        <v>-6.2595897389852819</v>
      </c>
      <c r="EQ196">
        <v>-12700.61434344201</v>
      </c>
      <c r="ER196">
        <v>8438.4265384615392</v>
      </c>
      <c r="ES196">
        <v>15</v>
      </c>
      <c r="ET196">
        <v>1690414914</v>
      </c>
      <c r="EU196" t="s">
        <v>1278</v>
      </c>
      <c r="EV196">
        <v>1690414910.5</v>
      </c>
      <c r="EW196">
        <v>1690414914</v>
      </c>
      <c r="EX196">
        <v>137</v>
      </c>
      <c r="EY196">
        <v>-4.4999999999999998E-2</v>
      </c>
      <c r="EZ196">
        <v>5.0000000000000001E-3</v>
      </c>
      <c r="FA196">
        <v>1.077</v>
      </c>
      <c r="FB196">
        <v>0.54500000000000004</v>
      </c>
      <c r="FC196">
        <v>410</v>
      </c>
      <c r="FD196">
        <v>35</v>
      </c>
      <c r="FE196">
        <v>0.67</v>
      </c>
      <c r="FF196">
        <v>0.28000000000000003</v>
      </c>
      <c r="FG196">
        <v>0.47687816882806228</v>
      </c>
      <c r="FH196">
        <v>-4.2016420105415023E-2</v>
      </c>
      <c r="FI196">
        <v>3.4709067329223138E-2</v>
      </c>
      <c r="FJ196">
        <v>1</v>
      </c>
      <c r="FK196">
        <v>-0.37297919512195132</v>
      </c>
      <c r="FL196">
        <v>-0.21843290592334469</v>
      </c>
      <c r="FM196">
        <v>3.861623497847954E-2</v>
      </c>
      <c r="FN196">
        <v>1</v>
      </c>
      <c r="FO196">
        <v>409.978064516129</v>
      </c>
      <c r="FP196">
        <v>0.1077096774187621</v>
      </c>
      <c r="FQ196">
        <v>2.3717334730140111E-2</v>
      </c>
      <c r="FR196">
        <v>1</v>
      </c>
      <c r="FS196">
        <v>-0.2321910731707317</v>
      </c>
      <c r="FT196">
        <v>0.47200954703832709</v>
      </c>
      <c r="FU196">
        <v>4.6701453478916757E-2</v>
      </c>
      <c r="FV196">
        <v>1</v>
      </c>
      <c r="FW196">
        <v>34.711606451612901</v>
      </c>
      <c r="FX196">
        <v>0.41991290322576719</v>
      </c>
      <c r="FY196">
        <v>3.1727620362399907E-2</v>
      </c>
      <c r="FZ196">
        <v>1</v>
      </c>
      <c r="GA196">
        <v>5</v>
      </c>
      <c r="GB196">
        <v>5</v>
      </c>
      <c r="GC196" t="s">
        <v>420</v>
      </c>
      <c r="GD196">
        <v>3.1697799999999998</v>
      </c>
      <c r="GE196">
        <v>2.7970100000000002</v>
      </c>
      <c r="GF196">
        <v>0.10106999999999999</v>
      </c>
      <c r="GG196">
        <v>0.101869</v>
      </c>
      <c r="GH196">
        <v>0.15189800000000001</v>
      </c>
      <c r="GI196">
        <v>0.153445</v>
      </c>
      <c r="GJ196">
        <v>27650.400000000001</v>
      </c>
      <c r="GK196">
        <v>22086.9</v>
      </c>
      <c r="GL196">
        <v>28785.5</v>
      </c>
      <c r="GM196">
        <v>24121</v>
      </c>
      <c r="GN196">
        <v>31057.1</v>
      </c>
      <c r="GO196">
        <v>29804.7</v>
      </c>
      <c r="GP196">
        <v>39709.699999999997</v>
      </c>
      <c r="GQ196">
        <v>39358.5</v>
      </c>
      <c r="GR196">
        <v>2.0762800000000001</v>
      </c>
      <c r="GS196">
        <v>1.77667</v>
      </c>
      <c r="GT196">
        <v>0.110656</v>
      </c>
      <c r="GU196">
        <v>0</v>
      </c>
      <c r="GV196">
        <v>32.167000000000002</v>
      </c>
      <c r="GW196">
        <v>999.9</v>
      </c>
      <c r="GX196">
        <v>63.8</v>
      </c>
      <c r="GY196">
        <v>36.200000000000003</v>
      </c>
      <c r="GZ196">
        <v>38.106299999999997</v>
      </c>
      <c r="HA196">
        <v>61.72</v>
      </c>
      <c r="HB196">
        <v>28.926300000000001</v>
      </c>
      <c r="HC196">
        <v>1</v>
      </c>
      <c r="HD196">
        <v>0.58705300000000005</v>
      </c>
      <c r="HE196">
        <v>0</v>
      </c>
      <c r="HF196">
        <v>20.281400000000001</v>
      </c>
      <c r="HG196">
        <v>5.2228300000000001</v>
      </c>
      <c r="HH196">
        <v>11.914099999999999</v>
      </c>
      <c r="HI196">
        <v>4.9635999999999996</v>
      </c>
      <c r="HJ196">
        <v>3.2919999999999998</v>
      </c>
      <c r="HK196">
        <v>9999</v>
      </c>
      <c r="HL196">
        <v>9999</v>
      </c>
      <c r="HM196">
        <v>9999</v>
      </c>
      <c r="HN196">
        <v>999.9</v>
      </c>
      <c r="HO196">
        <v>4.9703099999999996</v>
      </c>
      <c r="HP196">
        <v>1.87531</v>
      </c>
      <c r="HQ196">
        <v>1.87402</v>
      </c>
      <c r="HR196">
        <v>1.8731899999999999</v>
      </c>
      <c r="HS196">
        <v>1.87469</v>
      </c>
      <c r="HT196">
        <v>1.8696600000000001</v>
      </c>
      <c r="HU196">
        <v>1.87378</v>
      </c>
      <c r="HV196">
        <v>1.8788100000000001</v>
      </c>
      <c r="HW196">
        <v>0</v>
      </c>
      <c r="HX196">
        <v>0</v>
      </c>
      <c r="HY196">
        <v>0</v>
      </c>
      <c r="HZ196">
        <v>0</v>
      </c>
      <c r="IA196" t="s">
        <v>421</v>
      </c>
      <c r="IB196" t="s">
        <v>422</v>
      </c>
      <c r="IC196" t="s">
        <v>423</v>
      </c>
      <c r="ID196" t="s">
        <v>423</v>
      </c>
      <c r="IE196" t="s">
        <v>423</v>
      </c>
      <c r="IF196" t="s">
        <v>423</v>
      </c>
      <c r="IG196">
        <v>0</v>
      </c>
      <c r="IH196">
        <v>100</v>
      </c>
      <c r="II196">
        <v>100</v>
      </c>
      <c r="IJ196">
        <v>1.077</v>
      </c>
      <c r="IK196">
        <v>0.54500000000000004</v>
      </c>
      <c r="IL196">
        <v>1.1005114723753759</v>
      </c>
      <c r="IM196">
        <v>7.5022699049890511E-4</v>
      </c>
      <c r="IN196">
        <v>-1.9075414379404558E-6</v>
      </c>
      <c r="IO196">
        <v>4.87577687351772E-10</v>
      </c>
      <c r="IP196">
        <v>0.54015714285714722</v>
      </c>
      <c r="IQ196">
        <v>0</v>
      </c>
      <c r="IR196">
        <v>0</v>
      </c>
      <c r="IS196">
        <v>0</v>
      </c>
      <c r="IT196">
        <v>1</v>
      </c>
      <c r="IU196">
        <v>1943</v>
      </c>
      <c r="IV196">
        <v>1</v>
      </c>
      <c r="IW196">
        <v>21</v>
      </c>
      <c r="IX196">
        <v>2.1</v>
      </c>
      <c r="IY196">
        <v>2</v>
      </c>
      <c r="IZ196">
        <v>1.09375</v>
      </c>
      <c r="JA196">
        <v>2.4328599999999998</v>
      </c>
      <c r="JB196">
        <v>1.42578</v>
      </c>
      <c r="JC196">
        <v>2.2656200000000002</v>
      </c>
      <c r="JD196">
        <v>1.5478499999999999</v>
      </c>
      <c r="JE196">
        <v>2.49512</v>
      </c>
      <c r="JF196">
        <v>39.217300000000002</v>
      </c>
      <c r="JG196">
        <v>14.158300000000001</v>
      </c>
      <c r="JH196">
        <v>18</v>
      </c>
      <c r="JI196">
        <v>632.88499999999999</v>
      </c>
      <c r="JJ196">
        <v>418.53899999999999</v>
      </c>
      <c r="JK196">
        <v>33.396099999999997</v>
      </c>
      <c r="JL196">
        <v>34.5548</v>
      </c>
      <c r="JM196">
        <v>29.999199999999998</v>
      </c>
      <c r="JN196">
        <v>34.537599999999998</v>
      </c>
      <c r="JO196">
        <v>34.462200000000003</v>
      </c>
      <c r="JP196">
        <v>21.918299999999999</v>
      </c>
      <c r="JQ196">
        <v>7.8382100000000001</v>
      </c>
      <c r="JR196">
        <v>100</v>
      </c>
      <c r="JS196">
        <v>-999.9</v>
      </c>
      <c r="JT196">
        <v>410.298</v>
      </c>
      <c r="JU196">
        <v>35</v>
      </c>
      <c r="JV196">
        <v>93.794899999999998</v>
      </c>
      <c r="JW196">
        <v>100.131</v>
      </c>
    </row>
    <row r="197" spans="1:283" x14ac:dyDescent="0.2">
      <c r="A197">
        <v>181</v>
      </c>
      <c r="B197">
        <v>1690415081.5</v>
      </c>
      <c r="C197">
        <v>36711.400000095367</v>
      </c>
      <c r="D197" t="s">
        <v>1279</v>
      </c>
      <c r="E197" t="s">
        <v>1280</v>
      </c>
      <c r="F197">
        <v>15</v>
      </c>
      <c r="P197">
        <v>1690415073.75</v>
      </c>
      <c r="Q197">
        <f t="shared" si="74"/>
        <v>1.2575620043352466E-4</v>
      </c>
      <c r="R197">
        <f t="shared" si="75"/>
        <v>0.12575620043352465</v>
      </c>
      <c r="S197">
        <f t="shared" si="76"/>
        <v>4.3847177608411441</v>
      </c>
      <c r="T197">
        <f t="shared" si="77"/>
        <v>409.87899999999979</v>
      </c>
      <c r="U197">
        <f t="shared" si="78"/>
        <v>-518.83961379027312</v>
      </c>
      <c r="V197">
        <f t="shared" si="79"/>
        <v>-52.474938709417877</v>
      </c>
      <c r="W197">
        <f t="shared" si="80"/>
        <v>41.454767198966529</v>
      </c>
      <c r="X197">
        <f t="shared" si="81"/>
        <v>7.551396506045192E-3</v>
      </c>
      <c r="Y197">
        <f>IF(LEFT(CS197,1)&lt;&gt;"0",IF(LEFT(CS197,1)="1",3,CT197),$D$5+$E$5*(DJ197*DC197/($K$5*1000))+$F$5*(DJ197*DC197/($K$5*1000))*MAX(MIN(CQ197,$J$5),$I$5)*MAX(MIN(CQ197,$J$5),$I$5)+$G$5*MAX(MIN(CQ197,$J$5),$I$5)*(DJ197*DC197/($K$5*1000))+$H$5*(DJ197*DC197/($K$5*1000))*(DJ197*DC197/($K$5*1000)))</f>
        <v>2.9473946076332607</v>
      </c>
      <c r="Z197">
        <f t="shared" si="82"/>
        <v>7.5406646037512477E-3</v>
      </c>
      <c r="AA197">
        <f t="shared" si="83"/>
        <v>4.7138783044098518E-3</v>
      </c>
      <c r="AB197">
        <f t="shared" si="84"/>
        <v>98.067265190247824</v>
      </c>
      <c r="AC197">
        <f>(DE197+(AB197+2*0.95*0.0000000567*(((DE197+$B$7)+273)^4-(DE197+273)^4)-44100*Q197)/(1.84*29.3*Y197+8*0.95*0.0000000567*(DE197+273)^3))</f>
        <v>33.614652333959548</v>
      </c>
      <c r="AD197">
        <f>($C$7*DF197+$D$7*DG197+$E$7*AC197)</f>
        <v>33.373323333333332</v>
      </c>
      <c r="AE197">
        <f t="shared" si="85"/>
        <v>5.1590537444677604</v>
      </c>
      <c r="AF197">
        <f t="shared" si="86"/>
        <v>69.874708452687713</v>
      </c>
      <c r="AG197">
        <f t="shared" si="87"/>
        <v>3.5449293025741966</v>
      </c>
      <c r="AH197">
        <f t="shared" si="88"/>
        <v>5.0732652501505235</v>
      </c>
      <c r="AI197">
        <f t="shared" si="89"/>
        <v>1.6141244418935639</v>
      </c>
      <c r="AJ197">
        <f t="shared" si="90"/>
        <v>-5.5458484391184371</v>
      </c>
      <c r="AK197">
        <f t="shared" si="91"/>
        <v>-47.498899159344134</v>
      </c>
      <c r="AL197">
        <f>2*0.95*0.0000000567*(((DE197+$B$7)+273)^4-(AD197+273)^4)</f>
        <v>-3.698909092253321</v>
      </c>
      <c r="AM197">
        <f t="shared" si="92"/>
        <v>41.323608499531943</v>
      </c>
      <c r="AN197">
        <v>0</v>
      </c>
      <c r="AO197">
        <v>0</v>
      </c>
      <c r="AP197">
        <f>IF(AN197*$H$13&gt;=AR197,1,(AR197/(AR197-AN197*$H$13)))</f>
        <v>1</v>
      </c>
      <c r="AQ197">
        <f t="shared" si="93"/>
        <v>0</v>
      </c>
      <c r="AR197">
        <f>MAX(0,($B$13+$C$13*DJ197)/(1+$D$13*DJ197)*DC197/(DE197+273)*$E$13)</f>
        <v>52357.216937073863</v>
      </c>
      <c r="AS197" t="s">
        <v>414</v>
      </c>
      <c r="AT197">
        <v>12558.6</v>
      </c>
      <c r="AU197">
        <v>607.06799999999998</v>
      </c>
      <c r="AV197">
        <v>2188.17</v>
      </c>
      <c r="AW197">
        <f t="shared" si="94"/>
        <v>0.72256817340517421</v>
      </c>
      <c r="AX197">
        <v>-1.734461745173538</v>
      </c>
      <c r="AY197" t="s">
        <v>1281</v>
      </c>
      <c r="AZ197">
        <v>12586.2</v>
      </c>
      <c r="BA197">
        <v>637.56863999999996</v>
      </c>
      <c r="BB197">
        <v>1132.49</v>
      </c>
      <c r="BC197">
        <f t="shared" si="95"/>
        <v>0.43702051232240469</v>
      </c>
      <c r="BD197">
        <v>0.5</v>
      </c>
      <c r="BE197">
        <f t="shared" si="96"/>
        <v>505.1889361192994</v>
      </c>
      <c r="BF197">
        <f t="shared" si="97"/>
        <v>4.3847177608411441</v>
      </c>
      <c r="BG197">
        <f t="shared" si="98"/>
        <v>110.38896384123341</v>
      </c>
      <c r="BH197">
        <f t="shared" si="99"/>
        <v>1.211265542159389E-2</v>
      </c>
      <c r="BI197">
        <f t="shared" si="100"/>
        <v>0.93217600155409763</v>
      </c>
      <c r="BJ197">
        <f t="shared" si="101"/>
        <v>482.33006894820471</v>
      </c>
      <c r="BK197" t="s">
        <v>1282</v>
      </c>
      <c r="BL197">
        <v>-249.78</v>
      </c>
      <c r="BM197">
        <f t="shared" si="102"/>
        <v>-249.78</v>
      </c>
      <c r="BN197">
        <f t="shared" si="103"/>
        <v>1.220558238924847</v>
      </c>
      <c r="BO197">
        <f t="shared" si="104"/>
        <v>0.35804970085439175</v>
      </c>
      <c r="BP197">
        <f t="shared" si="105"/>
        <v>0.43301954510962076</v>
      </c>
      <c r="BQ197">
        <f t="shared" si="106"/>
        <v>0.94195020383615458</v>
      </c>
      <c r="BR197">
        <f t="shared" si="107"/>
        <v>0.66768620873289641</v>
      </c>
      <c r="BS197">
        <f t="shared" si="108"/>
        <v>-0.14027298186970111</v>
      </c>
      <c r="BT197">
        <f t="shared" si="109"/>
        <v>1.1402729818697011</v>
      </c>
      <c r="BU197">
        <v>3480</v>
      </c>
      <c r="BV197">
        <v>300</v>
      </c>
      <c r="BW197">
        <v>300</v>
      </c>
      <c r="BX197">
        <v>300</v>
      </c>
      <c r="BY197">
        <v>12586.2</v>
      </c>
      <c r="BZ197">
        <v>1030.81</v>
      </c>
      <c r="CA197">
        <v>-9.8955399999999995E-3</v>
      </c>
      <c r="CB197">
        <v>-25.79</v>
      </c>
      <c r="CC197" t="s">
        <v>417</v>
      </c>
      <c r="CD197" t="s">
        <v>417</v>
      </c>
      <c r="CE197" t="s">
        <v>417</v>
      </c>
      <c r="CF197" t="s">
        <v>417</v>
      </c>
      <c r="CG197" t="s">
        <v>417</v>
      </c>
      <c r="CH197" t="s">
        <v>417</v>
      </c>
      <c r="CI197" t="s">
        <v>417</v>
      </c>
      <c r="CJ197" t="s">
        <v>417</v>
      </c>
      <c r="CK197" t="s">
        <v>417</v>
      </c>
      <c r="CL197" t="s">
        <v>417</v>
      </c>
      <c r="CM197">
        <f>$B$11*DK197+$C$11*DL197+$F$11*DW197*(1-DZ197)</f>
        <v>599.99136666666675</v>
      </c>
      <c r="CN197">
        <f t="shared" si="110"/>
        <v>505.1889361192994</v>
      </c>
      <c r="CO197">
        <f>($B$11*$D$9+$C$11*$D$9+$F$11*((EJ197+EB197)/MAX(EJ197+EB197+EK197, 0.1)*$I$9+EK197/MAX(EJ197+EB197+EK197, 0.1)*$J$9))/($B$11+$C$11+$F$11)</f>
        <v>0.84199367555227489</v>
      </c>
      <c r="CP197">
        <f>($B$11*$K$9+$C$11*$K$9+$F$11*((EJ197+EB197)/MAX(EJ197+EB197+EK197, 0.1)*$P$9+EK197/MAX(EJ197+EB197+EK197, 0.1)*$Q$9))/($B$11+$C$11+$F$11)</f>
        <v>0.1634477938158907</v>
      </c>
      <c r="CQ197">
        <v>6</v>
      </c>
      <c r="CR197">
        <v>0.5</v>
      </c>
      <c r="CS197" t="s">
        <v>418</v>
      </c>
      <c r="CT197">
        <v>2</v>
      </c>
      <c r="CU197">
        <v>1690415073.75</v>
      </c>
      <c r="CV197">
        <v>409.87899999999979</v>
      </c>
      <c r="CW197">
        <v>414.31446666666659</v>
      </c>
      <c r="CX197">
        <v>35.050059999999988</v>
      </c>
      <c r="CY197">
        <v>34.928733333333327</v>
      </c>
      <c r="CZ197">
        <v>408.80099999999987</v>
      </c>
      <c r="DA197">
        <v>34.500059999999998</v>
      </c>
      <c r="DB197">
        <v>600.10766666666677</v>
      </c>
      <c r="DC197">
        <v>101.03959999999999</v>
      </c>
      <c r="DD197">
        <v>9.9436639999999993E-2</v>
      </c>
      <c r="DE197">
        <v>33.074399999999997</v>
      </c>
      <c r="DF197">
        <v>33.373323333333332</v>
      </c>
      <c r="DG197">
        <v>999.9000000000002</v>
      </c>
      <c r="DH197">
        <v>0</v>
      </c>
      <c r="DI197">
        <v>0</v>
      </c>
      <c r="DJ197">
        <v>9998.139000000001</v>
      </c>
      <c r="DK197">
        <v>0</v>
      </c>
      <c r="DL197">
        <v>107.22929999999999</v>
      </c>
      <c r="DM197">
        <v>-4.436341333333333</v>
      </c>
      <c r="DN197">
        <v>424.76413333333329</v>
      </c>
      <c r="DO197">
        <v>429.30970000000002</v>
      </c>
      <c r="DP197">
        <v>0.11667904</v>
      </c>
      <c r="DQ197">
        <v>414.31446666666659</v>
      </c>
      <c r="DR197">
        <v>34.928733333333327</v>
      </c>
      <c r="DS197">
        <v>3.5409753333333329</v>
      </c>
      <c r="DT197">
        <v>3.529185333333333</v>
      </c>
      <c r="DU197">
        <v>26.817489999999999</v>
      </c>
      <c r="DV197">
        <v>26.760796666666671</v>
      </c>
      <c r="DW197">
        <v>599.99136666666675</v>
      </c>
      <c r="DX197">
        <v>0.9329879333333333</v>
      </c>
      <c r="DY197">
        <v>6.7012043333333313E-2</v>
      </c>
      <c r="DZ197">
        <v>0</v>
      </c>
      <c r="EA197">
        <v>638.13823333333335</v>
      </c>
      <c r="EB197">
        <v>4.9993100000000004</v>
      </c>
      <c r="EC197">
        <v>5653.2939999999999</v>
      </c>
      <c r="ED197">
        <v>5203.6719999999996</v>
      </c>
      <c r="EE197">
        <v>39.603999999999992</v>
      </c>
      <c r="EF197">
        <v>41.375</v>
      </c>
      <c r="EG197">
        <v>40.504133333333343</v>
      </c>
      <c r="EH197">
        <v>41.116599999999977</v>
      </c>
      <c r="EI197">
        <v>41.362399999999987</v>
      </c>
      <c r="EJ197">
        <v>555.12000000000012</v>
      </c>
      <c r="EK197">
        <v>39.872999999999998</v>
      </c>
      <c r="EL197">
        <v>0</v>
      </c>
      <c r="EM197">
        <v>187.4000000953674</v>
      </c>
      <c r="EN197">
        <v>0</v>
      </c>
      <c r="EO197">
        <v>637.56863999999996</v>
      </c>
      <c r="EP197">
        <v>-85.265076789787926</v>
      </c>
      <c r="EQ197">
        <v>-1563.396156444649</v>
      </c>
      <c r="ER197">
        <v>5648.4419999999991</v>
      </c>
      <c r="ES197">
        <v>15</v>
      </c>
      <c r="ET197">
        <v>1690415099.5</v>
      </c>
      <c r="EU197" t="s">
        <v>1283</v>
      </c>
      <c r="EV197">
        <v>1690415099.5</v>
      </c>
      <c r="EW197">
        <v>1690415098.5</v>
      </c>
      <c r="EX197">
        <v>138</v>
      </c>
      <c r="EY197">
        <v>3.0000000000000001E-3</v>
      </c>
      <c r="EZ197">
        <v>5.0000000000000001E-3</v>
      </c>
      <c r="FA197">
        <v>1.0780000000000001</v>
      </c>
      <c r="FB197">
        <v>0.55000000000000004</v>
      </c>
      <c r="FC197">
        <v>414</v>
      </c>
      <c r="FD197">
        <v>35</v>
      </c>
      <c r="FE197">
        <v>0.45</v>
      </c>
      <c r="FF197">
        <v>0.25</v>
      </c>
      <c r="FG197">
        <v>4.3880397470003842</v>
      </c>
      <c r="FH197">
        <v>0.15149503426579081</v>
      </c>
      <c r="FI197">
        <v>5.6193081580435199E-2</v>
      </c>
      <c r="FJ197">
        <v>1</v>
      </c>
      <c r="FK197">
        <v>-4.4215074999999997</v>
      </c>
      <c r="FL197">
        <v>-0.42929943714821522</v>
      </c>
      <c r="FM197">
        <v>6.5394405867398198E-2</v>
      </c>
      <c r="FN197">
        <v>1</v>
      </c>
      <c r="FO197">
        <v>409.87563333333333</v>
      </c>
      <c r="FP197">
        <v>0.1216017797555851</v>
      </c>
      <c r="FQ197">
        <v>2.608381788686763E-2</v>
      </c>
      <c r="FR197">
        <v>1</v>
      </c>
      <c r="FS197">
        <v>9.3121925000000008E-2</v>
      </c>
      <c r="FT197">
        <v>0.46886127354596618</v>
      </c>
      <c r="FU197">
        <v>4.528852129986554E-2</v>
      </c>
      <c r="FV197">
        <v>1</v>
      </c>
      <c r="FW197">
        <v>35.041040000000002</v>
      </c>
      <c r="FX197">
        <v>0.56000889877635507</v>
      </c>
      <c r="FY197">
        <v>4.0452602718077477E-2</v>
      </c>
      <c r="FZ197">
        <v>1</v>
      </c>
      <c r="GA197">
        <v>5</v>
      </c>
      <c r="GB197">
        <v>5</v>
      </c>
      <c r="GC197" t="s">
        <v>420</v>
      </c>
      <c r="GD197">
        <v>3.1687799999999999</v>
      </c>
      <c r="GE197">
        <v>2.7966099999999998</v>
      </c>
      <c r="GF197">
        <v>0.10113800000000001</v>
      </c>
      <c r="GG197">
        <v>0.102718</v>
      </c>
      <c r="GH197">
        <v>0.15304400000000001</v>
      </c>
      <c r="GI197">
        <v>0.15365400000000001</v>
      </c>
      <c r="GJ197">
        <v>27660</v>
      </c>
      <c r="GK197">
        <v>22077.4</v>
      </c>
      <c r="GL197">
        <v>28796.1</v>
      </c>
      <c r="GM197">
        <v>24132.1</v>
      </c>
      <c r="GN197">
        <v>31024.1</v>
      </c>
      <c r="GO197">
        <v>29808.5</v>
      </c>
      <c r="GP197">
        <v>39724.1</v>
      </c>
      <c r="GQ197">
        <v>39375.199999999997</v>
      </c>
      <c r="GR197">
        <v>2.0773299999999999</v>
      </c>
      <c r="GS197">
        <v>1.7886299999999999</v>
      </c>
      <c r="GT197">
        <v>9.9167199999999997E-2</v>
      </c>
      <c r="GU197">
        <v>0</v>
      </c>
      <c r="GV197">
        <v>31.7623</v>
      </c>
      <c r="GW197">
        <v>999.9</v>
      </c>
      <c r="GX197">
        <v>63.6</v>
      </c>
      <c r="GY197">
        <v>36.200000000000003</v>
      </c>
      <c r="GZ197">
        <v>37.987000000000002</v>
      </c>
      <c r="HA197">
        <v>62.45</v>
      </c>
      <c r="HB197">
        <v>28.7179</v>
      </c>
      <c r="HC197">
        <v>1</v>
      </c>
      <c r="HD197">
        <v>0.55832599999999999</v>
      </c>
      <c r="HE197">
        <v>0</v>
      </c>
      <c r="HF197">
        <v>20.2852</v>
      </c>
      <c r="HG197">
        <v>5.2231300000000003</v>
      </c>
      <c r="HH197">
        <v>11.914099999999999</v>
      </c>
      <c r="HI197">
        <v>4.9637500000000001</v>
      </c>
      <c r="HJ197">
        <v>3.2919999999999998</v>
      </c>
      <c r="HK197">
        <v>9999</v>
      </c>
      <c r="HL197">
        <v>9999</v>
      </c>
      <c r="HM197">
        <v>9999</v>
      </c>
      <c r="HN197">
        <v>999.9</v>
      </c>
      <c r="HO197">
        <v>4.9702900000000003</v>
      </c>
      <c r="HP197">
        <v>1.87531</v>
      </c>
      <c r="HQ197">
        <v>1.8740300000000001</v>
      </c>
      <c r="HR197">
        <v>1.87321</v>
      </c>
      <c r="HS197">
        <v>1.87469</v>
      </c>
      <c r="HT197">
        <v>1.8696600000000001</v>
      </c>
      <c r="HU197">
        <v>1.87378</v>
      </c>
      <c r="HV197">
        <v>1.8788100000000001</v>
      </c>
      <c r="HW197">
        <v>0</v>
      </c>
      <c r="HX197">
        <v>0</v>
      </c>
      <c r="HY197">
        <v>0</v>
      </c>
      <c r="HZ197">
        <v>0</v>
      </c>
      <c r="IA197" t="s">
        <v>421</v>
      </c>
      <c r="IB197" t="s">
        <v>422</v>
      </c>
      <c r="IC197" t="s">
        <v>423</v>
      </c>
      <c r="ID197" t="s">
        <v>423</v>
      </c>
      <c r="IE197" t="s">
        <v>423</v>
      </c>
      <c r="IF197" t="s">
        <v>423</v>
      </c>
      <c r="IG197">
        <v>0</v>
      </c>
      <c r="IH197">
        <v>100</v>
      </c>
      <c r="II197">
        <v>100</v>
      </c>
      <c r="IJ197">
        <v>1.0780000000000001</v>
      </c>
      <c r="IK197">
        <v>0.55000000000000004</v>
      </c>
      <c r="IL197">
        <v>1.0558631401501319</v>
      </c>
      <c r="IM197">
        <v>7.5022699049890511E-4</v>
      </c>
      <c r="IN197">
        <v>-1.9075414379404558E-6</v>
      </c>
      <c r="IO197">
        <v>4.87577687351772E-10</v>
      </c>
      <c r="IP197">
        <v>0.54536190476189716</v>
      </c>
      <c r="IQ197">
        <v>0</v>
      </c>
      <c r="IR197">
        <v>0</v>
      </c>
      <c r="IS197">
        <v>0</v>
      </c>
      <c r="IT197">
        <v>1</v>
      </c>
      <c r="IU197">
        <v>1943</v>
      </c>
      <c r="IV197">
        <v>1</v>
      </c>
      <c r="IW197">
        <v>21</v>
      </c>
      <c r="IX197">
        <v>2.9</v>
      </c>
      <c r="IY197">
        <v>2.8</v>
      </c>
      <c r="IZ197">
        <v>1.10229</v>
      </c>
      <c r="JA197">
        <v>2.4426299999999999</v>
      </c>
      <c r="JB197">
        <v>1.42578</v>
      </c>
      <c r="JC197">
        <v>2.2656200000000002</v>
      </c>
      <c r="JD197">
        <v>1.5478499999999999</v>
      </c>
      <c r="JE197">
        <v>2.3999000000000001</v>
      </c>
      <c r="JF197">
        <v>39.043599999999998</v>
      </c>
      <c r="JG197">
        <v>14.132</v>
      </c>
      <c r="JH197">
        <v>18</v>
      </c>
      <c r="JI197">
        <v>630.89800000000002</v>
      </c>
      <c r="JJ197">
        <v>423.70100000000002</v>
      </c>
      <c r="JK197">
        <v>32.9925</v>
      </c>
      <c r="JL197">
        <v>34.2361</v>
      </c>
      <c r="JM197">
        <v>29.999199999999998</v>
      </c>
      <c r="JN197">
        <v>34.242400000000004</v>
      </c>
      <c r="JO197">
        <v>34.175600000000003</v>
      </c>
      <c r="JP197">
        <v>22.086300000000001</v>
      </c>
      <c r="JQ197">
        <v>6.4242900000000001</v>
      </c>
      <c r="JR197">
        <v>100</v>
      </c>
      <c r="JS197">
        <v>-999.9</v>
      </c>
      <c r="JT197">
        <v>414.35300000000001</v>
      </c>
      <c r="JU197">
        <v>35</v>
      </c>
      <c r="JV197">
        <v>93.829099999999997</v>
      </c>
      <c r="JW197">
        <v>100.175</v>
      </c>
    </row>
    <row r="198" spans="1:283" x14ac:dyDescent="0.2">
      <c r="A198">
        <v>182</v>
      </c>
      <c r="B198">
        <v>1690415225</v>
      </c>
      <c r="C198">
        <v>36854.900000095367</v>
      </c>
      <c r="D198" t="s">
        <v>1284</v>
      </c>
      <c r="E198" t="s">
        <v>1285</v>
      </c>
      <c r="F198">
        <v>15</v>
      </c>
      <c r="P198">
        <v>1690415217.25</v>
      </c>
      <c r="Q198">
        <f t="shared" si="74"/>
        <v>1.2464646265404524E-4</v>
      </c>
      <c r="R198">
        <f t="shared" si="75"/>
        <v>0.12464646265404523</v>
      </c>
      <c r="S198">
        <f t="shared" si="76"/>
        <v>2.9940301345262297</v>
      </c>
      <c r="T198">
        <f t="shared" si="77"/>
        <v>410.06790000000001</v>
      </c>
      <c r="U198">
        <f t="shared" si="78"/>
        <v>-226.77567607171483</v>
      </c>
      <c r="V198">
        <f t="shared" si="79"/>
        <v>-22.938159434063444</v>
      </c>
      <c r="W198">
        <f t="shared" si="80"/>
        <v>41.478006071590308</v>
      </c>
      <c r="X198">
        <f t="shared" si="81"/>
        <v>7.5600849282368458E-3</v>
      </c>
      <c r="Y198">
        <f>IF(LEFT(CS198,1)&lt;&gt;"0",IF(LEFT(CS198,1)="1",3,CT198),$D$5+$E$5*(DJ198*DC198/($K$5*1000))+$F$5*(DJ198*DC198/($K$5*1000))*MAX(MIN(CQ198,$J$5),$I$5)*MAX(MIN(CQ198,$J$5),$I$5)+$G$5*MAX(MIN(CQ198,$J$5),$I$5)*(DJ198*DC198/($K$5*1000))+$H$5*(DJ198*DC198/($K$5*1000))*(DJ198*DC198/($K$5*1000)))</f>
        <v>2.9478540083556033</v>
      </c>
      <c r="Z198">
        <f t="shared" si="82"/>
        <v>7.5493300088438882E-3</v>
      </c>
      <c r="AA198">
        <f t="shared" si="83"/>
        <v>4.7192962465560191E-3</v>
      </c>
      <c r="AB198">
        <f t="shared" si="84"/>
        <v>98.07357238596866</v>
      </c>
      <c r="AC198">
        <f>(DE198+(AB198+2*0.95*0.0000000567*(((DE198+$B$7)+273)^4-(DE198+273)^4)-44100*Q198)/(1.84*29.3*Y198+8*0.95*0.0000000567*(DE198+273)^3))</f>
        <v>33.536856593696463</v>
      </c>
      <c r="AD198">
        <f>($C$7*DF198+$D$7*DG198+$E$7*AC198)</f>
        <v>33.32200000000001</v>
      </c>
      <c r="AE198">
        <f t="shared" si="85"/>
        <v>5.1442352677263132</v>
      </c>
      <c r="AF198">
        <f t="shared" si="86"/>
        <v>70.201239276912872</v>
      </c>
      <c r="AG198">
        <f t="shared" si="87"/>
        <v>3.5459104251937039</v>
      </c>
      <c r="AH198">
        <f t="shared" si="88"/>
        <v>5.0510652827746441</v>
      </c>
      <c r="AI198">
        <f t="shared" si="89"/>
        <v>1.5983248425326093</v>
      </c>
      <c r="AJ198">
        <f t="shared" si="90"/>
        <v>-5.4969090030433954</v>
      </c>
      <c r="AK198">
        <f t="shared" si="91"/>
        <v>-51.757008774553348</v>
      </c>
      <c r="AL198">
        <f>2*0.95*0.0000000567*(((DE198+$B$7)+273)^4-(AD198+273)^4)</f>
        <v>-4.0273217024509105</v>
      </c>
      <c r="AM198">
        <f t="shared" si="92"/>
        <v>36.792332905921008</v>
      </c>
      <c r="AN198">
        <v>0</v>
      </c>
      <c r="AO198">
        <v>0</v>
      </c>
      <c r="AP198">
        <f>IF(AN198*$H$13&gt;=AR198,1,(AR198/(AR198-AN198*$H$13)))</f>
        <v>1</v>
      </c>
      <c r="AQ198">
        <f t="shared" si="93"/>
        <v>0</v>
      </c>
      <c r="AR198">
        <f>MAX(0,($B$13+$C$13*DJ198)/(1+$D$13*DJ198)*DC198/(DE198+273)*$E$13)</f>
        <v>52383.902925564274</v>
      </c>
      <c r="AS198" t="s">
        <v>414</v>
      </c>
      <c r="AT198">
        <v>12558.6</v>
      </c>
      <c r="AU198">
        <v>607.06799999999998</v>
      </c>
      <c r="AV198">
        <v>2188.17</v>
      </c>
      <c r="AW198">
        <f t="shared" si="94"/>
        <v>0.72256817340517421</v>
      </c>
      <c r="AX198">
        <v>-1.734461745173538</v>
      </c>
      <c r="AY198" t="s">
        <v>1286</v>
      </c>
      <c r="AZ198">
        <v>12649.6</v>
      </c>
      <c r="BA198">
        <v>508.47484615384622</v>
      </c>
      <c r="BB198">
        <v>771.875</v>
      </c>
      <c r="BC198">
        <f t="shared" si="95"/>
        <v>0.34124716287760815</v>
      </c>
      <c r="BD198">
        <v>0.5</v>
      </c>
      <c r="BE198">
        <f t="shared" si="96"/>
        <v>505.2248944590512</v>
      </c>
      <c r="BF198">
        <f t="shared" si="97"/>
        <v>2.9940301345262297</v>
      </c>
      <c r="BG198">
        <f t="shared" si="98"/>
        <v>86.203280924645114</v>
      </c>
      <c r="BH198">
        <f t="shared" si="99"/>
        <v>9.3591822801261711E-3</v>
      </c>
      <c r="BI198">
        <f t="shared" si="100"/>
        <v>1.834876113360324</v>
      </c>
      <c r="BJ198">
        <f t="shared" si="101"/>
        <v>402.28407302174031</v>
      </c>
      <c r="BK198" t="s">
        <v>1287</v>
      </c>
      <c r="BL198">
        <v>-1205.05</v>
      </c>
      <c r="BM198">
        <f t="shared" si="102"/>
        <v>-1205.05</v>
      </c>
      <c r="BN198">
        <f t="shared" si="103"/>
        <v>2.5611983805668013</v>
      </c>
      <c r="BO198">
        <f t="shared" si="104"/>
        <v>0.13323730229834405</v>
      </c>
      <c r="BP198">
        <f t="shared" si="105"/>
        <v>0.41738967706190577</v>
      </c>
      <c r="BQ198">
        <f t="shared" si="106"/>
        <v>1.5982340182525849</v>
      </c>
      <c r="BR198">
        <f t="shared" si="107"/>
        <v>0.89576447313329566</v>
      </c>
      <c r="BS198">
        <f t="shared" si="108"/>
        <v>-0.31576313430072905</v>
      </c>
      <c r="BT198">
        <f t="shared" si="109"/>
        <v>1.315763134300729</v>
      </c>
      <c r="BU198">
        <v>3482</v>
      </c>
      <c r="BV198">
        <v>300</v>
      </c>
      <c r="BW198">
        <v>300</v>
      </c>
      <c r="BX198">
        <v>300</v>
      </c>
      <c r="BY198">
        <v>12649.6</v>
      </c>
      <c r="BZ198">
        <v>695.91</v>
      </c>
      <c r="CA198">
        <v>-9.9429700000000006E-3</v>
      </c>
      <c r="CB198">
        <v>-24.05</v>
      </c>
      <c r="CC198" t="s">
        <v>417</v>
      </c>
      <c r="CD198" t="s">
        <v>417</v>
      </c>
      <c r="CE198" t="s">
        <v>417</v>
      </c>
      <c r="CF198" t="s">
        <v>417</v>
      </c>
      <c r="CG198" t="s">
        <v>417</v>
      </c>
      <c r="CH198" t="s">
        <v>417</v>
      </c>
      <c r="CI198" t="s">
        <v>417</v>
      </c>
      <c r="CJ198" t="s">
        <v>417</v>
      </c>
      <c r="CK198" t="s">
        <v>417</v>
      </c>
      <c r="CL198" t="s">
        <v>417</v>
      </c>
      <c r="CM198">
        <f>$B$11*DK198+$C$11*DL198+$F$11*DW198*(1-DZ198)</f>
        <v>600.03453333333334</v>
      </c>
      <c r="CN198">
        <f t="shared" si="110"/>
        <v>505.2248944590512</v>
      </c>
      <c r="CO198">
        <f>($B$11*$D$9+$C$11*$D$9+$F$11*((EJ198+EB198)/MAX(EJ198+EB198+EK198, 0.1)*$I$9+EK198/MAX(EJ198+EB198+EK198, 0.1)*$J$9))/($B$11+$C$11+$F$11)</f>
        <v>0.84199302938850495</v>
      </c>
      <c r="CP198">
        <f>($B$11*$K$9+$C$11*$K$9+$F$11*((EJ198+EB198)/MAX(EJ198+EB198+EK198, 0.1)*$P$9+EK198/MAX(EJ198+EB198+EK198, 0.1)*$Q$9))/($B$11+$C$11+$F$11)</f>
        <v>0.16344654671981435</v>
      </c>
      <c r="CQ198">
        <v>6</v>
      </c>
      <c r="CR198">
        <v>0.5</v>
      </c>
      <c r="CS198" t="s">
        <v>418</v>
      </c>
      <c r="CT198">
        <v>2</v>
      </c>
      <c r="CU198">
        <v>1690415217.25</v>
      </c>
      <c r="CV198">
        <v>410.06790000000001</v>
      </c>
      <c r="CW198">
        <v>413.11253333333332</v>
      </c>
      <c r="CX198">
        <v>35.056266666666673</v>
      </c>
      <c r="CY198">
        <v>34.936010000000003</v>
      </c>
      <c r="CZ198">
        <v>408.97289999999998</v>
      </c>
      <c r="DA198">
        <v>34.499266666666671</v>
      </c>
      <c r="DB198">
        <v>600.10056666666662</v>
      </c>
      <c r="DC198">
        <v>101.0497</v>
      </c>
      <c r="DD198">
        <v>9.9417186666666657E-2</v>
      </c>
      <c r="DE198">
        <v>32.99633</v>
      </c>
      <c r="DF198">
        <v>33.32200000000001</v>
      </c>
      <c r="DG198">
        <v>999.9000000000002</v>
      </c>
      <c r="DH198">
        <v>0</v>
      </c>
      <c r="DI198">
        <v>0</v>
      </c>
      <c r="DJ198">
        <v>9999.7496666666648</v>
      </c>
      <c r="DK198">
        <v>0</v>
      </c>
      <c r="DL198">
        <v>113.45350000000001</v>
      </c>
      <c r="DM198">
        <v>-3.059396</v>
      </c>
      <c r="DN198">
        <v>424.9473333333334</v>
      </c>
      <c r="DO198">
        <v>428.0675</v>
      </c>
      <c r="DP198">
        <v>0.1134728133333333</v>
      </c>
      <c r="DQ198">
        <v>413.11253333333332</v>
      </c>
      <c r="DR198">
        <v>34.936010000000003</v>
      </c>
      <c r="DS198">
        <v>3.541741</v>
      </c>
      <c r="DT198">
        <v>3.5302743333333342</v>
      </c>
      <c r="DU198">
        <v>26.821173333333331</v>
      </c>
      <c r="DV198">
        <v>26.76604</v>
      </c>
      <c r="DW198">
        <v>600.03453333333334</v>
      </c>
      <c r="DX198">
        <v>0.9330082666666667</v>
      </c>
      <c r="DY198">
        <v>6.6991806666666667E-2</v>
      </c>
      <c r="DZ198">
        <v>0</v>
      </c>
      <c r="EA198">
        <v>508.62716666666671</v>
      </c>
      <c r="EB198">
        <v>4.9993100000000004</v>
      </c>
      <c r="EC198">
        <v>6862.5776666666652</v>
      </c>
      <c r="ED198">
        <v>5204.0860000000002</v>
      </c>
      <c r="EE198">
        <v>39.2624</v>
      </c>
      <c r="EF198">
        <v>41.125</v>
      </c>
      <c r="EG198">
        <v>40.233199999999989</v>
      </c>
      <c r="EH198">
        <v>40.936999999999983</v>
      </c>
      <c r="EI198">
        <v>41.045466666666663</v>
      </c>
      <c r="EJ198">
        <v>555.17400000000009</v>
      </c>
      <c r="EK198">
        <v>39.862999999999992</v>
      </c>
      <c r="EL198">
        <v>0</v>
      </c>
      <c r="EM198">
        <v>143.0999999046326</v>
      </c>
      <c r="EN198">
        <v>0</v>
      </c>
      <c r="EO198">
        <v>508.47484615384622</v>
      </c>
      <c r="EP198">
        <v>-13.734700856549971</v>
      </c>
      <c r="EQ198">
        <v>1814.4629123307329</v>
      </c>
      <c r="ER198">
        <v>6866.1146153846157</v>
      </c>
      <c r="ES198">
        <v>15</v>
      </c>
      <c r="ET198">
        <v>1690415245</v>
      </c>
      <c r="EU198" t="s">
        <v>1288</v>
      </c>
      <c r="EV198">
        <v>1690415245</v>
      </c>
      <c r="EW198">
        <v>1690415242</v>
      </c>
      <c r="EX198">
        <v>139</v>
      </c>
      <c r="EY198">
        <v>1.6E-2</v>
      </c>
      <c r="EZ198">
        <v>7.0000000000000001E-3</v>
      </c>
      <c r="FA198">
        <v>1.095</v>
      </c>
      <c r="FB198">
        <v>0.55700000000000005</v>
      </c>
      <c r="FC198">
        <v>413</v>
      </c>
      <c r="FD198">
        <v>35</v>
      </c>
      <c r="FE198">
        <v>0.37</v>
      </c>
      <c r="FF198">
        <v>0.23</v>
      </c>
      <c r="FG198">
        <v>3.0100043556769851</v>
      </c>
      <c r="FH198">
        <v>-4.3895440099645168E-2</v>
      </c>
      <c r="FI198">
        <v>4.7980336753535323E-2</v>
      </c>
      <c r="FJ198">
        <v>1</v>
      </c>
      <c r="FK198">
        <v>-3.0534214999999998</v>
      </c>
      <c r="FL198">
        <v>-5.4963377110693462E-2</v>
      </c>
      <c r="FM198">
        <v>4.5734050528572247E-2</v>
      </c>
      <c r="FN198">
        <v>1</v>
      </c>
      <c r="FO198">
        <v>410.0566666666665</v>
      </c>
      <c r="FP198">
        <v>-4.1859844271040378E-2</v>
      </c>
      <c r="FQ198">
        <v>2.4817108793910789E-2</v>
      </c>
      <c r="FR198">
        <v>1</v>
      </c>
      <c r="FS198">
        <v>8.8645416249999998E-2</v>
      </c>
      <c r="FT198">
        <v>0.40413792529080678</v>
      </c>
      <c r="FU198">
        <v>4.0309587345634397E-2</v>
      </c>
      <c r="FV198">
        <v>1</v>
      </c>
      <c r="FW198">
        <v>35.04658666666667</v>
      </c>
      <c r="FX198">
        <v>0.1419070077864206</v>
      </c>
      <c r="FY198">
        <v>1.0919363025785221E-2</v>
      </c>
      <c r="FZ198">
        <v>1</v>
      </c>
      <c r="GA198">
        <v>5</v>
      </c>
      <c r="GB198">
        <v>5</v>
      </c>
      <c r="GC198" t="s">
        <v>420</v>
      </c>
      <c r="GD198">
        <v>3.16988</v>
      </c>
      <c r="GE198">
        <v>2.7966899999999999</v>
      </c>
      <c r="GF198">
        <v>0.101219</v>
      </c>
      <c r="GG198">
        <v>0.102532</v>
      </c>
      <c r="GH198">
        <v>0.152975</v>
      </c>
      <c r="GI198">
        <v>0.153673</v>
      </c>
      <c r="GJ198">
        <v>27665.1</v>
      </c>
      <c r="GK198">
        <v>22092.9</v>
      </c>
      <c r="GL198">
        <v>28802.9</v>
      </c>
      <c r="GM198">
        <v>24143.3</v>
      </c>
      <c r="GN198">
        <v>31030.799999999999</v>
      </c>
      <c r="GO198">
        <v>29820.5</v>
      </c>
      <c r="GP198">
        <v>39731.199999999997</v>
      </c>
      <c r="GQ198">
        <v>39393.300000000003</v>
      </c>
      <c r="GR198">
        <v>2.0794999999999999</v>
      </c>
      <c r="GS198">
        <v>1.79918</v>
      </c>
      <c r="GT198">
        <v>7.9553600000000002E-2</v>
      </c>
      <c r="GU198">
        <v>0</v>
      </c>
      <c r="GV198">
        <v>32.014299999999999</v>
      </c>
      <c r="GW198">
        <v>999.9</v>
      </c>
      <c r="GX198">
        <v>63.8</v>
      </c>
      <c r="GY198">
        <v>36.1</v>
      </c>
      <c r="GZ198">
        <v>37.8932</v>
      </c>
      <c r="HA198">
        <v>62.12</v>
      </c>
      <c r="HB198">
        <v>29.411100000000001</v>
      </c>
      <c r="HC198">
        <v>1</v>
      </c>
      <c r="HD198">
        <v>0.53880600000000001</v>
      </c>
      <c r="HE198">
        <v>0</v>
      </c>
      <c r="HF198">
        <v>20.2852</v>
      </c>
      <c r="HG198">
        <v>5.2235800000000001</v>
      </c>
      <c r="HH198">
        <v>11.914099999999999</v>
      </c>
      <c r="HI198">
        <v>4.9638</v>
      </c>
      <c r="HJ198">
        <v>3.2919999999999998</v>
      </c>
      <c r="HK198">
        <v>9999</v>
      </c>
      <c r="HL198">
        <v>9999</v>
      </c>
      <c r="HM198">
        <v>9999</v>
      </c>
      <c r="HN198">
        <v>999.9</v>
      </c>
      <c r="HO198">
        <v>4.9703099999999996</v>
      </c>
      <c r="HP198">
        <v>1.87531</v>
      </c>
      <c r="HQ198">
        <v>1.8740000000000001</v>
      </c>
      <c r="HR198">
        <v>1.8731800000000001</v>
      </c>
      <c r="HS198">
        <v>1.8746799999999999</v>
      </c>
      <c r="HT198">
        <v>1.8696600000000001</v>
      </c>
      <c r="HU198">
        <v>1.87378</v>
      </c>
      <c r="HV198">
        <v>1.8788100000000001</v>
      </c>
      <c r="HW198">
        <v>0</v>
      </c>
      <c r="HX198">
        <v>0</v>
      </c>
      <c r="HY198">
        <v>0</v>
      </c>
      <c r="HZ198">
        <v>0</v>
      </c>
      <c r="IA198" t="s">
        <v>421</v>
      </c>
      <c r="IB198" t="s">
        <v>422</v>
      </c>
      <c r="IC198" t="s">
        <v>423</v>
      </c>
      <c r="ID198" t="s">
        <v>423</v>
      </c>
      <c r="IE198" t="s">
        <v>423</v>
      </c>
      <c r="IF198" t="s">
        <v>423</v>
      </c>
      <c r="IG198">
        <v>0</v>
      </c>
      <c r="IH198">
        <v>100</v>
      </c>
      <c r="II198">
        <v>100</v>
      </c>
      <c r="IJ198">
        <v>1.095</v>
      </c>
      <c r="IK198">
        <v>0.55700000000000005</v>
      </c>
      <c r="IL198">
        <v>1.059150823702014</v>
      </c>
      <c r="IM198">
        <v>7.5022699049890511E-4</v>
      </c>
      <c r="IN198">
        <v>-1.9075414379404558E-6</v>
      </c>
      <c r="IO198">
        <v>4.87577687351772E-10</v>
      </c>
      <c r="IP198">
        <v>0.55021500000000856</v>
      </c>
      <c r="IQ198">
        <v>0</v>
      </c>
      <c r="IR198">
        <v>0</v>
      </c>
      <c r="IS198">
        <v>0</v>
      </c>
      <c r="IT198">
        <v>1</v>
      </c>
      <c r="IU198">
        <v>1943</v>
      </c>
      <c r="IV198">
        <v>1</v>
      </c>
      <c r="IW198">
        <v>21</v>
      </c>
      <c r="IX198">
        <v>2.1</v>
      </c>
      <c r="IY198">
        <v>2.1</v>
      </c>
      <c r="IZ198">
        <v>1.09985</v>
      </c>
      <c r="JA198">
        <v>2.4499499999999999</v>
      </c>
      <c r="JB198">
        <v>1.42578</v>
      </c>
      <c r="JC198">
        <v>2.2668499999999998</v>
      </c>
      <c r="JD198">
        <v>1.5478499999999999</v>
      </c>
      <c r="JE198">
        <v>2.4060100000000002</v>
      </c>
      <c r="JF198">
        <v>38.895099999999999</v>
      </c>
      <c r="JG198">
        <v>14.1058</v>
      </c>
      <c r="JH198">
        <v>18</v>
      </c>
      <c r="JI198">
        <v>630.67700000000002</v>
      </c>
      <c r="JJ198">
        <v>428.64400000000001</v>
      </c>
      <c r="JK198">
        <v>32.838900000000002</v>
      </c>
      <c r="JL198">
        <v>34.0364</v>
      </c>
      <c r="JM198">
        <v>29.999500000000001</v>
      </c>
      <c r="JN198">
        <v>34.044699999999999</v>
      </c>
      <c r="JO198">
        <v>33.9803</v>
      </c>
      <c r="JP198">
        <v>22.028199999999998</v>
      </c>
      <c r="JQ198">
        <v>6.4242900000000001</v>
      </c>
      <c r="JR198">
        <v>100</v>
      </c>
      <c r="JS198">
        <v>-999.9</v>
      </c>
      <c r="JT198">
        <v>412.94099999999997</v>
      </c>
      <c r="JU198">
        <v>35</v>
      </c>
      <c r="JV198">
        <v>93.848100000000002</v>
      </c>
      <c r="JW198">
        <v>100.221</v>
      </c>
    </row>
    <row r="199" spans="1:283" x14ac:dyDescent="0.2">
      <c r="A199">
        <v>183</v>
      </c>
      <c r="B199">
        <v>1690415406</v>
      </c>
      <c r="C199">
        <v>37035.900000095367</v>
      </c>
      <c r="D199" t="s">
        <v>1289</v>
      </c>
      <c r="E199" t="s">
        <v>1290</v>
      </c>
      <c r="F199">
        <v>15</v>
      </c>
      <c r="P199">
        <v>1690415398</v>
      </c>
      <c r="Q199">
        <f t="shared" si="74"/>
        <v>-1.1887005563583361E-4</v>
      </c>
      <c r="R199">
        <f t="shared" si="75"/>
        <v>-0.11887005563583361</v>
      </c>
      <c r="S199">
        <f t="shared" si="76"/>
        <v>2.6343105553703539</v>
      </c>
      <c r="T199">
        <f t="shared" si="77"/>
        <v>410.06287096774201</v>
      </c>
      <c r="U199">
        <f t="shared" si="78"/>
        <v>911.89910236334435</v>
      </c>
      <c r="V199">
        <f t="shared" si="79"/>
        <v>92.242621738810271</v>
      </c>
      <c r="W199">
        <f t="shared" si="80"/>
        <v>41.479670500581967</v>
      </c>
      <c r="X199">
        <f t="shared" si="81"/>
        <v>-8.1377423874592226E-3</v>
      </c>
      <c r="Y199">
        <f>IF(LEFT(CS199,1)&lt;&gt;"0",IF(LEFT(CS199,1)="1",3,CT199),$D$5+$E$5*(DJ199*DC199/($K$5*1000))+$F$5*(DJ199*DC199/($K$5*1000))*MAX(MIN(CQ199,$J$5),$I$5)*MAX(MIN(CQ199,$J$5),$I$5)+$G$5*MAX(MIN(CQ199,$J$5),$I$5)*(DJ199*DC199/($K$5*1000))+$H$5*(DJ199*DC199/($K$5*1000))*(DJ199*DC199/($K$5*1000)))</f>
        <v>2.9483253731293604</v>
      </c>
      <c r="Z199">
        <f t="shared" si="82"/>
        <v>-8.1502415190100441E-3</v>
      </c>
      <c r="AA199">
        <f t="shared" si="83"/>
        <v>-5.0927763856421894E-3</v>
      </c>
      <c r="AB199">
        <f t="shared" si="84"/>
        <v>98.06991716979843</v>
      </c>
      <c r="AC199">
        <f>(DE199+(AB199+2*0.95*0.0000000567*(((DE199+$B$7)+273)^4-(DE199+273)^4)-44100*Q199)/(1.84*29.3*Y199+8*0.95*0.0000000567*(DE199+273)^3))</f>
        <v>32.878627928276821</v>
      </c>
      <c r="AD199">
        <f>($C$7*DF199+$D$7*DG199+$E$7*AC199)</f>
        <v>32.598538709677413</v>
      </c>
      <c r="AE199">
        <f t="shared" si="85"/>
        <v>4.9392570059057865</v>
      </c>
      <c r="AF199">
        <f t="shared" si="86"/>
        <v>72.69457873510386</v>
      </c>
      <c r="AG199">
        <f t="shared" si="87"/>
        <v>3.5256647525525944</v>
      </c>
      <c r="AH199">
        <f t="shared" si="88"/>
        <v>4.8499693015623295</v>
      </c>
      <c r="AI199">
        <f t="shared" si="89"/>
        <v>1.4135922533531922</v>
      </c>
      <c r="AJ199">
        <f t="shared" si="90"/>
        <v>5.2421694535402619</v>
      </c>
      <c r="AK199">
        <f t="shared" si="91"/>
        <v>-51.394213158430823</v>
      </c>
      <c r="AL199">
        <f>2*0.95*0.0000000567*(((DE199+$B$7)+273)^4-(AD199+273)^4)</f>
        <v>-3.9702195798489157</v>
      </c>
      <c r="AM199">
        <f t="shared" si="92"/>
        <v>47.947653885058948</v>
      </c>
      <c r="AN199">
        <v>0</v>
      </c>
      <c r="AO199">
        <v>0</v>
      </c>
      <c r="AP199">
        <f>IF(AN199*$H$13&gt;=AR199,1,(AR199/(AR199-AN199*$H$13)))</f>
        <v>1</v>
      </c>
      <c r="AQ199">
        <f t="shared" si="93"/>
        <v>0</v>
      </c>
      <c r="AR199">
        <f>MAX(0,($B$13+$C$13*DJ199)/(1+$D$13*DJ199)*DC199/(DE199+273)*$E$13)</f>
        <v>52521.240695740838</v>
      </c>
      <c r="AS199" t="s">
        <v>414</v>
      </c>
      <c r="AT199">
        <v>12558.6</v>
      </c>
      <c r="AU199">
        <v>607.06799999999998</v>
      </c>
      <c r="AV199">
        <v>2188.17</v>
      </c>
      <c r="AW199">
        <f t="shared" si="94"/>
        <v>0.72256817340517421</v>
      </c>
      <c r="AX199">
        <v>-1.734461745173538</v>
      </c>
      <c r="AY199" t="s">
        <v>1291</v>
      </c>
      <c r="AZ199">
        <v>12565.3</v>
      </c>
      <c r="BA199">
        <v>647.98675999999989</v>
      </c>
      <c r="BB199">
        <v>936.06200000000001</v>
      </c>
      <c r="BC199">
        <f t="shared" si="95"/>
        <v>0.30775230700530531</v>
      </c>
      <c r="BD199">
        <v>0.5</v>
      </c>
      <c r="BE199">
        <f t="shared" si="96"/>
        <v>505.20493434504016</v>
      </c>
      <c r="BF199">
        <f t="shared" si="97"/>
        <v>2.6343105553703539</v>
      </c>
      <c r="BG199">
        <f t="shared" si="98"/>
        <v>77.738992027574952</v>
      </c>
      <c r="BH199">
        <f t="shared" si="99"/>
        <v>8.6475250013297537E-3</v>
      </c>
      <c r="BI199">
        <f t="shared" si="100"/>
        <v>1.3376336182859685</v>
      </c>
      <c r="BJ199">
        <f t="shared" si="101"/>
        <v>442.75913745543568</v>
      </c>
      <c r="BK199" t="s">
        <v>1292</v>
      </c>
      <c r="BL199">
        <v>1275.24</v>
      </c>
      <c r="BM199">
        <f t="shared" si="102"/>
        <v>1275.24</v>
      </c>
      <c r="BN199">
        <f t="shared" si="103"/>
        <v>-0.36234565659112317</v>
      </c>
      <c r="BO199">
        <f t="shared" si="104"/>
        <v>-0.84933350630052695</v>
      </c>
      <c r="BP199">
        <f t="shared" si="105"/>
        <v>1.371526842145619</v>
      </c>
      <c r="BQ199">
        <f t="shared" si="106"/>
        <v>0.87562460105655449</v>
      </c>
      <c r="BR199">
        <f t="shared" si="107"/>
        <v>0.7919210778305259</v>
      </c>
      <c r="BS199">
        <f t="shared" si="108"/>
        <v>-1.6714910356728339</v>
      </c>
      <c r="BT199">
        <f t="shared" si="109"/>
        <v>2.6714910356728341</v>
      </c>
      <c r="BU199">
        <v>3484</v>
      </c>
      <c r="BV199">
        <v>300</v>
      </c>
      <c r="BW199">
        <v>300</v>
      </c>
      <c r="BX199">
        <v>300</v>
      </c>
      <c r="BY199">
        <v>12565.3</v>
      </c>
      <c r="BZ199">
        <v>899.85</v>
      </c>
      <c r="CA199">
        <v>-9.8783599999999992E-3</v>
      </c>
      <c r="CB199">
        <v>-6.69</v>
      </c>
      <c r="CC199" t="s">
        <v>417</v>
      </c>
      <c r="CD199" t="s">
        <v>417</v>
      </c>
      <c r="CE199" t="s">
        <v>417</v>
      </c>
      <c r="CF199" t="s">
        <v>417</v>
      </c>
      <c r="CG199" t="s">
        <v>417</v>
      </c>
      <c r="CH199" t="s">
        <v>417</v>
      </c>
      <c r="CI199" t="s">
        <v>417</v>
      </c>
      <c r="CJ199" t="s">
        <v>417</v>
      </c>
      <c r="CK199" t="s">
        <v>417</v>
      </c>
      <c r="CL199" t="s">
        <v>417</v>
      </c>
      <c r="CM199">
        <f>$B$11*DK199+$C$11*DL199+$F$11*DW199*(1-DZ199)</f>
        <v>600.01067741935492</v>
      </c>
      <c r="CN199">
        <f t="shared" si="110"/>
        <v>505.20493434504016</v>
      </c>
      <c r="CO199">
        <f>($B$11*$D$9+$C$11*$D$9+$F$11*((EJ199+EB199)/MAX(EJ199+EB199+EK199, 0.1)*$I$9+EK199/MAX(EJ199+EB199+EK199, 0.1)*$J$9))/($B$11+$C$11+$F$11)</f>
        <v>0.8419932400502036</v>
      </c>
      <c r="CP199">
        <f>($B$11*$K$9+$C$11*$K$9+$F$11*((EJ199+EB199)/MAX(EJ199+EB199+EK199, 0.1)*$P$9+EK199/MAX(EJ199+EB199+EK199, 0.1)*$Q$9))/($B$11+$C$11+$F$11)</f>
        <v>0.16344695329689299</v>
      </c>
      <c r="CQ199">
        <v>6</v>
      </c>
      <c r="CR199">
        <v>0.5</v>
      </c>
      <c r="CS199" t="s">
        <v>418</v>
      </c>
      <c r="CT199">
        <v>2</v>
      </c>
      <c r="CU199">
        <v>1690415398</v>
      </c>
      <c r="CV199">
        <v>410.06287096774201</v>
      </c>
      <c r="CW199">
        <v>412.64790322580649</v>
      </c>
      <c r="CX199">
        <v>34.854283870967748</v>
      </c>
      <c r="CY199">
        <v>34.9689870967742</v>
      </c>
      <c r="CZ199">
        <v>408.92187096774188</v>
      </c>
      <c r="DA199">
        <v>34.290283870967748</v>
      </c>
      <c r="DB199">
        <v>600.12396774193542</v>
      </c>
      <c r="DC199">
        <v>101.0547096774193</v>
      </c>
      <c r="DD199">
        <v>9.9706967741935493E-2</v>
      </c>
      <c r="DE199">
        <v>32.27520322580645</v>
      </c>
      <c r="DF199">
        <v>32.598538709677413</v>
      </c>
      <c r="DG199">
        <v>999.90000000000032</v>
      </c>
      <c r="DH199">
        <v>0</v>
      </c>
      <c r="DI199">
        <v>0</v>
      </c>
      <c r="DJ199">
        <v>10001.93225806452</v>
      </c>
      <c r="DK199">
        <v>0</v>
      </c>
      <c r="DL199">
        <v>109.6715806451613</v>
      </c>
      <c r="DM199">
        <v>-2.629539032258065</v>
      </c>
      <c r="DN199">
        <v>424.82241935483881</v>
      </c>
      <c r="DO199">
        <v>427.60077419354838</v>
      </c>
      <c r="DP199">
        <v>-0.1216588419354839</v>
      </c>
      <c r="DQ199">
        <v>412.64790322580649</v>
      </c>
      <c r="DR199">
        <v>34.9689870967742</v>
      </c>
      <c r="DS199">
        <v>3.5214890322580641</v>
      </c>
      <c r="DT199">
        <v>3.533783225806451</v>
      </c>
      <c r="DU199">
        <v>26.72370322580645</v>
      </c>
      <c r="DV199">
        <v>26.782938709677421</v>
      </c>
      <c r="DW199">
        <v>600.01067741935492</v>
      </c>
      <c r="DX199">
        <v>0.93300032258064525</v>
      </c>
      <c r="DY199">
        <v>6.6999609677419344E-2</v>
      </c>
      <c r="DZ199">
        <v>0</v>
      </c>
      <c r="EA199">
        <v>648.31558064516139</v>
      </c>
      <c r="EB199">
        <v>4.9993100000000013</v>
      </c>
      <c r="EC199">
        <v>5356.5825806451603</v>
      </c>
      <c r="ED199">
        <v>5203.8619354838711</v>
      </c>
      <c r="EE199">
        <v>38.799999999999997</v>
      </c>
      <c r="EF199">
        <v>40.670999999999999</v>
      </c>
      <c r="EG199">
        <v>39.745935483870959</v>
      </c>
      <c r="EH199">
        <v>40.481709677419339</v>
      </c>
      <c r="EI199">
        <v>40.512</v>
      </c>
      <c r="EJ199">
        <v>555.14548387096772</v>
      </c>
      <c r="EK199">
        <v>39.865483870967729</v>
      </c>
      <c r="EL199">
        <v>0</v>
      </c>
      <c r="EM199">
        <v>180.20000004768369</v>
      </c>
      <c r="EN199">
        <v>0</v>
      </c>
      <c r="EO199">
        <v>647.98675999999989</v>
      </c>
      <c r="EP199">
        <v>-43.700307760103357</v>
      </c>
      <c r="EQ199">
        <v>1184.180779628201</v>
      </c>
      <c r="ER199">
        <v>5371.87</v>
      </c>
      <c r="ES199">
        <v>15</v>
      </c>
      <c r="ET199">
        <v>1690415424</v>
      </c>
      <c r="EU199" t="s">
        <v>1293</v>
      </c>
      <c r="EV199">
        <v>1690415424</v>
      </c>
      <c r="EW199">
        <v>1690415422</v>
      </c>
      <c r="EX199">
        <v>140</v>
      </c>
      <c r="EY199">
        <v>4.5999999999999999E-2</v>
      </c>
      <c r="EZ199">
        <v>7.0000000000000001E-3</v>
      </c>
      <c r="FA199">
        <v>1.141</v>
      </c>
      <c r="FB199">
        <v>0.56399999999999995</v>
      </c>
      <c r="FC199">
        <v>412</v>
      </c>
      <c r="FD199">
        <v>35</v>
      </c>
      <c r="FE199">
        <v>0.37</v>
      </c>
      <c r="FF199">
        <v>0.26</v>
      </c>
      <c r="FG199">
        <v>2.684499483170109</v>
      </c>
      <c r="FH199">
        <v>-0.3761570619511943</v>
      </c>
      <c r="FI199">
        <v>6.2256250625092137E-2</v>
      </c>
      <c r="FJ199">
        <v>1</v>
      </c>
      <c r="FK199">
        <v>-2.648044390243903</v>
      </c>
      <c r="FL199">
        <v>0.36133714285713808</v>
      </c>
      <c r="FM199">
        <v>6.3516778196261475E-2</v>
      </c>
      <c r="FN199">
        <v>1</v>
      </c>
      <c r="FO199">
        <v>410.01741935483869</v>
      </c>
      <c r="FP199">
        <v>0.1954354838697008</v>
      </c>
      <c r="FQ199">
        <v>3.355570639759782E-2</v>
      </c>
      <c r="FR199">
        <v>1</v>
      </c>
      <c r="FS199">
        <v>-0.14090576585365849</v>
      </c>
      <c r="FT199">
        <v>0.36039343484320602</v>
      </c>
      <c r="FU199">
        <v>3.6009045688119509E-2</v>
      </c>
      <c r="FV199">
        <v>1</v>
      </c>
      <c r="FW199">
        <v>34.844687096774187</v>
      </c>
      <c r="FX199">
        <v>0.29838387096768437</v>
      </c>
      <c r="FY199">
        <v>2.2435782795253479E-2</v>
      </c>
      <c r="FZ199">
        <v>1</v>
      </c>
      <c r="GA199">
        <v>5</v>
      </c>
      <c r="GB199">
        <v>5</v>
      </c>
      <c r="GC199" t="s">
        <v>420</v>
      </c>
      <c r="GD199">
        <v>3.17041</v>
      </c>
      <c r="GE199">
        <v>2.7973300000000001</v>
      </c>
      <c r="GF199">
        <v>0.101283</v>
      </c>
      <c r="GG199">
        <v>0.102523</v>
      </c>
      <c r="GH199">
        <v>0.15254100000000001</v>
      </c>
      <c r="GI199">
        <v>0.153888</v>
      </c>
      <c r="GJ199">
        <v>27677.4</v>
      </c>
      <c r="GK199">
        <v>22102.3</v>
      </c>
      <c r="GL199">
        <v>28816.2</v>
      </c>
      <c r="GM199">
        <v>24152</v>
      </c>
      <c r="GN199">
        <v>31059.1</v>
      </c>
      <c r="GO199">
        <v>29822.3</v>
      </c>
      <c r="GP199">
        <v>39749.599999999999</v>
      </c>
      <c r="GQ199">
        <v>39407.699999999997</v>
      </c>
      <c r="GR199">
        <v>2.0841699999999999</v>
      </c>
      <c r="GS199">
        <v>1.8022499999999999</v>
      </c>
      <c r="GT199">
        <v>9.8068299999999997E-2</v>
      </c>
      <c r="GU199">
        <v>0</v>
      </c>
      <c r="GV199">
        <v>30.9815</v>
      </c>
      <c r="GW199">
        <v>999.9</v>
      </c>
      <c r="GX199">
        <v>63.8</v>
      </c>
      <c r="GY199">
        <v>36</v>
      </c>
      <c r="GZ199">
        <v>37.684199999999997</v>
      </c>
      <c r="HA199">
        <v>61.87</v>
      </c>
      <c r="HB199">
        <v>29.066500000000001</v>
      </c>
      <c r="HC199">
        <v>1</v>
      </c>
      <c r="HD199">
        <v>0.513463</v>
      </c>
      <c r="HE199">
        <v>0</v>
      </c>
      <c r="HF199">
        <v>20.285699999999999</v>
      </c>
      <c r="HG199">
        <v>5.22478</v>
      </c>
      <c r="HH199">
        <v>11.914099999999999</v>
      </c>
      <c r="HI199">
        <v>4.9634</v>
      </c>
      <c r="HJ199">
        <v>3.2919999999999998</v>
      </c>
      <c r="HK199">
        <v>9999</v>
      </c>
      <c r="HL199">
        <v>9999</v>
      </c>
      <c r="HM199">
        <v>9999</v>
      </c>
      <c r="HN199">
        <v>999.9</v>
      </c>
      <c r="HO199">
        <v>4.9702999999999999</v>
      </c>
      <c r="HP199">
        <v>1.8752200000000001</v>
      </c>
      <c r="HQ199">
        <v>1.8739600000000001</v>
      </c>
      <c r="HR199">
        <v>1.87317</v>
      </c>
      <c r="HS199">
        <v>1.87456</v>
      </c>
      <c r="HT199">
        <v>1.8696200000000001</v>
      </c>
      <c r="HU199">
        <v>1.87378</v>
      </c>
      <c r="HV199">
        <v>1.8788100000000001</v>
      </c>
      <c r="HW199">
        <v>0</v>
      </c>
      <c r="HX199">
        <v>0</v>
      </c>
      <c r="HY199">
        <v>0</v>
      </c>
      <c r="HZ199">
        <v>0</v>
      </c>
      <c r="IA199" t="s">
        <v>421</v>
      </c>
      <c r="IB199" t="s">
        <v>422</v>
      </c>
      <c r="IC199" t="s">
        <v>423</v>
      </c>
      <c r="ID199" t="s">
        <v>423</v>
      </c>
      <c r="IE199" t="s">
        <v>423</v>
      </c>
      <c r="IF199" t="s">
        <v>423</v>
      </c>
      <c r="IG199">
        <v>0</v>
      </c>
      <c r="IH199">
        <v>100</v>
      </c>
      <c r="II199">
        <v>100</v>
      </c>
      <c r="IJ199">
        <v>1.141</v>
      </c>
      <c r="IK199">
        <v>0.56399999999999995</v>
      </c>
      <c r="IL199">
        <v>1.075506997756319</v>
      </c>
      <c r="IM199">
        <v>7.5022699049890511E-4</v>
      </c>
      <c r="IN199">
        <v>-1.9075414379404558E-6</v>
      </c>
      <c r="IO199">
        <v>4.87577687351772E-10</v>
      </c>
      <c r="IP199">
        <v>0.55704500000000223</v>
      </c>
      <c r="IQ199">
        <v>0</v>
      </c>
      <c r="IR199">
        <v>0</v>
      </c>
      <c r="IS199">
        <v>0</v>
      </c>
      <c r="IT199">
        <v>1</v>
      </c>
      <c r="IU199">
        <v>1943</v>
      </c>
      <c r="IV199">
        <v>1</v>
      </c>
      <c r="IW199">
        <v>21</v>
      </c>
      <c r="IX199">
        <v>2.7</v>
      </c>
      <c r="IY199">
        <v>2.7</v>
      </c>
      <c r="IZ199">
        <v>1.09863</v>
      </c>
      <c r="JA199">
        <v>2.4377399999999998</v>
      </c>
      <c r="JB199">
        <v>1.42578</v>
      </c>
      <c r="JC199">
        <v>2.2656200000000002</v>
      </c>
      <c r="JD199">
        <v>1.5478499999999999</v>
      </c>
      <c r="JE199">
        <v>2.3999000000000001</v>
      </c>
      <c r="JF199">
        <v>38.599499999999999</v>
      </c>
      <c r="JG199">
        <v>14.097</v>
      </c>
      <c r="JH199">
        <v>18</v>
      </c>
      <c r="JI199">
        <v>631.66600000000005</v>
      </c>
      <c r="JJ199">
        <v>428.70400000000001</v>
      </c>
      <c r="JK199">
        <v>32.436500000000002</v>
      </c>
      <c r="JL199">
        <v>33.731200000000001</v>
      </c>
      <c r="JM199">
        <v>29.999500000000001</v>
      </c>
      <c r="JN199">
        <v>33.773600000000002</v>
      </c>
      <c r="JO199">
        <v>33.714100000000002</v>
      </c>
      <c r="JP199">
        <v>22.012899999999998</v>
      </c>
      <c r="JQ199">
        <v>4.4736900000000004</v>
      </c>
      <c r="JR199">
        <v>100</v>
      </c>
      <c r="JS199">
        <v>-999.9</v>
      </c>
      <c r="JT199">
        <v>412.60700000000003</v>
      </c>
      <c r="JU199">
        <v>35</v>
      </c>
      <c r="JV199">
        <v>93.891599999999997</v>
      </c>
      <c r="JW199">
        <v>100.258</v>
      </c>
    </row>
    <row r="200" spans="1:283" x14ac:dyDescent="0.2">
      <c r="A200">
        <v>184</v>
      </c>
      <c r="B200">
        <v>1690415549</v>
      </c>
      <c r="C200">
        <v>37178.900000095367</v>
      </c>
      <c r="D200" t="s">
        <v>1294</v>
      </c>
      <c r="E200" t="s">
        <v>1295</v>
      </c>
      <c r="F200">
        <v>15</v>
      </c>
      <c r="P200">
        <v>1690415541</v>
      </c>
      <c r="Q200">
        <f t="shared" si="74"/>
        <v>-4.6957624252971375E-5</v>
      </c>
      <c r="R200">
        <f t="shared" si="75"/>
        <v>-4.6957624252971376E-2</v>
      </c>
      <c r="S200">
        <f t="shared" si="76"/>
        <v>2.3448383220915314</v>
      </c>
      <c r="T200">
        <f t="shared" si="77"/>
        <v>409.95290322580638</v>
      </c>
      <c r="U200">
        <f t="shared" si="78"/>
        <v>1481.1230330668482</v>
      </c>
      <c r="V200">
        <f t="shared" si="79"/>
        <v>149.82072462133641</v>
      </c>
      <c r="W200">
        <f t="shared" si="80"/>
        <v>41.46815602126879</v>
      </c>
      <c r="X200">
        <f t="shared" si="81"/>
        <v>-3.4342454271001337E-3</v>
      </c>
      <c r="Y200">
        <f>IF(LEFT(CS200,1)&lt;&gt;"0",IF(LEFT(CS200,1)="1",3,CT200),$D$5+$E$5*(DJ200*DC200/($K$5*1000))+$F$5*(DJ200*DC200/($K$5*1000))*MAX(MIN(CQ200,$J$5),$I$5)*MAX(MIN(CQ200,$J$5),$I$5)+$G$5*MAX(MIN(CQ200,$J$5),$I$5)*(DJ200*DC200/($K$5*1000))+$H$5*(DJ200*DC200/($K$5*1000))*(DJ200*DC200/($K$5*1000)))</f>
        <v>2.9478898450839908</v>
      </c>
      <c r="Z200">
        <f t="shared" si="82"/>
        <v>-3.4364696719082748E-3</v>
      </c>
      <c r="AA200">
        <f t="shared" si="83"/>
        <v>-2.1475935907658067E-3</v>
      </c>
      <c r="AB200">
        <f t="shared" si="84"/>
        <v>98.071334768206341</v>
      </c>
      <c r="AC200">
        <f>(DE200+(AB200+2*0.95*0.0000000567*(((DE200+$B$7)+273)^4-(DE200+273)^4)-44100*Q200)/(1.84*29.3*Y200+8*0.95*0.0000000567*(DE200+273)^3))</f>
        <v>32.515783412831567</v>
      </c>
      <c r="AD200">
        <f>($C$7*DF200+$D$7*DG200+$E$7*AC200)</f>
        <v>32.276764516129028</v>
      </c>
      <c r="AE200">
        <f t="shared" si="85"/>
        <v>4.8503970465118247</v>
      </c>
      <c r="AF200">
        <f t="shared" si="86"/>
        <v>74.119757845929641</v>
      </c>
      <c r="AG200">
        <f t="shared" si="87"/>
        <v>3.5254116031410003</v>
      </c>
      <c r="AH200">
        <f t="shared" si="88"/>
        <v>4.7563722623988598</v>
      </c>
      <c r="AI200">
        <f t="shared" si="89"/>
        <v>1.3249854433708244</v>
      </c>
      <c r="AJ200">
        <f t="shared" si="90"/>
        <v>2.0708312295560378</v>
      </c>
      <c r="AK200">
        <f t="shared" si="91"/>
        <v>-55.006559845565732</v>
      </c>
      <c r="AL200">
        <f>2*0.95*0.0000000567*(((DE200+$B$7)+273)^4-(AD200+273)^4)</f>
        <v>-4.2360106051327504</v>
      </c>
      <c r="AM200">
        <f t="shared" si="92"/>
        <v>40.899595547063896</v>
      </c>
      <c r="AN200">
        <v>0</v>
      </c>
      <c r="AO200">
        <v>0</v>
      </c>
      <c r="AP200">
        <f>IF(AN200*$H$13&gt;=AR200,1,(AR200/(AR200-AN200*$H$13)))</f>
        <v>1</v>
      </c>
      <c r="AQ200">
        <f t="shared" si="93"/>
        <v>0</v>
      </c>
      <c r="AR200">
        <f>MAX(0,($B$13+$C$13*DJ200)/(1+$D$13*DJ200)*DC200/(DE200+273)*$E$13)</f>
        <v>52568.079691072329</v>
      </c>
      <c r="AS200" t="s">
        <v>414</v>
      </c>
      <c r="AT200">
        <v>12558.6</v>
      </c>
      <c r="AU200">
        <v>607.06799999999998</v>
      </c>
      <c r="AV200">
        <v>2188.17</v>
      </c>
      <c r="AW200">
        <f t="shared" si="94"/>
        <v>0.72256817340517421</v>
      </c>
      <c r="AX200">
        <v>-1.734461745173538</v>
      </c>
      <c r="AY200" t="s">
        <v>1296</v>
      </c>
      <c r="AZ200">
        <v>12631.3</v>
      </c>
      <c r="BA200">
        <v>547.48939999999993</v>
      </c>
      <c r="BB200">
        <v>726.21199999999999</v>
      </c>
      <c r="BC200">
        <f t="shared" si="95"/>
        <v>0.2461025155188844</v>
      </c>
      <c r="BD200">
        <v>0.5</v>
      </c>
      <c r="BE200">
        <f t="shared" si="96"/>
        <v>505.20925994675565</v>
      </c>
      <c r="BF200">
        <f t="shared" si="97"/>
        <v>2.3448383220915314</v>
      </c>
      <c r="BG200">
        <f t="shared" si="98"/>
        <v>62.166634868165268</v>
      </c>
      <c r="BH200">
        <f t="shared" si="99"/>
        <v>8.0744760452232996E-3</v>
      </c>
      <c r="BI200">
        <f t="shared" si="100"/>
        <v>2.0131283977681451</v>
      </c>
      <c r="BJ200">
        <f t="shared" si="101"/>
        <v>389.51922123300005</v>
      </c>
      <c r="BK200" t="s">
        <v>1297</v>
      </c>
      <c r="BL200">
        <v>212.29</v>
      </c>
      <c r="BM200">
        <f t="shared" si="102"/>
        <v>212.29</v>
      </c>
      <c r="BN200">
        <f t="shared" si="103"/>
        <v>0.70767489383265492</v>
      </c>
      <c r="BO200">
        <f t="shared" si="104"/>
        <v>0.34776211176015048</v>
      </c>
      <c r="BP200">
        <f t="shared" si="105"/>
        <v>0.73990222078263868</v>
      </c>
      <c r="BQ200">
        <f t="shared" si="106"/>
        <v>1.5000553951520852</v>
      </c>
      <c r="BR200">
        <f t="shared" si="107"/>
        <v>0.9246449628170732</v>
      </c>
      <c r="BS200">
        <f t="shared" si="108"/>
        <v>0.13484538459660106</v>
      </c>
      <c r="BT200">
        <f t="shared" si="109"/>
        <v>0.86515461540339889</v>
      </c>
      <c r="BU200">
        <v>3486</v>
      </c>
      <c r="BV200">
        <v>300</v>
      </c>
      <c r="BW200">
        <v>300</v>
      </c>
      <c r="BX200">
        <v>300</v>
      </c>
      <c r="BY200">
        <v>12631.3</v>
      </c>
      <c r="BZ200">
        <v>696.85</v>
      </c>
      <c r="CA200">
        <v>-9.9290899999999998E-3</v>
      </c>
      <c r="CB200">
        <v>-7.62</v>
      </c>
      <c r="CC200" t="s">
        <v>417</v>
      </c>
      <c r="CD200" t="s">
        <v>417</v>
      </c>
      <c r="CE200" t="s">
        <v>417</v>
      </c>
      <c r="CF200" t="s">
        <v>417</v>
      </c>
      <c r="CG200" t="s">
        <v>417</v>
      </c>
      <c r="CH200" t="s">
        <v>417</v>
      </c>
      <c r="CI200" t="s">
        <v>417</v>
      </c>
      <c r="CJ200" t="s">
        <v>417</v>
      </c>
      <c r="CK200" t="s">
        <v>417</v>
      </c>
      <c r="CL200" t="s">
        <v>417</v>
      </c>
      <c r="CM200">
        <f>$B$11*DK200+$C$11*DL200+$F$11*DW200*(1-DZ200)</f>
        <v>600.01541935483851</v>
      </c>
      <c r="CN200">
        <f t="shared" si="110"/>
        <v>505.20925994675565</v>
      </c>
      <c r="CO200">
        <f>($B$11*$D$9+$C$11*$D$9+$F$11*((EJ200+EB200)/MAX(EJ200+EB200+EK200, 0.1)*$I$9+EK200/MAX(EJ200+EB200+EK200, 0.1)*$J$9))/($B$11+$C$11+$F$11)</f>
        <v>0.84199379490943349</v>
      </c>
      <c r="CP200">
        <f>($B$11*$K$9+$C$11*$K$9+$F$11*((EJ200+EB200)/MAX(EJ200+EB200+EK200, 0.1)*$P$9+EK200/MAX(EJ200+EB200+EK200, 0.1)*$Q$9))/($B$11+$C$11+$F$11)</f>
        <v>0.16344802417520654</v>
      </c>
      <c r="CQ200">
        <v>6</v>
      </c>
      <c r="CR200">
        <v>0.5</v>
      </c>
      <c r="CS200" t="s">
        <v>418</v>
      </c>
      <c r="CT200">
        <v>2</v>
      </c>
      <c r="CU200">
        <v>1690415541</v>
      </c>
      <c r="CV200">
        <v>409.95290322580638</v>
      </c>
      <c r="CW200">
        <v>412.2777419354839</v>
      </c>
      <c r="CX200">
        <v>34.85210967741935</v>
      </c>
      <c r="CY200">
        <v>34.897416129032258</v>
      </c>
      <c r="CZ200">
        <v>408.81590322580638</v>
      </c>
      <c r="DA200">
        <v>34.284109677419352</v>
      </c>
      <c r="DB200">
        <v>600.19335483870952</v>
      </c>
      <c r="DC200">
        <v>101.05335483870969</v>
      </c>
      <c r="DD200">
        <v>0.1001086322580645</v>
      </c>
      <c r="DE200">
        <v>31.93065161290323</v>
      </c>
      <c r="DF200">
        <v>32.276764516129028</v>
      </c>
      <c r="DG200">
        <v>999.90000000000032</v>
      </c>
      <c r="DH200">
        <v>0</v>
      </c>
      <c r="DI200">
        <v>0</v>
      </c>
      <c r="DJ200">
        <v>9999.5916129032248</v>
      </c>
      <c r="DK200">
        <v>0</v>
      </c>
      <c r="DL200">
        <v>80.117045161290321</v>
      </c>
      <c r="DM200">
        <v>-2.319360967741936</v>
      </c>
      <c r="DN200">
        <v>424.76067741935492</v>
      </c>
      <c r="DO200">
        <v>427.18545161290308</v>
      </c>
      <c r="DP200">
        <v>-4.9066854838709678E-2</v>
      </c>
      <c r="DQ200">
        <v>412.2777419354839</v>
      </c>
      <c r="DR200">
        <v>34.897416129032258</v>
      </c>
      <c r="DS200">
        <v>3.5215377419354832</v>
      </c>
      <c r="DT200">
        <v>3.5264967741935478</v>
      </c>
      <c r="DU200">
        <v>26.723941935483872</v>
      </c>
      <c r="DV200">
        <v>26.747854838709682</v>
      </c>
      <c r="DW200">
        <v>600.01541935483851</v>
      </c>
      <c r="DX200">
        <v>0.93297870967741947</v>
      </c>
      <c r="DY200">
        <v>6.7021158064516126E-2</v>
      </c>
      <c r="DZ200">
        <v>0</v>
      </c>
      <c r="EA200">
        <v>547.81216129032271</v>
      </c>
      <c r="EB200">
        <v>4.9993100000000013</v>
      </c>
      <c r="EC200">
        <v>5675.3648387096746</v>
      </c>
      <c r="ED200">
        <v>5203.8648387096773</v>
      </c>
      <c r="EE200">
        <v>38.372967741935483</v>
      </c>
      <c r="EF200">
        <v>40.247967741935483</v>
      </c>
      <c r="EG200">
        <v>39.344516129032243</v>
      </c>
      <c r="EH200">
        <v>40.023999999999987</v>
      </c>
      <c r="EI200">
        <v>40.098580645161277</v>
      </c>
      <c r="EJ200">
        <v>555.13709677419354</v>
      </c>
      <c r="EK200">
        <v>39.8767741935484</v>
      </c>
      <c r="EL200">
        <v>0</v>
      </c>
      <c r="EM200">
        <v>142.60000014305109</v>
      </c>
      <c r="EN200">
        <v>0</v>
      </c>
      <c r="EO200">
        <v>547.48939999999993</v>
      </c>
      <c r="EP200">
        <v>-21.844153844086669</v>
      </c>
      <c r="EQ200">
        <v>-1433.511532604691</v>
      </c>
      <c r="ER200">
        <v>5655.0092000000004</v>
      </c>
      <c r="ES200">
        <v>15</v>
      </c>
      <c r="ET200">
        <v>1690415568.5</v>
      </c>
      <c r="EU200" t="s">
        <v>1298</v>
      </c>
      <c r="EV200">
        <v>1690415568.5</v>
      </c>
      <c r="EW200">
        <v>1690415565</v>
      </c>
      <c r="EX200">
        <v>141</v>
      </c>
      <c r="EY200">
        <v>-4.0000000000000001E-3</v>
      </c>
      <c r="EZ200">
        <v>4.0000000000000001E-3</v>
      </c>
      <c r="FA200">
        <v>1.137</v>
      </c>
      <c r="FB200">
        <v>0.56799999999999995</v>
      </c>
      <c r="FC200">
        <v>412</v>
      </c>
      <c r="FD200">
        <v>35</v>
      </c>
      <c r="FE200">
        <v>0.4</v>
      </c>
      <c r="FF200">
        <v>0.28000000000000003</v>
      </c>
      <c r="FG200">
        <v>2.3467304283223469</v>
      </c>
      <c r="FH200">
        <v>-0.2776224761996634</v>
      </c>
      <c r="FI200">
        <v>3.2522658169703393E-2</v>
      </c>
      <c r="FJ200">
        <v>1</v>
      </c>
      <c r="FK200">
        <v>-2.3135997499999998</v>
      </c>
      <c r="FL200">
        <v>-2.3876510318945918E-2</v>
      </c>
      <c r="FM200">
        <v>3.1663008660541087E-2</v>
      </c>
      <c r="FN200">
        <v>1</v>
      </c>
      <c r="FO200">
        <v>409.9597333333333</v>
      </c>
      <c r="FP200">
        <v>9.3010011122555247E-2</v>
      </c>
      <c r="FQ200">
        <v>2.105695978900381E-2</v>
      </c>
      <c r="FR200">
        <v>1</v>
      </c>
      <c r="FS200">
        <v>-6.9869677499999991E-2</v>
      </c>
      <c r="FT200">
        <v>0.36863149981238291</v>
      </c>
      <c r="FU200">
        <v>3.7054605853769969E-2</v>
      </c>
      <c r="FV200">
        <v>1</v>
      </c>
      <c r="FW200">
        <v>34.848326666666672</v>
      </c>
      <c r="FX200">
        <v>4.1987986651900282E-2</v>
      </c>
      <c r="FY200">
        <v>7.3328454383151968E-3</v>
      </c>
      <c r="FZ200">
        <v>1</v>
      </c>
      <c r="GA200">
        <v>5</v>
      </c>
      <c r="GB200">
        <v>5</v>
      </c>
      <c r="GC200" t="s">
        <v>420</v>
      </c>
      <c r="GD200">
        <v>3.1703600000000001</v>
      </c>
      <c r="GE200">
        <v>2.79644</v>
      </c>
      <c r="GF200">
        <v>0.10131</v>
      </c>
      <c r="GG200">
        <v>0.102491</v>
      </c>
      <c r="GH200">
        <v>0.15240400000000001</v>
      </c>
      <c r="GI200">
        <v>0.153672</v>
      </c>
      <c r="GJ200">
        <v>27687.4</v>
      </c>
      <c r="GK200">
        <v>22109.7</v>
      </c>
      <c r="GL200">
        <v>28826.6</v>
      </c>
      <c r="GM200">
        <v>24158.5</v>
      </c>
      <c r="GN200">
        <v>31073.1</v>
      </c>
      <c r="GO200">
        <v>29837</v>
      </c>
      <c r="GP200">
        <v>39762.699999999997</v>
      </c>
      <c r="GQ200">
        <v>39418.300000000003</v>
      </c>
      <c r="GR200">
        <v>2.0849000000000002</v>
      </c>
      <c r="GS200">
        <v>1.80847</v>
      </c>
      <c r="GT200">
        <v>0.11114400000000001</v>
      </c>
      <c r="GU200">
        <v>0</v>
      </c>
      <c r="GV200">
        <v>30.4513</v>
      </c>
      <c r="GW200">
        <v>999.9</v>
      </c>
      <c r="GX200">
        <v>63.7</v>
      </c>
      <c r="GY200">
        <v>35.799999999999997</v>
      </c>
      <c r="GZ200">
        <v>37.214599999999997</v>
      </c>
      <c r="HA200">
        <v>62.48</v>
      </c>
      <c r="HB200">
        <v>29.4712</v>
      </c>
      <c r="HC200">
        <v>1</v>
      </c>
      <c r="HD200">
        <v>0.49682399999999999</v>
      </c>
      <c r="HE200">
        <v>0</v>
      </c>
      <c r="HF200">
        <v>20.285599999999999</v>
      </c>
      <c r="HG200">
        <v>5.2258300000000002</v>
      </c>
      <c r="HH200">
        <v>11.914099999999999</v>
      </c>
      <c r="HI200">
        <v>4.9637000000000002</v>
      </c>
      <c r="HJ200">
        <v>3.2919999999999998</v>
      </c>
      <c r="HK200">
        <v>9999</v>
      </c>
      <c r="HL200">
        <v>9999</v>
      </c>
      <c r="HM200">
        <v>9999</v>
      </c>
      <c r="HN200">
        <v>999.9</v>
      </c>
      <c r="HO200">
        <v>4.9703099999999996</v>
      </c>
      <c r="HP200">
        <v>1.87521</v>
      </c>
      <c r="HQ200">
        <v>1.87398</v>
      </c>
      <c r="HR200">
        <v>1.87317</v>
      </c>
      <c r="HS200">
        <v>1.8745799999999999</v>
      </c>
      <c r="HT200">
        <v>1.8696299999999999</v>
      </c>
      <c r="HU200">
        <v>1.8737699999999999</v>
      </c>
      <c r="HV200">
        <v>1.8788100000000001</v>
      </c>
      <c r="HW200">
        <v>0</v>
      </c>
      <c r="HX200">
        <v>0</v>
      </c>
      <c r="HY200">
        <v>0</v>
      </c>
      <c r="HZ200">
        <v>0</v>
      </c>
      <c r="IA200" t="s">
        <v>421</v>
      </c>
      <c r="IB200" t="s">
        <v>422</v>
      </c>
      <c r="IC200" t="s">
        <v>423</v>
      </c>
      <c r="ID200" t="s">
        <v>423</v>
      </c>
      <c r="IE200" t="s">
        <v>423</v>
      </c>
      <c r="IF200" t="s">
        <v>423</v>
      </c>
      <c r="IG200">
        <v>0</v>
      </c>
      <c r="IH200">
        <v>100</v>
      </c>
      <c r="II200">
        <v>100</v>
      </c>
      <c r="IJ200">
        <v>1.137</v>
      </c>
      <c r="IK200">
        <v>0.56799999999999995</v>
      </c>
      <c r="IL200">
        <v>1.121247536262153</v>
      </c>
      <c r="IM200">
        <v>7.5022699049890511E-4</v>
      </c>
      <c r="IN200">
        <v>-1.9075414379404558E-6</v>
      </c>
      <c r="IO200">
        <v>4.87577687351772E-10</v>
      </c>
      <c r="IP200">
        <v>0.56423000000000911</v>
      </c>
      <c r="IQ200">
        <v>0</v>
      </c>
      <c r="IR200">
        <v>0</v>
      </c>
      <c r="IS200">
        <v>0</v>
      </c>
      <c r="IT200">
        <v>1</v>
      </c>
      <c r="IU200">
        <v>1943</v>
      </c>
      <c r="IV200">
        <v>1</v>
      </c>
      <c r="IW200">
        <v>21</v>
      </c>
      <c r="IX200">
        <v>2.1</v>
      </c>
      <c r="IY200">
        <v>2.1</v>
      </c>
      <c r="IZ200">
        <v>1.09863</v>
      </c>
      <c r="JA200">
        <v>2.4523899999999998</v>
      </c>
      <c r="JB200">
        <v>1.42578</v>
      </c>
      <c r="JC200">
        <v>2.2656200000000002</v>
      </c>
      <c r="JD200">
        <v>1.5478499999999999</v>
      </c>
      <c r="JE200">
        <v>2.35229</v>
      </c>
      <c r="JF200">
        <v>38.378999999999998</v>
      </c>
      <c r="JG200">
        <v>14.0707</v>
      </c>
      <c r="JH200">
        <v>18</v>
      </c>
      <c r="JI200">
        <v>630.44899999999996</v>
      </c>
      <c r="JJ200">
        <v>431.18900000000002</v>
      </c>
      <c r="JK200">
        <v>32.070799999999998</v>
      </c>
      <c r="JL200">
        <v>33.551499999999997</v>
      </c>
      <c r="JM200">
        <v>29.9998</v>
      </c>
      <c r="JN200">
        <v>33.588799999999999</v>
      </c>
      <c r="JO200">
        <v>33.533200000000001</v>
      </c>
      <c r="JP200">
        <v>22.005800000000001</v>
      </c>
      <c r="JQ200">
        <v>2.4096500000000001</v>
      </c>
      <c r="JR200">
        <v>100</v>
      </c>
      <c r="JS200">
        <v>-999.9</v>
      </c>
      <c r="JT200">
        <v>412.35300000000001</v>
      </c>
      <c r="JU200">
        <v>35</v>
      </c>
      <c r="JV200">
        <v>93.923699999999997</v>
      </c>
      <c r="JW200">
        <v>100.285</v>
      </c>
    </row>
    <row r="201" spans="1:283" x14ac:dyDescent="0.2">
      <c r="A201">
        <v>185</v>
      </c>
      <c r="B201">
        <v>1690415720.5</v>
      </c>
      <c r="C201">
        <v>37350.400000095367</v>
      </c>
      <c r="D201" t="s">
        <v>1299</v>
      </c>
      <c r="E201" t="s">
        <v>1300</v>
      </c>
      <c r="F201">
        <v>15</v>
      </c>
      <c r="P201">
        <v>1690415712.5</v>
      </c>
      <c r="Q201">
        <f t="shared" si="74"/>
        <v>-1.1996409672842158E-4</v>
      </c>
      <c r="R201">
        <f t="shared" si="75"/>
        <v>-0.11996409672842158</v>
      </c>
      <c r="S201">
        <f t="shared" si="76"/>
        <v>0.76599288574336799</v>
      </c>
      <c r="T201">
        <f t="shared" si="77"/>
        <v>410.04354838709679</v>
      </c>
      <c r="U201">
        <f t="shared" si="78"/>
        <v>545.21296860887219</v>
      </c>
      <c r="V201">
        <f t="shared" si="79"/>
        <v>55.149745938677277</v>
      </c>
      <c r="W201">
        <f t="shared" si="80"/>
        <v>41.476998566343568</v>
      </c>
      <c r="X201">
        <f t="shared" si="81"/>
        <v>-8.3774718165780752E-3</v>
      </c>
      <c r="Y201">
        <f>IF(LEFT(CS201,1)&lt;&gt;"0",IF(LEFT(CS201,1)="1",3,CT201),$D$5+$E$5*(DJ201*DC201/($K$5*1000))+$F$5*(DJ201*DC201/($K$5*1000))*MAX(MIN(CQ201,$J$5),$I$5)*MAX(MIN(CQ201,$J$5),$I$5)+$G$5*MAX(MIN(CQ201,$J$5),$I$5)*(DJ201*DC201/($K$5*1000))+$H$5*(DJ201*DC201/($K$5*1000))*(DJ201*DC201/($K$5*1000)))</f>
        <v>2.9471748804828137</v>
      </c>
      <c r="Z201">
        <f t="shared" si="82"/>
        <v>-8.3907240456502028E-3</v>
      </c>
      <c r="AA201">
        <f t="shared" si="83"/>
        <v>-5.2430101570156724E-3</v>
      </c>
      <c r="AB201">
        <f t="shared" si="84"/>
        <v>98.068459941887141</v>
      </c>
      <c r="AC201">
        <f>(DE201+(AB201+2*0.95*0.0000000567*(((DE201+$B$7)+273)^4-(DE201+273)^4)-44100*Q201)/(1.84*29.3*Y201+8*0.95*0.0000000567*(DE201+273)^3))</f>
        <v>32.549537475180983</v>
      </c>
      <c r="AD201">
        <f>($C$7*DF201+$D$7*DG201+$E$7*AC201)</f>
        <v>32.403338709677413</v>
      </c>
      <c r="AE201">
        <f t="shared" si="85"/>
        <v>4.8851838615062961</v>
      </c>
      <c r="AF201">
        <f t="shared" si="86"/>
        <v>73.500952874219038</v>
      </c>
      <c r="AG201">
        <f t="shared" si="87"/>
        <v>3.4989157859145386</v>
      </c>
      <c r="AH201">
        <f t="shared" si="88"/>
        <v>4.7603679259807352</v>
      </c>
      <c r="AI201">
        <f t="shared" si="89"/>
        <v>1.3862680755917576</v>
      </c>
      <c r="AJ201">
        <f t="shared" si="90"/>
        <v>5.2904166657233915</v>
      </c>
      <c r="AK201">
        <f t="shared" si="91"/>
        <v>-72.748194349475568</v>
      </c>
      <c r="AL201">
        <f>2*0.95*0.0000000567*(((DE201+$B$7)+273)^4-(AD201+273)^4)</f>
        <v>-5.6075364221952952</v>
      </c>
      <c r="AM201">
        <f t="shared" si="92"/>
        <v>25.003145835939677</v>
      </c>
      <c r="AN201">
        <v>0</v>
      </c>
      <c r="AO201">
        <v>0</v>
      </c>
      <c r="AP201">
        <f>IF(AN201*$H$13&gt;=AR201,1,(AR201/(AR201-AN201*$H$13)))</f>
        <v>1</v>
      </c>
      <c r="AQ201">
        <f t="shared" si="93"/>
        <v>0</v>
      </c>
      <c r="AR201">
        <f>MAX(0,($B$13+$C$13*DJ201)/(1+$D$13*DJ201)*DC201/(DE201+273)*$E$13)</f>
        <v>52545.031299038266</v>
      </c>
      <c r="AS201" t="s">
        <v>414</v>
      </c>
      <c r="AT201">
        <v>12558.6</v>
      </c>
      <c r="AU201">
        <v>607.06799999999998</v>
      </c>
      <c r="AV201">
        <v>2188.17</v>
      </c>
      <c r="AW201">
        <f t="shared" si="94"/>
        <v>0.72256817340517421</v>
      </c>
      <c r="AX201">
        <v>-1.734461745173538</v>
      </c>
      <c r="AY201" t="s">
        <v>1301</v>
      </c>
      <c r="AZ201">
        <v>12675.4</v>
      </c>
      <c r="BA201">
        <v>432.36619230769242</v>
      </c>
      <c r="BB201">
        <v>555.50400000000002</v>
      </c>
      <c r="BC201">
        <f t="shared" si="95"/>
        <v>0.22166862469452531</v>
      </c>
      <c r="BD201">
        <v>0.5</v>
      </c>
      <c r="BE201">
        <f t="shared" si="96"/>
        <v>505.19790099613078</v>
      </c>
      <c r="BF201">
        <f t="shared" si="97"/>
        <v>0.76599288574336799</v>
      </c>
      <c r="BG201">
        <f t="shared" si="98"/>
        <v>55.993261956186636</v>
      </c>
      <c r="BH201">
        <f t="shared" si="99"/>
        <v>4.949455700402952E-3</v>
      </c>
      <c r="BI201">
        <f t="shared" si="100"/>
        <v>2.9390715458394543</v>
      </c>
      <c r="BJ201">
        <f t="shared" si="101"/>
        <v>334.40050644434638</v>
      </c>
      <c r="BK201" t="s">
        <v>1302</v>
      </c>
      <c r="BL201">
        <v>-12.2</v>
      </c>
      <c r="BM201">
        <f t="shared" si="102"/>
        <v>-12.2</v>
      </c>
      <c r="BN201">
        <f t="shared" si="103"/>
        <v>1.0219620380771335</v>
      </c>
      <c r="BO201">
        <f t="shared" si="104"/>
        <v>0.21690494992515041</v>
      </c>
      <c r="BP201">
        <f t="shared" si="105"/>
        <v>0.74199611883455974</v>
      </c>
      <c r="BQ201">
        <f t="shared" si="106"/>
        <v>-2.3880577087174713</v>
      </c>
      <c r="BR201">
        <f t="shared" si="107"/>
        <v>1.0326126967140641</v>
      </c>
      <c r="BS201">
        <f t="shared" si="108"/>
        <v>-6.1203684195633035E-3</v>
      </c>
      <c r="BT201">
        <f t="shared" si="109"/>
        <v>1.0061203684195632</v>
      </c>
      <c r="BU201">
        <v>3488</v>
      </c>
      <c r="BV201">
        <v>300</v>
      </c>
      <c r="BW201">
        <v>300</v>
      </c>
      <c r="BX201">
        <v>300</v>
      </c>
      <c r="BY201">
        <v>12675.4</v>
      </c>
      <c r="BZ201">
        <v>538.16</v>
      </c>
      <c r="CA201">
        <v>-9.9662699999999993E-3</v>
      </c>
      <c r="CB201">
        <v>-4.92</v>
      </c>
      <c r="CC201" t="s">
        <v>417</v>
      </c>
      <c r="CD201" t="s">
        <v>417</v>
      </c>
      <c r="CE201" t="s">
        <v>417</v>
      </c>
      <c r="CF201" t="s">
        <v>417</v>
      </c>
      <c r="CG201" t="s">
        <v>417</v>
      </c>
      <c r="CH201" t="s">
        <v>417</v>
      </c>
      <c r="CI201" t="s">
        <v>417</v>
      </c>
      <c r="CJ201" t="s">
        <v>417</v>
      </c>
      <c r="CK201" t="s">
        <v>417</v>
      </c>
      <c r="CL201" t="s">
        <v>417</v>
      </c>
      <c r="CM201">
        <f>$B$11*DK201+$C$11*DL201+$F$11*DW201*(1-DZ201)</f>
        <v>600.00238709677433</v>
      </c>
      <c r="CN201">
        <f t="shared" si="110"/>
        <v>505.19790099613078</v>
      </c>
      <c r="CO201">
        <f>($B$11*$D$9+$C$11*$D$9+$F$11*((EJ201+EB201)/MAX(EJ201+EB201+EK201, 0.1)*$I$9+EK201/MAX(EJ201+EB201+EK201, 0.1)*$J$9))/($B$11+$C$11+$F$11)</f>
        <v>0.84199315179499024</v>
      </c>
      <c r="CP201">
        <f>($B$11*$K$9+$C$11*$K$9+$F$11*((EJ201+EB201)/MAX(EJ201+EB201+EK201, 0.1)*$P$9+EK201/MAX(EJ201+EB201+EK201, 0.1)*$Q$9))/($B$11+$C$11+$F$11)</f>
        <v>0.16344678296433127</v>
      </c>
      <c r="CQ201">
        <v>6</v>
      </c>
      <c r="CR201">
        <v>0.5</v>
      </c>
      <c r="CS201" t="s">
        <v>418</v>
      </c>
      <c r="CT201">
        <v>2</v>
      </c>
      <c r="CU201">
        <v>1690415712.5</v>
      </c>
      <c r="CV201">
        <v>410.04354838709679</v>
      </c>
      <c r="CW201">
        <v>410.76016129032251</v>
      </c>
      <c r="CX201">
        <v>34.590445161290333</v>
      </c>
      <c r="CY201">
        <v>34.706229032258072</v>
      </c>
      <c r="CZ201">
        <v>408.83254838709678</v>
      </c>
      <c r="DA201">
        <v>34.01844516129033</v>
      </c>
      <c r="DB201">
        <v>600.15864516129034</v>
      </c>
      <c r="DC201">
        <v>101.0527741935484</v>
      </c>
      <c r="DD201">
        <v>9.9892954838709663E-2</v>
      </c>
      <c r="DE201">
        <v>31.94548064516129</v>
      </c>
      <c r="DF201">
        <v>32.403338709677413</v>
      </c>
      <c r="DG201">
        <v>999.90000000000032</v>
      </c>
      <c r="DH201">
        <v>0</v>
      </c>
      <c r="DI201">
        <v>0</v>
      </c>
      <c r="DJ201">
        <v>9995.5874193548389</v>
      </c>
      <c r="DK201">
        <v>0</v>
      </c>
      <c r="DL201">
        <v>74.93974838709677</v>
      </c>
      <c r="DM201">
        <v>-0.78922383870967749</v>
      </c>
      <c r="DN201">
        <v>424.65845161290321</v>
      </c>
      <c r="DO201">
        <v>425.5285161290322</v>
      </c>
      <c r="DP201">
        <v>-0.1194663419354839</v>
      </c>
      <c r="DQ201">
        <v>410.76016129032251</v>
      </c>
      <c r="DR201">
        <v>34.706229032258072</v>
      </c>
      <c r="DS201">
        <v>3.4950841935483878</v>
      </c>
      <c r="DT201">
        <v>3.5071580645161289</v>
      </c>
      <c r="DU201">
        <v>26.595877419354839</v>
      </c>
      <c r="DV201">
        <v>26.65443225806451</v>
      </c>
      <c r="DW201">
        <v>600.00238709677433</v>
      </c>
      <c r="DX201">
        <v>0.93300235483870986</v>
      </c>
      <c r="DY201">
        <v>6.6997674193548365E-2</v>
      </c>
      <c r="DZ201">
        <v>0</v>
      </c>
      <c r="EA201">
        <v>432.49132258064509</v>
      </c>
      <c r="EB201">
        <v>4.9993100000000013</v>
      </c>
      <c r="EC201">
        <v>4815.9338709677413</v>
      </c>
      <c r="ED201">
        <v>5203.7932258064511</v>
      </c>
      <c r="EE201">
        <v>38.061999999999983</v>
      </c>
      <c r="EF201">
        <v>40</v>
      </c>
      <c r="EG201">
        <v>39.016000000000012</v>
      </c>
      <c r="EH201">
        <v>39.75</v>
      </c>
      <c r="EI201">
        <v>39.866870967741932</v>
      </c>
      <c r="EJ201">
        <v>555.14032258064526</v>
      </c>
      <c r="EK201">
        <v>39.863225806451602</v>
      </c>
      <c r="EL201">
        <v>0</v>
      </c>
      <c r="EM201">
        <v>171.20000004768369</v>
      </c>
      <c r="EN201">
        <v>0</v>
      </c>
      <c r="EO201">
        <v>432.36619230769242</v>
      </c>
      <c r="EP201">
        <v>-11.580136750838941</v>
      </c>
      <c r="EQ201">
        <v>-349.30222160916622</v>
      </c>
      <c r="ER201">
        <v>4826.7257692307694</v>
      </c>
      <c r="ES201">
        <v>15</v>
      </c>
      <c r="ET201">
        <v>1690415744</v>
      </c>
      <c r="EU201" t="s">
        <v>1303</v>
      </c>
      <c r="EV201">
        <v>1690415740.5</v>
      </c>
      <c r="EW201">
        <v>1690415744</v>
      </c>
      <c r="EX201">
        <v>142</v>
      </c>
      <c r="EY201">
        <v>7.2999999999999995E-2</v>
      </c>
      <c r="EZ201">
        <v>4.0000000000000001E-3</v>
      </c>
      <c r="FA201">
        <v>1.2110000000000001</v>
      </c>
      <c r="FB201">
        <v>0.57199999999999995</v>
      </c>
      <c r="FC201">
        <v>411</v>
      </c>
      <c r="FD201">
        <v>35</v>
      </c>
      <c r="FE201">
        <v>0.4</v>
      </c>
      <c r="FF201">
        <v>0.3</v>
      </c>
      <c r="FG201">
        <v>0.8551370588543713</v>
      </c>
      <c r="FH201">
        <v>0.21465209233275889</v>
      </c>
      <c r="FI201">
        <v>9.1397708382431747E-2</v>
      </c>
      <c r="FJ201">
        <v>1</v>
      </c>
      <c r="FK201">
        <v>-0.806873487804878</v>
      </c>
      <c r="FL201">
        <v>8.3337282229949718E-3</v>
      </c>
      <c r="FM201">
        <v>8.2751017119420539E-2</v>
      </c>
      <c r="FN201">
        <v>1</v>
      </c>
      <c r="FO201">
        <v>409.96512903225812</v>
      </c>
      <c r="FP201">
        <v>1.1225806450288299E-2</v>
      </c>
      <c r="FQ201">
        <v>3.52856929203616E-2</v>
      </c>
      <c r="FR201">
        <v>1</v>
      </c>
      <c r="FS201">
        <v>-0.1427950634146341</v>
      </c>
      <c r="FT201">
        <v>0.39055947386759587</v>
      </c>
      <c r="FU201">
        <v>3.950501577883779E-2</v>
      </c>
      <c r="FV201">
        <v>1</v>
      </c>
      <c r="FW201">
        <v>34.585216129032247</v>
      </c>
      <c r="FX201">
        <v>0.10095483870961459</v>
      </c>
      <c r="FY201">
        <v>7.8203249158713718E-3</v>
      </c>
      <c r="FZ201">
        <v>1</v>
      </c>
      <c r="GA201">
        <v>5</v>
      </c>
      <c r="GB201">
        <v>5</v>
      </c>
      <c r="GC201" t="s">
        <v>420</v>
      </c>
      <c r="GD201">
        <v>3.1706799999999999</v>
      </c>
      <c r="GE201">
        <v>2.79691</v>
      </c>
      <c r="GF201">
        <v>0.101353</v>
      </c>
      <c r="GG201">
        <v>0.102228</v>
      </c>
      <c r="GH201">
        <v>0.15171799999999999</v>
      </c>
      <c r="GI201">
        <v>0.15318000000000001</v>
      </c>
      <c r="GJ201">
        <v>27694.1</v>
      </c>
      <c r="GK201">
        <v>22121.5</v>
      </c>
      <c r="GL201">
        <v>28834.400000000001</v>
      </c>
      <c r="GM201">
        <v>24163.8</v>
      </c>
      <c r="GN201">
        <v>31105.599999999999</v>
      </c>
      <c r="GO201">
        <v>29860.2</v>
      </c>
      <c r="GP201">
        <v>39772.800000000003</v>
      </c>
      <c r="GQ201">
        <v>39426.6</v>
      </c>
      <c r="GR201">
        <v>2.0872199999999999</v>
      </c>
      <c r="GS201">
        <v>1.8081799999999999</v>
      </c>
      <c r="GT201">
        <v>0.119925</v>
      </c>
      <c r="GU201">
        <v>0</v>
      </c>
      <c r="GV201">
        <v>30.4467</v>
      </c>
      <c r="GW201">
        <v>999.9</v>
      </c>
      <c r="GX201">
        <v>63.5</v>
      </c>
      <c r="GY201">
        <v>35.700000000000003</v>
      </c>
      <c r="GZ201">
        <v>36.892499999999998</v>
      </c>
      <c r="HA201">
        <v>62.18</v>
      </c>
      <c r="HB201">
        <v>29.619399999999999</v>
      </c>
      <c r="HC201">
        <v>1</v>
      </c>
      <c r="HD201">
        <v>0.48549500000000001</v>
      </c>
      <c r="HE201">
        <v>0</v>
      </c>
      <c r="HF201">
        <v>20.285499999999999</v>
      </c>
      <c r="HG201">
        <v>5.2229799999999997</v>
      </c>
      <c r="HH201">
        <v>11.914099999999999</v>
      </c>
      <c r="HI201">
        <v>4.9637500000000001</v>
      </c>
      <c r="HJ201">
        <v>3.2919999999999998</v>
      </c>
      <c r="HK201">
        <v>9999</v>
      </c>
      <c r="HL201">
        <v>9999</v>
      </c>
      <c r="HM201">
        <v>9999</v>
      </c>
      <c r="HN201">
        <v>999.9</v>
      </c>
      <c r="HO201">
        <v>4.9703200000000001</v>
      </c>
      <c r="HP201">
        <v>1.87521</v>
      </c>
      <c r="HQ201">
        <v>1.8739399999999999</v>
      </c>
      <c r="HR201">
        <v>1.87317</v>
      </c>
      <c r="HS201">
        <v>1.8745700000000001</v>
      </c>
      <c r="HT201">
        <v>1.8696200000000001</v>
      </c>
      <c r="HU201">
        <v>1.87374</v>
      </c>
      <c r="HV201">
        <v>1.8788100000000001</v>
      </c>
      <c r="HW201">
        <v>0</v>
      </c>
      <c r="HX201">
        <v>0</v>
      </c>
      <c r="HY201">
        <v>0</v>
      </c>
      <c r="HZ201">
        <v>0</v>
      </c>
      <c r="IA201" t="s">
        <v>421</v>
      </c>
      <c r="IB201" t="s">
        <v>422</v>
      </c>
      <c r="IC201" t="s">
        <v>423</v>
      </c>
      <c r="ID201" t="s">
        <v>423</v>
      </c>
      <c r="IE201" t="s">
        <v>423</v>
      </c>
      <c r="IF201" t="s">
        <v>423</v>
      </c>
      <c r="IG201">
        <v>0</v>
      </c>
      <c r="IH201">
        <v>100</v>
      </c>
      <c r="II201">
        <v>100</v>
      </c>
      <c r="IJ201">
        <v>1.2110000000000001</v>
      </c>
      <c r="IK201">
        <v>0.57199999999999995</v>
      </c>
      <c r="IL201">
        <v>1.117161687091881</v>
      </c>
      <c r="IM201">
        <v>7.5022699049890511E-4</v>
      </c>
      <c r="IN201">
        <v>-1.9075414379404558E-6</v>
      </c>
      <c r="IO201">
        <v>4.87577687351772E-10</v>
      </c>
      <c r="IP201">
        <v>0.56831999999999994</v>
      </c>
      <c r="IQ201">
        <v>0</v>
      </c>
      <c r="IR201">
        <v>0</v>
      </c>
      <c r="IS201">
        <v>0</v>
      </c>
      <c r="IT201">
        <v>1</v>
      </c>
      <c r="IU201">
        <v>1943</v>
      </c>
      <c r="IV201">
        <v>1</v>
      </c>
      <c r="IW201">
        <v>21</v>
      </c>
      <c r="IX201">
        <v>2.5</v>
      </c>
      <c r="IY201">
        <v>2.6</v>
      </c>
      <c r="IZ201">
        <v>1.09497</v>
      </c>
      <c r="JA201">
        <v>2.4291999999999998</v>
      </c>
      <c r="JB201">
        <v>1.42578</v>
      </c>
      <c r="JC201">
        <v>2.2656200000000002</v>
      </c>
      <c r="JD201">
        <v>1.5478499999999999</v>
      </c>
      <c r="JE201">
        <v>2.4365199999999998</v>
      </c>
      <c r="JF201">
        <v>38.232399999999998</v>
      </c>
      <c r="JG201">
        <v>14.0532</v>
      </c>
      <c r="JH201">
        <v>18</v>
      </c>
      <c r="JI201">
        <v>630.73900000000003</v>
      </c>
      <c r="JJ201">
        <v>429.96600000000001</v>
      </c>
      <c r="JK201">
        <v>31.8751</v>
      </c>
      <c r="JL201">
        <v>33.436900000000001</v>
      </c>
      <c r="JM201">
        <v>30</v>
      </c>
      <c r="JN201">
        <v>33.434100000000001</v>
      </c>
      <c r="JO201">
        <v>33.377099999999999</v>
      </c>
      <c r="JP201">
        <v>21.9373</v>
      </c>
      <c r="JQ201">
        <v>0</v>
      </c>
      <c r="JR201">
        <v>100</v>
      </c>
      <c r="JS201">
        <v>-999.9</v>
      </c>
      <c r="JT201">
        <v>410.77800000000002</v>
      </c>
      <c r="JU201">
        <v>35</v>
      </c>
      <c r="JV201">
        <v>93.9482</v>
      </c>
      <c r="JW201">
        <v>100.306</v>
      </c>
    </row>
    <row r="202" spans="1:283" x14ac:dyDescent="0.2">
      <c r="A202">
        <v>186</v>
      </c>
      <c r="B202">
        <v>1690415847</v>
      </c>
      <c r="C202">
        <v>37476.900000095367</v>
      </c>
      <c r="D202" t="s">
        <v>1304</v>
      </c>
      <c r="E202" t="s">
        <v>1305</v>
      </c>
      <c r="F202">
        <v>15</v>
      </c>
      <c r="P202">
        <v>1690415839</v>
      </c>
      <c r="Q202">
        <f t="shared" si="74"/>
        <v>1.8150485784741011E-4</v>
      </c>
      <c r="R202">
        <f t="shared" si="75"/>
        <v>0.18150485784741011</v>
      </c>
      <c r="S202">
        <f t="shared" si="76"/>
        <v>4.6464209369814355</v>
      </c>
      <c r="T202">
        <f t="shared" si="77"/>
        <v>409.75861290322592</v>
      </c>
      <c r="U202">
        <f t="shared" si="78"/>
        <v>-179.97190427404945</v>
      </c>
      <c r="V202">
        <f t="shared" si="79"/>
        <v>-18.204552911817078</v>
      </c>
      <c r="W202">
        <f t="shared" si="80"/>
        <v>41.447982560159794</v>
      </c>
      <c r="X202">
        <f t="shared" si="81"/>
        <v>1.2688723653997125E-2</v>
      </c>
      <c r="Y202">
        <f>IF(LEFT(CS202,1)&lt;&gt;"0",IF(LEFT(CS202,1)="1",3,CT202),$D$5+$E$5*(DJ202*DC202/($K$5*1000))+$F$5*(DJ202*DC202/($K$5*1000))*MAX(MIN(CQ202,$J$5),$I$5)*MAX(MIN(CQ202,$J$5),$I$5)+$G$5*MAX(MIN(CQ202,$J$5),$I$5)*(DJ202*DC202/($K$5*1000))+$H$5*(DJ202*DC202/($K$5*1000))*(DJ202*DC202/($K$5*1000)))</f>
        <v>2.947838336779375</v>
      </c>
      <c r="Z202">
        <f t="shared" si="82"/>
        <v>1.2658458724386697E-2</v>
      </c>
      <c r="AA202">
        <f t="shared" si="83"/>
        <v>7.9142498191609022E-3</v>
      </c>
      <c r="AB202">
        <f t="shared" si="84"/>
        <v>98.066799636200074</v>
      </c>
      <c r="AC202">
        <f>(DE202+(AB202+2*0.95*0.0000000567*(((DE202+$B$7)+273)^4-(DE202+273)^4)-44100*Q202)/(1.84*29.3*Y202+8*0.95*0.0000000567*(DE202+273)^3))</f>
        <v>32.403499584176984</v>
      </c>
      <c r="AD202">
        <f>($C$7*DF202+$D$7*DG202+$E$7*AC202)</f>
        <v>32.475461290322578</v>
      </c>
      <c r="AE202">
        <f t="shared" si="85"/>
        <v>4.9051025087070075</v>
      </c>
      <c r="AF202">
        <f t="shared" si="86"/>
        <v>74.126607755360325</v>
      </c>
      <c r="AG202">
        <f t="shared" si="87"/>
        <v>3.515086368589587</v>
      </c>
      <c r="AH202">
        <f t="shared" si="88"/>
        <v>4.7420035464059129</v>
      </c>
      <c r="AI202">
        <f t="shared" si="89"/>
        <v>1.3900161401174205</v>
      </c>
      <c r="AJ202">
        <f t="shared" si="90"/>
        <v>-8.0043642310707863</v>
      </c>
      <c r="AK202">
        <f t="shared" si="91"/>
        <v>-95.072354559641767</v>
      </c>
      <c r="AL202">
        <f>2*0.95*0.0000000567*(((DE202+$B$7)+273)^4-(AD202+273)^4)</f>
        <v>-7.3268082979414979</v>
      </c>
      <c r="AM202">
        <f t="shared" si="92"/>
        <v>-12.336727452453971</v>
      </c>
      <c r="AN202">
        <v>0</v>
      </c>
      <c r="AO202">
        <v>0</v>
      </c>
      <c r="AP202">
        <f>IF(AN202*$H$13&gt;=AR202,1,(AR202/(AR202-AN202*$H$13)))</f>
        <v>1</v>
      </c>
      <c r="AQ202">
        <f t="shared" si="93"/>
        <v>0</v>
      </c>
      <c r="AR202">
        <f>MAX(0,($B$13+$C$13*DJ202)/(1+$D$13*DJ202)*DC202/(DE202+273)*$E$13)</f>
        <v>52575.802374335559</v>
      </c>
      <c r="AS202" t="s">
        <v>414</v>
      </c>
      <c r="AT202">
        <v>12558.6</v>
      </c>
      <c r="AU202">
        <v>607.06799999999998</v>
      </c>
      <c r="AV202">
        <v>2188.17</v>
      </c>
      <c r="AW202">
        <f t="shared" si="94"/>
        <v>0.72256817340517421</v>
      </c>
      <c r="AX202">
        <v>-1.734461745173538</v>
      </c>
      <c r="AY202" t="s">
        <v>1306</v>
      </c>
      <c r="AZ202">
        <v>12579.6</v>
      </c>
      <c r="BA202">
        <v>686.98892000000012</v>
      </c>
      <c r="BB202">
        <v>1267.9100000000001</v>
      </c>
      <c r="BC202">
        <f t="shared" si="95"/>
        <v>0.45817217310376912</v>
      </c>
      <c r="BD202">
        <v>0.5</v>
      </c>
      <c r="BE202">
        <f t="shared" si="96"/>
        <v>505.18648731275613</v>
      </c>
      <c r="BF202">
        <f t="shared" si="97"/>
        <v>4.6464209369814355</v>
      </c>
      <c r="BG202">
        <f t="shared" si="98"/>
        <v>115.73119535737258</v>
      </c>
      <c r="BH202">
        <f t="shared" si="99"/>
        <v>1.2630746946730248E-2</v>
      </c>
      <c r="BI202">
        <f t="shared" si="100"/>
        <v>0.725808614176085</v>
      </c>
      <c r="BJ202">
        <f t="shared" si="101"/>
        <v>505.31629353012556</v>
      </c>
      <c r="BK202" t="s">
        <v>1307</v>
      </c>
      <c r="BL202">
        <v>-632.21</v>
      </c>
      <c r="BM202">
        <f t="shared" si="102"/>
        <v>-632.21</v>
      </c>
      <c r="BN202">
        <f t="shared" si="103"/>
        <v>1.4986237193491652</v>
      </c>
      <c r="BO202">
        <f t="shared" si="104"/>
        <v>0.30572862766562109</v>
      </c>
      <c r="BP202">
        <f t="shared" si="105"/>
        <v>0.32628936526283692</v>
      </c>
      <c r="BQ202">
        <f t="shared" si="106"/>
        <v>0.87906198455909257</v>
      </c>
      <c r="BR202">
        <f t="shared" si="107"/>
        <v>0.58203708552642397</v>
      </c>
      <c r="BS202">
        <f t="shared" si="108"/>
        <v>-0.28135052847210734</v>
      </c>
      <c r="BT202">
        <f t="shared" si="109"/>
        <v>1.2813505284721074</v>
      </c>
      <c r="BU202">
        <v>3490</v>
      </c>
      <c r="BV202">
        <v>300</v>
      </c>
      <c r="BW202">
        <v>300</v>
      </c>
      <c r="BX202">
        <v>300</v>
      </c>
      <c r="BY202">
        <v>12579.6</v>
      </c>
      <c r="BZ202">
        <v>1151.0999999999999</v>
      </c>
      <c r="CA202">
        <v>-9.8916000000000004E-3</v>
      </c>
      <c r="CB202">
        <v>-30.19</v>
      </c>
      <c r="CC202" t="s">
        <v>417</v>
      </c>
      <c r="CD202" t="s">
        <v>417</v>
      </c>
      <c r="CE202" t="s">
        <v>417</v>
      </c>
      <c r="CF202" t="s">
        <v>417</v>
      </c>
      <c r="CG202" t="s">
        <v>417</v>
      </c>
      <c r="CH202" t="s">
        <v>417</v>
      </c>
      <c r="CI202" t="s">
        <v>417</v>
      </c>
      <c r="CJ202" t="s">
        <v>417</v>
      </c>
      <c r="CK202" t="s">
        <v>417</v>
      </c>
      <c r="CL202" t="s">
        <v>417</v>
      </c>
      <c r="CM202">
        <f>$B$11*DK202+$C$11*DL202+$F$11*DW202*(1-DZ202)</f>
        <v>599.98845161290319</v>
      </c>
      <c r="CN202">
        <f t="shared" si="110"/>
        <v>505.18648731275613</v>
      </c>
      <c r="CO202">
        <f>($B$11*$D$9+$C$11*$D$9+$F$11*((EJ202+EB202)/MAX(EJ202+EB202+EK202, 0.1)*$I$9+EK202/MAX(EJ202+EB202+EK202, 0.1)*$J$9))/($B$11+$C$11+$F$11)</f>
        <v>0.84199368496960536</v>
      </c>
      <c r="CP202">
        <f>($B$11*$K$9+$C$11*$K$9+$F$11*((EJ202+EB202)/MAX(EJ202+EB202+EK202, 0.1)*$P$9+EK202/MAX(EJ202+EB202+EK202, 0.1)*$Q$9))/($B$11+$C$11+$F$11)</f>
        <v>0.16344781199133845</v>
      </c>
      <c r="CQ202">
        <v>6</v>
      </c>
      <c r="CR202">
        <v>0.5</v>
      </c>
      <c r="CS202" t="s">
        <v>418</v>
      </c>
      <c r="CT202">
        <v>2</v>
      </c>
      <c r="CU202">
        <v>1690415839</v>
      </c>
      <c r="CV202">
        <v>409.75861290322592</v>
      </c>
      <c r="CW202">
        <v>414.47825806451613</v>
      </c>
      <c r="CX202">
        <v>34.750470967741933</v>
      </c>
      <c r="CY202">
        <v>34.575316129032259</v>
      </c>
      <c r="CZ202">
        <v>408.62461290322591</v>
      </c>
      <c r="DA202">
        <v>34.190470967741931</v>
      </c>
      <c r="DB202">
        <v>600.14606451612883</v>
      </c>
      <c r="DC202">
        <v>101.05280645161289</v>
      </c>
      <c r="DD202">
        <v>9.9387193548387071E-2</v>
      </c>
      <c r="DE202">
        <v>31.877235483870962</v>
      </c>
      <c r="DF202">
        <v>32.475461290322578</v>
      </c>
      <c r="DG202">
        <v>999.90000000000032</v>
      </c>
      <c r="DH202">
        <v>0</v>
      </c>
      <c r="DI202">
        <v>0</v>
      </c>
      <c r="DJ202">
        <v>9999.3532258064515</v>
      </c>
      <c r="DK202">
        <v>0</v>
      </c>
      <c r="DL202">
        <v>104.6240645161291</v>
      </c>
      <c r="DM202">
        <v>-4.6419129032258057</v>
      </c>
      <c r="DN202">
        <v>424.59651612903241</v>
      </c>
      <c r="DO202">
        <v>429.32219354838708</v>
      </c>
      <c r="DP202">
        <v>0.18737880645161289</v>
      </c>
      <c r="DQ202">
        <v>414.47825806451613</v>
      </c>
      <c r="DR202">
        <v>34.575316129032259</v>
      </c>
      <c r="DS202">
        <v>3.5128703225806448</v>
      </c>
      <c r="DT202">
        <v>3.493934193548387</v>
      </c>
      <c r="DU202">
        <v>26.682070967741939</v>
      </c>
      <c r="DV202">
        <v>26.590296774193551</v>
      </c>
      <c r="DW202">
        <v>599.98845161290319</v>
      </c>
      <c r="DX202">
        <v>0.93298493548387085</v>
      </c>
      <c r="DY202">
        <v>6.7015303225806427E-2</v>
      </c>
      <c r="DZ202">
        <v>0</v>
      </c>
      <c r="EA202">
        <v>688.0158387096775</v>
      </c>
      <c r="EB202">
        <v>4.9993100000000013</v>
      </c>
      <c r="EC202">
        <v>7415.2454838709673</v>
      </c>
      <c r="ED202">
        <v>5203.6400000000003</v>
      </c>
      <c r="EE202">
        <v>38.031999999999996</v>
      </c>
      <c r="EF202">
        <v>39.936999999999983</v>
      </c>
      <c r="EG202">
        <v>39</v>
      </c>
      <c r="EH202">
        <v>39.715451612903209</v>
      </c>
      <c r="EI202">
        <v>39.773999999999987</v>
      </c>
      <c r="EJ202">
        <v>555.11580645161303</v>
      </c>
      <c r="EK202">
        <v>39.872903225806468</v>
      </c>
      <c r="EL202">
        <v>0</v>
      </c>
      <c r="EM202">
        <v>126.2000000476837</v>
      </c>
      <c r="EN202">
        <v>0</v>
      </c>
      <c r="EO202">
        <v>686.98892000000012</v>
      </c>
      <c r="EP202">
        <v>-63.787384708749613</v>
      </c>
      <c r="EQ202">
        <v>-1165.6307617588909</v>
      </c>
      <c r="ER202">
        <v>7338.4579999999996</v>
      </c>
      <c r="ES202">
        <v>15</v>
      </c>
      <c r="ET202">
        <v>1690415870</v>
      </c>
      <c r="EU202" t="s">
        <v>1308</v>
      </c>
      <c r="EV202">
        <v>1690415870</v>
      </c>
      <c r="EW202">
        <v>1690415864</v>
      </c>
      <c r="EX202">
        <v>143</v>
      </c>
      <c r="EY202">
        <v>-7.4999999999999997E-2</v>
      </c>
      <c r="EZ202">
        <v>-1.2999999999999999E-2</v>
      </c>
      <c r="FA202">
        <v>1.1339999999999999</v>
      </c>
      <c r="FB202">
        <v>0.56000000000000005</v>
      </c>
      <c r="FC202">
        <v>415</v>
      </c>
      <c r="FD202">
        <v>35</v>
      </c>
      <c r="FE202">
        <v>0.68</v>
      </c>
      <c r="FF202">
        <v>0.14000000000000001</v>
      </c>
      <c r="FG202">
        <v>4.555675540406785</v>
      </c>
      <c r="FH202">
        <v>0.60472359166109269</v>
      </c>
      <c r="FI202">
        <v>5.9960210644972943E-2</v>
      </c>
      <c r="FJ202">
        <v>1</v>
      </c>
      <c r="FK202">
        <v>-4.6103339024390237</v>
      </c>
      <c r="FL202">
        <v>-0.65553240418118186</v>
      </c>
      <c r="FM202">
        <v>7.6083643281686208E-2</v>
      </c>
      <c r="FN202">
        <v>1</v>
      </c>
      <c r="FO202">
        <v>409.83670967741938</v>
      </c>
      <c r="FP202">
        <v>1.664516128922934E-2</v>
      </c>
      <c r="FQ202">
        <v>1.5699175134252868E-2</v>
      </c>
      <c r="FR202">
        <v>1</v>
      </c>
      <c r="FS202">
        <v>0.1652628463414634</v>
      </c>
      <c r="FT202">
        <v>0.4206535777003485</v>
      </c>
      <c r="FU202">
        <v>4.2116490359536442E-2</v>
      </c>
      <c r="FV202">
        <v>1</v>
      </c>
      <c r="FW202">
        <v>34.760306451612898</v>
      </c>
      <c r="FX202">
        <v>0.2494112903223529</v>
      </c>
      <c r="FY202">
        <v>2.0101082228670141E-2</v>
      </c>
      <c r="FZ202">
        <v>1</v>
      </c>
      <c r="GA202">
        <v>5</v>
      </c>
      <c r="GB202">
        <v>5</v>
      </c>
      <c r="GC202" t="s">
        <v>420</v>
      </c>
      <c r="GD202">
        <v>3.17076</v>
      </c>
      <c r="GE202">
        <v>2.7968299999999999</v>
      </c>
      <c r="GF202">
        <v>0.10132099999999999</v>
      </c>
      <c r="GG202">
        <v>0.10297099999999999</v>
      </c>
      <c r="GH202">
        <v>0.15230099999999999</v>
      </c>
      <c r="GI202">
        <v>0.15281700000000001</v>
      </c>
      <c r="GJ202">
        <v>27691.200000000001</v>
      </c>
      <c r="GK202">
        <v>22100.9</v>
      </c>
      <c r="GL202">
        <v>28830.2</v>
      </c>
      <c r="GM202">
        <v>24161.200000000001</v>
      </c>
      <c r="GN202">
        <v>31079.3</v>
      </c>
      <c r="GO202">
        <v>29870.2</v>
      </c>
      <c r="GP202">
        <v>39766.800000000003</v>
      </c>
      <c r="GQ202">
        <v>39422.800000000003</v>
      </c>
      <c r="GR202">
        <v>2.0869300000000002</v>
      </c>
      <c r="GS202">
        <v>1.8164199999999999</v>
      </c>
      <c r="GT202">
        <v>0.110112</v>
      </c>
      <c r="GU202">
        <v>0</v>
      </c>
      <c r="GV202">
        <v>30.674299999999999</v>
      </c>
      <c r="GW202">
        <v>999.9</v>
      </c>
      <c r="GX202">
        <v>63.6</v>
      </c>
      <c r="GY202">
        <v>35.6</v>
      </c>
      <c r="GZ202">
        <v>36.746899999999997</v>
      </c>
      <c r="HA202">
        <v>61.66</v>
      </c>
      <c r="HB202">
        <v>28.713899999999999</v>
      </c>
      <c r="HC202">
        <v>1</v>
      </c>
      <c r="HD202">
        <v>0.48697400000000002</v>
      </c>
      <c r="HE202">
        <v>0</v>
      </c>
      <c r="HF202">
        <v>20.285399999999999</v>
      </c>
      <c r="HG202">
        <v>5.2256799999999997</v>
      </c>
      <c r="HH202">
        <v>11.914099999999999</v>
      </c>
      <c r="HI202">
        <v>4.9638</v>
      </c>
      <c r="HJ202">
        <v>3.2919999999999998</v>
      </c>
      <c r="HK202">
        <v>9999</v>
      </c>
      <c r="HL202">
        <v>9999</v>
      </c>
      <c r="HM202">
        <v>9999</v>
      </c>
      <c r="HN202">
        <v>999.9</v>
      </c>
      <c r="HO202">
        <v>4.9702999999999999</v>
      </c>
      <c r="HP202">
        <v>1.8751899999999999</v>
      </c>
      <c r="HQ202">
        <v>1.8739399999999999</v>
      </c>
      <c r="HR202">
        <v>1.87317</v>
      </c>
      <c r="HS202">
        <v>1.8745499999999999</v>
      </c>
      <c r="HT202">
        <v>1.8695600000000001</v>
      </c>
      <c r="HU202">
        <v>1.87371</v>
      </c>
      <c r="HV202">
        <v>1.8788100000000001</v>
      </c>
      <c r="HW202">
        <v>0</v>
      </c>
      <c r="HX202">
        <v>0</v>
      </c>
      <c r="HY202">
        <v>0</v>
      </c>
      <c r="HZ202">
        <v>0</v>
      </c>
      <c r="IA202" t="s">
        <v>421</v>
      </c>
      <c r="IB202" t="s">
        <v>422</v>
      </c>
      <c r="IC202" t="s">
        <v>423</v>
      </c>
      <c r="ID202" t="s">
        <v>423</v>
      </c>
      <c r="IE202" t="s">
        <v>423</v>
      </c>
      <c r="IF202" t="s">
        <v>423</v>
      </c>
      <c r="IG202">
        <v>0</v>
      </c>
      <c r="IH202">
        <v>100</v>
      </c>
      <c r="II202">
        <v>100</v>
      </c>
      <c r="IJ202">
        <v>1.1339999999999999</v>
      </c>
      <c r="IK202">
        <v>0.56000000000000005</v>
      </c>
      <c r="IL202">
        <v>1.1904999999999999</v>
      </c>
      <c r="IM202">
        <v>7.5022700000000001E-4</v>
      </c>
      <c r="IN202">
        <v>-1.9075400000000002E-6</v>
      </c>
      <c r="IO202">
        <v>4.8757799999999997E-10</v>
      </c>
      <c r="IP202">
        <v>0.57222380952380547</v>
      </c>
      <c r="IQ202">
        <v>0</v>
      </c>
      <c r="IR202">
        <v>0</v>
      </c>
      <c r="IS202">
        <v>0</v>
      </c>
      <c r="IT202">
        <v>1</v>
      </c>
      <c r="IU202">
        <v>1943</v>
      </c>
      <c r="IV202">
        <v>1</v>
      </c>
      <c r="IW202">
        <v>21</v>
      </c>
      <c r="IX202">
        <v>1.8</v>
      </c>
      <c r="IY202">
        <v>1.7</v>
      </c>
      <c r="IZ202">
        <v>1.1035200000000001</v>
      </c>
      <c r="JA202">
        <v>2.4340799999999998</v>
      </c>
      <c r="JB202">
        <v>1.42578</v>
      </c>
      <c r="JC202">
        <v>2.2668499999999998</v>
      </c>
      <c r="JD202">
        <v>1.5478499999999999</v>
      </c>
      <c r="JE202">
        <v>2.47559</v>
      </c>
      <c r="JF202">
        <v>38.159300000000002</v>
      </c>
      <c r="JG202">
        <v>14.044499999999999</v>
      </c>
      <c r="JH202">
        <v>18</v>
      </c>
      <c r="JI202">
        <v>630.17100000000005</v>
      </c>
      <c r="JJ202">
        <v>434.62799999999999</v>
      </c>
      <c r="JK202">
        <v>31.820699999999999</v>
      </c>
      <c r="JL202">
        <v>33.421999999999997</v>
      </c>
      <c r="JM202">
        <v>30.0002</v>
      </c>
      <c r="JN202">
        <v>33.398899999999998</v>
      </c>
      <c r="JO202">
        <v>33.341200000000001</v>
      </c>
      <c r="JP202">
        <v>22.0977</v>
      </c>
      <c r="JQ202">
        <v>0</v>
      </c>
      <c r="JR202">
        <v>100</v>
      </c>
      <c r="JS202">
        <v>-999.9</v>
      </c>
      <c r="JT202">
        <v>414.75799999999998</v>
      </c>
      <c r="JU202">
        <v>35</v>
      </c>
      <c r="JV202">
        <v>93.934399999999997</v>
      </c>
      <c r="JW202">
        <v>100.29600000000001</v>
      </c>
    </row>
    <row r="203" spans="1:283" x14ac:dyDescent="0.2">
      <c r="A203">
        <v>187</v>
      </c>
      <c r="B203">
        <v>1690416023.5</v>
      </c>
      <c r="C203">
        <v>37653.400000095367</v>
      </c>
      <c r="D203" t="s">
        <v>1309</v>
      </c>
      <c r="E203" t="s">
        <v>1310</v>
      </c>
      <c r="F203">
        <v>15</v>
      </c>
      <c r="P203">
        <v>1690416015.75</v>
      </c>
      <c r="Q203">
        <f t="shared" si="74"/>
        <v>-3.5614305615141905E-5</v>
      </c>
      <c r="R203">
        <f t="shared" si="75"/>
        <v>-3.5614305615141909E-2</v>
      </c>
      <c r="S203">
        <f t="shared" si="76"/>
        <v>1.7185724658136539</v>
      </c>
      <c r="T203">
        <f t="shared" si="77"/>
        <v>409.95026666666672</v>
      </c>
      <c r="U203">
        <f t="shared" si="78"/>
        <v>1594.2968657560659</v>
      </c>
      <c r="V203">
        <f t="shared" si="79"/>
        <v>161.27462736348832</v>
      </c>
      <c r="W203">
        <f t="shared" si="80"/>
        <v>41.469426374915258</v>
      </c>
      <c r="X203">
        <f t="shared" si="81"/>
        <v>-2.2726667123471635E-3</v>
      </c>
      <c r="Y203">
        <f>IF(LEFT(CS203,1)&lt;&gt;"0",IF(LEFT(CS203,1)="1",3,CT203),$D$5+$E$5*(DJ203*DC203/($K$5*1000))+$F$5*(DJ203*DC203/($K$5*1000))*MAX(MIN(CQ203,$J$5),$I$5)*MAX(MIN(CQ203,$J$5),$I$5)+$G$5*MAX(MIN(CQ203,$J$5),$I$5)*(DJ203*DC203/($K$5*1000))+$H$5*(DJ203*DC203/($K$5*1000))*(DJ203*DC203/($K$5*1000)))</f>
        <v>2.9495230378963293</v>
      </c>
      <c r="Z203">
        <f t="shared" si="82"/>
        <v>-2.2736400152857934E-3</v>
      </c>
      <c r="AA203">
        <f t="shared" si="83"/>
        <v>-1.4209375297369647E-3</v>
      </c>
      <c r="AB203">
        <f t="shared" si="84"/>
        <v>161.90563005376026</v>
      </c>
      <c r="AC203">
        <f>(DE203+(AB203+2*0.95*0.0000000567*(((DE203+$B$7)+273)^4-(DE203+273)^4)-44100*Q203)/(1.84*29.3*Y203+8*0.95*0.0000000567*(DE203+273)^3))</f>
        <v>32.884239642500162</v>
      </c>
      <c r="AD203">
        <f>($C$7*DF203+$D$7*DG203+$E$7*AC203)</f>
        <v>32.744986666666662</v>
      </c>
      <c r="AE203">
        <f t="shared" si="85"/>
        <v>4.9801664161006833</v>
      </c>
      <c r="AF203">
        <f t="shared" si="86"/>
        <v>72.786043737515627</v>
      </c>
      <c r="AG203">
        <f t="shared" si="87"/>
        <v>3.4617566167224867</v>
      </c>
      <c r="AH203">
        <f t="shared" si="88"/>
        <v>4.7560719596279091</v>
      </c>
      <c r="AI203">
        <f t="shared" si="89"/>
        <v>1.5184097993781966</v>
      </c>
      <c r="AJ203">
        <f t="shared" si="90"/>
        <v>1.570590877627758</v>
      </c>
      <c r="AK203">
        <f t="shared" si="91"/>
        <v>-129.66852571424843</v>
      </c>
      <c r="AL203">
        <f>2*0.95*0.0000000567*(((DE203+$B$7)+273)^4-(AD203+273)^4)</f>
        <v>-10.00309012968154</v>
      </c>
      <c r="AM203">
        <f t="shared" si="92"/>
        <v>23.804605087458043</v>
      </c>
      <c r="AN203">
        <v>0</v>
      </c>
      <c r="AO203">
        <v>0</v>
      </c>
      <c r="AP203">
        <f>IF(AN203*$H$13&gt;=AR203,1,(AR203/(AR203-AN203*$H$13)))</f>
        <v>1</v>
      </c>
      <c r="AQ203">
        <f t="shared" si="93"/>
        <v>0</v>
      </c>
      <c r="AR203">
        <f>MAX(0,($B$13+$C$13*DJ203)/(1+$D$13*DJ203)*DC203/(DE203+273)*$E$13)</f>
        <v>52615.157471722836</v>
      </c>
      <c r="AS203" t="s">
        <v>414</v>
      </c>
      <c r="AT203">
        <v>12558.6</v>
      </c>
      <c r="AU203">
        <v>607.06799999999998</v>
      </c>
      <c r="AV203">
        <v>2188.17</v>
      </c>
      <c r="AW203">
        <f t="shared" si="94"/>
        <v>0.72256817340517421</v>
      </c>
      <c r="AX203">
        <v>-1.734461745173538</v>
      </c>
      <c r="AY203" t="s">
        <v>1311</v>
      </c>
      <c r="AZ203">
        <v>12621.7</v>
      </c>
      <c r="BA203">
        <v>463.76838461538472</v>
      </c>
      <c r="BB203">
        <v>617.98500000000001</v>
      </c>
      <c r="BC203">
        <f t="shared" si="95"/>
        <v>0.24954750582071616</v>
      </c>
      <c r="BD203">
        <v>0.5</v>
      </c>
      <c r="BE203">
        <f t="shared" si="96"/>
        <v>841.20220002785504</v>
      </c>
      <c r="BF203">
        <f t="shared" si="97"/>
        <v>1.7185724658136539</v>
      </c>
      <c r="BG203">
        <f t="shared" si="98"/>
        <v>104.9599554539252</v>
      </c>
      <c r="BH203">
        <f t="shared" si="99"/>
        <v>4.1048801475707629E-3</v>
      </c>
      <c r="BI203">
        <f t="shared" si="100"/>
        <v>2.540814097429549</v>
      </c>
      <c r="BJ203">
        <f t="shared" si="101"/>
        <v>356.07193383706738</v>
      </c>
      <c r="BK203" t="s">
        <v>1312</v>
      </c>
      <c r="BL203">
        <v>-405.56</v>
      </c>
      <c r="BM203">
        <f t="shared" si="102"/>
        <v>-405.56</v>
      </c>
      <c r="BN203">
        <f t="shared" si="103"/>
        <v>1.6562618833790466</v>
      </c>
      <c r="BO203">
        <f t="shared" si="104"/>
        <v>0.15066911116229895</v>
      </c>
      <c r="BP203">
        <f t="shared" si="105"/>
        <v>0.60537719808923829</v>
      </c>
      <c r="BQ203">
        <f t="shared" si="106"/>
        <v>14.126281522818987</v>
      </c>
      <c r="BR203">
        <f t="shared" si="107"/>
        <v>0.99309532212343032</v>
      </c>
      <c r="BS203">
        <f t="shared" si="108"/>
        <v>-0.13175836635276086</v>
      </c>
      <c r="BT203">
        <f t="shared" si="109"/>
        <v>1.1317583663527608</v>
      </c>
      <c r="BU203">
        <v>3492</v>
      </c>
      <c r="BV203">
        <v>300</v>
      </c>
      <c r="BW203">
        <v>300</v>
      </c>
      <c r="BX203">
        <v>300</v>
      </c>
      <c r="BY203">
        <v>12621.7</v>
      </c>
      <c r="BZ203">
        <v>587.89</v>
      </c>
      <c r="CA203">
        <v>-9.57679E-3</v>
      </c>
      <c r="CB203">
        <v>-6.8</v>
      </c>
      <c r="CC203" t="s">
        <v>417</v>
      </c>
      <c r="CD203" t="s">
        <v>417</v>
      </c>
      <c r="CE203" t="s">
        <v>417</v>
      </c>
      <c r="CF203" t="s">
        <v>417</v>
      </c>
      <c r="CG203" t="s">
        <v>417</v>
      </c>
      <c r="CH203" t="s">
        <v>417</v>
      </c>
      <c r="CI203" t="s">
        <v>417</v>
      </c>
      <c r="CJ203" t="s">
        <v>417</v>
      </c>
      <c r="CK203" t="s">
        <v>417</v>
      </c>
      <c r="CL203" t="s">
        <v>417</v>
      </c>
      <c r="CM203">
        <f>$B$11*DK203+$C$11*DL203+$F$11*DW203*(1-DZ203)</f>
        <v>1000.01</v>
      </c>
      <c r="CN203">
        <f t="shared" si="110"/>
        <v>841.20220002785504</v>
      </c>
      <c r="CO203">
        <f>($B$11*$D$9+$C$11*$D$9+$F$11*((EJ203+EB203)/MAX(EJ203+EB203+EK203, 0.1)*$I$9+EK203/MAX(EJ203+EB203+EK203, 0.1)*$J$9))/($B$11+$C$11+$F$11)</f>
        <v>0.84119378808997414</v>
      </c>
      <c r="CP203">
        <f>($B$11*$K$9+$C$11*$K$9+$F$11*((EJ203+EB203)/MAX(EJ203+EB203+EK203, 0.1)*$P$9+EK203/MAX(EJ203+EB203+EK203, 0.1)*$Q$9))/($B$11+$C$11+$F$11)</f>
        <v>0.16190401101365012</v>
      </c>
      <c r="CQ203">
        <v>6</v>
      </c>
      <c r="CR203">
        <v>0.5</v>
      </c>
      <c r="CS203" t="s">
        <v>418</v>
      </c>
      <c r="CT203">
        <v>2</v>
      </c>
      <c r="CU203">
        <v>1690416015.75</v>
      </c>
      <c r="CV203">
        <v>409.95026666666672</v>
      </c>
      <c r="CW203">
        <v>411.65379999999999</v>
      </c>
      <c r="CX203">
        <v>34.221550000000001</v>
      </c>
      <c r="CY203">
        <v>34.25593666666667</v>
      </c>
      <c r="CZ203">
        <v>408.82226666666668</v>
      </c>
      <c r="DA203">
        <v>33.669550000000001</v>
      </c>
      <c r="DB203">
        <v>600.15463333333344</v>
      </c>
      <c r="DC203">
        <v>101.0575</v>
      </c>
      <c r="DD203">
        <v>9.9712829999999988E-2</v>
      </c>
      <c r="DE203">
        <v>31.92953666666666</v>
      </c>
      <c r="DF203">
        <v>32.744986666666662</v>
      </c>
      <c r="DG203">
        <v>999.9000000000002</v>
      </c>
      <c r="DH203">
        <v>0</v>
      </c>
      <c r="DI203">
        <v>0</v>
      </c>
      <c r="DJ203">
        <v>10008.46333333333</v>
      </c>
      <c r="DK203">
        <v>0</v>
      </c>
      <c r="DL203">
        <v>72.716963333333339</v>
      </c>
      <c r="DM203">
        <v>-1.694855666666667</v>
      </c>
      <c r="DN203">
        <v>424.48886666666669</v>
      </c>
      <c r="DO203">
        <v>426.25566666666663</v>
      </c>
      <c r="DP203">
        <v>-2.6689783599999999E-2</v>
      </c>
      <c r="DQ203">
        <v>411.65379999999999</v>
      </c>
      <c r="DR203">
        <v>34.25593666666667</v>
      </c>
      <c r="DS203">
        <v>3.4591226666666661</v>
      </c>
      <c r="DT203">
        <v>3.461819666666667</v>
      </c>
      <c r="DU203">
        <v>26.42043</v>
      </c>
      <c r="DV203">
        <v>26.43366</v>
      </c>
      <c r="DW203">
        <v>1000.01</v>
      </c>
      <c r="DX203">
        <v>0.96000616666666649</v>
      </c>
      <c r="DY203">
        <v>3.9993399999999991E-2</v>
      </c>
      <c r="DZ203">
        <v>0</v>
      </c>
      <c r="EA203">
        <v>463.7715</v>
      </c>
      <c r="EB203">
        <v>4.9993100000000004</v>
      </c>
      <c r="EC203">
        <v>5451.5003333333343</v>
      </c>
      <c r="ED203">
        <v>8784.9659999999985</v>
      </c>
      <c r="EE203">
        <v>38.226900000000001</v>
      </c>
      <c r="EF203">
        <v>39.875</v>
      </c>
      <c r="EG203">
        <v>38.908066666666649</v>
      </c>
      <c r="EH203">
        <v>39.561999999999983</v>
      </c>
      <c r="EI203">
        <v>39.8309</v>
      </c>
      <c r="EJ203">
        <v>955.21733333333327</v>
      </c>
      <c r="EK203">
        <v>39.793333333333322</v>
      </c>
      <c r="EL203">
        <v>0</v>
      </c>
      <c r="EM203">
        <v>176</v>
      </c>
      <c r="EN203">
        <v>0</v>
      </c>
      <c r="EO203">
        <v>463.76838461538472</v>
      </c>
      <c r="EP203">
        <v>-10.64827350510166</v>
      </c>
      <c r="EQ203">
        <v>-101.71384635989391</v>
      </c>
      <c r="ER203">
        <v>5451.5719230769228</v>
      </c>
      <c r="ES203">
        <v>15</v>
      </c>
      <c r="ET203">
        <v>1690416042</v>
      </c>
      <c r="EU203" t="s">
        <v>1313</v>
      </c>
      <c r="EV203">
        <v>1690416042</v>
      </c>
      <c r="EW203">
        <v>1690416039.5</v>
      </c>
      <c r="EX203">
        <v>144</v>
      </c>
      <c r="EY203">
        <v>-8.0000000000000002E-3</v>
      </c>
      <c r="EZ203">
        <v>-8.0000000000000002E-3</v>
      </c>
      <c r="FA203">
        <v>1.1279999999999999</v>
      </c>
      <c r="FB203">
        <v>0.55200000000000005</v>
      </c>
      <c r="FC203">
        <v>412</v>
      </c>
      <c r="FD203">
        <v>34</v>
      </c>
      <c r="FE203">
        <v>0.69</v>
      </c>
      <c r="FF203">
        <v>0.28000000000000003</v>
      </c>
      <c r="FG203">
        <v>1.701833995464034</v>
      </c>
      <c r="FH203">
        <v>6.6969761269758208E-3</v>
      </c>
      <c r="FI203">
        <v>4.0869204578396941E-2</v>
      </c>
      <c r="FJ203">
        <v>1</v>
      </c>
      <c r="FK203">
        <v>-1.6707915</v>
      </c>
      <c r="FL203">
        <v>-0.29384082551594748</v>
      </c>
      <c r="FM203">
        <v>4.9759954710087907E-2</v>
      </c>
      <c r="FN203">
        <v>1</v>
      </c>
      <c r="FO203">
        <v>409.96063333333342</v>
      </c>
      <c r="FP203">
        <v>-9.6080088987700374E-2</v>
      </c>
      <c r="FQ203">
        <v>2.490847691494676E-2</v>
      </c>
      <c r="FR203">
        <v>1</v>
      </c>
      <c r="FS203">
        <v>-4.5146377699999997E-2</v>
      </c>
      <c r="FT203">
        <v>0.36202685349343361</v>
      </c>
      <c r="FU203">
        <v>3.5030436421494553E-2</v>
      </c>
      <c r="FV203">
        <v>1</v>
      </c>
      <c r="FW203">
        <v>34.227130000000002</v>
      </c>
      <c r="FX203">
        <v>0.25669321468295869</v>
      </c>
      <c r="FY203">
        <v>1.853889874471187E-2</v>
      </c>
      <c r="FZ203">
        <v>1</v>
      </c>
      <c r="GA203">
        <v>5</v>
      </c>
      <c r="GB203">
        <v>5</v>
      </c>
      <c r="GC203" t="s">
        <v>420</v>
      </c>
      <c r="GD203">
        <v>3.1709399999999999</v>
      </c>
      <c r="GE203">
        <v>2.7968099999999998</v>
      </c>
      <c r="GF203">
        <v>0.101391</v>
      </c>
      <c r="GG203">
        <v>0.10245600000000001</v>
      </c>
      <c r="GH203">
        <v>0.15079100000000001</v>
      </c>
      <c r="GI203">
        <v>0.15193000000000001</v>
      </c>
      <c r="GJ203">
        <v>27699.7</v>
      </c>
      <c r="GK203">
        <v>22118.2</v>
      </c>
      <c r="GL203">
        <v>28840.400000000001</v>
      </c>
      <c r="GM203">
        <v>24165.599999999999</v>
      </c>
      <c r="GN203">
        <v>31144.3</v>
      </c>
      <c r="GO203">
        <v>29907.4</v>
      </c>
      <c r="GP203">
        <v>39780.1</v>
      </c>
      <c r="GQ203">
        <v>39431.599999999999</v>
      </c>
      <c r="GR203">
        <v>2.0899299999999998</v>
      </c>
      <c r="GS203">
        <v>1.8246500000000001</v>
      </c>
      <c r="GT203">
        <v>0.13150600000000001</v>
      </c>
      <c r="GU203">
        <v>0</v>
      </c>
      <c r="GV203">
        <v>30.617699999999999</v>
      </c>
      <c r="GW203">
        <v>999.9</v>
      </c>
      <c r="GX203">
        <v>63.7</v>
      </c>
      <c r="GY203">
        <v>35.4</v>
      </c>
      <c r="GZ203">
        <v>36.3964</v>
      </c>
      <c r="HA203">
        <v>61.85</v>
      </c>
      <c r="HB203">
        <v>29.1907</v>
      </c>
      <c r="HC203">
        <v>1</v>
      </c>
      <c r="HD203">
        <v>0.47327999999999998</v>
      </c>
      <c r="HE203">
        <v>0</v>
      </c>
      <c r="HF203">
        <v>20.2822</v>
      </c>
      <c r="HG203">
        <v>5.2241799999999996</v>
      </c>
      <c r="HH203">
        <v>11.9131</v>
      </c>
      <c r="HI203">
        <v>4.9638</v>
      </c>
      <c r="HJ203">
        <v>3.2919999999999998</v>
      </c>
      <c r="HK203">
        <v>9999</v>
      </c>
      <c r="HL203">
        <v>9999</v>
      </c>
      <c r="HM203">
        <v>9999</v>
      </c>
      <c r="HN203">
        <v>999.9</v>
      </c>
      <c r="HO203">
        <v>4.9702900000000003</v>
      </c>
      <c r="HP203">
        <v>1.8751500000000001</v>
      </c>
      <c r="HQ203">
        <v>1.8739300000000001</v>
      </c>
      <c r="HR203">
        <v>1.8731500000000001</v>
      </c>
      <c r="HS203">
        <v>1.87456</v>
      </c>
      <c r="HT203">
        <v>1.8695200000000001</v>
      </c>
      <c r="HU203">
        <v>1.8736900000000001</v>
      </c>
      <c r="HV203">
        <v>1.8787799999999999</v>
      </c>
      <c r="HW203">
        <v>0</v>
      </c>
      <c r="HX203">
        <v>0</v>
      </c>
      <c r="HY203">
        <v>0</v>
      </c>
      <c r="HZ203">
        <v>0</v>
      </c>
      <c r="IA203" t="s">
        <v>421</v>
      </c>
      <c r="IB203" t="s">
        <v>422</v>
      </c>
      <c r="IC203" t="s">
        <v>423</v>
      </c>
      <c r="ID203" t="s">
        <v>423</v>
      </c>
      <c r="IE203" t="s">
        <v>423</v>
      </c>
      <c r="IF203" t="s">
        <v>423</v>
      </c>
      <c r="IG203">
        <v>0</v>
      </c>
      <c r="IH203">
        <v>100</v>
      </c>
      <c r="II203">
        <v>100</v>
      </c>
      <c r="IJ203">
        <v>1.1279999999999999</v>
      </c>
      <c r="IK203">
        <v>0.55200000000000005</v>
      </c>
      <c r="IL203">
        <v>1.115513980980241</v>
      </c>
      <c r="IM203">
        <v>7.5022699049890511E-4</v>
      </c>
      <c r="IN203">
        <v>-1.9075414379404558E-6</v>
      </c>
      <c r="IO203">
        <v>4.87577687351772E-10</v>
      </c>
      <c r="IP203">
        <v>0.55969500000000494</v>
      </c>
      <c r="IQ203">
        <v>0</v>
      </c>
      <c r="IR203">
        <v>0</v>
      </c>
      <c r="IS203">
        <v>0</v>
      </c>
      <c r="IT203">
        <v>1</v>
      </c>
      <c r="IU203">
        <v>1943</v>
      </c>
      <c r="IV203">
        <v>1</v>
      </c>
      <c r="IW203">
        <v>21</v>
      </c>
      <c r="IX203">
        <v>2.6</v>
      </c>
      <c r="IY203">
        <v>2.7</v>
      </c>
      <c r="IZ203">
        <v>1.09619</v>
      </c>
      <c r="JA203">
        <v>2.4450699999999999</v>
      </c>
      <c r="JB203">
        <v>1.42578</v>
      </c>
      <c r="JC203">
        <v>2.2668499999999998</v>
      </c>
      <c r="JD203">
        <v>1.5478499999999999</v>
      </c>
      <c r="JE203">
        <v>2.3962400000000001</v>
      </c>
      <c r="JF203">
        <v>38.061999999999998</v>
      </c>
      <c r="JG203">
        <v>14.009499999999999</v>
      </c>
      <c r="JH203">
        <v>18</v>
      </c>
      <c r="JI203">
        <v>631.11699999999996</v>
      </c>
      <c r="JJ203">
        <v>438.58100000000002</v>
      </c>
      <c r="JK203">
        <v>31.663799999999998</v>
      </c>
      <c r="JL203">
        <v>33.247900000000001</v>
      </c>
      <c r="JM203">
        <v>29.999400000000001</v>
      </c>
      <c r="JN203">
        <v>33.259599999999999</v>
      </c>
      <c r="JO203">
        <v>33.198599999999999</v>
      </c>
      <c r="JP203">
        <v>21.965900000000001</v>
      </c>
      <c r="JQ203">
        <v>0</v>
      </c>
      <c r="JR203">
        <v>100</v>
      </c>
      <c r="JS203">
        <v>-999.9</v>
      </c>
      <c r="JT203">
        <v>411.68799999999999</v>
      </c>
      <c r="JU203">
        <v>35</v>
      </c>
      <c r="JV203">
        <v>93.966399999999993</v>
      </c>
      <c r="JW203">
        <v>100.31699999999999</v>
      </c>
    </row>
    <row r="204" spans="1:283" x14ac:dyDescent="0.2">
      <c r="A204">
        <v>188</v>
      </c>
      <c r="B204">
        <v>1690416252.5999999</v>
      </c>
      <c r="C204">
        <v>37882.5</v>
      </c>
      <c r="D204" t="s">
        <v>1314</v>
      </c>
      <c r="E204" t="s">
        <v>1315</v>
      </c>
      <c r="F204">
        <v>15</v>
      </c>
      <c r="P204">
        <v>1690416244.849999</v>
      </c>
      <c r="Q204">
        <f t="shared" si="74"/>
        <v>5.0186386397828124E-4</v>
      </c>
      <c r="R204">
        <f t="shared" si="75"/>
        <v>0.5018638639782812</v>
      </c>
      <c r="S204">
        <f t="shared" si="76"/>
        <v>8.7114416168536568</v>
      </c>
      <c r="T204">
        <f t="shared" si="77"/>
        <v>409.97083333333342</v>
      </c>
      <c r="U204">
        <f t="shared" si="78"/>
        <v>29.71521257381039</v>
      </c>
      <c r="V204">
        <f t="shared" si="79"/>
        <v>3.0064003365088681</v>
      </c>
      <c r="W204">
        <f t="shared" si="80"/>
        <v>41.478298303625635</v>
      </c>
      <c r="X204">
        <f t="shared" si="81"/>
        <v>3.7342771748039467E-2</v>
      </c>
      <c r="Y204">
        <f>IF(LEFT(CS204,1)&lt;&gt;"0",IF(LEFT(CS204,1)="1",3,CT204),$D$5+$E$5*(DJ204*DC204/($K$5*1000))+$F$5*(DJ204*DC204/($K$5*1000))*MAX(MIN(CQ204,$J$5),$I$5)*MAX(MIN(CQ204,$J$5),$I$5)+$G$5*MAX(MIN(CQ204,$J$5),$I$5)*(DJ204*DC204/($K$5*1000))+$H$5*(DJ204*DC204/($K$5*1000))*(DJ204*DC204/($K$5*1000)))</f>
        <v>2.9496893328745344</v>
      </c>
      <c r="Z204">
        <f t="shared" si="82"/>
        <v>3.708210890336331E-2</v>
      </c>
      <c r="AA204">
        <f t="shared" si="83"/>
        <v>2.319958576339038E-2</v>
      </c>
      <c r="AB204">
        <f t="shared" si="84"/>
        <v>98.067965202787036</v>
      </c>
      <c r="AC204">
        <f>(DE204+(AB204+2*0.95*0.0000000567*(((DE204+$B$7)+273)^4-(DE204+273)^4)-44100*Q204)/(1.84*29.3*Y204+8*0.95*0.0000000567*(DE204+273)^3))</f>
        <v>32.141974415285318</v>
      </c>
      <c r="AD204">
        <f>($C$7*DF204+$D$7*DG204+$E$7*AC204)</f>
        <v>32.171813333333333</v>
      </c>
      <c r="AE204">
        <f t="shared" si="85"/>
        <v>4.8217166663721978</v>
      </c>
      <c r="AF204">
        <f t="shared" si="86"/>
        <v>74.748123336140495</v>
      </c>
      <c r="AG204">
        <f t="shared" si="87"/>
        <v>3.5088175940244759</v>
      </c>
      <c r="AH204">
        <f t="shared" si="88"/>
        <v>4.6941882115827962</v>
      </c>
      <c r="AI204">
        <f t="shared" si="89"/>
        <v>1.3128990723477219</v>
      </c>
      <c r="AJ204">
        <f t="shared" si="90"/>
        <v>-22.132196401442204</v>
      </c>
      <c r="AK204">
        <f t="shared" si="91"/>
        <v>-75.274375428285467</v>
      </c>
      <c r="AL204">
        <f>2*0.95*0.0000000567*(((DE204+$B$7)+273)^4-(AD204+273)^4)</f>
        <v>-5.783686724969777</v>
      </c>
      <c r="AM204">
        <f t="shared" si="92"/>
        <v>-5.1222933519104146</v>
      </c>
      <c r="AN204">
        <v>0</v>
      </c>
      <c r="AO204">
        <v>0</v>
      </c>
      <c r="AP204">
        <f>IF(AN204*$H$13&gt;=AR204,1,(AR204/(AR204-AN204*$H$13)))</f>
        <v>1</v>
      </c>
      <c r="AQ204">
        <f t="shared" si="93"/>
        <v>0</v>
      </c>
      <c r="AR204">
        <f>MAX(0,($B$13+$C$13*DJ204)/(1+$D$13*DJ204)*DC204/(DE204+273)*$E$13)</f>
        <v>52660.180297566418</v>
      </c>
      <c r="AS204" t="s">
        <v>414</v>
      </c>
      <c r="AT204">
        <v>12558.6</v>
      </c>
      <c r="AU204">
        <v>607.06799999999998</v>
      </c>
      <c r="AV204">
        <v>2188.17</v>
      </c>
      <c r="AW204">
        <f t="shared" si="94"/>
        <v>0.72256817340517421</v>
      </c>
      <c r="AX204">
        <v>-1.734461745173538</v>
      </c>
      <c r="AY204" t="s">
        <v>1316</v>
      </c>
      <c r="AZ204">
        <v>12586.7</v>
      </c>
      <c r="BA204">
        <v>855.22738461538461</v>
      </c>
      <c r="BB204">
        <v>1783.52</v>
      </c>
      <c r="BC204">
        <f t="shared" si="95"/>
        <v>0.52048343465989477</v>
      </c>
      <c r="BD204">
        <v>0.5</v>
      </c>
      <c r="BE204">
        <f t="shared" si="96"/>
        <v>505.19576116206593</v>
      </c>
      <c r="BF204">
        <f t="shared" si="97"/>
        <v>8.7114416168536568</v>
      </c>
      <c r="BG204">
        <f t="shared" si="98"/>
        <v>131.47301247262598</v>
      </c>
      <c r="BH204">
        <f t="shared" si="99"/>
        <v>2.0676941821521275E-2</v>
      </c>
      <c r="BI204">
        <f t="shared" si="100"/>
        <v>0.22688279357674715</v>
      </c>
      <c r="BJ204">
        <f t="shared" si="101"/>
        <v>571.11918403981372</v>
      </c>
      <c r="BK204" t="s">
        <v>1317</v>
      </c>
      <c r="BL204">
        <v>-1289.1099999999999</v>
      </c>
      <c r="BM204">
        <f t="shared" si="102"/>
        <v>-1289.1099999999999</v>
      </c>
      <c r="BN204">
        <f t="shared" si="103"/>
        <v>1.7227897640620795</v>
      </c>
      <c r="BO204">
        <f t="shared" si="104"/>
        <v>0.30211662822553165</v>
      </c>
      <c r="BP204">
        <f t="shared" si="105"/>
        <v>0.11636969125293337</v>
      </c>
      <c r="BQ204">
        <f t="shared" si="106"/>
        <v>0.78906119024372889</v>
      </c>
      <c r="BR204">
        <f t="shared" si="107"/>
        <v>0.25592909249371643</v>
      </c>
      <c r="BS204">
        <f t="shared" si="108"/>
        <v>-0.4553894947914523</v>
      </c>
      <c r="BT204">
        <f t="shared" si="109"/>
        <v>1.4553894947914523</v>
      </c>
      <c r="BU204">
        <v>3494</v>
      </c>
      <c r="BV204">
        <v>300</v>
      </c>
      <c r="BW204">
        <v>300</v>
      </c>
      <c r="BX204">
        <v>300</v>
      </c>
      <c r="BY204">
        <v>12586.7</v>
      </c>
      <c r="BZ204">
        <v>1628.17</v>
      </c>
      <c r="CA204">
        <v>-9.8990399999999996E-3</v>
      </c>
      <c r="CB204">
        <v>-31.96</v>
      </c>
      <c r="CC204" t="s">
        <v>417</v>
      </c>
      <c r="CD204" t="s">
        <v>417</v>
      </c>
      <c r="CE204" t="s">
        <v>417</v>
      </c>
      <c r="CF204" t="s">
        <v>417</v>
      </c>
      <c r="CG204" t="s">
        <v>417</v>
      </c>
      <c r="CH204" t="s">
        <v>417</v>
      </c>
      <c r="CI204" t="s">
        <v>417</v>
      </c>
      <c r="CJ204" t="s">
        <v>417</v>
      </c>
      <c r="CK204" t="s">
        <v>417</v>
      </c>
      <c r="CL204" t="s">
        <v>417</v>
      </c>
      <c r="CM204">
        <f>$B$11*DK204+$C$11*DL204+$F$11*DW204*(1-DZ204)</f>
        <v>599.99990000000014</v>
      </c>
      <c r="CN204">
        <f t="shared" si="110"/>
        <v>505.19576116206593</v>
      </c>
      <c r="CO204">
        <f>($B$11*$D$9+$C$11*$D$9+$F$11*((EJ204+EB204)/MAX(EJ204+EB204+EK204, 0.1)*$I$9+EK204/MAX(EJ204+EB204+EK204, 0.1)*$J$9))/($B$11+$C$11+$F$11)</f>
        <v>0.84199307560228898</v>
      </c>
      <c r="CP204">
        <f>($B$11*$K$9+$C$11*$K$9+$F$11*((EJ204+EB204)/MAX(EJ204+EB204+EK204, 0.1)*$P$9+EK204/MAX(EJ204+EB204+EK204, 0.1)*$Q$9))/($B$11+$C$11+$F$11)</f>
        <v>0.16344663591241768</v>
      </c>
      <c r="CQ204">
        <v>6</v>
      </c>
      <c r="CR204">
        <v>0.5</v>
      </c>
      <c r="CS204" t="s">
        <v>418</v>
      </c>
      <c r="CT204">
        <v>2</v>
      </c>
      <c r="CU204">
        <v>1690416244.849999</v>
      </c>
      <c r="CV204">
        <v>409.97083333333342</v>
      </c>
      <c r="CW204">
        <v>418.88553333333329</v>
      </c>
      <c r="CX204">
        <v>34.681096666666662</v>
      </c>
      <c r="CY204">
        <v>34.196773333333333</v>
      </c>
      <c r="CZ204">
        <v>408.7888333333334</v>
      </c>
      <c r="DA204">
        <v>34.119096666666657</v>
      </c>
      <c r="DB204">
        <v>600.16766666666661</v>
      </c>
      <c r="DC204">
        <v>101.07389999999999</v>
      </c>
      <c r="DD204">
        <v>9.9878549999999983E-2</v>
      </c>
      <c r="DE204">
        <v>31.698460000000011</v>
      </c>
      <c r="DF204">
        <v>32.171813333333333</v>
      </c>
      <c r="DG204">
        <v>999.9000000000002</v>
      </c>
      <c r="DH204">
        <v>0</v>
      </c>
      <c r="DI204">
        <v>0</v>
      </c>
      <c r="DJ204">
        <v>10007.78466666667</v>
      </c>
      <c r="DK204">
        <v>0</v>
      </c>
      <c r="DL204">
        <v>739.41099999999994</v>
      </c>
      <c r="DM204">
        <v>-8.9680480000000014</v>
      </c>
      <c r="DN204">
        <v>424.6400666666666</v>
      </c>
      <c r="DO204">
        <v>433.71733333333327</v>
      </c>
      <c r="DP204">
        <v>0.47387893333333342</v>
      </c>
      <c r="DQ204">
        <v>418.88553333333329</v>
      </c>
      <c r="DR204">
        <v>34.196773333333333</v>
      </c>
      <c r="DS204">
        <v>3.5042996666666668</v>
      </c>
      <c r="DT204">
        <v>3.456402666666667</v>
      </c>
      <c r="DU204">
        <v>26.64058</v>
      </c>
      <c r="DV204">
        <v>26.407096666666671</v>
      </c>
      <c r="DW204">
        <v>599.99990000000014</v>
      </c>
      <c r="DX204">
        <v>0.93300260000000002</v>
      </c>
      <c r="DY204">
        <v>6.6997229999999991E-2</v>
      </c>
      <c r="DZ204">
        <v>0</v>
      </c>
      <c r="EA204">
        <v>855.84316666666678</v>
      </c>
      <c r="EB204">
        <v>4.9993100000000004</v>
      </c>
      <c r="EC204">
        <v>8374.4650000000001</v>
      </c>
      <c r="ED204">
        <v>5203.7730000000001</v>
      </c>
      <c r="EE204">
        <v>38.178733333333327</v>
      </c>
      <c r="EF204">
        <v>40.008266666666671</v>
      </c>
      <c r="EG204">
        <v>39.061999999999991</v>
      </c>
      <c r="EH204">
        <v>39.75</v>
      </c>
      <c r="EI204">
        <v>39.928733333333319</v>
      </c>
      <c r="EJ204">
        <v>555.13666666666666</v>
      </c>
      <c r="EK204">
        <v>39.86133333333332</v>
      </c>
      <c r="EL204">
        <v>0</v>
      </c>
      <c r="EM204">
        <v>228.80000019073489</v>
      </c>
      <c r="EN204">
        <v>0</v>
      </c>
      <c r="EO204">
        <v>855.22738461538461</v>
      </c>
      <c r="EP204">
        <v>-89.754940159221803</v>
      </c>
      <c r="EQ204">
        <v>-2812.6447851039029</v>
      </c>
      <c r="ER204">
        <v>8353.8192307692298</v>
      </c>
      <c r="ES204">
        <v>15</v>
      </c>
      <c r="ET204">
        <v>1690416277.0999999</v>
      </c>
      <c r="EU204" t="s">
        <v>1318</v>
      </c>
      <c r="EV204">
        <v>1690416277.0999999</v>
      </c>
      <c r="EW204">
        <v>1690416275.5999999</v>
      </c>
      <c r="EX204">
        <v>145</v>
      </c>
      <c r="EY204">
        <v>5.8000000000000003E-2</v>
      </c>
      <c r="EZ204">
        <v>1.0999999999999999E-2</v>
      </c>
      <c r="FA204">
        <v>1.1819999999999999</v>
      </c>
      <c r="FB204">
        <v>0.56200000000000006</v>
      </c>
      <c r="FC204">
        <v>419</v>
      </c>
      <c r="FD204">
        <v>34</v>
      </c>
      <c r="FE204">
        <v>0.28000000000000003</v>
      </c>
      <c r="FF204">
        <v>0.19</v>
      </c>
      <c r="FG204">
        <v>8.7746264319686897</v>
      </c>
      <c r="FH204">
        <v>-0.1239975895041306</v>
      </c>
      <c r="FI204">
        <v>3.3345889338909793E-2</v>
      </c>
      <c r="FJ204">
        <v>1</v>
      </c>
      <c r="FK204">
        <v>-8.9802373170731702</v>
      </c>
      <c r="FL204">
        <v>0.106787665505232</v>
      </c>
      <c r="FM204">
        <v>3.3573080391114653E-2</v>
      </c>
      <c r="FN204">
        <v>1</v>
      </c>
      <c r="FO204">
        <v>409.91354838709668</v>
      </c>
      <c r="FP204">
        <v>0.1907419354813715</v>
      </c>
      <c r="FQ204">
        <v>2.2956956510764459E-2</v>
      </c>
      <c r="FR204">
        <v>1</v>
      </c>
      <c r="FS204">
        <v>0.44762268292682922</v>
      </c>
      <c r="FT204">
        <v>0.47876385365853602</v>
      </c>
      <c r="FU204">
        <v>4.7372230227772927E-2</v>
      </c>
      <c r="FV204">
        <v>1</v>
      </c>
      <c r="FW204">
        <v>34.664177419354843</v>
      </c>
      <c r="FX204">
        <v>0.49719193548374718</v>
      </c>
      <c r="FY204">
        <v>3.7086931092453812E-2</v>
      </c>
      <c r="FZ204">
        <v>1</v>
      </c>
      <c r="GA204">
        <v>5</v>
      </c>
      <c r="GB204">
        <v>5</v>
      </c>
      <c r="GC204" t="s">
        <v>420</v>
      </c>
      <c r="GD204">
        <v>3.1715599999999999</v>
      </c>
      <c r="GE204">
        <v>2.7972100000000002</v>
      </c>
      <c r="GF204">
        <v>0.10149</v>
      </c>
      <c r="GG204">
        <v>0.103925</v>
      </c>
      <c r="GH204">
        <v>0.15237300000000001</v>
      </c>
      <c r="GI204">
        <v>0.15190200000000001</v>
      </c>
      <c r="GJ204">
        <v>27704.2</v>
      </c>
      <c r="GK204">
        <v>22091.200000000001</v>
      </c>
      <c r="GL204">
        <v>28846.799999999999</v>
      </c>
      <c r="GM204">
        <v>24174.400000000001</v>
      </c>
      <c r="GN204">
        <v>31090.2</v>
      </c>
      <c r="GO204">
        <v>29916.7</v>
      </c>
      <c r="GP204">
        <v>39788.400000000001</v>
      </c>
      <c r="GQ204">
        <v>39444.300000000003</v>
      </c>
      <c r="GR204">
        <v>2.0915499999999998</v>
      </c>
      <c r="GS204">
        <v>1.8146500000000001</v>
      </c>
      <c r="GT204">
        <v>0.109315</v>
      </c>
      <c r="GU204">
        <v>0</v>
      </c>
      <c r="GV204">
        <v>30.408999999999999</v>
      </c>
      <c r="GW204">
        <v>999.9</v>
      </c>
      <c r="GX204">
        <v>64</v>
      </c>
      <c r="GY204">
        <v>35.200000000000003</v>
      </c>
      <c r="GZ204">
        <v>36.1646</v>
      </c>
      <c r="HA204">
        <v>61.72</v>
      </c>
      <c r="HB204">
        <v>28.914300000000001</v>
      </c>
      <c r="HC204">
        <v>1</v>
      </c>
      <c r="HD204">
        <v>0.45130599999999998</v>
      </c>
      <c r="HE204">
        <v>0</v>
      </c>
      <c r="HF204">
        <v>20.285799999999998</v>
      </c>
      <c r="HG204">
        <v>5.2232799999999999</v>
      </c>
      <c r="HH204">
        <v>11.9131</v>
      </c>
      <c r="HI204">
        <v>4.9637500000000001</v>
      </c>
      <c r="HJ204">
        <v>3.2919999999999998</v>
      </c>
      <c r="HK204">
        <v>9999</v>
      </c>
      <c r="HL204">
        <v>9999</v>
      </c>
      <c r="HM204">
        <v>9999</v>
      </c>
      <c r="HN204">
        <v>999.9</v>
      </c>
      <c r="HO204">
        <v>4.9702700000000002</v>
      </c>
      <c r="HP204">
        <v>1.8751500000000001</v>
      </c>
      <c r="HQ204">
        <v>1.8739300000000001</v>
      </c>
      <c r="HR204">
        <v>1.87314</v>
      </c>
      <c r="HS204">
        <v>1.8745400000000001</v>
      </c>
      <c r="HT204">
        <v>1.86951</v>
      </c>
      <c r="HU204">
        <v>1.8736900000000001</v>
      </c>
      <c r="HV204">
        <v>1.87873</v>
      </c>
      <c r="HW204">
        <v>0</v>
      </c>
      <c r="HX204">
        <v>0</v>
      </c>
      <c r="HY204">
        <v>0</v>
      </c>
      <c r="HZ204">
        <v>0</v>
      </c>
      <c r="IA204" t="s">
        <v>421</v>
      </c>
      <c r="IB204" t="s">
        <v>422</v>
      </c>
      <c r="IC204" t="s">
        <v>423</v>
      </c>
      <c r="ID204" t="s">
        <v>423</v>
      </c>
      <c r="IE204" t="s">
        <v>423</v>
      </c>
      <c r="IF204" t="s">
        <v>423</v>
      </c>
      <c r="IG204">
        <v>0</v>
      </c>
      <c r="IH204">
        <v>100</v>
      </c>
      <c r="II204">
        <v>100</v>
      </c>
      <c r="IJ204">
        <v>1.1819999999999999</v>
      </c>
      <c r="IK204">
        <v>0.56200000000000006</v>
      </c>
      <c r="IL204">
        <v>1.1073917682090391</v>
      </c>
      <c r="IM204">
        <v>7.5022699049890511E-4</v>
      </c>
      <c r="IN204">
        <v>-1.9075414379404558E-6</v>
      </c>
      <c r="IO204">
        <v>4.87577687351772E-10</v>
      </c>
      <c r="IP204">
        <v>0.55155499999999336</v>
      </c>
      <c r="IQ204">
        <v>0</v>
      </c>
      <c r="IR204">
        <v>0</v>
      </c>
      <c r="IS204">
        <v>0</v>
      </c>
      <c r="IT204">
        <v>1</v>
      </c>
      <c r="IU204">
        <v>1943</v>
      </c>
      <c r="IV204">
        <v>1</v>
      </c>
      <c r="IW204">
        <v>21</v>
      </c>
      <c r="IX204">
        <v>3.5</v>
      </c>
      <c r="IY204">
        <v>3.6</v>
      </c>
      <c r="IZ204">
        <v>1.11084</v>
      </c>
      <c r="JA204">
        <v>2.4487299999999999</v>
      </c>
      <c r="JB204">
        <v>1.42578</v>
      </c>
      <c r="JC204">
        <v>2.2668499999999998</v>
      </c>
      <c r="JD204">
        <v>1.5478499999999999</v>
      </c>
      <c r="JE204">
        <v>2.3107899999999999</v>
      </c>
      <c r="JF204">
        <v>37.843699999999998</v>
      </c>
      <c r="JG204">
        <v>13.9832</v>
      </c>
      <c r="JH204">
        <v>18</v>
      </c>
      <c r="JI204">
        <v>629.75699999999995</v>
      </c>
      <c r="JJ204">
        <v>430.80700000000002</v>
      </c>
      <c r="JK204">
        <v>31.4511</v>
      </c>
      <c r="JL204">
        <v>32.950699999999998</v>
      </c>
      <c r="JM204">
        <v>30</v>
      </c>
      <c r="JN204">
        <v>32.990400000000001</v>
      </c>
      <c r="JO204">
        <v>32.932600000000001</v>
      </c>
      <c r="JP204">
        <v>22.256499999999999</v>
      </c>
      <c r="JQ204">
        <v>0</v>
      </c>
      <c r="JR204">
        <v>100</v>
      </c>
      <c r="JS204">
        <v>-999.9</v>
      </c>
      <c r="JT204">
        <v>418.80900000000003</v>
      </c>
      <c r="JU204">
        <v>35</v>
      </c>
      <c r="JV204">
        <v>93.986500000000007</v>
      </c>
      <c r="JW204">
        <v>100.351</v>
      </c>
    </row>
    <row r="205" spans="1:283" x14ac:dyDescent="0.2">
      <c r="A205">
        <v>189</v>
      </c>
      <c r="B205">
        <v>1690416447.5999999</v>
      </c>
      <c r="C205">
        <v>38077.5</v>
      </c>
      <c r="D205" t="s">
        <v>1319</v>
      </c>
      <c r="E205" t="s">
        <v>1320</v>
      </c>
      <c r="F205">
        <v>15</v>
      </c>
      <c r="P205">
        <v>1690416439.849999</v>
      </c>
      <c r="Q205">
        <f t="shared" si="74"/>
        <v>4.5278772000064419E-4</v>
      </c>
      <c r="R205">
        <f t="shared" si="75"/>
        <v>0.45278772000064421</v>
      </c>
      <c r="S205">
        <f t="shared" si="76"/>
        <v>8.2170737750376421</v>
      </c>
      <c r="T205">
        <f t="shared" si="77"/>
        <v>410.03603333333342</v>
      </c>
      <c r="U205">
        <f t="shared" si="78"/>
        <v>20.786447295676187</v>
      </c>
      <c r="V205">
        <f t="shared" si="79"/>
        <v>2.1029656380526864</v>
      </c>
      <c r="W205">
        <f t="shared" si="80"/>
        <v>41.483360585759755</v>
      </c>
      <c r="X205">
        <f t="shared" si="81"/>
        <v>3.436639421048187E-2</v>
      </c>
      <c r="Y205">
        <f>IF(LEFT(CS205,1)&lt;&gt;"0",IF(LEFT(CS205,1)="1",3,CT205),$D$5+$E$5*(DJ205*DC205/($K$5*1000))+$F$5*(DJ205*DC205/($K$5*1000))*MAX(MIN(CQ205,$J$5),$I$5)*MAX(MIN(CQ205,$J$5),$I$5)+$G$5*MAX(MIN(CQ205,$J$5),$I$5)*(DJ205*DC205/($K$5*1000))+$H$5*(DJ205*DC205/($K$5*1000))*(DJ205*DC205/($K$5*1000)))</f>
        <v>2.9484184898266901</v>
      </c>
      <c r="Z205">
        <f t="shared" si="82"/>
        <v>3.4145400118788735E-2</v>
      </c>
      <c r="AA205">
        <f t="shared" si="83"/>
        <v>2.1360611899527562E-2</v>
      </c>
      <c r="AB205">
        <f t="shared" si="84"/>
        <v>98.069164696063325</v>
      </c>
      <c r="AC205">
        <f>(DE205+(AB205+2*0.95*0.0000000567*(((DE205+$B$7)+273)^4-(DE205+273)^4)-44100*Q205)/(1.84*29.3*Y205+8*0.95*0.0000000567*(DE205+273)^3))</f>
        <v>31.972423070318502</v>
      </c>
      <c r="AD205">
        <f>($C$7*DF205+$D$7*DG205+$E$7*AC205)</f>
        <v>32.031423333333343</v>
      </c>
      <c r="AE205">
        <f t="shared" si="85"/>
        <v>4.7835826667726797</v>
      </c>
      <c r="AF205">
        <f t="shared" si="86"/>
        <v>75.269964023807049</v>
      </c>
      <c r="AG205">
        <f t="shared" si="87"/>
        <v>3.4969116340931534</v>
      </c>
      <c r="AH205">
        <f t="shared" si="88"/>
        <v>4.6458261000192849</v>
      </c>
      <c r="AI205">
        <f t="shared" si="89"/>
        <v>1.2866710326795263</v>
      </c>
      <c r="AJ205">
        <f t="shared" si="90"/>
        <v>-19.96793845202841</v>
      </c>
      <c r="AK205">
        <f t="shared" si="91"/>
        <v>-81.926007781630886</v>
      </c>
      <c r="AL205">
        <f>2*0.95*0.0000000567*(((DE205+$B$7)+273)^4-(AD205+273)^4)</f>
        <v>-6.2874817824206533</v>
      </c>
      <c r="AM205">
        <f t="shared" si="92"/>
        <v>-10.112263320016623</v>
      </c>
      <c r="AN205">
        <v>0</v>
      </c>
      <c r="AO205">
        <v>0</v>
      </c>
      <c r="AP205">
        <f>IF(AN205*$H$13&gt;=AR205,1,(AR205/(AR205-AN205*$H$13)))</f>
        <v>1</v>
      </c>
      <c r="AQ205">
        <f t="shared" si="93"/>
        <v>0</v>
      </c>
      <c r="AR205">
        <f>MAX(0,($B$13+$C$13*DJ205)/(1+$D$13*DJ205)*DC205/(DE205+273)*$E$13)</f>
        <v>52655.180765273573</v>
      </c>
      <c r="AS205" t="s">
        <v>414</v>
      </c>
      <c r="AT205">
        <v>12558.6</v>
      </c>
      <c r="AU205">
        <v>607.06799999999998</v>
      </c>
      <c r="AV205">
        <v>2188.17</v>
      </c>
      <c r="AW205">
        <f t="shared" si="94"/>
        <v>0.72256817340517421</v>
      </c>
      <c r="AX205">
        <v>-1.734461745173538</v>
      </c>
      <c r="AY205" t="s">
        <v>1321</v>
      </c>
      <c r="AZ205">
        <v>12623</v>
      </c>
      <c r="BA205">
        <v>819.72076000000004</v>
      </c>
      <c r="BB205">
        <v>1707.85</v>
      </c>
      <c r="BC205">
        <f t="shared" si="95"/>
        <v>0.52002766050882676</v>
      </c>
      <c r="BD205">
        <v>0.5</v>
      </c>
      <c r="BE205">
        <f t="shared" si="96"/>
        <v>505.20382950055085</v>
      </c>
      <c r="BF205">
        <f t="shared" si="97"/>
        <v>8.2170737750376421</v>
      </c>
      <c r="BG205">
        <f t="shared" si="98"/>
        <v>131.35998276763584</v>
      </c>
      <c r="BH205">
        <f t="shared" si="99"/>
        <v>1.9698060345364681E-2</v>
      </c>
      <c r="BI205">
        <f t="shared" si="100"/>
        <v>0.28124249787744837</v>
      </c>
      <c r="BJ205">
        <f t="shared" si="101"/>
        <v>563.12947372721624</v>
      </c>
      <c r="BK205" t="s">
        <v>1322</v>
      </c>
      <c r="BL205">
        <v>-746.89</v>
      </c>
      <c r="BM205">
        <f t="shared" si="102"/>
        <v>-746.89</v>
      </c>
      <c r="BN205">
        <f t="shared" si="103"/>
        <v>1.4373276341599086</v>
      </c>
      <c r="BO205">
        <f t="shared" si="104"/>
        <v>0.36180175497201333</v>
      </c>
      <c r="BP205">
        <f t="shared" si="105"/>
        <v>0.16364912471976728</v>
      </c>
      <c r="BQ205">
        <f t="shared" si="106"/>
        <v>0.80681664489426597</v>
      </c>
      <c r="BR205">
        <f t="shared" si="107"/>
        <v>0.30378811740166045</v>
      </c>
      <c r="BS205">
        <f t="shared" si="108"/>
        <v>-0.32965629999543627</v>
      </c>
      <c r="BT205">
        <f t="shared" si="109"/>
        <v>1.3296562999954362</v>
      </c>
      <c r="BU205">
        <v>3496</v>
      </c>
      <c r="BV205">
        <v>300</v>
      </c>
      <c r="BW205">
        <v>300</v>
      </c>
      <c r="BX205">
        <v>300</v>
      </c>
      <c r="BY205">
        <v>12623</v>
      </c>
      <c r="BZ205">
        <v>1518.89</v>
      </c>
      <c r="CA205">
        <v>-9.9291599999999994E-3</v>
      </c>
      <c r="CB205">
        <v>-50.9</v>
      </c>
      <c r="CC205" t="s">
        <v>417</v>
      </c>
      <c r="CD205" t="s">
        <v>417</v>
      </c>
      <c r="CE205" t="s">
        <v>417</v>
      </c>
      <c r="CF205" t="s">
        <v>417</v>
      </c>
      <c r="CG205" t="s">
        <v>417</v>
      </c>
      <c r="CH205" t="s">
        <v>417</v>
      </c>
      <c r="CI205" t="s">
        <v>417</v>
      </c>
      <c r="CJ205" t="s">
        <v>417</v>
      </c>
      <c r="CK205" t="s">
        <v>417</v>
      </c>
      <c r="CL205" t="s">
        <v>417</v>
      </c>
      <c r="CM205">
        <f>$B$11*DK205+$C$11*DL205+$F$11*DW205*(1-DZ205)</f>
        <v>600.0097333333332</v>
      </c>
      <c r="CN205">
        <f t="shared" si="110"/>
        <v>505.20382950055085</v>
      </c>
      <c r="CO205">
        <f>($B$11*$D$9+$C$11*$D$9+$F$11*((EJ205+EB205)/MAX(EJ205+EB205+EK205, 0.1)*$I$9+EK205/MAX(EJ205+EB205+EK205, 0.1)*$J$9))/($B$11+$C$11+$F$11)</f>
        <v>0.84199272350784804</v>
      </c>
      <c r="CP205">
        <f>($B$11*$K$9+$C$11*$K$9+$F$11*((EJ205+EB205)/MAX(EJ205+EB205+EK205, 0.1)*$P$9+EK205/MAX(EJ205+EB205+EK205, 0.1)*$Q$9))/($B$11+$C$11+$F$11)</f>
        <v>0.16344595637014669</v>
      </c>
      <c r="CQ205">
        <v>6</v>
      </c>
      <c r="CR205">
        <v>0.5</v>
      </c>
      <c r="CS205" t="s">
        <v>418</v>
      </c>
      <c r="CT205">
        <v>2</v>
      </c>
      <c r="CU205">
        <v>1690416439.849999</v>
      </c>
      <c r="CV205">
        <v>410.03603333333342</v>
      </c>
      <c r="CW205">
        <v>418.43599999999998</v>
      </c>
      <c r="CX205">
        <v>34.564696666666663</v>
      </c>
      <c r="CY205">
        <v>34.127703333333343</v>
      </c>
      <c r="CZ205">
        <v>408.8760333333334</v>
      </c>
      <c r="DA205">
        <v>34.000696666666663</v>
      </c>
      <c r="DB205">
        <v>600.19759999999985</v>
      </c>
      <c r="DC205">
        <v>101.0701333333334</v>
      </c>
      <c r="DD205">
        <v>9.9903476666666671E-2</v>
      </c>
      <c r="DE205">
        <v>31.516020000000001</v>
      </c>
      <c r="DF205">
        <v>32.031423333333343</v>
      </c>
      <c r="DG205">
        <v>999.9000000000002</v>
      </c>
      <c r="DH205">
        <v>0</v>
      </c>
      <c r="DI205">
        <v>0</v>
      </c>
      <c r="DJ205">
        <v>10000.934999999999</v>
      </c>
      <c r="DK205">
        <v>0</v>
      </c>
      <c r="DL205">
        <v>91.831276666666653</v>
      </c>
      <c r="DM205">
        <v>-8.3730156666666673</v>
      </c>
      <c r="DN205">
        <v>424.74329999999998</v>
      </c>
      <c r="DO205">
        <v>433.22083333333319</v>
      </c>
      <c r="DP205">
        <v>0.43525366666666671</v>
      </c>
      <c r="DQ205">
        <v>418.43599999999998</v>
      </c>
      <c r="DR205">
        <v>34.127703333333343</v>
      </c>
      <c r="DS205">
        <v>3.4932810000000001</v>
      </c>
      <c r="DT205">
        <v>3.4492886666666669</v>
      </c>
      <c r="DU205">
        <v>26.587123333333331</v>
      </c>
      <c r="DV205">
        <v>26.372183333333339</v>
      </c>
      <c r="DW205">
        <v>600.0097333333332</v>
      </c>
      <c r="DX205">
        <v>0.93301569999999989</v>
      </c>
      <c r="DY205">
        <v>6.698411666666669E-2</v>
      </c>
      <c r="DZ205">
        <v>0</v>
      </c>
      <c r="EA205">
        <v>820.68223333333333</v>
      </c>
      <c r="EB205">
        <v>4.9993100000000004</v>
      </c>
      <c r="EC205">
        <v>6961.8833333333323</v>
      </c>
      <c r="ED205">
        <v>5203.882333333333</v>
      </c>
      <c r="EE205">
        <v>37.936999999999991</v>
      </c>
      <c r="EF205">
        <v>39.875</v>
      </c>
      <c r="EG205">
        <v>38.875</v>
      </c>
      <c r="EH205">
        <v>39.625</v>
      </c>
      <c r="EI205">
        <v>39.686999999999983</v>
      </c>
      <c r="EJ205">
        <v>555.15366666666682</v>
      </c>
      <c r="EK205">
        <v>39.854999999999997</v>
      </c>
      <c r="EL205">
        <v>0</v>
      </c>
      <c r="EM205">
        <v>194.5999999046326</v>
      </c>
      <c r="EN205">
        <v>0</v>
      </c>
      <c r="EO205">
        <v>819.72076000000004</v>
      </c>
      <c r="EP205">
        <v>-86.451384760347423</v>
      </c>
      <c r="EQ205">
        <v>-1132.335383054655</v>
      </c>
      <c r="ER205">
        <v>6949.2559999999994</v>
      </c>
      <c r="ES205">
        <v>15</v>
      </c>
      <c r="ET205">
        <v>1690416474.5999999</v>
      </c>
      <c r="EU205" t="s">
        <v>1323</v>
      </c>
      <c r="EV205">
        <v>1690416464.5999999</v>
      </c>
      <c r="EW205">
        <v>1690416474.5999999</v>
      </c>
      <c r="EX205">
        <v>146</v>
      </c>
      <c r="EY205">
        <v>-2.1999999999999999E-2</v>
      </c>
      <c r="EZ205">
        <v>2E-3</v>
      </c>
      <c r="FA205">
        <v>1.1599999999999999</v>
      </c>
      <c r="FB205">
        <v>0.56399999999999995</v>
      </c>
      <c r="FC205">
        <v>418</v>
      </c>
      <c r="FD205">
        <v>34</v>
      </c>
      <c r="FE205">
        <v>0.28000000000000003</v>
      </c>
      <c r="FF205">
        <v>0.21</v>
      </c>
      <c r="FG205">
        <v>8.2006776709261384</v>
      </c>
      <c r="FH205">
        <v>-0.24023906332885661</v>
      </c>
      <c r="FI205">
        <v>3.7272706227748177E-2</v>
      </c>
      <c r="FJ205">
        <v>1</v>
      </c>
      <c r="FK205">
        <v>-8.4198773170731709</v>
      </c>
      <c r="FL205">
        <v>0.64234871080137534</v>
      </c>
      <c r="FM205">
        <v>8.2524132051483498E-2</v>
      </c>
      <c r="FN205">
        <v>1</v>
      </c>
      <c r="FO205">
        <v>410.06435483870979</v>
      </c>
      <c r="FP205">
        <v>-8.5645161290872351E-2</v>
      </c>
      <c r="FQ205">
        <v>2.6211975085393621E-2</v>
      </c>
      <c r="FR205">
        <v>1</v>
      </c>
      <c r="FS205">
        <v>0.41703807317073172</v>
      </c>
      <c r="FT205">
        <v>0.30875999999999998</v>
      </c>
      <c r="FU205">
        <v>3.108624390335759E-2</v>
      </c>
      <c r="FV205">
        <v>1</v>
      </c>
      <c r="FW205">
        <v>34.559319354838713</v>
      </c>
      <c r="FX205">
        <v>0.28079032258053188</v>
      </c>
      <c r="FY205">
        <v>2.1055585717485139E-2</v>
      </c>
      <c r="FZ205">
        <v>1</v>
      </c>
      <c r="GA205">
        <v>5</v>
      </c>
      <c r="GB205">
        <v>5</v>
      </c>
      <c r="GC205" t="s">
        <v>420</v>
      </c>
      <c r="GD205">
        <v>3.17103</v>
      </c>
      <c r="GE205">
        <v>2.7976800000000002</v>
      </c>
      <c r="GF205">
        <v>0.10151499999999999</v>
      </c>
      <c r="GG205">
        <v>0.10384400000000001</v>
      </c>
      <c r="GH205">
        <v>0.15193499999999999</v>
      </c>
      <c r="GI205">
        <v>0.15173</v>
      </c>
      <c r="GJ205">
        <v>27709.1</v>
      </c>
      <c r="GK205">
        <v>22094.799999999999</v>
      </c>
      <c r="GL205">
        <v>28852.3</v>
      </c>
      <c r="GM205">
        <v>24175.9</v>
      </c>
      <c r="GN205">
        <v>31112.1</v>
      </c>
      <c r="GO205">
        <v>29923.7</v>
      </c>
      <c r="GP205">
        <v>39796.300000000003</v>
      </c>
      <c r="GQ205">
        <v>39445.9</v>
      </c>
      <c r="GR205">
        <v>2.0930800000000001</v>
      </c>
      <c r="GS205">
        <v>1.81168</v>
      </c>
      <c r="GT205">
        <v>9.2808199999999993E-2</v>
      </c>
      <c r="GU205">
        <v>0</v>
      </c>
      <c r="GV205">
        <v>30.523199999999999</v>
      </c>
      <c r="GW205">
        <v>999.9</v>
      </c>
      <c r="GX205">
        <v>64.599999999999994</v>
      </c>
      <c r="GY205">
        <v>35</v>
      </c>
      <c r="GZ205">
        <v>36.101999999999997</v>
      </c>
      <c r="HA205">
        <v>62.14</v>
      </c>
      <c r="HB205">
        <v>28.970400000000001</v>
      </c>
      <c r="HC205">
        <v>1</v>
      </c>
      <c r="HD205">
        <v>0.44494899999999998</v>
      </c>
      <c r="HE205">
        <v>0</v>
      </c>
      <c r="HF205">
        <v>20.285699999999999</v>
      </c>
      <c r="HG205">
        <v>5.2253800000000004</v>
      </c>
      <c r="HH205">
        <v>11.9132</v>
      </c>
      <c r="HI205">
        <v>4.9637500000000001</v>
      </c>
      <c r="HJ205">
        <v>3.2919999999999998</v>
      </c>
      <c r="HK205">
        <v>9999</v>
      </c>
      <c r="HL205">
        <v>9999</v>
      </c>
      <c r="HM205">
        <v>9999</v>
      </c>
      <c r="HN205">
        <v>999.9</v>
      </c>
      <c r="HO205">
        <v>4.9703200000000001</v>
      </c>
      <c r="HP205">
        <v>1.8751500000000001</v>
      </c>
      <c r="HQ205">
        <v>1.8739300000000001</v>
      </c>
      <c r="HR205">
        <v>1.8731500000000001</v>
      </c>
      <c r="HS205">
        <v>1.8745499999999999</v>
      </c>
      <c r="HT205">
        <v>1.86951</v>
      </c>
      <c r="HU205">
        <v>1.87368</v>
      </c>
      <c r="HV205">
        <v>1.8787799999999999</v>
      </c>
      <c r="HW205">
        <v>0</v>
      </c>
      <c r="HX205">
        <v>0</v>
      </c>
      <c r="HY205">
        <v>0</v>
      </c>
      <c r="HZ205">
        <v>0</v>
      </c>
      <c r="IA205" t="s">
        <v>421</v>
      </c>
      <c r="IB205" t="s">
        <v>422</v>
      </c>
      <c r="IC205" t="s">
        <v>423</v>
      </c>
      <c r="ID205" t="s">
        <v>423</v>
      </c>
      <c r="IE205" t="s">
        <v>423</v>
      </c>
      <c r="IF205" t="s">
        <v>423</v>
      </c>
      <c r="IG205">
        <v>0</v>
      </c>
      <c r="IH205">
        <v>100</v>
      </c>
      <c r="II205">
        <v>100</v>
      </c>
      <c r="IJ205">
        <v>1.1599999999999999</v>
      </c>
      <c r="IK205">
        <v>0.56399999999999995</v>
      </c>
      <c r="IL205">
        <v>1.1657748164901851</v>
      </c>
      <c r="IM205">
        <v>7.5022699049890511E-4</v>
      </c>
      <c r="IN205">
        <v>-1.9075414379404558E-6</v>
      </c>
      <c r="IO205">
        <v>4.87577687351772E-10</v>
      </c>
      <c r="IP205">
        <v>0.56226500000000357</v>
      </c>
      <c r="IQ205">
        <v>0</v>
      </c>
      <c r="IR205">
        <v>0</v>
      </c>
      <c r="IS205">
        <v>0</v>
      </c>
      <c r="IT205">
        <v>1</v>
      </c>
      <c r="IU205">
        <v>1943</v>
      </c>
      <c r="IV205">
        <v>1</v>
      </c>
      <c r="IW205">
        <v>21</v>
      </c>
      <c r="IX205">
        <v>2.8</v>
      </c>
      <c r="IY205">
        <v>2.9</v>
      </c>
      <c r="IZ205">
        <v>1.1096200000000001</v>
      </c>
      <c r="JA205">
        <v>2.4438499999999999</v>
      </c>
      <c r="JB205">
        <v>1.42578</v>
      </c>
      <c r="JC205">
        <v>2.2668499999999998</v>
      </c>
      <c r="JD205">
        <v>1.5478499999999999</v>
      </c>
      <c r="JE205">
        <v>2.3339799999999999</v>
      </c>
      <c r="JF205">
        <v>37.722799999999999</v>
      </c>
      <c r="JG205">
        <v>13.956899999999999</v>
      </c>
      <c r="JH205">
        <v>18</v>
      </c>
      <c r="JI205">
        <v>630.00599999999997</v>
      </c>
      <c r="JJ205">
        <v>428.40699999999998</v>
      </c>
      <c r="JK205">
        <v>31.293399999999998</v>
      </c>
      <c r="JL205">
        <v>32.880800000000001</v>
      </c>
      <c r="JM205">
        <v>29.999700000000001</v>
      </c>
      <c r="JN205">
        <v>32.896000000000001</v>
      </c>
      <c r="JO205">
        <v>32.836599999999997</v>
      </c>
      <c r="JP205">
        <v>22.228000000000002</v>
      </c>
      <c r="JQ205">
        <v>0</v>
      </c>
      <c r="JR205">
        <v>100</v>
      </c>
      <c r="JS205">
        <v>-999.9</v>
      </c>
      <c r="JT205">
        <v>418.334</v>
      </c>
      <c r="JU205">
        <v>35</v>
      </c>
      <c r="JV205">
        <v>94.004900000000006</v>
      </c>
      <c r="JW205">
        <v>100.355</v>
      </c>
    </row>
    <row r="206" spans="1:283" x14ac:dyDescent="0.2">
      <c r="A206">
        <v>190</v>
      </c>
      <c r="B206">
        <v>1690416653.5999999</v>
      </c>
      <c r="C206">
        <v>38283.5</v>
      </c>
      <c r="D206" t="s">
        <v>1324</v>
      </c>
      <c r="E206" t="s">
        <v>1325</v>
      </c>
      <c r="F206">
        <v>15</v>
      </c>
      <c r="P206">
        <v>1690416645.599999</v>
      </c>
      <c r="Q206">
        <f t="shared" si="74"/>
        <v>7.5241970744427476E-5</v>
      </c>
      <c r="R206">
        <f t="shared" si="75"/>
        <v>7.5241970744427469E-2</v>
      </c>
      <c r="S206">
        <f t="shared" si="76"/>
        <v>9.5352813284086313</v>
      </c>
      <c r="T206">
        <f t="shared" si="77"/>
        <v>409.89245161290319</v>
      </c>
      <c r="U206">
        <f t="shared" si="78"/>
        <v>-1887.5344271790791</v>
      </c>
      <c r="V206">
        <f t="shared" si="79"/>
        <v>-190.96413039431545</v>
      </c>
      <c r="W206">
        <f t="shared" si="80"/>
        <v>41.469312797877663</v>
      </c>
      <c r="X206">
        <f t="shared" si="81"/>
        <v>6.6089922169655646E-3</v>
      </c>
      <c r="Y206">
        <f>IF(LEFT(CS206,1)&lt;&gt;"0",IF(LEFT(CS206,1)="1",3,CT206),$D$5+$E$5*(DJ206*DC206/($K$5*1000))+$F$5*(DJ206*DC206/($K$5*1000))*MAX(MIN(CQ206,$J$5),$I$5)*MAX(MIN(CQ206,$J$5),$I$5)+$G$5*MAX(MIN(CQ206,$J$5),$I$5)*(DJ206*DC206/($K$5*1000))+$H$5*(DJ206*DC206/($K$5*1000))*(DJ206*DC206/($K$5*1000)))</f>
        <v>2.9485548074784749</v>
      </c>
      <c r="Z206">
        <f t="shared" si="82"/>
        <v>6.6007734789579366E-3</v>
      </c>
      <c r="AA206">
        <f t="shared" si="83"/>
        <v>4.1262209773766708E-3</v>
      </c>
      <c r="AB206">
        <f t="shared" si="84"/>
        <v>129.98244066348707</v>
      </c>
      <c r="AC206">
        <f>(DE206+(AB206+2*0.95*0.0000000567*(((DE206+$B$7)+273)^4-(DE206+273)^4)-44100*Q206)/(1.84*29.3*Y206+8*0.95*0.0000000567*(DE206+273)^3))</f>
        <v>31.556126689375105</v>
      </c>
      <c r="AD206">
        <f>($C$7*DF206+$D$7*DG206+$E$7*AC206)</f>
        <v>31.0874064516129</v>
      </c>
      <c r="AE206">
        <f t="shared" si="85"/>
        <v>4.5339105378765483</v>
      </c>
      <c r="AF206">
        <f t="shared" si="86"/>
        <v>76.745211250949581</v>
      </c>
      <c r="AG206">
        <f t="shared" si="87"/>
        <v>3.4260312973991898</v>
      </c>
      <c r="AH206">
        <f t="shared" si="88"/>
        <v>4.4641629641182323</v>
      </c>
      <c r="AI206">
        <f t="shared" si="89"/>
        <v>1.1078792404773585</v>
      </c>
      <c r="AJ206">
        <f t="shared" si="90"/>
        <v>-3.3181709098292518</v>
      </c>
      <c r="AK206">
        <f t="shared" si="91"/>
        <v>-43.206516689231222</v>
      </c>
      <c r="AL206">
        <f>2*0.95*0.0000000567*(((DE206+$B$7)+273)^4-(AD206+273)^4)</f>
        <v>-3.2890027631933525</v>
      </c>
      <c r="AM206">
        <f t="shared" si="92"/>
        <v>80.168750301233246</v>
      </c>
      <c r="AN206">
        <v>0</v>
      </c>
      <c r="AO206">
        <v>0</v>
      </c>
      <c r="AP206">
        <f>IF(AN206*$H$13&gt;=AR206,1,(AR206/(AR206-AN206*$H$13)))</f>
        <v>1</v>
      </c>
      <c r="AQ206">
        <f t="shared" si="93"/>
        <v>0</v>
      </c>
      <c r="AR206">
        <f>MAX(0,($B$13+$C$13*DJ206)/(1+$D$13*DJ206)*DC206/(DE206+273)*$E$13)</f>
        <v>52780.512273530003</v>
      </c>
      <c r="AS206" t="s">
        <v>414</v>
      </c>
      <c r="AT206">
        <v>12558.6</v>
      </c>
      <c r="AU206">
        <v>607.06799999999998</v>
      </c>
      <c r="AV206">
        <v>2188.17</v>
      </c>
      <c r="AW206">
        <f t="shared" si="94"/>
        <v>0.72256817340517421</v>
      </c>
      <c r="AX206">
        <v>-1.734461745173538</v>
      </c>
      <c r="AY206" t="s">
        <v>1326</v>
      </c>
      <c r="AZ206">
        <v>12615.5</v>
      </c>
      <c r="BA206">
        <v>735.15472</v>
      </c>
      <c r="BB206">
        <v>1328.73</v>
      </c>
      <c r="BC206">
        <f t="shared" si="95"/>
        <v>0.44672377382914519</v>
      </c>
      <c r="BD206">
        <v>0.5</v>
      </c>
      <c r="BE206">
        <f t="shared" si="96"/>
        <v>673.19705411613063</v>
      </c>
      <c r="BF206">
        <f t="shared" si="97"/>
        <v>9.5352813284086313</v>
      </c>
      <c r="BG206">
        <f t="shared" si="98"/>
        <v>150.36656427271058</v>
      </c>
      <c r="BH206">
        <f t="shared" si="99"/>
        <v>1.6740630406320924E-2</v>
      </c>
      <c r="BI206">
        <f t="shared" si="100"/>
        <v>0.64681312230475718</v>
      </c>
      <c r="BJ206">
        <f t="shared" si="101"/>
        <v>514.70581864499582</v>
      </c>
      <c r="BK206" t="s">
        <v>1327</v>
      </c>
      <c r="BL206">
        <v>-366.47</v>
      </c>
      <c r="BM206">
        <f t="shared" si="102"/>
        <v>-366.47</v>
      </c>
      <c r="BN206">
        <f t="shared" si="103"/>
        <v>1.2758047157812347</v>
      </c>
      <c r="BO206">
        <f t="shared" si="104"/>
        <v>0.35015058990089665</v>
      </c>
      <c r="BP206">
        <f t="shared" si="105"/>
        <v>0.33642313594087619</v>
      </c>
      <c r="BQ206">
        <f t="shared" si="106"/>
        <v>0.82251148044375344</v>
      </c>
      <c r="BR206">
        <f t="shared" si="107"/>
        <v>0.54357024404497623</v>
      </c>
      <c r="BS206">
        <f t="shared" si="108"/>
        <v>-0.17454786480998394</v>
      </c>
      <c r="BT206">
        <f t="shared" si="109"/>
        <v>1.1745478648099839</v>
      </c>
      <c r="BU206">
        <v>3498</v>
      </c>
      <c r="BV206">
        <v>300</v>
      </c>
      <c r="BW206">
        <v>300</v>
      </c>
      <c r="BX206">
        <v>300</v>
      </c>
      <c r="BY206">
        <v>12615.5</v>
      </c>
      <c r="BZ206">
        <v>1200.55</v>
      </c>
      <c r="CA206">
        <v>-9.7474799999999993E-3</v>
      </c>
      <c r="CB206">
        <v>-28.95</v>
      </c>
      <c r="CC206" t="s">
        <v>417</v>
      </c>
      <c r="CD206" t="s">
        <v>417</v>
      </c>
      <c r="CE206" t="s">
        <v>417</v>
      </c>
      <c r="CF206" t="s">
        <v>417</v>
      </c>
      <c r="CG206" t="s">
        <v>417</v>
      </c>
      <c r="CH206" t="s">
        <v>417</v>
      </c>
      <c r="CI206" t="s">
        <v>417</v>
      </c>
      <c r="CJ206" t="s">
        <v>417</v>
      </c>
      <c r="CK206" t="s">
        <v>417</v>
      </c>
      <c r="CL206" t="s">
        <v>417</v>
      </c>
      <c r="CM206">
        <f>$B$11*DK206+$C$11*DL206+$F$11*DW206*(1-DZ206)</f>
        <v>800.00538709677426</v>
      </c>
      <c r="CN206">
        <f t="shared" si="110"/>
        <v>673.19705411613063</v>
      </c>
      <c r="CO206">
        <f>($B$11*$D$9+$C$11*$D$9+$F$11*((EJ206+EB206)/MAX(EJ206+EB206+EK206, 0.1)*$I$9+EK206/MAX(EJ206+EB206+EK206, 0.1)*$J$9))/($B$11+$C$11+$F$11)</f>
        <v>0.84149065115569777</v>
      </c>
      <c r="CP206">
        <f>($B$11*$K$9+$C$11*$K$9+$F$11*((EJ206+EB206)/MAX(EJ206+EB206+EK206, 0.1)*$P$9+EK206/MAX(EJ206+EB206+EK206, 0.1)*$Q$9))/($B$11+$C$11+$F$11)</f>
        <v>0.16247695673049697</v>
      </c>
      <c r="CQ206">
        <v>6</v>
      </c>
      <c r="CR206">
        <v>0.5</v>
      </c>
      <c r="CS206" t="s">
        <v>418</v>
      </c>
      <c r="CT206">
        <v>2</v>
      </c>
      <c r="CU206">
        <v>1690416645.599999</v>
      </c>
      <c r="CV206">
        <v>409.89245161290319</v>
      </c>
      <c r="CW206">
        <v>419.45596774193552</v>
      </c>
      <c r="CX206">
        <v>33.863699999999987</v>
      </c>
      <c r="CY206">
        <v>33.791025806451607</v>
      </c>
      <c r="CZ206">
        <v>408.73845161290319</v>
      </c>
      <c r="DA206">
        <v>33.307699999999997</v>
      </c>
      <c r="DB206">
        <v>600.16351612903225</v>
      </c>
      <c r="DC206">
        <v>101.071064516129</v>
      </c>
      <c r="DD206">
        <v>0.1001393806451613</v>
      </c>
      <c r="DE206">
        <v>30.815603225806449</v>
      </c>
      <c r="DF206">
        <v>31.0874064516129</v>
      </c>
      <c r="DG206">
        <v>999.90000000000032</v>
      </c>
      <c r="DH206">
        <v>0</v>
      </c>
      <c r="DI206">
        <v>0</v>
      </c>
      <c r="DJ206">
        <v>10001.61741935484</v>
      </c>
      <c r="DK206">
        <v>0</v>
      </c>
      <c r="DL206">
        <v>86.633909677419382</v>
      </c>
      <c r="DM206">
        <v>-9.5527967741935473</v>
      </c>
      <c r="DN206">
        <v>424.27425806451618</v>
      </c>
      <c r="DO206">
        <v>434.12554838709679</v>
      </c>
      <c r="DP206">
        <v>8.1075109677419335E-2</v>
      </c>
      <c r="DQ206">
        <v>419.45596774193552</v>
      </c>
      <c r="DR206">
        <v>33.791025806451607</v>
      </c>
      <c r="DS206">
        <v>3.4234906451612899</v>
      </c>
      <c r="DT206">
        <v>3.415296774193548</v>
      </c>
      <c r="DU206">
        <v>26.245016129032258</v>
      </c>
      <c r="DV206">
        <v>26.204448387096779</v>
      </c>
      <c r="DW206">
        <v>800.00538709677426</v>
      </c>
      <c r="DX206">
        <v>0.94999906451612914</v>
      </c>
      <c r="DY206">
        <v>5.0000580645161302E-2</v>
      </c>
      <c r="DZ206">
        <v>0</v>
      </c>
      <c r="EA206">
        <v>736.02187096774207</v>
      </c>
      <c r="EB206">
        <v>4.9993100000000013</v>
      </c>
      <c r="EC206">
        <v>6495.5367741935461</v>
      </c>
      <c r="ED206">
        <v>6994.6145161290306</v>
      </c>
      <c r="EE206">
        <v>37.811999999999983</v>
      </c>
      <c r="EF206">
        <v>39.670999999999999</v>
      </c>
      <c r="EG206">
        <v>38.686999999999983</v>
      </c>
      <c r="EH206">
        <v>39.295999999999992</v>
      </c>
      <c r="EI206">
        <v>39.409000000000013</v>
      </c>
      <c r="EJ206">
        <v>755.25516129032246</v>
      </c>
      <c r="EK206">
        <v>39.750967741935483</v>
      </c>
      <c r="EL206">
        <v>0</v>
      </c>
      <c r="EM206">
        <v>205.39999985694891</v>
      </c>
      <c r="EN206">
        <v>0</v>
      </c>
      <c r="EO206">
        <v>735.15472</v>
      </c>
      <c r="EP206">
        <v>-66.949615488626534</v>
      </c>
      <c r="EQ206">
        <v>-691.31769205379783</v>
      </c>
      <c r="ER206">
        <v>6484.057600000001</v>
      </c>
      <c r="ES206">
        <v>15</v>
      </c>
      <c r="ET206">
        <v>1690416671.5999999</v>
      </c>
      <c r="EU206" t="s">
        <v>1328</v>
      </c>
      <c r="EV206">
        <v>1690416671.5999999</v>
      </c>
      <c r="EW206">
        <v>1690416670.5999999</v>
      </c>
      <c r="EX206">
        <v>147</v>
      </c>
      <c r="EY206">
        <v>-5.0000000000000001E-3</v>
      </c>
      <c r="EZ206">
        <v>-8.9999999999999993E-3</v>
      </c>
      <c r="FA206">
        <v>1.1539999999999999</v>
      </c>
      <c r="FB206">
        <v>0.55600000000000005</v>
      </c>
      <c r="FC206">
        <v>419</v>
      </c>
      <c r="FD206">
        <v>34</v>
      </c>
      <c r="FE206">
        <v>0.3</v>
      </c>
      <c r="FF206">
        <v>0.19</v>
      </c>
      <c r="FG206">
        <v>9.5220958863087919</v>
      </c>
      <c r="FH206">
        <v>-5.6927111416080652E-2</v>
      </c>
      <c r="FI206">
        <v>4.818192310146617E-2</v>
      </c>
      <c r="FJ206">
        <v>1</v>
      </c>
      <c r="FK206">
        <v>-9.5657834146341454</v>
      </c>
      <c r="FL206">
        <v>0.14259156794425901</v>
      </c>
      <c r="FM206">
        <v>4.5634695434117543E-2</v>
      </c>
      <c r="FN206">
        <v>1</v>
      </c>
      <c r="FO206">
        <v>409.90167741935488</v>
      </c>
      <c r="FP206">
        <v>-6.10161290331293E-2</v>
      </c>
      <c r="FQ206">
        <v>2.2275962883175571E-2</v>
      </c>
      <c r="FR206">
        <v>1</v>
      </c>
      <c r="FS206">
        <v>6.5062814146341463E-2</v>
      </c>
      <c r="FT206">
        <v>0.27697206209059227</v>
      </c>
      <c r="FU206">
        <v>2.8746469946835419E-2</v>
      </c>
      <c r="FV206">
        <v>1</v>
      </c>
      <c r="FW206">
        <v>33.872209677419349</v>
      </c>
      <c r="FX206">
        <v>-5.4556451612927451E-2</v>
      </c>
      <c r="FY206">
        <v>5.7776742077397516E-3</v>
      </c>
      <c r="FZ206">
        <v>1</v>
      </c>
      <c r="GA206">
        <v>5</v>
      </c>
      <c r="GB206">
        <v>5</v>
      </c>
      <c r="GC206" t="s">
        <v>420</v>
      </c>
      <c r="GD206">
        <v>3.17177</v>
      </c>
      <c r="GE206">
        <v>2.7964099999999998</v>
      </c>
      <c r="GF206">
        <v>0.101553</v>
      </c>
      <c r="GG206">
        <v>0.104116</v>
      </c>
      <c r="GH206">
        <v>0.14980399999999999</v>
      </c>
      <c r="GI206">
        <v>0.150724</v>
      </c>
      <c r="GJ206">
        <v>27723.3</v>
      </c>
      <c r="GK206">
        <v>22097.599999999999</v>
      </c>
      <c r="GL206">
        <v>28866.7</v>
      </c>
      <c r="GM206">
        <v>24185</v>
      </c>
      <c r="GN206">
        <v>31204</v>
      </c>
      <c r="GO206">
        <v>29969.1</v>
      </c>
      <c r="GP206">
        <v>39815.4</v>
      </c>
      <c r="GQ206">
        <v>39460.6</v>
      </c>
      <c r="GR206">
        <v>2.0964299999999998</v>
      </c>
      <c r="GS206">
        <v>1.81362</v>
      </c>
      <c r="GT206">
        <v>0.111233</v>
      </c>
      <c r="GU206">
        <v>0</v>
      </c>
      <c r="GV206">
        <v>29.2196</v>
      </c>
      <c r="GW206">
        <v>999.9</v>
      </c>
      <c r="GX206">
        <v>64.7</v>
      </c>
      <c r="GY206">
        <v>34.9</v>
      </c>
      <c r="GZ206">
        <v>35.9589</v>
      </c>
      <c r="HA206">
        <v>62.09</v>
      </c>
      <c r="HB206">
        <v>28.020800000000001</v>
      </c>
      <c r="HC206">
        <v>1</v>
      </c>
      <c r="HD206">
        <v>0.42070400000000002</v>
      </c>
      <c r="HE206">
        <v>0</v>
      </c>
      <c r="HF206">
        <v>20.284600000000001</v>
      </c>
      <c r="HG206">
        <v>5.2256799999999997</v>
      </c>
      <c r="HH206">
        <v>11.9107</v>
      </c>
      <c r="HI206">
        <v>4.9637000000000002</v>
      </c>
      <c r="HJ206">
        <v>3.2919999999999998</v>
      </c>
      <c r="HK206">
        <v>9999</v>
      </c>
      <c r="HL206">
        <v>9999</v>
      </c>
      <c r="HM206">
        <v>9999</v>
      </c>
      <c r="HN206">
        <v>999.9</v>
      </c>
      <c r="HO206">
        <v>4.9702400000000004</v>
      </c>
      <c r="HP206">
        <v>1.8751500000000001</v>
      </c>
      <c r="HQ206">
        <v>1.8739300000000001</v>
      </c>
      <c r="HR206">
        <v>1.8730199999999999</v>
      </c>
      <c r="HS206">
        <v>1.8745400000000001</v>
      </c>
      <c r="HT206">
        <v>1.86951</v>
      </c>
      <c r="HU206">
        <v>1.8736299999999999</v>
      </c>
      <c r="HV206">
        <v>1.8787100000000001</v>
      </c>
      <c r="HW206">
        <v>0</v>
      </c>
      <c r="HX206">
        <v>0</v>
      </c>
      <c r="HY206">
        <v>0</v>
      </c>
      <c r="HZ206">
        <v>0</v>
      </c>
      <c r="IA206" t="s">
        <v>421</v>
      </c>
      <c r="IB206" t="s">
        <v>422</v>
      </c>
      <c r="IC206" t="s">
        <v>423</v>
      </c>
      <c r="ID206" t="s">
        <v>423</v>
      </c>
      <c r="IE206" t="s">
        <v>423</v>
      </c>
      <c r="IF206" t="s">
        <v>423</v>
      </c>
      <c r="IG206">
        <v>0</v>
      </c>
      <c r="IH206">
        <v>100</v>
      </c>
      <c r="II206">
        <v>100</v>
      </c>
      <c r="IJ206">
        <v>1.1539999999999999</v>
      </c>
      <c r="IK206">
        <v>0.55600000000000005</v>
      </c>
      <c r="IL206">
        <v>1.143590251820479</v>
      </c>
      <c r="IM206">
        <v>7.5022699049890511E-4</v>
      </c>
      <c r="IN206">
        <v>-1.9075414379404558E-6</v>
      </c>
      <c r="IO206">
        <v>4.87577687351772E-10</v>
      </c>
      <c r="IP206">
        <v>0.56440500000000071</v>
      </c>
      <c r="IQ206">
        <v>0</v>
      </c>
      <c r="IR206">
        <v>0</v>
      </c>
      <c r="IS206">
        <v>0</v>
      </c>
      <c r="IT206">
        <v>1</v>
      </c>
      <c r="IU206">
        <v>1943</v>
      </c>
      <c r="IV206">
        <v>1</v>
      </c>
      <c r="IW206">
        <v>21</v>
      </c>
      <c r="IX206">
        <v>3.1</v>
      </c>
      <c r="IY206">
        <v>3</v>
      </c>
      <c r="IZ206">
        <v>1.11084</v>
      </c>
      <c r="JA206">
        <v>2.4316399999999998</v>
      </c>
      <c r="JB206">
        <v>1.42578</v>
      </c>
      <c r="JC206">
        <v>2.2668499999999998</v>
      </c>
      <c r="JD206">
        <v>1.5478499999999999</v>
      </c>
      <c r="JE206">
        <v>2.4352999999999998</v>
      </c>
      <c r="JF206">
        <v>37.554000000000002</v>
      </c>
      <c r="JG206">
        <v>13.939399999999999</v>
      </c>
      <c r="JH206">
        <v>18</v>
      </c>
      <c r="JI206">
        <v>630</v>
      </c>
      <c r="JJ206">
        <v>427.79500000000002</v>
      </c>
      <c r="JK206">
        <v>30.8809</v>
      </c>
      <c r="JL206">
        <v>32.564900000000002</v>
      </c>
      <c r="JM206">
        <v>29.999500000000001</v>
      </c>
      <c r="JN206">
        <v>32.633499999999998</v>
      </c>
      <c r="JO206">
        <v>32.576099999999997</v>
      </c>
      <c r="JP206">
        <v>22.257200000000001</v>
      </c>
      <c r="JQ206">
        <v>0</v>
      </c>
      <c r="JR206">
        <v>100</v>
      </c>
      <c r="JS206">
        <v>-999.9</v>
      </c>
      <c r="JT206">
        <v>419.53399999999999</v>
      </c>
      <c r="JU206">
        <v>35</v>
      </c>
      <c r="JV206">
        <v>94.050799999999995</v>
      </c>
      <c r="JW206">
        <v>100.393</v>
      </c>
    </row>
    <row r="207" spans="1:283" x14ac:dyDescent="0.2">
      <c r="A207">
        <v>191</v>
      </c>
      <c r="B207">
        <v>1690416829.0999999</v>
      </c>
      <c r="C207">
        <v>38459</v>
      </c>
      <c r="D207" t="s">
        <v>1329</v>
      </c>
      <c r="E207" t="s">
        <v>1330</v>
      </c>
      <c r="F207">
        <v>15</v>
      </c>
      <c r="P207">
        <v>1690416821.349999</v>
      </c>
      <c r="Q207">
        <f t="shared" si="74"/>
        <v>8.4924860516248958E-5</v>
      </c>
      <c r="R207">
        <f t="shared" si="75"/>
        <v>8.4924860516248951E-2</v>
      </c>
      <c r="S207">
        <f t="shared" si="76"/>
        <v>5.4444098544124913</v>
      </c>
      <c r="T207">
        <f t="shared" si="77"/>
        <v>409.94949999999989</v>
      </c>
      <c r="U207">
        <f t="shared" si="78"/>
        <v>-751.37714099107859</v>
      </c>
      <c r="V207">
        <f t="shared" si="79"/>
        <v>-76.016924490767366</v>
      </c>
      <c r="W207">
        <f t="shared" si="80"/>
        <v>41.474645003737002</v>
      </c>
      <c r="X207">
        <f t="shared" si="81"/>
        <v>7.4900199096555329E-3</v>
      </c>
      <c r="Y207">
        <f>IF(LEFT(CS207,1)&lt;&gt;"0",IF(LEFT(CS207,1)="1",3,CT207),$D$5+$E$5*(DJ207*DC207/($K$5*1000))+$F$5*(DJ207*DC207/($K$5*1000))*MAX(MIN(CQ207,$J$5),$I$5)*MAX(MIN(CQ207,$J$5),$I$5)+$G$5*MAX(MIN(CQ207,$J$5),$I$5)*(DJ207*DC207/($K$5*1000))+$H$5*(DJ207*DC207/($K$5*1000))*(DJ207*DC207/($K$5*1000)))</f>
        <v>2.9476363170756432</v>
      </c>
      <c r="Z207">
        <f t="shared" si="82"/>
        <v>7.4794624856904949E-3</v>
      </c>
      <c r="AA207">
        <f t="shared" si="83"/>
        <v>4.675611335657308E-3</v>
      </c>
      <c r="AB207">
        <f t="shared" si="84"/>
        <v>98.068965602886976</v>
      </c>
      <c r="AC207">
        <f>(DE207+(AB207+2*0.95*0.0000000567*(((DE207+$B$7)+273)^4-(DE207+273)^4)-44100*Q207)/(1.84*29.3*Y207+8*0.95*0.0000000567*(DE207+273)^3))</f>
        <v>31.017720500808938</v>
      </c>
      <c r="AD207">
        <f>($C$7*DF207+$D$7*DG207+$E$7*AC207)</f>
        <v>30.8825</v>
      </c>
      <c r="AE207">
        <f t="shared" si="85"/>
        <v>4.4812420861356737</v>
      </c>
      <c r="AF207">
        <f t="shared" si="86"/>
        <v>77.177037092573229</v>
      </c>
      <c r="AG207">
        <f t="shared" si="87"/>
        <v>3.3771288115482361</v>
      </c>
      <c r="AH207">
        <f t="shared" si="88"/>
        <v>4.3758207606459383</v>
      </c>
      <c r="AI207">
        <f t="shared" si="89"/>
        <v>1.1041132745874376</v>
      </c>
      <c r="AJ207">
        <f t="shared" si="90"/>
        <v>-3.7451863487665791</v>
      </c>
      <c r="AK207">
        <f t="shared" si="91"/>
        <v>-66.190959610334005</v>
      </c>
      <c r="AL207">
        <f>2*0.95*0.0000000567*(((DE207+$B$7)+273)^4-(AD207+273)^4)</f>
        <v>-5.0264346824073733</v>
      </c>
      <c r="AM207">
        <f t="shared" si="92"/>
        <v>23.106384961379021</v>
      </c>
      <c r="AN207">
        <v>0</v>
      </c>
      <c r="AO207">
        <v>0</v>
      </c>
      <c r="AP207">
        <f>IF(AN207*$H$13&gt;=AR207,1,(AR207/(AR207-AN207*$H$13)))</f>
        <v>1</v>
      </c>
      <c r="AQ207">
        <f t="shared" si="93"/>
        <v>0</v>
      </c>
      <c r="AR207">
        <f>MAX(0,($B$13+$C$13*DJ207)/(1+$D$13*DJ207)*DC207/(DE207+273)*$E$13)</f>
        <v>52814.856633927171</v>
      </c>
      <c r="AS207" t="s">
        <v>414</v>
      </c>
      <c r="AT207">
        <v>12558.6</v>
      </c>
      <c r="AU207">
        <v>607.06799999999998</v>
      </c>
      <c r="AV207">
        <v>2188.17</v>
      </c>
      <c r="AW207">
        <f t="shared" si="94"/>
        <v>0.72256817340517421</v>
      </c>
      <c r="AX207">
        <v>-1.734461745173538</v>
      </c>
      <c r="AY207" t="s">
        <v>1331</v>
      </c>
      <c r="AZ207">
        <v>12637.9</v>
      </c>
      <c r="BA207">
        <v>801.86676923076925</v>
      </c>
      <c r="BB207">
        <v>1156.01</v>
      </c>
      <c r="BC207">
        <f t="shared" si="95"/>
        <v>0.30634962566866264</v>
      </c>
      <c r="BD207">
        <v>0.5</v>
      </c>
      <c r="BE207">
        <f t="shared" si="96"/>
        <v>505.19708729683259</v>
      </c>
      <c r="BF207">
        <f t="shared" si="97"/>
        <v>5.4444098544124913</v>
      </c>
      <c r="BG207">
        <f t="shared" si="98"/>
        <v>77.383469291141679</v>
      </c>
      <c r="BH207">
        <f t="shared" si="99"/>
        <v>1.4210041546356E-2</v>
      </c>
      <c r="BI207">
        <f t="shared" si="100"/>
        <v>0.89286424857916458</v>
      </c>
      <c r="BJ207">
        <f t="shared" si="101"/>
        <v>486.54615760670055</v>
      </c>
      <c r="BK207" t="s">
        <v>1332</v>
      </c>
      <c r="BL207">
        <v>-648.79999999999995</v>
      </c>
      <c r="BM207">
        <f t="shared" si="102"/>
        <v>-648.79999999999995</v>
      </c>
      <c r="BN207">
        <f t="shared" si="103"/>
        <v>1.5612408197160925</v>
      </c>
      <c r="BO207">
        <f t="shared" si="104"/>
        <v>0.19622189081910602</v>
      </c>
      <c r="BP207">
        <f t="shared" si="105"/>
        <v>0.36382478489374226</v>
      </c>
      <c r="BQ207">
        <f t="shared" si="106"/>
        <v>0.64513779373637059</v>
      </c>
      <c r="BR207">
        <f t="shared" si="107"/>
        <v>0.65281050811396102</v>
      </c>
      <c r="BS207">
        <f t="shared" si="108"/>
        <v>-0.15876548031235072</v>
      </c>
      <c r="BT207">
        <f t="shared" si="109"/>
        <v>1.1587654803123506</v>
      </c>
      <c r="BU207">
        <v>3500</v>
      </c>
      <c r="BV207">
        <v>300</v>
      </c>
      <c r="BW207">
        <v>300</v>
      </c>
      <c r="BX207">
        <v>300</v>
      </c>
      <c r="BY207">
        <v>12637.9</v>
      </c>
      <c r="BZ207">
        <v>1139.32</v>
      </c>
      <c r="CA207">
        <v>-9.9360799999999999E-3</v>
      </c>
      <c r="CB207">
        <v>2.46</v>
      </c>
      <c r="CC207" t="s">
        <v>417</v>
      </c>
      <c r="CD207" t="s">
        <v>417</v>
      </c>
      <c r="CE207" t="s">
        <v>417</v>
      </c>
      <c r="CF207" t="s">
        <v>417</v>
      </c>
      <c r="CG207" t="s">
        <v>417</v>
      </c>
      <c r="CH207" t="s">
        <v>417</v>
      </c>
      <c r="CI207" t="s">
        <v>417</v>
      </c>
      <c r="CJ207" t="s">
        <v>417</v>
      </c>
      <c r="CK207" t="s">
        <v>417</v>
      </c>
      <c r="CL207" t="s">
        <v>417</v>
      </c>
      <c r="CM207">
        <f>$B$11*DK207+$C$11*DL207+$F$11*DW207*(1-DZ207)</f>
        <v>600.00096666666661</v>
      </c>
      <c r="CN207">
        <f t="shared" si="110"/>
        <v>505.19708729683259</v>
      </c>
      <c r="CO207">
        <f>($B$11*$D$9+$C$11*$D$9+$F$11*((EJ207+EB207)/MAX(EJ207+EB207+EK207, 0.1)*$I$9+EK207/MAX(EJ207+EB207+EK207, 0.1)*$J$9))/($B$11+$C$11+$F$11)</f>
        <v>0.84199378894917221</v>
      </c>
      <c r="CP207">
        <f>($B$11*$K$9+$C$11*$K$9+$F$11*((EJ207+EB207)/MAX(EJ207+EB207+EK207, 0.1)*$P$9+EK207/MAX(EJ207+EB207+EK207, 0.1)*$Q$9))/($B$11+$C$11+$F$11)</f>
        <v>0.16344801267190234</v>
      </c>
      <c r="CQ207">
        <v>6</v>
      </c>
      <c r="CR207">
        <v>0.5</v>
      </c>
      <c r="CS207" t="s">
        <v>418</v>
      </c>
      <c r="CT207">
        <v>2</v>
      </c>
      <c r="CU207">
        <v>1690416821.349999</v>
      </c>
      <c r="CV207">
        <v>409.94949999999989</v>
      </c>
      <c r="CW207">
        <v>415.42716666666672</v>
      </c>
      <c r="CX207">
        <v>33.380689999999987</v>
      </c>
      <c r="CY207">
        <v>33.298623333333332</v>
      </c>
      <c r="CZ207">
        <v>408.82849999999991</v>
      </c>
      <c r="DA207">
        <v>32.827689999999997</v>
      </c>
      <c r="DB207">
        <v>600.17066666666665</v>
      </c>
      <c r="DC207">
        <v>101.0700333333333</v>
      </c>
      <c r="DD207">
        <v>0.1000986066666667</v>
      </c>
      <c r="DE207">
        <v>30.46597666666667</v>
      </c>
      <c r="DF207">
        <v>30.8825</v>
      </c>
      <c r="DG207">
        <v>999.9000000000002</v>
      </c>
      <c r="DH207">
        <v>0</v>
      </c>
      <c r="DI207">
        <v>0</v>
      </c>
      <c r="DJ207">
        <v>9996.5013333333354</v>
      </c>
      <c r="DK207">
        <v>0</v>
      </c>
      <c r="DL207">
        <v>87.192806666666669</v>
      </c>
      <c r="DM207">
        <v>-5.439209333333336</v>
      </c>
      <c r="DN207">
        <v>424.14733333333339</v>
      </c>
      <c r="DO207">
        <v>429.73683333333332</v>
      </c>
      <c r="DP207">
        <v>8.4766646666666626E-2</v>
      </c>
      <c r="DQ207">
        <v>415.42716666666672</v>
      </c>
      <c r="DR207">
        <v>33.298623333333332</v>
      </c>
      <c r="DS207">
        <v>3.3740606666666668</v>
      </c>
      <c r="DT207">
        <v>3.365493666666667</v>
      </c>
      <c r="DU207">
        <v>25.999003333333331</v>
      </c>
      <c r="DV207">
        <v>25.956050000000001</v>
      </c>
      <c r="DW207">
        <v>600.00096666666661</v>
      </c>
      <c r="DX207">
        <v>0.93297913333333327</v>
      </c>
      <c r="DY207">
        <v>6.7020733333333318E-2</v>
      </c>
      <c r="DZ207">
        <v>0</v>
      </c>
      <c r="EA207">
        <v>801.86136666666664</v>
      </c>
      <c r="EB207">
        <v>4.9993100000000004</v>
      </c>
      <c r="EC207">
        <v>5731.2276666666667</v>
      </c>
      <c r="ED207">
        <v>5203.7389999999987</v>
      </c>
      <c r="EE207">
        <v>37.436999999999991</v>
      </c>
      <c r="EF207">
        <v>39.311999999999991</v>
      </c>
      <c r="EG207">
        <v>38.436999999999991</v>
      </c>
      <c r="EH207">
        <v>38.972699999999989</v>
      </c>
      <c r="EI207">
        <v>39.064099999999982</v>
      </c>
      <c r="EJ207">
        <v>555.12333333333345</v>
      </c>
      <c r="EK207">
        <v>39.875666666666667</v>
      </c>
      <c r="EL207">
        <v>0</v>
      </c>
      <c r="EM207">
        <v>174.79999995231631</v>
      </c>
      <c r="EN207">
        <v>0</v>
      </c>
      <c r="EO207">
        <v>801.86676923076925</v>
      </c>
      <c r="EP207">
        <v>-119.79740154943281</v>
      </c>
      <c r="EQ207">
        <v>-1351.689915037831</v>
      </c>
      <c r="ER207">
        <v>5736.6619230769229</v>
      </c>
      <c r="ES207">
        <v>15</v>
      </c>
      <c r="ET207">
        <v>1690416856.5999999</v>
      </c>
      <c r="EU207" t="s">
        <v>1333</v>
      </c>
      <c r="EV207">
        <v>1690416856.5999999</v>
      </c>
      <c r="EW207">
        <v>1690416855.5999999</v>
      </c>
      <c r="EX207">
        <v>148</v>
      </c>
      <c r="EY207">
        <v>-3.5000000000000003E-2</v>
      </c>
      <c r="EZ207">
        <v>-3.0000000000000001E-3</v>
      </c>
      <c r="FA207">
        <v>1.121</v>
      </c>
      <c r="FB207">
        <v>0.55300000000000005</v>
      </c>
      <c r="FC207">
        <v>415</v>
      </c>
      <c r="FD207">
        <v>33</v>
      </c>
      <c r="FE207">
        <v>0.37</v>
      </c>
      <c r="FF207">
        <v>0.35</v>
      </c>
      <c r="FG207">
        <v>5.4021431120823911</v>
      </c>
      <c r="FH207">
        <v>0.33480204521815482</v>
      </c>
      <c r="FI207">
        <v>4.9153915105533547E-2</v>
      </c>
      <c r="FJ207">
        <v>1</v>
      </c>
      <c r="FK207">
        <v>-5.414092682926829</v>
      </c>
      <c r="FL207">
        <v>-0.44728432055750339</v>
      </c>
      <c r="FM207">
        <v>5.8448296936293408E-2</v>
      </c>
      <c r="FN207">
        <v>1</v>
      </c>
      <c r="FO207">
        <v>409.99309677419348</v>
      </c>
      <c r="FP207">
        <v>-0.1150645161298359</v>
      </c>
      <c r="FQ207">
        <v>2.6462822172554652E-2</v>
      </c>
      <c r="FR207">
        <v>1</v>
      </c>
      <c r="FS207">
        <v>5.5080970731707313E-2</v>
      </c>
      <c r="FT207">
        <v>0.45685010278745641</v>
      </c>
      <c r="FU207">
        <v>4.5954399862093813E-2</v>
      </c>
      <c r="FV207">
        <v>1</v>
      </c>
      <c r="FW207">
        <v>33.376948387096768</v>
      </c>
      <c r="FX207">
        <v>0.28486935483855569</v>
      </c>
      <c r="FY207">
        <v>2.1671206867084011E-2</v>
      </c>
      <c r="FZ207">
        <v>1</v>
      </c>
      <c r="GA207">
        <v>5</v>
      </c>
      <c r="GB207">
        <v>5</v>
      </c>
      <c r="GC207" t="s">
        <v>420</v>
      </c>
      <c r="GD207">
        <v>3.17232</v>
      </c>
      <c r="GE207">
        <v>2.7968199999999999</v>
      </c>
      <c r="GF207">
        <v>0.10162499999999999</v>
      </c>
      <c r="GG207">
        <v>0.10340299999999999</v>
      </c>
      <c r="GH207">
        <v>0.148539</v>
      </c>
      <c r="GI207">
        <v>0.14940200000000001</v>
      </c>
      <c r="GJ207">
        <v>27736.7</v>
      </c>
      <c r="GK207">
        <v>22125.8</v>
      </c>
      <c r="GL207">
        <v>28881.5</v>
      </c>
      <c r="GM207">
        <v>24195.5</v>
      </c>
      <c r="GN207">
        <v>31263.8</v>
      </c>
      <c r="GO207">
        <v>30028.7</v>
      </c>
      <c r="GP207">
        <v>39834</v>
      </c>
      <c r="GQ207">
        <v>39478.800000000003</v>
      </c>
      <c r="GR207">
        <v>2.0984699999999998</v>
      </c>
      <c r="GS207">
        <v>1.8189299999999999</v>
      </c>
      <c r="GT207">
        <v>0.121415</v>
      </c>
      <c r="GU207">
        <v>0</v>
      </c>
      <c r="GV207">
        <v>28.914400000000001</v>
      </c>
      <c r="GW207">
        <v>999.9</v>
      </c>
      <c r="GX207">
        <v>64.7</v>
      </c>
      <c r="GY207">
        <v>34.700000000000003</v>
      </c>
      <c r="GZ207">
        <v>35.561799999999998</v>
      </c>
      <c r="HA207">
        <v>62.16</v>
      </c>
      <c r="HB207">
        <v>29.206700000000001</v>
      </c>
      <c r="HC207">
        <v>1</v>
      </c>
      <c r="HD207">
        <v>0.39813300000000001</v>
      </c>
      <c r="HE207">
        <v>0</v>
      </c>
      <c r="HF207">
        <v>20.286200000000001</v>
      </c>
      <c r="HG207">
        <v>5.2234299999999996</v>
      </c>
      <c r="HH207">
        <v>11.912000000000001</v>
      </c>
      <c r="HI207">
        <v>4.9637500000000001</v>
      </c>
      <c r="HJ207">
        <v>3.2919999999999998</v>
      </c>
      <c r="HK207">
        <v>9999</v>
      </c>
      <c r="HL207">
        <v>9999</v>
      </c>
      <c r="HM207">
        <v>9999</v>
      </c>
      <c r="HN207">
        <v>999.9</v>
      </c>
      <c r="HO207">
        <v>4.9702500000000001</v>
      </c>
      <c r="HP207">
        <v>1.8751500000000001</v>
      </c>
      <c r="HQ207">
        <v>1.8739300000000001</v>
      </c>
      <c r="HR207">
        <v>1.8730199999999999</v>
      </c>
      <c r="HS207">
        <v>1.8745400000000001</v>
      </c>
      <c r="HT207">
        <v>1.86951</v>
      </c>
      <c r="HU207">
        <v>1.87364</v>
      </c>
      <c r="HV207">
        <v>1.8786700000000001</v>
      </c>
      <c r="HW207">
        <v>0</v>
      </c>
      <c r="HX207">
        <v>0</v>
      </c>
      <c r="HY207">
        <v>0</v>
      </c>
      <c r="HZ207">
        <v>0</v>
      </c>
      <c r="IA207" t="s">
        <v>421</v>
      </c>
      <c r="IB207" t="s">
        <v>422</v>
      </c>
      <c r="IC207" t="s">
        <v>423</v>
      </c>
      <c r="ID207" t="s">
        <v>423</v>
      </c>
      <c r="IE207" t="s">
        <v>423</v>
      </c>
      <c r="IF207" t="s">
        <v>423</v>
      </c>
      <c r="IG207">
        <v>0</v>
      </c>
      <c r="IH207">
        <v>100</v>
      </c>
      <c r="II207">
        <v>100</v>
      </c>
      <c r="IJ207">
        <v>1.121</v>
      </c>
      <c r="IK207">
        <v>0.55300000000000005</v>
      </c>
      <c r="IL207">
        <v>1.138175586508178</v>
      </c>
      <c r="IM207">
        <v>7.5022699049890511E-4</v>
      </c>
      <c r="IN207">
        <v>-1.9075414379404558E-6</v>
      </c>
      <c r="IO207">
        <v>4.87577687351772E-10</v>
      </c>
      <c r="IP207">
        <v>0.55568999999999846</v>
      </c>
      <c r="IQ207">
        <v>0</v>
      </c>
      <c r="IR207">
        <v>0</v>
      </c>
      <c r="IS207">
        <v>0</v>
      </c>
      <c r="IT207">
        <v>1</v>
      </c>
      <c r="IU207">
        <v>1943</v>
      </c>
      <c r="IV207">
        <v>1</v>
      </c>
      <c r="IW207">
        <v>21</v>
      </c>
      <c r="IX207">
        <v>2.6</v>
      </c>
      <c r="IY207">
        <v>2.6</v>
      </c>
      <c r="IZ207">
        <v>1.10229</v>
      </c>
      <c r="JA207">
        <v>2.4316399999999998</v>
      </c>
      <c r="JB207">
        <v>1.42578</v>
      </c>
      <c r="JC207">
        <v>2.2668499999999998</v>
      </c>
      <c r="JD207">
        <v>1.5478499999999999</v>
      </c>
      <c r="JE207">
        <v>2.4877899999999999</v>
      </c>
      <c r="JF207">
        <v>37.289900000000003</v>
      </c>
      <c r="JG207">
        <v>13.9131</v>
      </c>
      <c r="JH207">
        <v>18</v>
      </c>
      <c r="JI207">
        <v>629.10299999999995</v>
      </c>
      <c r="JJ207">
        <v>429.25400000000002</v>
      </c>
      <c r="JK207">
        <v>30.475100000000001</v>
      </c>
      <c r="JL207">
        <v>32.293700000000001</v>
      </c>
      <c r="JM207">
        <v>29.9998</v>
      </c>
      <c r="JN207">
        <v>32.381599999999999</v>
      </c>
      <c r="JO207">
        <v>32.331800000000001</v>
      </c>
      <c r="JP207">
        <v>22.078600000000002</v>
      </c>
      <c r="JQ207">
        <v>0</v>
      </c>
      <c r="JR207">
        <v>100</v>
      </c>
      <c r="JS207">
        <v>-999.9</v>
      </c>
      <c r="JT207">
        <v>415.43900000000002</v>
      </c>
      <c r="JU207">
        <v>35</v>
      </c>
      <c r="JV207">
        <v>94.096500000000006</v>
      </c>
      <c r="JW207">
        <v>100.438</v>
      </c>
    </row>
    <row r="208" spans="1:283" x14ac:dyDescent="0.2">
      <c r="A208">
        <v>192</v>
      </c>
      <c r="B208">
        <v>1690416981.5999999</v>
      </c>
      <c r="C208">
        <v>38611.5</v>
      </c>
      <c r="D208" t="s">
        <v>1334</v>
      </c>
      <c r="E208" t="s">
        <v>1335</v>
      </c>
      <c r="F208">
        <v>15</v>
      </c>
      <c r="P208">
        <v>1690416973.599999</v>
      </c>
      <c r="Q208">
        <f t="shared" si="74"/>
        <v>1.687424232195172E-4</v>
      </c>
      <c r="R208">
        <f t="shared" si="75"/>
        <v>0.16874242321951721</v>
      </c>
      <c r="S208">
        <f t="shared" si="76"/>
        <v>4.6013025280032238</v>
      </c>
      <c r="T208">
        <f t="shared" si="77"/>
        <v>409.9512580645162</v>
      </c>
      <c r="U208">
        <f t="shared" si="78"/>
        <v>-123.12877801752231</v>
      </c>
      <c r="V208">
        <f t="shared" si="79"/>
        <v>-12.457252468290202</v>
      </c>
      <c r="W208">
        <f t="shared" si="80"/>
        <v>41.475814213604203</v>
      </c>
      <c r="X208">
        <f t="shared" si="81"/>
        <v>1.3914261915698282E-2</v>
      </c>
      <c r="Y208">
        <f>IF(LEFT(CS208,1)&lt;&gt;"0",IF(LEFT(CS208,1)="1",3,CT208),$D$5+$E$5*(DJ208*DC208/($K$5*1000))+$F$5*(DJ208*DC208/($K$5*1000))*MAX(MIN(CQ208,$J$5),$I$5)*MAX(MIN(CQ208,$J$5),$I$5)+$G$5*MAX(MIN(CQ208,$J$5),$I$5)*(DJ208*DC208/($K$5*1000))+$H$5*(DJ208*DC208/($K$5*1000))*(DJ208*DC208/($K$5*1000)))</f>
        <v>2.9482877210747702</v>
      </c>
      <c r="Z208">
        <f t="shared" si="82"/>
        <v>1.3877882969651874E-2</v>
      </c>
      <c r="AA208">
        <f t="shared" si="83"/>
        <v>8.6769373735276437E-3</v>
      </c>
      <c r="AB208">
        <f t="shared" si="84"/>
        <v>98.067303102885134</v>
      </c>
      <c r="AC208">
        <f>(DE208+(AB208+2*0.95*0.0000000567*(((DE208+$B$7)+273)^4-(DE208+273)^4)-44100*Q208)/(1.84*29.3*Y208+8*0.95*0.0000000567*(DE208+273)^3))</f>
        <v>31.213113652233279</v>
      </c>
      <c r="AD208">
        <f>($C$7*DF208+$D$7*DG208+$E$7*AC208)</f>
        <v>31.204935483870969</v>
      </c>
      <c r="AE208">
        <f t="shared" si="85"/>
        <v>4.5643624438983972</v>
      </c>
      <c r="AF208">
        <f t="shared" si="86"/>
        <v>76.34558458873606</v>
      </c>
      <c r="AG208">
        <f t="shared" si="87"/>
        <v>3.3825097017167369</v>
      </c>
      <c r="AH208">
        <f t="shared" si="88"/>
        <v>4.430524332137721</v>
      </c>
      <c r="AI208">
        <f t="shared" si="89"/>
        <v>1.1818527421816603</v>
      </c>
      <c r="AJ208">
        <f t="shared" si="90"/>
        <v>-7.441540863980709</v>
      </c>
      <c r="AK208">
        <f t="shared" si="91"/>
        <v>-82.930395611345361</v>
      </c>
      <c r="AL208">
        <f>2*0.95*0.0000000567*(((DE208+$B$7)+273)^4-(AD208+273)^4)</f>
        <v>-6.3130087996514801</v>
      </c>
      <c r="AM208">
        <f t="shared" si="92"/>
        <v>1.3823578279075832</v>
      </c>
      <c r="AN208">
        <v>0</v>
      </c>
      <c r="AO208">
        <v>0</v>
      </c>
      <c r="AP208">
        <f>IF(AN208*$H$13&gt;=AR208,1,(AR208/(AR208-AN208*$H$13)))</f>
        <v>1</v>
      </c>
      <c r="AQ208">
        <f t="shared" si="93"/>
        <v>0</v>
      </c>
      <c r="AR208">
        <f>MAX(0,($B$13+$C$13*DJ208)/(1+$D$13*DJ208)*DC208/(DE208+273)*$E$13)</f>
        <v>52795.876626500169</v>
      </c>
      <c r="AS208" t="s">
        <v>414</v>
      </c>
      <c r="AT208">
        <v>12558.6</v>
      </c>
      <c r="AU208">
        <v>607.06799999999998</v>
      </c>
      <c r="AV208">
        <v>2188.17</v>
      </c>
      <c r="AW208">
        <f t="shared" si="94"/>
        <v>0.72256817340517421</v>
      </c>
      <c r="AX208">
        <v>-1.734461745173538</v>
      </c>
      <c r="AY208" t="s">
        <v>1336</v>
      </c>
      <c r="AZ208">
        <v>12634</v>
      </c>
      <c r="BA208">
        <v>805.12207999999998</v>
      </c>
      <c r="BB208">
        <v>1248.0899999999999</v>
      </c>
      <c r="BC208">
        <f t="shared" si="95"/>
        <v>0.35491664863912054</v>
      </c>
      <c r="BD208">
        <v>0.5</v>
      </c>
      <c r="BE208">
        <f t="shared" si="96"/>
        <v>505.19021712501166</v>
      </c>
      <c r="BF208">
        <f t="shared" si="97"/>
        <v>4.6013025280032238</v>
      </c>
      <c r="BG208">
        <f t="shared" si="98"/>
        <v>89.650209393639386</v>
      </c>
      <c r="BH208">
        <f t="shared" si="99"/>
        <v>1.2541343950072866E-2</v>
      </c>
      <c r="BI208">
        <f t="shared" si="100"/>
        <v>0.75321491238612615</v>
      </c>
      <c r="BJ208">
        <f t="shared" si="101"/>
        <v>502.13827847134343</v>
      </c>
      <c r="BK208" t="s">
        <v>1337</v>
      </c>
      <c r="BL208">
        <v>-588.52</v>
      </c>
      <c r="BM208">
        <f t="shared" si="102"/>
        <v>-588.52</v>
      </c>
      <c r="BN208">
        <f t="shared" si="103"/>
        <v>1.4715365077838938</v>
      </c>
      <c r="BO208">
        <f t="shared" si="104"/>
        <v>0.2411877970826686</v>
      </c>
      <c r="BP208">
        <f t="shared" si="105"/>
        <v>0.33856138063665736</v>
      </c>
      <c r="BQ208">
        <f t="shared" si="106"/>
        <v>0.69103388027243995</v>
      </c>
      <c r="BR208">
        <f t="shared" si="107"/>
        <v>0.59457264616704053</v>
      </c>
      <c r="BS208">
        <f t="shared" si="108"/>
        <v>-0.17630101802585285</v>
      </c>
      <c r="BT208">
        <f t="shared" si="109"/>
        <v>1.1763010180258529</v>
      </c>
      <c r="BU208">
        <v>3502</v>
      </c>
      <c r="BV208">
        <v>300</v>
      </c>
      <c r="BW208">
        <v>300</v>
      </c>
      <c r="BX208">
        <v>300</v>
      </c>
      <c r="BY208">
        <v>12634</v>
      </c>
      <c r="BZ208">
        <v>1191.19</v>
      </c>
      <c r="CA208">
        <v>-9.9336500000000005E-3</v>
      </c>
      <c r="CB208">
        <v>-11.25</v>
      </c>
      <c r="CC208" t="s">
        <v>417</v>
      </c>
      <c r="CD208" t="s">
        <v>417</v>
      </c>
      <c r="CE208" t="s">
        <v>417</v>
      </c>
      <c r="CF208" t="s">
        <v>417</v>
      </c>
      <c r="CG208" t="s">
        <v>417</v>
      </c>
      <c r="CH208" t="s">
        <v>417</v>
      </c>
      <c r="CI208" t="s">
        <v>417</v>
      </c>
      <c r="CJ208" t="s">
        <v>417</v>
      </c>
      <c r="CK208" t="s">
        <v>417</v>
      </c>
      <c r="CL208" t="s">
        <v>417</v>
      </c>
      <c r="CM208">
        <f>$B$11*DK208+$C$11*DL208+$F$11*DW208*(1-DZ208)</f>
        <v>599.99303225806466</v>
      </c>
      <c r="CN208">
        <f t="shared" si="110"/>
        <v>505.19021712501166</v>
      </c>
      <c r="CO208">
        <f>($B$11*$D$9+$C$11*$D$9+$F$11*((EJ208+EB208)/MAX(EJ208+EB208+EK208, 0.1)*$I$9+EK208/MAX(EJ208+EB208+EK208, 0.1)*$J$9))/($B$11+$C$11+$F$11)</f>
        <v>0.84199347319707352</v>
      </c>
      <c r="CP208">
        <f>($B$11*$K$9+$C$11*$K$9+$F$11*((EJ208+EB208)/MAX(EJ208+EB208+EK208, 0.1)*$P$9+EK208/MAX(EJ208+EB208+EK208, 0.1)*$Q$9))/($B$11+$C$11+$F$11)</f>
        <v>0.16344740327035187</v>
      </c>
      <c r="CQ208">
        <v>6</v>
      </c>
      <c r="CR208">
        <v>0.5</v>
      </c>
      <c r="CS208" t="s">
        <v>418</v>
      </c>
      <c r="CT208">
        <v>2</v>
      </c>
      <c r="CU208">
        <v>1690416973.599999</v>
      </c>
      <c r="CV208">
        <v>409.9512580645162</v>
      </c>
      <c r="CW208">
        <v>414.6204193548387</v>
      </c>
      <c r="CX208">
        <v>33.433077419354852</v>
      </c>
      <c r="CY208">
        <v>33.270022580645168</v>
      </c>
      <c r="CZ208">
        <v>408.86425806451621</v>
      </c>
      <c r="DA208">
        <v>32.882077419354843</v>
      </c>
      <c r="DB208">
        <v>600.16929032258065</v>
      </c>
      <c r="DC208">
        <v>101.0727096774193</v>
      </c>
      <c r="DD208">
        <v>9.9840467741935487E-2</v>
      </c>
      <c r="DE208">
        <v>30.68319032258065</v>
      </c>
      <c r="DF208">
        <v>31.204935483870969</v>
      </c>
      <c r="DG208">
        <v>999.90000000000032</v>
      </c>
      <c r="DH208">
        <v>0</v>
      </c>
      <c r="DI208">
        <v>0</v>
      </c>
      <c r="DJ208">
        <v>9999.9370967741906</v>
      </c>
      <c r="DK208">
        <v>0</v>
      </c>
      <c r="DL208">
        <v>85.33120000000001</v>
      </c>
      <c r="DM208">
        <v>-4.6315732258064521</v>
      </c>
      <c r="DN208">
        <v>424.1708064516128</v>
      </c>
      <c r="DO208">
        <v>428.88951612903242</v>
      </c>
      <c r="DP208">
        <v>0.16461129677419359</v>
      </c>
      <c r="DQ208">
        <v>414.6204193548387</v>
      </c>
      <c r="DR208">
        <v>33.270022580645168</v>
      </c>
      <c r="DS208">
        <v>3.3793293548387089</v>
      </c>
      <c r="DT208">
        <v>3.3626916129032249</v>
      </c>
      <c r="DU208">
        <v>26.025370967741939</v>
      </c>
      <c r="DV208">
        <v>25.941977419354838</v>
      </c>
      <c r="DW208">
        <v>599.99303225806466</v>
      </c>
      <c r="DX208">
        <v>0.93299329032258072</v>
      </c>
      <c r="DY208">
        <v>6.7006574193548385E-2</v>
      </c>
      <c r="DZ208">
        <v>0</v>
      </c>
      <c r="EA208">
        <v>807.33229032258066</v>
      </c>
      <c r="EB208">
        <v>4.9993100000000013</v>
      </c>
      <c r="EC208">
        <v>6903.3783870967754</v>
      </c>
      <c r="ED208">
        <v>5203.695161290324</v>
      </c>
      <c r="EE208">
        <v>37.186999999999983</v>
      </c>
      <c r="EF208">
        <v>39.125</v>
      </c>
      <c r="EG208">
        <v>38.156999999999996</v>
      </c>
      <c r="EH208">
        <v>38.820129032258059</v>
      </c>
      <c r="EI208">
        <v>38.875</v>
      </c>
      <c r="EJ208">
        <v>555.12516129032269</v>
      </c>
      <c r="EK208">
        <v>39.869032258064543</v>
      </c>
      <c r="EL208">
        <v>0</v>
      </c>
      <c r="EM208">
        <v>152.20000004768369</v>
      </c>
      <c r="EN208">
        <v>0</v>
      </c>
      <c r="EO208">
        <v>805.12207999999998</v>
      </c>
      <c r="EP208">
        <v>-132.77815364185611</v>
      </c>
      <c r="EQ208">
        <v>-984.21462083924769</v>
      </c>
      <c r="ER208">
        <v>6899.1719999999996</v>
      </c>
      <c r="ES208">
        <v>15</v>
      </c>
      <c r="ET208">
        <v>1690417002.0999999</v>
      </c>
      <c r="EU208" t="s">
        <v>1338</v>
      </c>
      <c r="EV208">
        <v>1690417001.0999999</v>
      </c>
      <c r="EW208">
        <v>1690417002.0999999</v>
      </c>
      <c r="EX208">
        <v>149</v>
      </c>
      <c r="EY208">
        <v>-3.5000000000000003E-2</v>
      </c>
      <c r="EZ208">
        <v>-1E-3</v>
      </c>
      <c r="FA208">
        <v>1.087</v>
      </c>
      <c r="FB208">
        <v>0.55100000000000005</v>
      </c>
      <c r="FC208">
        <v>415</v>
      </c>
      <c r="FD208">
        <v>33</v>
      </c>
      <c r="FE208">
        <v>0.28999999999999998</v>
      </c>
      <c r="FF208">
        <v>0.17</v>
      </c>
      <c r="FG208">
        <v>4.5614317177179036</v>
      </c>
      <c r="FH208">
        <v>0.21119084517263159</v>
      </c>
      <c r="FI208">
        <v>2.349474250045511E-2</v>
      </c>
      <c r="FJ208">
        <v>1</v>
      </c>
      <c r="FK208">
        <v>-4.6150207317073173</v>
      </c>
      <c r="FL208">
        <v>-0.35343846689894809</v>
      </c>
      <c r="FM208">
        <v>4.4100914895119331E-2</v>
      </c>
      <c r="FN208">
        <v>1</v>
      </c>
      <c r="FO208">
        <v>409.98929032258059</v>
      </c>
      <c r="FP208">
        <v>-0.13964516129141399</v>
      </c>
      <c r="FQ208">
        <v>1.7406327267068668E-2</v>
      </c>
      <c r="FR208">
        <v>1</v>
      </c>
      <c r="FS208">
        <v>0.13602529756097559</v>
      </c>
      <c r="FT208">
        <v>0.5732722473867593</v>
      </c>
      <c r="FU208">
        <v>5.6740340904335773E-2</v>
      </c>
      <c r="FV208">
        <v>0</v>
      </c>
      <c r="FW208">
        <v>33.431438709677423</v>
      </c>
      <c r="FX208">
        <v>0.44831129032256017</v>
      </c>
      <c r="FY208">
        <v>3.3745801912565418E-2</v>
      </c>
      <c r="FZ208">
        <v>1</v>
      </c>
      <c r="GA208">
        <v>4</v>
      </c>
      <c r="GB208">
        <v>5</v>
      </c>
      <c r="GC208" t="s">
        <v>489</v>
      </c>
      <c r="GD208">
        <v>3.1721599999999999</v>
      </c>
      <c r="GE208">
        <v>2.7965599999999999</v>
      </c>
      <c r="GF208">
        <v>0.101664</v>
      </c>
      <c r="GG208">
        <v>0.103284</v>
      </c>
      <c r="GH208">
        <v>0.148755</v>
      </c>
      <c r="GI208">
        <v>0.14932100000000001</v>
      </c>
      <c r="GJ208">
        <v>27738.3</v>
      </c>
      <c r="GK208">
        <v>22130</v>
      </c>
      <c r="GL208">
        <v>28884.1</v>
      </c>
      <c r="GM208">
        <v>24196.6</v>
      </c>
      <c r="GN208">
        <v>31258.3</v>
      </c>
      <c r="GO208">
        <v>30032</v>
      </c>
      <c r="GP208">
        <v>39837.800000000003</v>
      </c>
      <c r="GQ208">
        <v>39479.800000000003</v>
      </c>
      <c r="GR208">
        <v>2.10005</v>
      </c>
      <c r="GS208">
        <v>1.8265499999999999</v>
      </c>
      <c r="GT208">
        <v>0.108182</v>
      </c>
      <c r="GU208">
        <v>0</v>
      </c>
      <c r="GV208">
        <v>29.4695</v>
      </c>
      <c r="GW208">
        <v>999.9</v>
      </c>
      <c r="GX208">
        <v>64.7</v>
      </c>
      <c r="GY208">
        <v>34.5</v>
      </c>
      <c r="GZ208">
        <v>35.167700000000004</v>
      </c>
      <c r="HA208">
        <v>61.99</v>
      </c>
      <c r="HB208">
        <v>28.421500000000002</v>
      </c>
      <c r="HC208">
        <v>1</v>
      </c>
      <c r="HD208">
        <v>0.391677</v>
      </c>
      <c r="HE208">
        <v>0</v>
      </c>
      <c r="HF208">
        <v>20.286100000000001</v>
      </c>
      <c r="HG208">
        <v>5.2237299999999998</v>
      </c>
      <c r="HH208">
        <v>11.912599999999999</v>
      </c>
      <c r="HI208">
        <v>4.9637000000000002</v>
      </c>
      <c r="HJ208">
        <v>3.2919999999999998</v>
      </c>
      <c r="HK208">
        <v>9999</v>
      </c>
      <c r="HL208">
        <v>9999</v>
      </c>
      <c r="HM208">
        <v>9999</v>
      </c>
      <c r="HN208">
        <v>999.9</v>
      </c>
      <c r="HO208">
        <v>4.9702200000000003</v>
      </c>
      <c r="HP208">
        <v>1.8751500000000001</v>
      </c>
      <c r="HQ208">
        <v>1.87391</v>
      </c>
      <c r="HR208">
        <v>1.87303</v>
      </c>
      <c r="HS208">
        <v>1.8745400000000001</v>
      </c>
      <c r="HT208">
        <v>1.86951</v>
      </c>
      <c r="HU208">
        <v>1.8736299999999999</v>
      </c>
      <c r="HV208">
        <v>1.87866</v>
      </c>
      <c r="HW208">
        <v>0</v>
      </c>
      <c r="HX208">
        <v>0</v>
      </c>
      <c r="HY208">
        <v>0</v>
      </c>
      <c r="HZ208">
        <v>0</v>
      </c>
      <c r="IA208" t="s">
        <v>421</v>
      </c>
      <c r="IB208" t="s">
        <v>422</v>
      </c>
      <c r="IC208" t="s">
        <v>423</v>
      </c>
      <c r="ID208" t="s">
        <v>423</v>
      </c>
      <c r="IE208" t="s">
        <v>423</v>
      </c>
      <c r="IF208" t="s">
        <v>423</v>
      </c>
      <c r="IG208">
        <v>0</v>
      </c>
      <c r="IH208">
        <v>100</v>
      </c>
      <c r="II208">
        <v>100</v>
      </c>
      <c r="IJ208">
        <v>1.087</v>
      </c>
      <c r="IK208">
        <v>0.55100000000000005</v>
      </c>
      <c r="IL208">
        <v>1.103429238049441</v>
      </c>
      <c r="IM208">
        <v>7.5022699049890511E-4</v>
      </c>
      <c r="IN208">
        <v>-1.9075414379404558E-6</v>
      </c>
      <c r="IO208">
        <v>4.87577687351772E-10</v>
      </c>
      <c r="IP208">
        <v>0.55255714285713964</v>
      </c>
      <c r="IQ208">
        <v>0</v>
      </c>
      <c r="IR208">
        <v>0</v>
      </c>
      <c r="IS208">
        <v>0</v>
      </c>
      <c r="IT208">
        <v>1</v>
      </c>
      <c r="IU208">
        <v>1943</v>
      </c>
      <c r="IV208">
        <v>1</v>
      </c>
      <c r="IW208">
        <v>21</v>
      </c>
      <c r="IX208">
        <v>2.1</v>
      </c>
      <c r="IY208">
        <v>2.1</v>
      </c>
      <c r="IZ208">
        <v>1.09985</v>
      </c>
      <c r="JA208">
        <v>2.4279799999999998</v>
      </c>
      <c r="JB208">
        <v>1.42578</v>
      </c>
      <c r="JC208">
        <v>2.2668499999999998</v>
      </c>
      <c r="JD208">
        <v>1.5478499999999999</v>
      </c>
      <c r="JE208">
        <v>2.4572799999999999</v>
      </c>
      <c r="JF208">
        <v>37.194099999999999</v>
      </c>
      <c r="JG208">
        <v>13.8956</v>
      </c>
      <c r="JH208">
        <v>18</v>
      </c>
      <c r="JI208">
        <v>629.30600000000004</v>
      </c>
      <c r="JJ208">
        <v>433.08100000000002</v>
      </c>
      <c r="JK208">
        <v>30.478000000000002</v>
      </c>
      <c r="JL208">
        <v>32.2224</v>
      </c>
      <c r="JM208">
        <v>30.0001</v>
      </c>
      <c r="JN208">
        <v>32.280500000000004</v>
      </c>
      <c r="JO208">
        <v>32.233800000000002</v>
      </c>
      <c r="JP208">
        <v>22.037800000000001</v>
      </c>
      <c r="JQ208">
        <v>0</v>
      </c>
      <c r="JR208">
        <v>100</v>
      </c>
      <c r="JS208">
        <v>-999.9</v>
      </c>
      <c r="JT208">
        <v>414.56299999999999</v>
      </c>
      <c r="JU208">
        <v>35</v>
      </c>
      <c r="JV208">
        <v>94.105400000000003</v>
      </c>
      <c r="JW208">
        <v>100.44199999999999</v>
      </c>
    </row>
    <row r="209" spans="1:283" x14ac:dyDescent="0.2">
      <c r="A209">
        <v>193</v>
      </c>
      <c r="B209">
        <v>1690417126.5999999</v>
      </c>
      <c r="C209">
        <v>38756.5</v>
      </c>
      <c r="D209" t="s">
        <v>1339</v>
      </c>
      <c r="E209" t="s">
        <v>1340</v>
      </c>
      <c r="F209">
        <v>15</v>
      </c>
      <c r="P209">
        <v>1690417118.849999</v>
      </c>
      <c r="Q209">
        <f t="shared" ref="Q209:Q272" si="111">(R209)/1000</f>
        <v>4.8370787283743004E-4</v>
      </c>
      <c r="R209">
        <f t="shared" ref="R209:R245" si="112">1000*DB209*AP209*(CX209-CY209)/(100*CQ209*(1000-AP209*CX209))</f>
        <v>0.48370787283743005</v>
      </c>
      <c r="S209">
        <f t="shared" ref="S209:S245" si="113">DB209*AP209*(CW209-CV209*(1000-AP209*CY209)/(1000-AP209*CX209))/(100*CQ209)</f>
        <v>10.413697407122504</v>
      </c>
      <c r="T209">
        <f t="shared" ref="T209:T272" si="114">CV209 - IF(AP209&gt;1, S209*CQ209*100/(AR209*DJ209), 0)</f>
        <v>409.88969999999989</v>
      </c>
      <c r="U209">
        <f t="shared" ref="U209:U272" si="115">((AA209-Q209/2)*T209-S209)/(AA209+Q209/2)</f>
        <v>4.972381388079949</v>
      </c>
      <c r="V209">
        <f t="shared" ref="V209:V272" si="116">U209*(DC209+DD209)/1000</f>
        <v>0.50310225495817718</v>
      </c>
      <c r="W209">
        <f t="shared" ref="W209:W245" si="117">(CV209 - IF(AP209&gt;1, S209*CQ209*100/(AR209*DJ209), 0))*(DC209+DD209)/1000</f>
        <v>41.472368320033418</v>
      </c>
      <c r="X209">
        <f t="shared" ref="X209:X272" si="118">2/((1/Z209-1/Y209)+SIGN(Z209)*SQRT((1/Z209-1/Y209)*(1/Z209-1/Y209) + 4*CR209/((CR209+1)*(CR209+1))*(2*1/Z209*1/Y209-1/Y209*1/Y209)))</f>
        <v>4.1825590923760099E-2</v>
      </c>
      <c r="Y209">
        <f>IF(LEFT(CS209,1)&lt;&gt;"0",IF(LEFT(CS209,1)="1",3,CT209),$D$5+$E$5*(DJ209*DC209/($K$5*1000))+$F$5*(DJ209*DC209/($K$5*1000))*MAX(MIN(CQ209,$J$5),$I$5)*MAX(MIN(CQ209,$J$5),$I$5)+$G$5*MAX(MIN(CQ209,$J$5),$I$5)*(DJ209*DC209/($K$5*1000))+$H$5*(DJ209*DC209/($K$5*1000))*(DJ209*DC209/($K$5*1000)))</f>
        <v>2.9485716499973202</v>
      </c>
      <c r="Z209">
        <f t="shared" ref="Z209:Z245" si="119">Q209*(1000-(1000*0.61365*EXP(17.502*AD209/(240.97+AD209))/(DC209+DD209)+CX209)/2)/(1000*0.61365*EXP(17.502*AD209/(240.97+AD209))/(DC209+DD209)-CX209)</f>
        <v>4.1498761714149852E-2</v>
      </c>
      <c r="AA209">
        <f t="shared" ref="AA209:AA245" si="120">1/((CR209+1)/(X209/1.6)+1/(Y209/1.37)) + CR209/((CR209+1)/(X209/1.6) + CR209/(Y209/1.37))</f>
        <v>2.5965877356443505E-2</v>
      </c>
      <c r="AB209">
        <f t="shared" ref="AB209:AB245" si="121">(CM209*CP209)</f>
        <v>98.068913671767064</v>
      </c>
      <c r="AC209">
        <f>(DE209+(AB209+2*0.95*0.0000000567*(((DE209+$B$7)+273)^4-(DE209+273)^4)-44100*Q209)/(1.84*29.3*Y209+8*0.95*0.0000000567*(DE209+273)^3))</f>
        <v>31.070145248099735</v>
      </c>
      <c r="AD209">
        <f>($C$7*DF209+$D$7*DG209+$E$7*AC209)</f>
        <v>31.015736666666669</v>
      </c>
      <c r="AE209">
        <f t="shared" ref="AE209:AE272" si="122">0.61365*EXP(17.502*AD209/(240.97+AD209))</f>
        <v>4.5154278001115902</v>
      </c>
      <c r="AF209">
        <f t="shared" ref="AF209:AF272" si="123">(AG209/AH209*100)</f>
        <v>76.606490594929284</v>
      </c>
      <c r="AG209">
        <f t="shared" ref="AG209:AG245" si="124">CX209*(DC209+DD209)/1000</f>
        <v>3.3821122733247044</v>
      </c>
      <c r="AH209">
        <f t="shared" ref="AH209:AH245" si="125">0.61365*EXP(17.502*DE209/(240.97+DE209))</f>
        <v>4.4149160822523985</v>
      </c>
      <c r="AI209">
        <f t="shared" ref="AI209:AI245" si="126">(AE209-CX209*(DC209+DD209)/1000)</f>
        <v>1.1333155267868857</v>
      </c>
      <c r="AJ209">
        <f t="shared" ref="AJ209:AJ245" si="127">(-Q209*44100)</f>
        <v>-21.331517192130665</v>
      </c>
      <c r="AK209">
        <f t="shared" ref="AK209:AK245" si="128">2*29.3*Y209*0.92*(DE209-AD209)</f>
        <v>-62.676617177618972</v>
      </c>
      <c r="AL209">
        <f>2*0.95*0.0000000567*(((DE209+$B$7)+273)^4-(AD209+273)^4)</f>
        <v>-4.7648398319175058</v>
      </c>
      <c r="AM209">
        <f t="shared" ref="AM209:AM272" si="129">AB209+AL209+AJ209+AK209</f>
        <v>9.2959394700999312</v>
      </c>
      <c r="AN209">
        <v>0</v>
      </c>
      <c r="AO209">
        <v>0</v>
      </c>
      <c r="AP209">
        <f>IF(AN209*$H$13&gt;=AR209,1,(AR209/(AR209-AN209*$H$13)))</f>
        <v>1</v>
      </c>
      <c r="AQ209">
        <f t="shared" ref="AQ209:AQ272" si="130">(AP209-1)*100</f>
        <v>0</v>
      </c>
      <c r="AR209">
        <f>MAX(0,($B$13+$C$13*DJ209)/(1+$D$13*DJ209)*DC209/(DE209+273)*$E$13)</f>
        <v>52814.925471699637</v>
      </c>
      <c r="AS209" t="s">
        <v>414</v>
      </c>
      <c r="AT209">
        <v>12558.6</v>
      </c>
      <c r="AU209">
        <v>607.06799999999998</v>
      </c>
      <c r="AV209">
        <v>2188.17</v>
      </c>
      <c r="AW209">
        <f t="shared" ref="AW209:AW272" si="131">1-AU209/AV209</f>
        <v>0.72256817340517421</v>
      </c>
      <c r="AX209">
        <v>-1.734461745173538</v>
      </c>
      <c r="AY209" t="s">
        <v>1341</v>
      </c>
      <c r="AZ209">
        <v>12608.4</v>
      </c>
      <c r="BA209">
        <v>858.32123076923074</v>
      </c>
      <c r="BB209">
        <v>1941.13</v>
      </c>
      <c r="BC209">
        <f t="shared" ref="BC209:BC272" si="132">1-BA209/BB209</f>
        <v>0.55782393205543634</v>
      </c>
      <c r="BD209">
        <v>0.5</v>
      </c>
      <c r="BE209">
        <f t="shared" ref="BE209:BE245" si="133">CN209</f>
        <v>505.19776720816947</v>
      </c>
      <c r="BF209">
        <f t="shared" ref="BF209:BF245" si="134">S209</f>
        <v>10.413697407122504</v>
      </c>
      <c r="BG209">
        <f t="shared" ref="BG209:BG245" si="135">BC209*BD209*BE209</f>
        <v>140.90570248484403</v>
      </c>
      <c r="BH209">
        <f t="shared" ref="BH209:BH245" si="136">(BF209-AX209)/BE209</f>
        <v>2.4046343710957707E-2</v>
      </c>
      <c r="BI209">
        <f t="shared" ref="BI209:BI245" si="137">(AV209-BB209)/BB209</f>
        <v>0.12726607697578213</v>
      </c>
      <c r="BJ209">
        <f t="shared" ref="BJ209:BJ245" si="138">AU209/(AW209+AU209/BB209)</f>
        <v>586.36482983555186</v>
      </c>
      <c r="BK209" t="s">
        <v>1342</v>
      </c>
      <c r="BL209">
        <v>75.16</v>
      </c>
      <c r="BM209">
        <f t="shared" ref="BM209:BM272" si="139">IF(BL209&lt;&gt;0, BL209, BJ209)</f>
        <v>75.16</v>
      </c>
      <c r="BN209">
        <f t="shared" ref="BN209:BN272" si="140">1-BM209/BB209</f>
        <v>0.96128028519470621</v>
      </c>
      <c r="BO209">
        <f t="shared" ref="BO209:BO245" si="141">(BB209-BA209)/(BB209-BM209)</f>
        <v>0.58029269989912458</v>
      </c>
      <c r="BP209">
        <f t="shared" ref="BP209:BP245" si="142">(AV209-BB209)/(AV209-BM209)</f>
        <v>0.11691378649414813</v>
      </c>
      <c r="BQ209">
        <f t="shared" ref="BQ209:BQ245" si="143">(BB209-BA209)/(BB209-AU209)</f>
        <v>0.81166300309188733</v>
      </c>
      <c r="BR209">
        <f t="shared" ref="BR209:BR245" si="144">(AV209-BB209)/(AV209-AU209)</f>
        <v>0.15624545411997451</v>
      </c>
      <c r="BS209">
        <f t="shared" ref="BS209:BS245" si="145">(BO209*BM209/BA209)</f>
        <v>5.0814074918466658E-2</v>
      </c>
      <c r="BT209">
        <f t="shared" ref="BT209:BT272" si="146">(1-BS209)</f>
        <v>0.94918592508153332</v>
      </c>
      <c r="BU209">
        <v>3504</v>
      </c>
      <c r="BV209">
        <v>300</v>
      </c>
      <c r="BW209">
        <v>300</v>
      </c>
      <c r="BX209">
        <v>300</v>
      </c>
      <c r="BY209">
        <v>12608.4</v>
      </c>
      <c r="BZ209">
        <v>1740</v>
      </c>
      <c r="CA209">
        <v>-9.9168999999999993E-3</v>
      </c>
      <c r="CB209">
        <v>-44.97</v>
      </c>
      <c r="CC209" t="s">
        <v>417</v>
      </c>
      <c r="CD209" t="s">
        <v>417</v>
      </c>
      <c r="CE209" t="s">
        <v>417</v>
      </c>
      <c r="CF209" t="s">
        <v>417</v>
      </c>
      <c r="CG209" t="s">
        <v>417</v>
      </c>
      <c r="CH209" t="s">
        <v>417</v>
      </c>
      <c r="CI209" t="s">
        <v>417</v>
      </c>
      <c r="CJ209" t="s">
        <v>417</v>
      </c>
      <c r="CK209" t="s">
        <v>417</v>
      </c>
      <c r="CL209" t="s">
        <v>417</v>
      </c>
      <c r="CM209">
        <f>$B$11*DK209+$C$11*DL209+$F$11*DW209*(1-DZ209)</f>
        <v>600.00189999999998</v>
      </c>
      <c r="CN209">
        <f t="shared" ref="CN209:CN272" si="147">CM209*CO209</f>
        <v>505.19776720816947</v>
      </c>
      <c r="CO209">
        <f>($B$11*$D$9+$C$11*$D$9+$F$11*((EJ209+EB209)/MAX(EJ209+EB209+EK209, 0.1)*$I$9+EK209/MAX(EJ209+EB209+EK209, 0.1)*$J$9))/($B$11+$C$11+$F$11)</f>
        <v>0.84199361236717662</v>
      </c>
      <c r="CP209">
        <f>($B$11*$K$9+$C$11*$K$9+$F$11*((EJ209+EB209)/MAX(EJ209+EB209+EK209, 0.1)*$P$9+EK209/MAX(EJ209+EB209+EK209, 0.1)*$Q$9))/($B$11+$C$11+$F$11)</f>
        <v>0.16344767186865086</v>
      </c>
      <c r="CQ209">
        <v>6</v>
      </c>
      <c r="CR209">
        <v>0.5</v>
      </c>
      <c r="CS209" t="s">
        <v>418</v>
      </c>
      <c r="CT209">
        <v>2</v>
      </c>
      <c r="CU209">
        <v>1690417118.849999</v>
      </c>
      <c r="CV209">
        <v>409.88969999999989</v>
      </c>
      <c r="CW209">
        <v>420.49843333333331</v>
      </c>
      <c r="CX209">
        <v>33.426906666666667</v>
      </c>
      <c r="CY209">
        <v>32.959509999999987</v>
      </c>
      <c r="CZ209">
        <v>408.80020000000002</v>
      </c>
      <c r="DA209">
        <v>32.887906666666673</v>
      </c>
      <c r="DB209">
        <v>600.18273333333332</v>
      </c>
      <c r="DC209">
        <v>101.07940000000001</v>
      </c>
      <c r="DD209">
        <v>9.9937563333333326E-2</v>
      </c>
      <c r="DE209">
        <v>30.621453333333339</v>
      </c>
      <c r="DF209">
        <v>31.015736666666669</v>
      </c>
      <c r="DG209">
        <v>999.9000000000002</v>
      </c>
      <c r="DH209">
        <v>0</v>
      </c>
      <c r="DI209">
        <v>0</v>
      </c>
      <c r="DJ209">
        <v>10000.888333333331</v>
      </c>
      <c r="DK209">
        <v>0</v>
      </c>
      <c r="DL209">
        <v>76.722986666666657</v>
      </c>
      <c r="DM209">
        <v>-10.608599999999999</v>
      </c>
      <c r="DN209">
        <v>424.07023333333342</v>
      </c>
      <c r="DO209">
        <v>434.83013333333332</v>
      </c>
      <c r="DP209">
        <v>0.47954773333333328</v>
      </c>
      <c r="DQ209">
        <v>420.49843333333331</v>
      </c>
      <c r="DR209">
        <v>32.959509999999987</v>
      </c>
      <c r="DS209">
        <v>3.380001333333333</v>
      </c>
      <c r="DT209">
        <v>3.331528333333333</v>
      </c>
      <c r="DU209">
        <v>26.028729999999999</v>
      </c>
      <c r="DV209">
        <v>25.784796666666669</v>
      </c>
      <c r="DW209">
        <v>600.00189999999998</v>
      </c>
      <c r="DX209">
        <v>0.93299393333333336</v>
      </c>
      <c r="DY209">
        <v>6.7006366666666664E-2</v>
      </c>
      <c r="DZ209">
        <v>0</v>
      </c>
      <c r="EA209">
        <v>858.57143333333329</v>
      </c>
      <c r="EB209">
        <v>4.9993100000000004</v>
      </c>
      <c r="EC209">
        <v>5601.1393333333317</v>
      </c>
      <c r="ED209">
        <v>5203.7719999999999</v>
      </c>
      <c r="EE209">
        <v>37.012399999999992</v>
      </c>
      <c r="EF209">
        <v>38.945399999999992</v>
      </c>
      <c r="EG209">
        <v>37.953799999999987</v>
      </c>
      <c r="EH209">
        <v>38.691199999999988</v>
      </c>
      <c r="EI209">
        <v>38.745800000000003</v>
      </c>
      <c r="EJ209">
        <v>555.1343333333333</v>
      </c>
      <c r="EK209">
        <v>39.872666666666653</v>
      </c>
      <c r="EL209">
        <v>0</v>
      </c>
      <c r="EM209">
        <v>144.39999985694891</v>
      </c>
      <c r="EN209">
        <v>0</v>
      </c>
      <c r="EO209">
        <v>858.32123076923074</v>
      </c>
      <c r="EP209">
        <v>-95.350290605551834</v>
      </c>
      <c r="EQ209">
        <v>-668.27658122661251</v>
      </c>
      <c r="ER209">
        <v>5598.6773076923082</v>
      </c>
      <c r="ES209">
        <v>15</v>
      </c>
      <c r="ET209">
        <v>1690417143.5999999</v>
      </c>
      <c r="EU209" t="s">
        <v>1343</v>
      </c>
      <c r="EV209">
        <v>1690417001.0999999</v>
      </c>
      <c r="EW209">
        <v>1690417143.5999999</v>
      </c>
      <c r="EX209">
        <v>150</v>
      </c>
      <c r="EY209">
        <v>-3.5000000000000003E-2</v>
      </c>
      <c r="EZ209">
        <v>-1.2E-2</v>
      </c>
      <c r="FA209">
        <v>1.087</v>
      </c>
      <c r="FB209">
        <v>0.53900000000000003</v>
      </c>
      <c r="FC209">
        <v>415</v>
      </c>
      <c r="FD209">
        <v>33</v>
      </c>
      <c r="FE209">
        <v>0.28999999999999998</v>
      </c>
      <c r="FF209">
        <v>0.41</v>
      </c>
      <c r="FG209">
        <v>10.38283476733319</v>
      </c>
      <c r="FH209">
        <v>0.89015469893174604</v>
      </c>
      <c r="FI209">
        <v>8.1931316955993511E-2</v>
      </c>
      <c r="FJ209">
        <v>1</v>
      </c>
      <c r="FK209">
        <v>-10.538567499999999</v>
      </c>
      <c r="FL209">
        <v>-1.114103189493413</v>
      </c>
      <c r="FM209">
        <v>0.1185802858562502</v>
      </c>
      <c r="FN209">
        <v>1</v>
      </c>
      <c r="FO209">
        <v>409.88856666666669</v>
      </c>
      <c r="FP209">
        <v>-1.9408231367710801E-2</v>
      </c>
      <c r="FQ209">
        <v>1.6435091183872728E-2</v>
      </c>
      <c r="FR209">
        <v>1</v>
      </c>
      <c r="FS209">
        <v>0.47296579999999999</v>
      </c>
      <c r="FT209">
        <v>0.10322591369605939</v>
      </c>
      <c r="FU209">
        <v>1.143539726069891E-2</v>
      </c>
      <c r="FV209">
        <v>1</v>
      </c>
      <c r="FW209">
        <v>33.43524</v>
      </c>
      <c r="FX209">
        <v>0.2282375973304395</v>
      </c>
      <c r="FY209">
        <v>1.7372748775020989E-2</v>
      </c>
      <c r="FZ209">
        <v>1</v>
      </c>
      <c r="GA209">
        <v>5</v>
      </c>
      <c r="GB209">
        <v>5</v>
      </c>
      <c r="GC209" t="s">
        <v>420</v>
      </c>
      <c r="GD209">
        <v>3.1720899999999999</v>
      </c>
      <c r="GE209">
        <v>2.7963399999999998</v>
      </c>
      <c r="GF209">
        <v>0.101676</v>
      </c>
      <c r="GG209">
        <v>0.104419</v>
      </c>
      <c r="GH209">
        <v>0.14874999999999999</v>
      </c>
      <c r="GI209">
        <v>0.14851700000000001</v>
      </c>
      <c r="GJ209">
        <v>27739.4</v>
      </c>
      <c r="GK209">
        <v>22105.4</v>
      </c>
      <c r="GL209">
        <v>28885.7</v>
      </c>
      <c r="GM209">
        <v>24200.400000000001</v>
      </c>
      <c r="GN209">
        <v>31259.5</v>
      </c>
      <c r="GO209">
        <v>30065.8</v>
      </c>
      <c r="GP209">
        <v>39838.9</v>
      </c>
      <c r="GQ209">
        <v>39486.5</v>
      </c>
      <c r="GR209">
        <v>2.10025</v>
      </c>
      <c r="GS209">
        <v>1.8173699999999999</v>
      </c>
      <c r="GT209">
        <v>0.110343</v>
      </c>
      <c r="GU209">
        <v>0</v>
      </c>
      <c r="GV209">
        <v>29.202000000000002</v>
      </c>
      <c r="GW209">
        <v>999.9</v>
      </c>
      <c r="GX209">
        <v>64.8</v>
      </c>
      <c r="GY209">
        <v>34.4</v>
      </c>
      <c r="GZ209">
        <v>35.024099999999997</v>
      </c>
      <c r="HA209">
        <v>62.01</v>
      </c>
      <c r="HB209">
        <v>29.254799999999999</v>
      </c>
      <c r="HC209">
        <v>1</v>
      </c>
      <c r="HD209">
        <v>0.389322</v>
      </c>
      <c r="HE209">
        <v>0</v>
      </c>
      <c r="HF209">
        <v>20.285799999999998</v>
      </c>
      <c r="HG209">
        <v>5.2246300000000003</v>
      </c>
      <c r="HH209">
        <v>11.9114</v>
      </c>
      <c r="HI209">
        <v>4.9638499999999999</v>
      </c>
      <c r="HJ209">
        <v>3.2919999999999998</v>
      </c>
      <c r="HK209">
        <v>9999</v>
      </c>
      <c r="HL209">
        <v>9999</v>
      </c>
      <c r="HM209">
        <v>9999</v>
      </c>
      <c r="HN209">
        <v>999.9</v>
      </c>
      <c r="HO209">
        <v>4.9702599999999997</v>
      </c>
      <c r="HP209">
        <v>1.8751500000000001</v>
      </c>
      <c r="HQ209">
        <v>1.87391</v>
      </c>
      <c r="HR209">
        <v>1.87304</v>
      </c>
      <c r="HS209">
        <v>1.8745400000000001</v>
      </c>
      <c r="HT209">
        <v>1.86951</v>
      </c>
      <c r="HU209">
        <v>1.8736299999999999</v>
      </c>
      <c r="HV209">
        <v>1.8787199999999999</v>
      </c>
      <c r="HW209">
        <v>0</v>
      </c>
      <c r="HX209">
        <v>0</v>
      </c>
      <c r="HY209">
        <v>0</v>
      </c>
      <c r="HZ209">
        <v>0</v>
      </c>
      <c r="IA209" t="s">
        <v>421</v>
      </c>
      <c r="IB209" t="s">
        <v>422</v>
      </c>
      <c r="IC209" t="s">
        <v>423</v>
      </c>
      <c r="ID209" t="s">
        <v>423</v>
      </c>
      <c r="IE209" t="s">
        <v>423</v>
      </c>
      <c r="IF209" t="s">
        <v>423</v>
      </c>
      <c r="IG209">
        <v>0</v>
      </c>
      <c r="IH209">
        <v>100</v>
      </c>
      <c r="II209">
        <v>100</v>
      </c>
      <c r="IJ209">
        <v>1.0900000000000001</v>
      </c>
      <c r="IK209">
        <v>0.53900000000000003</v>
      </c>
      <c r="IL209">
        <v>1.0684092131364411</v>
      </c>
      <c r="IM209">
        <v>7.5022699049890511E-4</v>
      </c>
      <c r="IN209">
        <v>-1.9075414379404558E-6</v>
      </c>
      <c r="IO209">
        <v>4.87577687351772E-10</v>
      </c>
      <c r="IP209">
        <v>0.55114761904761878</v>
      </c>
      <c r="IQ209">
        <v>0</v>
      </c>
      <c r="IR209">
        <v>0</v>
      </c>
      <c r="IS209">
        <v>0</v>
      </c>
      <c r="IT209">
        <v>1</v>
      </c>
      <c r="IU209">
        <v>1943</v>
      </c>
      <c r="IV209">
        <v>1</v>
      </c>
      <c r="IW209">
        <v>21</v>
      </c>
      <c r="IX209">
        <v>2.1</v>
      </c>
      <c r="IY209">
        <v>2.1</v>
      </c>
      <c r="IZ209">
        <v>1.11206</v>
      </c>
      <c r="JA209">
        <v>2.4304199999999998</v>
      </c>
      <c r="JB209">
        <v>1.42578</v>
      </c>
      <c r="JC209">
        <v>2.2668499999999998</v>
      </c>
      <c r="JD209">
        <v>1.5478499999999999</v>
      </c>
      <c r="JE209">
        <v>2.47437</v>
      </c>
      <c r="JF209">
        <v>37.122500000000002</v>
      </c>
      <c r="JG209">
        <v>13.869400000000001</v>
      </c>
      <c r="JH209">
        <v>18</v>
      </c>
      <c r="JI209">
        <v>628.95799999999997</v>
      </c>
      <c r="JJ209">
        <v>427.29899999999998</v>
      </c>
      <c r="JK209">
        <v>30.519600000000001</v>
      </c>
      <c r="JL209">
        <v>32.235599999999998</v>
      </c>
      <c r="JM209">
        <v>30.0001</v>
      </c>
      <c r="JN209">
        <v>32.229300000000002</v>
      </c>
      <c r="JO209">
        <v>32.178100000000001</v>
      </c>
      <c r="JP209">
        <v>22.2883</v>
      </c>
      <c r="JQ209">
        <v>0</v>
      </c>
      <c r="JR209">
        <v>100</v>
      </c>
      <c r="JS209">
        <v>-999.9</v>
      </c>
      <c r="JT209">
        <v>420.53800000000001</v>
      </c>
      <c r="JU209">
        <v>35</v>
      </c>
      <c r="JV209">
        <v>94.108999999999995</v>
      </c>
      <c r="JW209">
        <v>100.458</v>
      </c>
    </row>
    <row r="210" spans="1:283" x14ac:dyDescent="0.2">
      <c r="A210">
        <v>194</v>
      </c>
      <c r="B210">
        <v>1690417281.0999999</v>
      </c>
      <c r="C210">
        <v>38911</v>
      </c>
      <c r="D210" t="s">
        <v>1344</v>
      </c>
      <c r="E210" t="s">
        <v>1345</v>
      </c>
      <c r="F210">
        <v>15</v>
      </c>
      <c r="P210">
        <v>1690417273.349999</v>
      </c>
      <c r="Q210">
        <f t="shared" si="111"/>
        <v>4.3744673122457294E-4</v>
      </c>
      <c r="R210">
        <f t="shared" si="112"/>
        <v>0.43744673122457295</v>
      </c>
      <c r="S210">
        <f t="shared" si="113"/>
        <v>4.4435098445345576</v>
      </c>
      <c r="T210">
        <f t="shared" si="114"/>
        <v>410.07546666666673</v>
      </c>
      <c r="U210">
        <f t="shared" si="115"/>
        <v>191.61540331610541</v>
      </c>
      <c r="V210">
        <f t="shared" si="116"/>
        <v>19.388074265917606</v>
      </c>
      <c r="W210">
        <f t="shared" si="117"/>
        <v>41.492351161603629</v>
      </c>
      <c r="X210">
        <f t="shared" si="118"/>
        <v>3.3690213030831848E-2</v>
      </c>
      <c r="Y210">
        <f>IF(LEFT(CS210,1)&lt;&gt;"0",IF(LEFT(CS210,1)="1",3,CT210),$D$5+$E$5*(DJ210*DC210/($K$5*1000))+$F$5*(DJ210*DC210/($K$5*1000))*MAX(MIN(CQ210,$J$5),$I$5)*MAX(MIN(CQ210,$J$5),$I$5)+$G$5*MAX(MIN(CQ210,$J$5),$I$5)*(DJ210*DC210/($K$5*1000))+$H$5*(DJ210*DC210/($K$5*1000))*(DJ210*DC210/($K$5*1000)))</f>
        <v>2.9475108000371022</v>
      </c>
      <c r="Z210">
        <f t="shared" si="119"/>
        <v>3.3477735817551396E-2</v>
      </c>
      <c r="AA210">
        <f t="shared" si="120"/>
        <v>2.0942563260790248E-2</v>
      </c>
      <c r="AB210">
        <f t="shared" si="121"/>
        <v>161.90352185569037</v>
      </c>
      <c r="AC210">
        <f>(DE210+(AB210+2*0.95*0.0000000567*(((DE210+$B$7)+273)^4-(DE210+273)^4)-44100*Q210)/(1.84*29.3*Y210+8*0.95*0.0000000567*(DE210+273)^3))</f>
        <v>31.661877478125593</v>
      </c>
      <c r="AD210">
        <f>($C$7*DF210+$D$7*DG210+$E$7*AC210)</f>
        <v>31.443909999999999</v>
      </c>
      <c r="AE210">
        <f t="shared" si="122"/>
        <v>4.62683079661557</v>
      </c>
      <c r="AF210">
        <f t="shared" si="123"/>
        <v>75.143260606311571</v>
      </c>
      <c r="AG210">
        <f t="shared" si="124"/>
        <v>3.3568639007023728</v>
      </c>
      <c r="AH210">
        <f t="shared" si="125"/>
        <v>4.4672853874275678</v>
      </c>
      <c r="AI210">
        <f t="shared" si="126"/>
        <v>1.2699668959131971</v>
      </c>
      <c r="AJ210">
        <f t="shared" si="127"/>
        <v>-19.291400847003668</v>
      </c>
      <c r="AK210">
        <f t="shared" si="128"/>
        <v>-97.895754959120438</v>
      </c>
      <c r="AL210">
        <f>2*0.95*0.0000000567*(((DE210+$B$7)+273)^4-(AD210+273)^4)</f>
        <v>-7.4683228430849757</v>
      </c>
      <c r="AM210">
        <f t="shared" si="129"/>
        <v>37.248043206481299</v>
      </c>
      <c r="AN210">
        <v>0</v>
      </c>
      <c r="AO210">
        <v>0</v>
      </c>
      <c r="AP210">
        <f>IF(AN210*$H$13&gt;=AR210,1,(AR210/(AR210-AN210*$H$13)))</f>
        <v>1</v>
      </c>
      <c r="AQ210">
        <f t="shared" si="130"/>
        <v>0</v>
      </c>
      <c r="AR210">
        <f>MAX(0,($B$13+$C$13*DJ210)/(1+$D$13*DJ210)*DC210/(DE210+273)*$E$13)</f>
        <v>52748.603039818336</v>
      </c>
      <c r="AS210" t="s">
        <v>414</v>
      </c>
      <c r="AT210">
        <v>12558.6</v>
      </c>
      <c r="AU210">
        <v>607.06799999999998</v>
      </c>
      <c r="AV210">
        <v>2188.17</v>
      </c>
      <c r="AW210">
        <f t="shared" si="131"/>
        <v>0.72256817340517421</v>
      </c>
      <c r="AX210">
        <v>-1.734461745173538</v>
      </c>
      <c r="AY210" t="s">
        <v>1346</v>
      </c>
      <c r="AZ210">
        <v>12647.1</v>
      </c>
      <c r="BA210">
        <v>493.00076000000013</v>
      </c>
      <c r="BB210">
        <v>681.65200000000004</v>
      </c>
      <c r="BC210">
        <f t="shared" si="132"/>
        <v>0.27675593998110459</v>
      </c>
      <c r="BD210">
        <v>0.5</v>
      </c>
      <c r="BE210">
        <f t="shared" si="133"/>
        <v>841.18919275424366</v>
      </c>
      <c r="BF210">
        <f t="shared" si="134"/>
        <v>4.4435098445345576</v>
      </c>
      <c r="BG210">
        <f t="shared" si="135"/>
        <v>116.40205287132365</v>
      </c>
      <c r="BH210">
        <f t="shared" si="136"/>
        <v>7.344330672485245E-3</v>
      </c>
      <c r="BI210">
        <f t="shared" si="137"/>
        <v>2.2100984079853063</v>
      </c>
      <c r="BJ210">
        <f t="shared" si="138"/>
        <v>376.32420015185016</v>
      </c>
      <c r="BK210" t="s">
        <v>1347</v>
      </c>
      <c r="BL210">
        <v>-85.06</v>
      </c>
      <c r="BM210">
        <f t="shared" si="139"/>
        <v>-85.06</v>
      </c>
      <c r="BN210">
        <f t="shared" si="140"/>
        <v>1.124785080950397</v>
      </c>
      <c r="BO210">
        <f t="shared" si="141"/>
        <v>0.24605228560398157</v>
      </c>
      <c r="BP210">
        <f t="shared" si="142"/>
        <v>0.66272132604267942</v>
      </c>
      <c r="BQ210">
        <f t="shared" si="143"/>
        <v>2.5293794915799603</v>
      </c>
      <c r="BR210">
        <f t="shared" si="144"/>
        <v>0.95282783779920588</v>
      </c>
      <c r="BS210">
        <f t="shared" si="145"/>
        <v>-4.2452687929882028E-2</v>
      </c>
      <c r="BT210">
        <f t="shared" si="146"/>
        <v>1.0424526879298821</v>
      </c>
      <c r="BU210">
        <v>3506</v>
      </c>
      <c r="BV210">
        <v>300</v>
      </c>
      <c r="BW210">
        <v>300</v>
      </c>
      <c r="BX210">
        <v>300</v>
      </c>
      <c r="BY210">
        <v>12647.1</v>
      </c>
      <c r="BZ210">
        <v>629.17999999999995</v>
      </c>
      <c r="CA210">
        <v>-9.5963400000000001E-3</v>
      </c>
      <c r="CB210">
        <v>-13.19</v>
      </c>
      <c r="CC210" t="s">
        <v>417</v>
      </c>
      <c r="CD210" t="s">
        <v>417</v>
      </c>
      <c r="CE210" t="s">
        <v>417</v>
      </c>
      <c r="CF210" t="s">
        <v>417</v>
      </c>
      <c r="CG210" t="s">
        <v>417</v>
      </c>
      <c r="CH210" t="s">
        <v>417</v>
      </c>
      <c r="CI210" t="s">
        <v>417</v>
      </c>
      <c r="CJ210" t="s">
        <v>417</v>
      </c>
      <c r="CK210" t="s">
        <v>417</v>
      </c>
      <c r="CL210" t="s">
        <v>417</v>
      </c>
      <c r="CM210">
        <f>$B$11*DK210+$C$11*DL210+$F$11*DW210*(1-DZ210)</f>
        <v>999.9942666666667</v>
      </c>
      <c r="CN210">
        <f t="shared" si="147"/>
        <v>841.18919275424366</v>
      </c>
      <c r="CO210">
        <f>($B$11*$D$9+$C$11*$D$9+$F$11*((EJ210+EB210)/MAX(EJ210+EB210+EK210, 0.1)*$I$9+EK210/MAX(EJ210+EB210+EK210, 0.1)*$J$9))/($B$11+$C$11+$F$11)</f>
        <v>0.84119401559993312</v>
      </c>
      <c r="CP210">
        <f>($B$11*$K$9+$C$11*$K$9+$F$11*((EJ210+EB210)/MAX(EJ210+EB210+EK210, 0.1)*$P$9+EK210/MAX(EJ210+EB210+EK210, 0.1)*$Q$9))/($B$11+$C$11+$F$11)</f>
        <v>0.161904450107871</v>
      </c>
      <c r="CQ210">
        <v>6</v>
      </c>
      <c r="CR210">
        <v>0.5</v>
      </c>
      <c r="CS210" t="s">
        <v>418</v>
      </c>
      <c r="CT210">
        <v>2</v>
      </c>
      <c r="CU210">
        <v>1690417273.349999</v>
      </c>
      <c r="CV210">
        <v>410.07546666666673</v>
      </c>
      <c r="CW210">
        <v>414.69690000000003</v>
      </c>
      <c r="CX210">
        <v>33.176416666666668</v>
      </c>
      <c r="CY210">
        <v>32.753616666666673</v>
      </c>
      <c r="CZ210">
        <v>408.93946666666659</v>
      </c>
      <c r="DA210">
        <v>32.646416666666667</v>
      </c>
      <c r="DB210">
        <v>600.18989999999997</v>
      </c>
      <c r="DC210">
        <v>101.0822666666667</v>
      </c>
      <c r="DD210">
        <v>9.9965713333333345E-2</v>
      </c>
      <c r="DE210">
        <v>30.827850000000002</v>
      </c>
      <c r="DF210">
        <v>31.443909999999999</v>
      </c>
      <c r="DG210">
        <v>999.9000000000002</v>
      </c>
      <c r="DH210">
        <v>0</v>
      </c>
      <c r="DI210">
        <v>0</v>
      </c>
      <c r="DJ210">
        <v>9994.5786666666663</v>
      </c>
      <c r="DK210">
        <v>0</v>
      </c>
      <c r="DL210">
        <v>81.174399999999977</v>
      </c>
      <c r="DM210">
        <v>-4.6678803333333327</v>
      </c>
      <c r="DN210">
        <v>424.10329999999999</v>
      </c>
      <c r="DO210">
        <v>428.73963333333342</v>
      </c>
      <c r="DP210">
        <v>0.4321806666666666</v>
      </c>
      <c r="DQ210">
        <v>414.69690000000003</v>
      </c>
      <c r="DR210">
        <v>32.753616666666673</v>
      </c>
      <c r="DS210">
        <v>3.354498</v>
      </c>
      <c r="DT210">
        <v>3.3108126666666671</v>
      </c>
      <c r="DU210">
        <v>25.90075666666667</v>
      </c>
      <c r="DV210">
        <v>25.679600000000001</v>
      </c>
      <c r="DW210">
        <v>999.9942666666667</v>
      </c>
      <c r="DX210">
        <v>0.96000180000000013</v>
      </c>
      <c r="DY210">
        <v>3.9998339999999993E-2</v>
      </c>
      <c r="DZ210">
        <v>0</v>
      </c>
      <c r="EA210">
        <v>493.00303333333329</v>
      </c>
      <c r="EB210">
        <v>4.9993100000000004</v>
      </c>
      <c r="EC210">
        <v>9107.8656666666666</v>
      </c>
      <c r="ED210">
        <v>8784.8126666666667</v>
      </c>
      <c r="EE210">
        <v>37.235300000000002</v>
      </c>
      <c r="EF210">
        <v>38.807866666666648</v>
      </c>
      <c r="EG210">
        <v>37.916333333333327</v>
      </c>
      <c r="EH210">
        <v>38.561999999999991</v>
      </c>
      <c r="EI210">
        <v>38.811999999999991</v>
      </c>
      <c r="EJ210">
        <v>955.19566666666651</v>
      </c>
      <c r="EK210">
        <v>39.800333333333327</v>
      </c>
      <c r="EL210">
        <v>0</v>
      </c>
      <c r="EM210">
        <v>153.79999995231631</v>
      </c>
      <c r="EN210">
        <v>0</v>
      </c>
      <c r="EO210">
        <v>493.00076000000013</v>
      </c>
      <c r="EP210">
        <v>-5.7153850585097907E-2</v>
      </c>
      <c r="EQ210">
        <v>101.6761508418343</v>
      </c>
      <c r="ER210">
        <v>9151.9743999999992</v>
      </c>
      <c r="ES210">
        <v>15</v>
      </c>
      <c r="ET210">
        <v>1690417299.0999999</v>
      </c>
      <c r="EU210" t="s">
        <v>1348</v>
      </c>
      <c r="EV210">
        <v>1690417299.0999999</v>
      </c>
      <c r="EW210">
        <v>1690417299.0999999</v>
      </c>
      <c r="EX210">
        <v>151</v>
      </c>
      <c r="EY210">
        <v>4.9000000000000002E-2</v>
      </c>
      <c r="EZ210">
        <v>-0.01</v>
      </c>
      <c r="FA210">
        <v>1.1359999999999999</v>
      </c>
      <c r="FB210">
        <v>0.53</v>
      </c>
      <c r="FC210">
        <v>415</v>
      </c>
      <c r="FD210">
        <v>33</v>
      </c>
      <c r="FE210">
        <v>0.19</v>
      </c>
      <c r="FF210">
        <v>0.17</v>
      </c>
      <c r="FG210">
        <v>4.4877251883545517</v>
      </c>
      <c r="FH210">
        <v>0.16663615283564989</v>
      </c>
      <c r="FI210">
        <v>2.2392095252332541E-2</v>
      </c>
      <c r="FJ210">
        <v>1</v>
      </c>
      <c r="FK210">
        <v>-4.6656821951219509</v>
      </c>
      <c r="FL210">
        <v>-0.1852708013937347</v>
      </c>
      <c r="FM210">
        <v>3.2343786941513547E-2</v>
      </c>
      <c r="FN210">
        <v>1</v>
      </c>
      <c r="FO210">
        <v>410.02935483870971</v>
      </c>
      <c r="FP210">
        <v>3.043548387021271E-2</v>
      </c>
      <c r="FQ210">
        <v>1.0828720435228371E-2</v>
      </c>
      <c r="FR210">
        <v>1</v>
      </c>
      <c r="FS210">
        <v>0.40100173170731712</v>
      </c>
      <c r="FT210">
        <v>0.61510390243902446</v>
      </c>
      <c r="FU210">
        <v>6.1379879232818103E-2</v>
      </c>
      <c r="FV210">
        <v>0</v>
      </c>
      <c r="FW210">
        <v>33.184125806451611</v>
      </c>
      <c r="FX210">
        <v>0.32629838709670728</v>
      </c>
      <c r="FY210">
        <v>2.473315611575673E-2</v>
      </c>
      <c r="FZ210">
        <v>1</v>
      </c>
      <c r="GA210">
        <v>4</v>
      </c>
      <c r="GB210">
        <v>5</v>
      </c>
      <c r="GC210" t="s">
        <v>489</v>
      </c>
      <c r="GD210">
        <v>3.1724800000000002</v>
      </c>
      <c r="GE210">
        <v>2.79731</v>
      </c>
      <c r="GF210">
        <v>0.10170800000000001</v>
      </c>
      <c r="GG210">
        <v>0.103326</v>
      </c>
      <c r="GH210">
        <v>0.148061</v>
      </c>
      <c r="GI210">
        <v>0.147786</v>
      </c>
      <c r="GJ210">
        <v>27739.200000000001</v>
      </c>
      <c r="GK210">
        <v>22134.1</v>
      </c>
      <c r="GL210">
        <v>28886.3</v>
      </c>
      <c r="GM210">
        <v>24202</v>
      </c>
      <c r="GN210">
        <v>31285.4</v>
      </c>
      <c r="GO210">
        <v>30092.9</v>
      </c>
      <c r="GP210">
        <v>39839.699999999997</v>
      </c>
      <c r="GQ210">
        <v>39488.1</v>
      </c>
      <c r="GR210">
        <v>2.10148</v>
      </c>
      <c r="GS210">
        <v>1.8083800000000001</v>
      </c>
      <c r="GT210">
        <v>0.13478499999999999</v>
      </c>
      <c r="GU210">
        <v>0</v>
      </c>
      <c r="GV210">
        <v>29.2898</v>
      </c>
      <c r="GW210">
        <v>999.9</v>
      </c>
      <c r="GX210">
        <v>64.7</v>
      </c>
      <c r="GY210">
        <v>34.299999999999997</v>
      </c>
      <c r="GZ210">
        <v>34.772300000000001</v>
      </c>
      <c r="HA210">
        <v>62.38</v>
      </c>
      <c r="HB210">
        <v>29.855799999999999</v>
      </c>
      <c r="HC210">
        <v>1</v>
      </c>
      <c r="HD210">
        <v>0.38730700000000001</v>
      </c>
      <c r="HE210">
        <v>0</v>
      </c>
      <c r="HF210">
        <v>20.283000000000001</v>
      </c>
      <c r="HG210">
        <v>5.2231300000000003</v>
      </c>
      <c r="HH210">
        <v>11.9099</v>
      </c>
      <c r="HI210">
        <v>4.9637500000000001</v>
      </c>
      <c r="HJ210">
        <v>3.2919999999999998</v>
      </c>
      <c r="HK210">
        <v>9999</v>
      </c>
      <c r="HL210">
        <v>9999</v>
      </c>
      <c r="HM210">
        <v>9999</v>
      </c>
      <c r="HN210">
        <v>999.9</v>
      </c>
      <c r="HO210">
        <v>4.9702200000000003</v>
      </c>
      <c r="HP210">
        <v>1.8751500000000001</v>
      </c>
      <c r="HQ210">
        <v>1.8739300000000001</v>
      </c>
      <c r="HR210">
        <v>1.87303</v>
      </c>
      <c r="HS210">
        <v>1.8745400000000001</v>
      </c>
      <c r="HT210">
        <v>1.86951</v>
      </c>
      <c r="HU210">
        <v>1.8736299999999999</v>
      </c>
      <c r="HV210">
        <v>1.8787199999999999</v>
      </c>
      <c r="HW210">
        <v>0</v>
      </c>
      <c r="HX210">
        <v>0</v>
      </c>
      <c r="HY210">
        <v>0</v>
      </c>
      <c r="HZ210">
        <v>0</v>
      </c>
      <c r="IA210" t="s">
        <v>421</v>
      </c>
      <c r="IB210" t="s">
        <v>422</v>
      </c>
      <c r="IC210" t="s">
        <v>423</v>
      </c>
      <c r="ID210" t="s">
        <v>423</v>
      </c>
      <c r="IE210" t="s">
        <v>423</v>
      </c>
      <c r="IF210" t="s">
        <v>423</v>
      </c>
      <c r="IG210">
        <v>0</v>
      </c>
      <c r="IH210">
        <v>100</v>
      </c>
      <c r="II210">
        <v>100</v>
      </c>
      <c r="IJ210">
        <v>1.1359999999999999</v>
      </c>
      <c r="IK210">
        <v>0.53</v>
      </c>
      <c r="IL210">
        <v>1.0684092131364411</v>
      </c>
      <c r="IM210">
        <v>7.5022699049890511E-4</v>
      </c>
      <c r="IN210">
        <v>-1.9075414379404558E-6</v>
      </c>
      <c r="IO210">
        <v>4.87577687351772E-10</v>
      </c>
      <c r="IP210">
        <v>0.53938500000001</v>
      </c>
      <c r="IQ210">
        <v>0</v>
      </c>
      <c r="IR210">
        <v>0</v>
      </c>
      <c r="IS210">
        <v>0</v>
      </c>
      <c r="IT210">
        <v>1</v>
      </c>
      <c r="IU210">
        <v>1943</v>
      </c>
      <c r="IV210">
        <v>1</v>
      </c>
      <c r="IW210">
        <v>21</v>
      </c>
      <c r="IX210">
        <v>4.7</v>
      </c>
      <c r="IY210">
        <v>2.2999999999999998</v>
      </c>
      <c r="IZ210">
        <v>1.09985</v>
      </c>
      <c r="JA210">
        <v>2.4475099999999999</v>
      </c>
      <c r="JB210">
        <v>1.42578</v>
      </c>
      <c r="JC210">
        <v>2.2656200000000002</v>
      </c>
      <c r="JD210">
        <v>1.5478499999999999</v>
      </c>
      <c r="JE210">
        <v>2.32056</v>
      </c>
      <c r="JF210">
        <v>37.098599999999998</v>
      </c>
      <c r="JG210">
        <v>13.816800000000001</v>
      </c>
      <c r="JH210">
        <v>18</v>
      </c>
      <c r="JI210">
        <v>629.452</v>
      </c>
      <c r="JJ210">
        <v>421.70699999999999</v>
      </c>
      <c r="JK210">
        <v>30.514900000000001</v>
      </c>
      <c r="JL210">
        <v>32.199100000000001</v>
      </c>
      <c r="JM210">
        <v>29.9998</v>
      </c>
      <c r="JN210">
        <v>32.184699999999999</v>
      </c>
      <c r="JO210">
        <v>32.125500000000002</v>
      </c>
      <c r="JP210">
        <v>22.025600000000001</v>
      </c>
      <c r="JQ210">
        <v>0</v>
      </c>
      <c r="JR210">
        <v>100</v>
      </c>
      <c r="JS210">
        <v>-999.9</v>
      </c>
      <c r="JT210">
        <v>414.68</v>
      </c>
      <c r="JU210">
        <v>35</v>
      </c>
      <c r="JV210">
        <v>94.110900000000001</v>
      </c>
      <c r="JW210">
        <v>100.46299999999999</v>
      </c>
    </row>
    <row r="211" spans="1:283" x14ac:dyDescent="0.2">
      <c r="A211">
        <v>195</v>
      </c>
      <c r="B211">
        <v>1690417448.0999999</v>
      </c>
      <c r="C211">
        <v>39078</v>
      </c>
      <c r="D211" t="s">
        <v>1349</v>
      </c>
      <c r="E211" t="s">
        <v>1350</v>
      </c>
      <c r="F211">
        <v>15</v>
      </c>
      <c r="P211">
        <v>1690417440.099999</v>
      </c>
      <c r="Q211">
        <f t="shared" si="111"/>
        <v>4.59591426954437E-4</v>
      </c>
      <c r="R211">
        <f t="shared" si="112"/>
        <v>0.459591426954437</v>
      </c>
      <c r="S211">
        <f t="shared" si="113"/>
        <v>7.2129020240648938</v>
      </c>
      <c r="T211">
        <f t="shared" si="114"/>
        <v>409.92812903225803</v>
      </c>
      <c r="U211">
        <f t="shared" si="115"/>
        <v>103.54960798607348</v>
      </c>
      <c r="V211">
        <f t="shared" si="116"/>
        <v>10.477068513891727</v>
      </c>
      <c r="W211">
        <f t="shared" si="117"/>
        <v>41.476208139967412</v>
      </c>
      <c r="X211">
        <f t="shared" si="118"/>
        <v>3.8521921674415115E-2</v>
      </c>
      <c r="Y211">
        <f>IF(LEFT(CS211,1)&lt;&gt;"0",IF(LEFT(CS211,1)="1",3,CT211),$D$5+$E$5*(DJ211*DC211/($K$5*1000))+$F$5*(DJ211*DC211/($K$5*1000))*MAX(MIN(CQ211,$J$5),$I$5)*MAX(MIN(CQ211,$J$5),$I$5)+$G$5*MAX(MIN(CQ211,$J$5),$I$5)*(DJ211*DC211/($K$5*1000))+$H$5*(DJ211*DC211/($K$5*1000))*(DJ211*DC211/($K$5*1000)))</f>
        <v>2.9487894353316042</v>
      </c>
      <c r="Z211">
        <f t="shared" si="119"/>
        <v>3.8244519339018665E-2</v>
      </c>
      <c r="AA211">
        <f t="shared" si="120"/>
        <v>2.3927581417799861E-2</v>
      </c>
      <c r="AB211">
        <f t="shared" si="121"/>
        <v>98.069052110412514</v>
      </c>
      <c r="AC211">
        <f>(DE211+(AB211+2*0.95*0.0000000567*(((DE211+$B$7)+273)^4-(DE211+273)^4)-44100*Q211)/(1.84*29.3*Y211+8*0.95*0.0000000567*(DE211+273)^3))</f>
        <v>30.997988807305934</v>
      </c>
      <c r="AD211">
        <f>($C$7*DF211+$D$7*DG211+$E$7*AC211)</f>
        <v>30.809683870967739</v>
      </c>
      <c r="AE211">
        <f t="shared" si="122"/>
        <v>4.462654453931763</v>
      </c>
      <c r="AF211">
        <f t="shared" si="123"/>
        <v>74.931493871802815</v>
      </c>
      <c r="AG211">
        <f t="shared" si="124"/>
        <v>3.293367927740209</v>
      </c>
      <c r="AH211">
        <f t="shared" si="125"/>
        <v>4.3951718530724824</v>
      </c>
      <c r="AI211">
        <f t="shared" si="126"/>
        <v>1.1692865261915539</v>
      </c>
      <c r="AJ211">
        <f t="shared" si="127"/>
        <v>-20.26798192869067</v>
      </c>
      <c r="AK211">
        <f t="shared" si="128"/>
        <v>-42.382771267622978</v>
      </c>
      <c r="AL211">
        <f>2*0.95*0.0000000567*(((DE211+$B$7)+273)^4-(AD211+273)^4)</f>
        <v>-3.2172879898208131</v>
      </c>
      <c r="AM211">
        <f t="shared" si="129"/>
        <v>32.201010924278044</v>
      </c>
      <c r="AN211">
        <v>0</v>
      </c>
      <c r="AO211">
        <v>0</v>
      </c>
      <c r="AP211">
        <f>IF(AN211*$H$13&gt;=AR211,1,(AR211/(AR211-AN211*$H$13)))</f>
        <v>1</v>
      </c>
      <c r="AQ211">
        <f t="shared" si="130"/>
        <v>0</v>
      </c>
      <c r="AR211">
        <f>MAX(0,($B$13+$C$13*DJ211)/(1+$D$13*DJ211)*DC211/(DE211+273)*$E$13)</f>
        <v>52834.83104534453</v>
      </c>
      <c r="AS211" t="s">
        <v>414</v>
      </c>
      <c r="AT211">
        <v>12558.6</v>
      </c>
      <c r="AU211">
        <v>607.06799999999998</v>
      </c>
      <c r="AV211">
        <v>2188.17</v>
      </c>
      <c r="AW211">
        <f t="shared" si="131"/>
        <v>0.72256817340517421</v>
      </c>
      <c r="AX211">
        <v>-1.734461745173538</v>
      </c>
      <c r="AY211" t="s">
        <v>1351</v>
      </c>
      <c r="AZ211">
        <v>12649.3</v>
      </c>
      <c r="BA211">
        <v>653.62823999999989</v>
      </c>
      <c r="BB211">
        <v>1244.1500000000001</v>
      </c>
      <c r="BC211">
        <f t="shared" si="132"/>
        <v>0.47463871719647965</v>
      </c>
      <c r="BD211">
        <v>0.5</v>
      </c>
      <c r="BE211">
        <f t="shared" si="133"/>
        <v>505.20211649377893</v>
      </c>
      <c r="BF211">
        <f t="shared" si="134"/>
        <v>7.2129020240648938</v>
      </c>
      <c r="BG211">
        <f t="shared" si="135"/>
        <v>119.89424224877685</v>
      </c>
      <c r="BH211">
        <f t="shared" si="136"/>
        <v>1.7710463747331925E-2</v>
      </c>
      <c r="BI211">
        <f t="shared" si="137"/>
        <v>0.75876702969899124</v>
      </c>
      <c r="BJ211">
        <f t="shared" si="138"/>
        <v>501.49932202806815</v>
      </c>
      <c r="BK211" t="s">
        <v>1352</v>
      </c>
      <c r="BL211">
        <v>-339.19</v>
      </c>
      <c r="BM211">
        <f t="shared" si="139"/>
        <v>-339.19</v>
      </c>
      <c r="BN211">
        <f t="shared" si="140"/>
        <v>1.2726278985652855</v>
      </c>
      <c r="BO211">
        <f t="shared" si="141"/>
        <v>0.37295954122298441</v>
      </c>
      <c r="BP211">
        <f t="shared" si="142"/>
        <v>0.37352019498607242</v>
      </c>
      <c r="BQ211">
        <f t="shared" si="143"/>
        <v>0.92691640950458509</v>
      </c>
      <c r="BR211">
        <f t="shared" si="144"/>
        <v>0.59706457900881782</v>
      </c>
      <c r="BS211">
        <f t="shared" si="145"/>
        <v>-0.1935414338698464</v>
      </c>
      <c r="BT211">
        <f t="shared" si="146"/>
        <v>1.1935414338698465</v>
      </c>
      <c r="BU211">
        <v>3508</v>
      </c>
      <c r="BV211">
        <v>300</v>
      </c>
      <c r="BW211">
        <v>300</v>
      </c>
      <c r="BX211">
        <v>300</v>
      </c>
      <c r="BY211">
        <v>12649.3</v>
      </c>
      <c r="BZ211">
        <v>1113.9100000000001</v>
      </c>
      <c r="CA211">
        <v>-9.9472499999999995E-3</v>
      </c>
      <c r="CB211">
        <v>-37.340000000000003</v>
      </c>
      <c r="CC211" t="s">
        <v>417</v>
      </c>
      <c r="CD211" t="s">
        <v>417</v>
      </c>
      <c r="CE211" t="s">
        <v>417</v>
      </c>
      <c r="CF211" t="s">
        <v>417</v>
      </c>
      <c r="CG211" t="s">
        <v>417</v>
      </c>
      <c r="CH211" t="s">
        <v>417</v>
      </c>
      <c r="CI211" t="s">
        <v>417</v>
      </c>
      <c r="CJ211" t="s">
        <v>417</v>
      </c>
      <c r="CK211" t="s">
        <v>417</v>
      </c>
      <c r="CL211" t="s">
        <v>417</v>
      </c>
      <c r="CM211">
        <f>$B$11*DK211+$C$11*DL211+$F$11*DW211*(1-DZ211)</f>
        <v>600.0075483870969</v>
      </c>
      <c r="CN211">
        <f t="shared" si="147"/>
        <v>505.20211649377893</v>
      </c>
      <c r="CO211">
        <f>($B$11*$D$9+$C$11*$D$9+$F$11*((EJ211+EB211)/MAX(EJ211+EB211+EK211, 0.1)*$I$9+EK211/MAX(EJ211+EB211+EK211, 0.1)*$J$9))/($B$11+$C$11+$F$11)</f>
        <v>0.8419929346752919</v>
      </c>
      <c r="CP211">
        <f>($B$11*$K$9+$C$11*$K$9+$F$11*((EJ211+EB211)/MAX(EJ211+EB211+EK211, 0.1)*$P$9+EK211/MAX(EJ211+EB211+EK211, 0.1)*$Q$9))/($B$11+$C$11+$F$11)</f>
        <v>0.16344636392331341</v>
      </c>
      <c r="CQ211">
        <v>6</v>
      </c>
      <c r="CR211">
        <v>0.5</v>
      </c>
      <c r="CS211" t="s">
        <v>418</v>
      </c>
      <c r="CT211">
        <v>2</v>
      </c>
      <c r="CU211">
        <v>1690417440.099999</v>
      </c>
      <c r="CV211">
        <v>409.92812903225803</v>
      </c>
      <c r="CW211">
        <v>417.32729032258061</v>
      </c>
      <c r="CX211">
        <v>32.549845161290321</v>
      </c>
      <c r="CY211">
        <v>32.105341935483871</v>
      </c>
      <c r="CZ211">
        <v>408.80312903225803</v>
      </c>
      <c r="DA211">
        <v>32.02884516129032</v>
      </c>
      <c r="DB211">
        <v>600.17354838709696</v>
      </c>
      <c r="DC211">
        <v>101.07941935483871</v>
      </c>
      <c r="DD211">
        <v>9.9800129032258059E-2</v>
      </c>
      <c r="DE211">
        <v>30.543083870967742</v>
      </c>
      <c r="DF211">
        <v>30.809683870967739</v>
      </c>
      <c r="DG211">
        <v>999.90000000000032</v>
      </c>
      <c r="DH211">
        <v>0</v>
      </c>
      <c r="DI211">
        <v>0</v>
      </c>
      <c r="DJ211">
        <v>10002.12387096774</v>
      </c>
      <c r="DK211">
        <v>0</v>
      </c>
      <c r="DL211">
        <v>78.988212903225801</v>
      </c>
      <c r="DM211">
        <v>-7.3853358064516126</v>
      </c>
      <c r="DN211">
        <v>423.7383225806451</v>
      </c>
      <c r="DO211">
        <v>431.1701935483872</v>
      </c>
      <c r="DP211">
        <v>0.4531063870967742</v>
      </c>
      <c r="DQ211">
        <v>417.32729032258061</v>
      </c>
      <c r="DR211">
        <v>32.105341935483871</v>
      </c>
      <c r="DS211">
        <v>3.2909909677419349</v>
      </c>
      <c r="DT211">
        <v>3.2451909677419351</v>
      </c>
      <c r="DU211">
        <v>25.578399999999991</v>
      </c>
      <c r="DV211">
        <v>25.342509677419361</v>
      </c>
      <c r="DW211">
        <v>600.0075483870969</v>
      </c>
      <c r="DX211">
        <v>0.93301412903225789</v>
      </c>
      <c r="DY211">
        <v>6.6985580645161288E-2</v>
      </c>
      <c r="DZ211">
        <v>0</v>
      </c>
      <c r="EA211">
        <v>654.15793548387092</v>
      </c>
      <c r="EB211">
        <v>4.9993100000000013</v>
      </c>
      <c r="EC211">
        <v>4373.3067741935483</v>
      </c>
      <c r="ED211">
        <v>5203.8612903225803</v>
      </c>
      <c r="EE211">
        <v>37.006000000000007</v>
      </c>
      <c r="EF211">
        <v>38.866870967741932</v>
      </c>
      <c r="EG211">
        <v>37.943096774193528</v>
      </c>
      <c r="EH211">
        <v>38.521999999999991</v>
      </c>
      <c r="EI211">
        <v>38.764000000000003</v>
      </c>
      <c r="EJ211">
        <v>555.15129032258073</v>
      </c>
      <c r="EK211">
        <v>39.859354838709663</v>
      </c>
      <c r="EL211">
        <v>0</v>
      </c>
      <c r="EM211">
        <v>166.5999999046326</v>
      </c>
      <c r="EN211">
        <v>0</v>
      </c>
      <c r="EO211">
        <v>653.62823999999989</v>
      </c>
      <c r="EP211">
        <v>-35.498769297945998</v>
      </c>
      <c r="EQ211">
        <v>-359.06769289631728</v>
      </c>
      <c r="ER211">
        <v>4368.5131999999994</v>
      </c>
      <c r="ES211">
        <v>15</v>
      </c>
      <c r="ET211">
        <v>1690417477.0999999</v>
      </c>
      <c r="EU211" t="s">
        <v>1353</v>
      </c>
      <c r="EV211">
        <v>1690417465.5999999</v>
      </c>
      <c r="EW211">
        <v>1690417477.0999999</v>
      </c>
      <c r="EX211">
        <v>152</v>
      </c>
      <c r="EY211">
        <v>-0.01</v>
      </c>
      <c r="EZ211">
        <v>-8.9999999999999993E-3</v>
      </c>
      <c r="FA211">
        <v>1.125</v>
      </c>
      <c r="FB211">
        <v>0.52100000000000002</v>
      </c>
      <c r="FC211">
        <v>418</v>
      </c>
      <c r="FD211">
        <v>32</v>
      </c>
      <c r="FE211">
        <v>0.38</v>
      </c>
      <c r="FF211">
        <v>0.11</v>
      </c>
      <c r="FG211">
        <v>7.1934067061006388</v>
      </c>
      <c r="FH211">
        <v>0.82820690712601386</v>
      </c>
      <c r="FI211">
        <v>7.5440769998712021E-2</v>
      </c>
      <c r="FJ211">
        <v>1</v>
      </c>
      <c r="FK211">
        <v>-7.3664365000000007</v>
      </c>
      <c r="FL211">
        <v>-0.68975729831143451</v>
      </c>
      <c r="FM211">
        <v>7.9732683340961272E-2</v>
      </c>
      <c r="FN211">
        <v>1</v>
      </c>
      <c r="FO211">
        <v>409.93976666666663</v>
      </c>
      <c r="FP211">
        <v>-0.1526229143498477</v>
      </c>
      <c r="FQ211">
        <v>3.8466161175186871E-2</v>
      </c>
      <c r="FR211">
        <v>1</v>
      </c>
      <c r="FS211">
        <v>0.43202522500000001</v>
      </c>
      <c r="FT211">
        <v>0.39652515196998073</v>
      </c>
      <c r="FU211">
        <v>4.0544539915682527E-2</v>
      </c>
      <c r="FV211">
        <v>1</v>
      </c>
      <c r="FW211">
        <v>32.559359999999998</v>
      </c>
      <c r="FX211">
        <v>-0.1712889877642301</v>
      </c>
      <c r="FY211">
        <v>1.2723511045829399E-2</v>
      </c>
      <c r="FZ211">
        <v>1</v>
      </c>
      <c r="GA211">
        <v>5</v>
      </c>
      <c r="GB211">
        <v>5</v>
      </c>
      <c r="GC211" t="s">
        <v>420</v>
      </c>
      <c r="GD211">
        <v>3.1722199999999998</v>
      </c>
      <c r="GE211">
        <v>2.79697</v>
      </c>
      <c r="GF211">
        <v>0.10172399999999999</v>
      </c>
      <c r="GG211">
        <v>0.10386099999999999</v>
      </c>
      <c r="GH211">
        <v>0.14600299999999999</v>
      </c>
      <c r="GI211">
        <v>0.14575099999999999</v>
      </c>
      <c r="GJ211">
        <v>27751.8</v>
      </c>
      <c r="GK211">
        <v>22124.7</v>
      </c>
      <c r="GL211">
        <v>28898.9</v>
      </c>
      <c r="GM211">
        <v>24205.4</v>
      </c>
      <c r="GN211">
        <v>31374.1</v>
      </c>
      <c r="GO211">
        <v>30170.799999999999</v>
      </c>
      <c r="GP211">
        <v>39856.699999999997</v>
      </c>
      <c r="GQ211">
        <v>39496.1</v>
      </c>
      <c r="GR211">
        <v>2.1036000000000001</v>
      </c>
      <c r="GS211">
        <v>1.8428500000000001</v>
      </c>
      <c r="GT211">
        <v>9.8347699999999996E-2</v>
      </c>
      <c r="GU211">
        <v>0</v>
      </c>
      <c r="GV211">
        <v>29.183299999999999</v>
      </c>
      <c r="GW211">
        <v>999.9</v>
      </c>
      <c r="GX211">
        <v>64.7</v>
      </c>
      <c r="GY211">
        <v>34.200000000000003</v>
      </c>
      <c r="GZ211">
        <v>34.584600000000002</v>
      </c>
      <c r="HA211">
        <v>62.3</v>
      </c>
      <c r="HB211">
        <v>29.5793</v>
      </c>
      <c r="HC211">
        <v>1</v>
      </c>
      <c r="HD211">
        <v>0.37304599999999999</v>
      </c>
      <c r="HE211">
        <v>0</v>
      </c>
      <c r="HF211">
        <v>20.286000000000001</v>
      </c>
      <c r="HG211">
        <v>5.22478</v>
      </c>
      <c r="HH211">
        <v>11.9108</v>
      </c>
      <c r="HI211">
        <v>4.9637000000000002</v>
      </c>
      <c r="HJ211">
        <v>3.2919999999999998</v>
      </c>
      <c r="HK211">
        <v>9999</v>
      </c>
      <c r="HL211">
        <v>9999</v>
      </c>
      <c r="HM211">
        <v>9999</v>
      </c>
      <c r="HN211">
        <v>999.9</v>
      </c>
      <c r="HO211">
        <v>4.9702200000000003</v>
      </c>
      <c r="HP211">
        <v>1.8751500000000001</v>
      </c>
      <c r="HQ211">
        <v>1.87384</v>
      </c>
      <c r="HR211">
        <v>1.8730199999999999</v>
      </c>
      <c r="HS211">
        <v>1.8745400000000001</v>
      </c>
      <c r="HT211">
        <v>1.86951</v>
      </c>
      <c r="HU211">
        <v>1.8736299999999999</v>
      </c>
      <c r="HV211">
        <v>1.8787</v>
      </c>
      <c r="HW211">
        <v>0</v>
      </c>
      <c r="HX211">
        <v>0</v>
      </c>
      <c r="HY211">
        <v>0</v>
      </c>
      <c r="HZ211">
        <v>0</v>
      </c>
      <c r="IA211" t="s">
        <v>421</v>
      </c>
      <c r="IB211" t="s">
        <v>422</v>
      </c>
      <c r="IC211" t="s">
        <v>423</v>
      </c>
      <c r="ID211" t="s">
        <v>423</v>
      </c>
      <c r="IE211" t="s">
        <v>423</v>
      </c>
      <c r="IF211" t="s">
        <v>423</v>
      </c>
      <c r="IG211">
        <v>0</v>
      </c>
      <c r="IH211">
        <v>100</v>
      </c>
      <c r="II211">
        <v>100</v>
      </c>
      <c r="IJ211">
        <v>1.125</v>
      </c>
      <c r="IK211">
        <v>0.52100000000000002</v>
      </c>
      <c r="IL211">
        <v>1.1177481561278539</v>
      </c>
      <c r="IM211">
        <v>7.5022699049890511E-4</v>
      </c>
      <c r="IN211">
        <v>-1.9075414379404558E-6</v>
      </c>
      <c r="IO211">
        <v>4.87577687351772E-10</v>
      </c>
      <c r="IP211">
        <v>0.52958500000000441</v>
      </c>
      <c r="IQ211">
        <v>0</v>
      </c>
      <c r="IR211">
        <v>0</v>
      </c>
      <c r="IS211">
        <v>0</v>
      </c>
      <c r="IT211">
        <v>1</v>
      </c>
      <c r="IU211">
        <v>1943</v>
      </c>
      <c r="IV211">
        <v>1</v>
      </c>
      <c r="IW211">
        <v>21</v>
      </c>
      <c r="IX211">
        <v>2.5</v>
      </c>
      <c r="IY211">
        <v>2.5</v>
      </c>
      <c r="IZ211">
        <v>1.1035200000000001</v>
      </c>
      <c r="JA211">
        <v>2.4352999999999998</v>
      </c>
      <c r="JB211">
        <v>1.42578</v>
      </c>
      <c r="JC211">
        <v>2.2668499999999998</v>
      </c>
      <c r="JD211">
        <v>1.5478499999999999</v>
      </c>
      <c r="JE211">
        <v>2.49146</v>
      </c>
      <c r="JF211">
        <v>37.027000000000001</v>
      </c>
      <c r="JG211">
        <v>13.8081</v>
      </c>
      <c r="JH211">
        <v>18</v>
      </c>
      <c r="JI211">
        <v>629.47400000000005</v>
      </c>
      <c r="JJ211">
        <v>440.892</v>
      </c>
      <c r="JK211">
        <v>30.441199999999998</v>
      </c>
      <c r="JL211">
        <v>31.995899999999999</v>
      </c>
      <c r="JM211">
        <v>29.999400000000001</v>
      </c>
      <c r="JN211">
        <v>32.023000000000003</v>
      </c>
      <c r="JO211">
        <v>31.962</v>
      </c>
      <c r="JP211">
        <v>22.119199999999999</v>
      </c>
      <c r="JQ211">
        <v>0</v>
      </c>
      <c r="JR211">
        <v>100</v>
      </c>
      <c r="JS211">
        <v>-999.9</v>
      </c>
      <c r="JT211">
        <v>417.27</v>
      </c>
      <c r="JU211">
        <v>35</v>
      </c>
      <c r="JV211">
        <v>94.151399999999995</v>
      </c>
      <c r="JW211">
        <v>100.48099999999999</v>
      </c>
    </row>
    <row r="212" spans="1:283" x14ac:dyDescent="0.2">
      <c r="A212">
        <v>196</v>
      </c>
      <c r="B212">
        <v>1690417586.5999999</v>
      </c>
      <c r="C212">
        <v>39216.5</v>
      </c>
      <c r="D212" t="s">
        <v>1354</v>
      </c>
      <c r="E212" t="s">
        <v>1355</v>
      </c>
      <c r="F212">
        <v>15</v>
      </c>
      <c r="P212">
        <v>1690417578.849999</v>
      </c>
      <c r="Q212">
        <f t="shared" si="111"/>
        <v>3.4633569924683515E-4</v>
      </c>
      <c r="R212">
        <f t="shared" si="112"/>
        <v>0.34633569924683516</v>
      </c>
      <c r="S212">
        <f t="shared" si="113"/>
        <v>5.9127773062475635</v>
      </c>
      <c r="T212">
        <f t="shared" si="114"/>
        <v>410.06813333333338</v>
      </c>
      <c r="U212">
        <f t="shared" si="115"/>
        <v>73.670074101578706</v>
      </c>
      <c r="V212">
        <f t="shared" si="116"/>
        <v>7.4531479958756721</v>
      </c>
      <c r="W212">
        <f t="shared" si="117"/>
        <v>41.486295804612425</v>
      </c>
      <c r="X212">
        <f t="shared" si="118"/>
        <v>2.8652985365678011E-2</v>
      </c>
      <c r="Y212">
        <f>IF(LEFT(CS212,1)&lt;&gt;"0",IF(LEFT(CS212,1)="1",3,CT212),$D$5+$E$5*(DJ212*DC212/($K$5*1000))+$F$5*(DJ212*DC212/($K$5*1000))*MAX(MIN(CQ212,$J$5),$I$5)*MAX(MIN(CQ212,$J$5),$I$5)+$G$5*MAX(MIN(CQ212,$J$5),$I$5)*(DJ212*DC212/($K$5*1000))+$H$5*(DJ212*DC212/($K$5*1000))*(DJ212*DC212/($K$5*1000)))</f>
        <v>2.948487317668147</v>
      </c>
      <c r="Z212">
        <f t="shared" si="119"/>
        <v>2.8499189799567105E-2</v>
      </c>
      <c r="AA212">
        <f t="shared" si="120"/>
        <v>1.7825742589313083E-2</v>
      </c>
      <c r="AB212">
        <f t="shared" si="121"/>
        <v>98.06700742510921</v>
      </c>
      <c r="AC212">
        <f>(DE212+(AB212+2*0.95*0.0000000567*(((DE212+$B$7)+273)^4-(DE212+273)^4)-44100*Q212)/(1.84*29.3*Y212+8*0.95*0.0000000567*(DE212+273)^3))</f>
        <v>30.821711806126924</v>
      </c>
      <c r="AD212">
        <f>($C$7*DF212+$D$7*DG212+$E$7*AC212)</f>
        <v>30.756086666666661</v>
      </c>
      <c r="AE212">
        <f t="shared" si="122"/>
        <v>4.4490157456026704</v>
      </c>
      <c r="AF212">
        <f t="shared" si="123"/>
        <v>75.198735716184942</v>
      </c>
      <c r="AG212">
        <f t="shared" si="124"/>
        <v>3.2664395714550833</v>
      </c>
      <c r="AH212">
        <f t="shared" si="125"/>
        <v>4.3437426711311735</v>
      </c>
      <c r="AI212">
        <f t="shared" si="126"/>
        <v>1.1825761741475871</v>
      </c>
      <c r="AJ212">
        <f t="shared" si="127"/>
        <v>-15.273404336785431</v>
      </c>
      <c r="AK212">
        <f t="shared" si="128"/>
        <v>-66.538054434563477</v>
      </c>
      <c r="AL212">
        <f>2*0.95*0.0000000567*(((DE212+$B$7)+273)^4-(AD212+273)^4)</f>
        <v>-5.0449770649983217</v>
      </c>
      <c r="AM212">
        <f t="shared" si="129"/>
        <v>11.210571588761979</v>
      </c>
      <c r="AN212">
        <v>0</v>
      </c>
      <c r="AO212">
        <v>0</v>
      </c>
      <c r="AP212">
        <f>IF(AN212*$H$13&gt;=AR212,1,(AR212/(AR212-AN212*$H$13)))</f>
        <v>1</v>
      </c>
      <c r="AQ212">
        <f t="shared" si="130"/>
        <v>0</v>
      </c>
      <c r="AR212">
        <f>MAX(0,($B$13+$C$13*DJ212)/(1+$D$13*DJ212)*DC212/(DE212+273)*$E$13)</f>
        <v>52861.715875620343</v>
      </c>
      <c r="AS212" t="s">
        <v>414</v>
      </c>
      <c r="AT212">
        <v>12558.6</v>
      </c>
      <c r="AU212">
        <v>607.06799999999998</v>
      </c>
      <c r="AV212">
        <v>2188.17</v>
      </c>
      <c r="AW212">
        <f t="shared" si="131"/>
        <v>0.72256817340517421</v>
      </c>
      <c r="AX212">
        <v>-1.734461745173538</v>
      </c>
      <c r="AY212" t="s">
        <v>1356</v>
      </c>
      <c r="AZ212">
        <v>12587.9</v>
      </c>
      <c r="BA212">
        <v>761.32551999999998</v>
      </c>
      <c r="BB212">
        <v>1282.6600000000001</v>
      </c>
      <c r="BC212">
        <f t="shared" si="132"/>
        <v>0.4064479129309404</v>
      </c>
      <c r="BD212">
        <v>0.5</v>
      </c>
      <c r="BE212">
        <f t="shared" si="133"/>
        <v>505.19221043788036</v>
      </c>
      <c r="BF212">
        <f t="shared" si="134"/>
        <v>5.9127773062475635</v>
      </c>
      <c r="BG212">
        <f t="shared" si="135"/>
        <v>102.66715978072246</v>
      </c>
      <c r="BH212">
        <f t="shared" si="136"/>
        <v>1.5137286152517634E-2</v>
      </c>
      <c r="BI212">
        <f t="shared" si="137"/>
        <v>0.7059626089532689</v>
      </c>
      <c r="BJ212">
        <f t="shared" si="138"/>
        <v>507.64285010363454</v>
      </c>
      <c r="BK212" t="s">
        <v>1357</v>
      </c>
      <c r="BL212">
        <v>0.61</v>
      </c>
      <c r="BM212">
        <f t="shared" si="139"/>
        <v>0.61</v>
      </c>
      <c r="BN212">
        <f t="shared" si="140"/>
        <v>0.9995244258026289</v>
      </c>
      <c r="BO212">
        <f t="shared" si="141"/>
        <v>0.40664130104130108</v>
      </c>
      <c r="BP212">
        <f t="shared" si="142"/>
        <v>0.41393607489623141</v>
      </c>
      <c r="BQ212">
        <f t="shared" si="143"/>
        <v>0.77167059408637173</v>
      </c>
      <c r="BR212">
        <f t="shared" si="144"/>
        <v>0.5727081491263688</v>
      </c>
      <c r="BS212">
        <f t="shared" si="145"/>
        <v>3.2581489404846651E-4</v>
      </c>
      <c r="BT212">
        <f t="shared" si="146"/>
        <v>0.99967418510595152</v>
      </c>
      <c r="BU212">
        <v>3510</v>
      </c>
      <c r="BV212">
        <v>300</v>
      </c>
      <c r="BW212">
        <v>300</v>
      </c>
      <c r="BX212">
        <v>300</v>
      </c>
      <c r="BY212">
        <v>12587.9</v>
      </c>
      <c r="BZ212">
        <v>1204.27</v>
      </c>
      <c r="CA212">
        <v>-9.8973099999999994E-3</v>
      </c>
      <c r="CB212">
        <v>-14.93</v>
      </c>
      <c r="CC212" t="s">
        <v>417</v>
      </c>
      <c r="CD212" t="s">
        <v>417</v>
      </c>
      <c r="CE212" t="s">
        <v>417</v>
      </c>
      <c r="CF212" t="s">
        <v>417</v>
      </c>
      <c r="CG212" t="s">
        <v>417</v>
      </c>
      <c r="CH212" t="s">
        <v>417</v>
      </c>
      <c r="CI212" t="s">
        <v>417</v>
      </c>
      <c r="CJ212" t="s">
        <v>417</v>
      </c>
      <c r="CK212" t="s">
        <v>417</v>
      </c>
      <c r="CL212" t="s">
        <v>417</v>
      </c>
      <c r="CM212">
        <f>$B$11*DK212+$C$11*DL212+$F$11*DW212*(1-DZ212)</f>
        <v>599.99586666666664</v>
      </c>
      <c r="CN212">
        <f t="shared" si="147"/>
        <v>505.19221043788036</v>
      </c>
      <c r="CO212">
        <f>($B$11*$D$9+$C$11*$D$9+$F$11*((EJ212+EB212)/MAX(EJ212+EB212+EK212, 0.1)*$I$9+EK212/MAX(EJ212+EB212+EK212, 0.1)*$J$9))/($B$11+$C$11+$F$11)</f>
        <v>0.84199281779143431</v>
      </c>
      <c r="CP212">
        <f>($B$11*$K$9+$C$11*$K$9+$F$11*((EJ212+EB212)/MAX(EJ212+EB212+EK212, 0.1)*$P$9+EK212/MAX(EJ212+EB212+EK212, 0.1)*$Q$9))/($B$11+$C$11+$F$11)</f>
        <v>0.16344613833746835</v>
      </c>
      <c r="CQ212">
        <v>6</v>
      </c>
      <c r="CR212">
        <v>0.5</v>
      </c>
      <c r="CS212" t="s">
        <v>418</v>
      </c>
      <c r="CT212">
        <v>2</v>
      </c>
      <c r="CU212">
        <v>1690417578.849999</v>
      </c>
      <c r="CV212">
        <v>410.06813333333338</v>
      </c>
      <c r="CW212">
        <v>416.12099999999998</v>
      </c>
      <c r="CX212">
        <v>32.286873333333332</v>
      </c>
      <c r="CY212">
        <v>31.951826666666669</v>
      </c>
      <c r="CZ212">
        <v>408.89513333333338</v>
      </c>
      <c r="DA212">
        <v>31.762873333333332</v>
      </c>
      <c r="DB212">
        <v>600.19150000000013</v>
      </c>
      <c r="DC212">
        <v>101.06910000000001</v>
      </c>
      <c r="DD212">
        <v>0.1001751333333333</v>
      </c>
      <c r="DE212">
        <v>30.337499999999999</v>
      </c>
      <c r="DF212">
        <v>30.756086666666661</v>
      </c>
      <c r="DG212">
        <v>999.9000000000002</v>
      </c>
      <c r="DH212">
        <v>0</v>
      </c>
      <c r="DI212">
        <v>0</v>
      </c>
      <c r="DJ212">
        <v>10001.42833333333</v>
      </c>
      <c r="DK212">
        <v>0</v>
      </c>
      <c r="DL212">
        <v>55.44927666666667</v>
      </c>
      <c r="DM212">
        <v>-6.0967576666666652</v>
      </c>
      <c r="DN212">
        <v>423.70306666666659</v>
      </c>
      <c r="DO212">
        <v>429.85563333333329</v>
      </c>
      <c r="DP212">
        <v>0.33205756666666658</v>
      </c>
      <c r="DQ212">
        <v>416.12099999999998</v>
      </c>
      <c r="DR212">
        <v>31.951826666666669</v>
      </c>
      <c r="DS212">
        <v>3.2629026666666672</v>
      </c>
      <c r="DT212">
        <v>3.229341666666667</v>
      </c>
      <c r="DU212">
        <v>25.43407666666667</v>
      </c>
      <c r="DV212">
        <v>25.260196666666669</v>
      </c>
      <c r="DW212">
        <v>599.99586666666664</v>
      </c>
      <c r="DX212">
        <v>0.93301433333333361</v>
      </c>
      <c r="DY212">
        <v>6.6985533333333333E-2</v>
      </c>
      <c r="DZ212">
        <v>0</v>
      </c>
      <c r="EA212">
        <v>762.37356666666653</v>
      </c>
      <c r="EB212">
        <v>4.9993100000000004</v>
      </c>
      <c r="EC212">
        <v>6475.2830000000004</v>
      </c>
      <c r="ED212">
        <v>5203.7593333333334</v>
      </c>
      <c r="EE212">
        <v>36.678733333333327</v>
      </c>
      <c r="EF212">
        <v>38.524799999999999</v>
      </c>
      <c r="EG212">
        <v>37.625</v>
      </c>
      <c r="EH212">
        <v>38.25</v>
      </c>
      <c r="EI212">
        <v>38.379133333333343</v>
      </c>
      <c r="EJ212">
        <v>555.13933333333318</v>
      </c>
      <c r="EK212">
        <v>39.855999999999987</v>
      </c>
      <c r="EL212">
        <v>0</v>
      </c>
      <c r="EM212">
        <v>138.20000004768369</v>
      </c>
      <c r="EN212">
        <v>0</v>
      </c>
      <c r="EO212">
        <v>761.32551999999998</v>
      </c>
      <c r="EP212">
        <v>-89.874615265187344</v>
      </c>
      <c r="EQ212">
        <v>-822.48229976652601</v>
      </c>
      <c r="ER212">
        <v>6462.9939999999988</v>
      </c>
      <c r="ES212">
        <v>15</v>
      </c>
      <c r="ET212">
        <v>1690417613.0999999</v>
      </c>
      <c r="EU212" t="s">
        <v>1358</v>
      </c>
      <c r="EV212">
        <v>1690417612.0999999</v>
      </c>
      <c r="EW212">
        <v>1690417613.0999999</v>
      </c>
      <c r="EX212">
        <v>153</v>
      </c>
      <c r="EY212">
        <v>4.8000000000000001E-2</v>
      </c>
      <c r="EZ212">
        <v>3.0000000000000001E-3</v>
      </c>
      <c r="FA212">
        <v>1.173</v>
      </c>
      <c r="FB212">
        <v>0.52400000000000002</v>
      </c>
      <c r="FC212">
        <v>416</v>
      </c>
      <c r="FD212">
        <v>32</v>
      </c>
      <c r="FE212">
        <v>0.86</v>
      </c>
      <c r="FF212">
        <v>0.24</v>
      </c>
      <c r="FG212">
        <v>5.961733057520723</v>
      </c>
      <c r="FH212">
        <v>-0.64380182894610483</v>
      </c>
      <c r="FI212">
        <v>6.0077944287581508E-2</v>
      </c>
      <c r="FJ212">
        <v>1</v>
      </c>
      <c r="FK212">
        <v>-6.081730243902439</v>
      </c>
      <c r="FL212">
        <v>4.3251428571428649E-2</v>
      </c>
      <c r="FM212">
        <v>5.7324345931949967E-2</v>
      </c>
      <c r="FN212">
        <v>1</v>
      </c>
      <c r="FO212">
        <v>410.02261290322571</v>
      </c>
      <c r="FP212">
        <v>0.31248387096671199</v>
      </c>
      <c r="FQ212">
        <v>3.776043108979836E-2</v>
      </c>
      <c r="FR212">
        <v>1</v>
      </c>
      <c r="FS212">
        <v>0.30776790243902441</v>
      </c>
      <c r="FT212">
        <v>0.39960177700348448</v>
      </c>
      <c r="FU212">
        <v>4.1328316539516602E-2</v>
      </c>
      <c r="FV212">
        <v>1</v>
      </c>
      <c r="FW212">
        <v>32.281080645161289</v>
      </c>
      <c r="FX212">
        <v>0.18933387096781201</v>
      </c>
      <c r="FY212">
        <v>1.7881535247555012E-2</v>
      </c>
      <c r="FZ212">
        <v>1</v>
      </c>
      <c r="GA212">
        <v>5</v>
      </c>
      <c r="GB212">
        <v>5</v>
      </c>
      <c r="GC212" t="s">
        <v>420</v>
      </c>
      <c r="GD212">
        <v>3.1726399999999999</v>
      </c>
      <c r="GE212">
        <v>2.7969200000000001</v>
      </c>
      <c r="GF212">
        <v>0.101761</v>
      </c>
      <c r="GG212">
        <v>0.103647</v>
      </c>
      <c r="GH212">
        <v>0.14529900000000001</v>
      </c>
      <c r="GI212">
        <v>0.145427</v>
      </c>
      <c r="GJ212">
        <v>27756.1</v>
      </c>
      <c r="GK212">
        <v>22139.599999999999</v>
      </c>
      <c r="GL212">
        <v>28903.3</v>
      </c>
      <c r="GM212">
        <v>24214.9</v>
      </c>
      <c r="GN212">
        <v>31403.599999999999</v>
      </c>
      <c r="GO212">
        <v>30191.7</v>
      </c>
      <c r="GP212">
        <v>39862.699999999997</v>
      </c>
      <c r="GQ212">
        <v>39509.699999999997</v>
      </c>
      <c r="GR212">
        <v>2.10562</v>
      </c>
      <c r="GS212">
        <v>1.8325</v>
      </c>
      <c r="GT212">
        <v>9.8034700000000002E-2</v>
      </c>
      <c r="GU212">
        <v>0</v>
      </c>
      <c r="GV212">
        <v>29.145399999999999</v>
      </c>
      <c r="GW212">
        <v>999.9</v>
      </c>
      <c r="GX212">
        <v>64.7</v>
      </c>
      <c r="GY212">
        <v>34</v>
      </c>
      <c r="GZ212">
        <v>34.2057</v>
      </c>
      <c r="HA212">
        <v>62.18</v>
      </c>
      <c r="HB212">
        <v>29.787700000000001</v>
      </c>
      <c r="HC212">
        <v>1</v>
      </c>
      <c r="HD212">
        <v>0.35511199999999998</v>
      </c>
      <c r="HE212">
        <v>0</v>
      </c>
      <c r="HF212">
        <v>20.285799999999998</v>
      </c>
      <c r="HG212">
        <v>5.2249299999999996</v>
      </c>
      <c r="HH212">
        <v>11.9107</v>
      </c>
      <c r="HI212">
        <v>4.9637000000000002</v>
      </c>
      <c r="HJ212">
        <v>3.2919999999999998</v>
      </c>
      <c r="HK212">
        <v>9999</v>
      </c>
      <c r="HL212">
        <v>9999</v>
      </c>
      <c r="HM212">
        <v>9999</v>
      </c>
      <c r="HN212">
        <v>999.9</v>
      </c>
      <c r="HO212">
        <v>4.9702099999999998</v>
      </c>
      <c r="HP212">
        <v>1.8751500000000001</v>
      </c>
      <c r="HQ212">
        <v>1.87384</v>
      </c>
      <c r="HR212">
        <v>1.8730199999999999</v>
      </c>
      <c r="HS212">
        <v>1.87453</v>
      </c>
      <c r="HT212">
        <v>1.8694900000000001</v>
      </c>
      <c r="HU212">
        <v>1.8736299999999999</v>
      </c>
      <c r="HV212">
        <v>1.8786700000000001</v>
      </c>
      <c r="HW212">
        <v>0</v>
      </c>
      <c r="HX212">
        <v>0</v>
      </c>
      <c r="HY212">
        <v>0</v>
      </c>
      <c r="HZ212">
        <v>0</v>
      </c>
      <c r="IA212" t="s">
        <v>421</v>
      </c>
      <c r="IB212" t="s">
        <v>422</v>
      </c>
      <c r="IC212" t="s">
        <v>423</v>
      </c>
      <c r="ID212" t="s">
        <v>423</v>
      </c>
      <c r="IE212" t="s">
        <v>423</v>
      </c>
      <c r="IF212" t="s">
        <v>423</v>
      </c>
      <c r="IG212">
        <v>0</v>
      </c>
      <c r="IH212">
        <v>100</v>
      </c>
      <c r="II212">
        <v>100</v>
      </c>
      <c r="IJ212">
        <v>1.173</v>
      </c>
      <c r="IK212">
        <v>0.52400000000000002</v>
      </c>
      <c r="IL212">
        <v>1.107843720019815</v>
      </c>
      <c r="IM212">
        <v>7.5022699049890511E-4</v>
      </c>
      <c r="IN212">
        <v>-1.9075414379404558E-6</v>
      </c>
      <c r="IO212">
        <v>4.87577687351772E-10</v>
      </c>
      <c r="IP212">
        <v>0.52100499999998817</v>
      </c>
      <c r="IQ212">
        <v>0</v>
      </c>
      <c r="IR212">
        <v>0</v>
      </c>
      <c r="IS212">
        <v>0</v>
      </c>
      <c r="IT212">
        <v>1</v>
      </c>
      <c r="IU212">
        <v>1943</v>
      </c>
      <c r="IV212">
        <v>1</v>
      </c>
      <c r="IW212">
        <v>21</v>
      </c>
      <c r="IX212">
        <v>2</v>
      </c>
      <c r="IY212">
        <v>1.8</v>
      </c>
      <c r="IZ212">
        <v>1.10107</v>
      </c>
      <c r="JA212">
        <v>2.4389599999999998</v>
      </c>
      <c r="JB212">
        <v>1.42578</v>
      </c>
      <c r="JC212">
        <v>2.2668499999999998</v>
      </c>
      <c r="JD212">
        <v>1.5478499999999999</v>
      </c>
      <c r="JE212">
        <v>2.4145500000000002</v>
      </c>
      <c r="JF212">
        <v>36.8842</v>
      </c>
      <c r="JG212">
        <v>13.7643</v>
      </c>
      <c r="JH212">
        <v>18</v>
      </c>
      <c r="JI212">
        <v>629.173</v>
      </c>
      <c r="JJ212">
        <v>433.51100000000002</v>
      </c>
      <c r="JK212">
        <v>30.227900000000002</v>
      </c>
      <c r="JL212">
        <v>31.765699999999999</v>
      </c>
      <c r="JM212">
        <v>29.999700000000001</v>
      </c>
      <c r="JN212">
        <v>31.8369</v>
      </c>
      <c r="JO212">
        <v>31.787099999999999</v>
      </c>
      <c r="JP212">
        <v>22.0563</v>
      </c>
      <c r="JQ212">
        <v>0</v>
      </c>
      <c r="JR212">
        <v>100</v>
      </c>
      <c r="JS212">
        <v>-999.9</v>
      </c>
      <c r="JT212">
        <v>416.09699999999998</v>
      </c>
      <c r="JU212">
        <v>35</v>
      </c>
      <c r="JV212">
        <v>94.165700000000001</v>
      </c>
      <c r="JW212">
        <v>100.518</v>
      </c>
    </row>
    <row r="213" spans="1:283" x14ac:dyDescent="0.2">
      <c r="A213">
        <v>197</v>
      </c>
      <c r="B213">
        <v>1690417734</v>
      </c>
      <c r="C213">
        <v>39363.900000095367</v>
      </c>
      <c r="D213" t="s">
        <v>1359</v>
      </c>
      <c r="E213" t="s">
        <v>1360</v>
      </c>
      <c r="F213">
        <v>15</v>
      </c>
      <c r="P213">
        <v>1690417726</v>
      </c>
      <c r="Q213">
        <f t="shared" si="111"/>
        <v>1.0447356696259209E-3</v>
      </c>
      <c r="R213">
        <f t="shared" si="112"/>
        <v>1.0447356696259209</v>
      </c>
      <c r="S213">
        <f t="shared" si="113"/>
        <v>11.405597683610967</v>
      </c>
      <c r="T213">
        <f t="shared" si="114"/>
        <v>409.87180645161288</v>
      </c>
      <c r="U213">
        <f t="shared" si="115"/>
        <v>191.20820913097342</v>
      </c>
      <c r="V213">
        <f t="shared" si="116"/>
        <v>19.34421605557387</v>
      </c>
      <c r="W213">
        <f t="shared" si="117"/>
        <v>41.466048006638701</v>
      </c>
      <c r="X213">
        <f t="shared" si="118"/>
        <v>8.6955975485321135E-2</v>
      </c>
      <c r="Y213">
        <f>IF(LEFT(CS213,1)&lt;&gt;"0",IF(LEFT(CS213,1)="1",3,CT213),$D$5+$E$5*(DJ213*DC213/($K$5*1000))+$F$5*(DJ213*DC213/($K$5*1000))*MAX(MIN(CQ213,$J$5),$I$5)*MAX(MIN(CQ213,$J$5),$I$5)+$G$5*MAX(MIN(CQ213,$J$5),$I$5)*(DJ213*DC213/($K$5*1000))+$H$5*(DJ213*DC213/($K$5*1000))*(DJ213*DC213/($K$5*1000)))</f>
        <v>2.9484544231672927</v>
      </c>
      <c r="Z213">
        <f t="shared" si="119"/>
        <v>8.5555999065588445E-2</v>
      </c>
      <c r="AA213">
        <f t="shared" si="120"/>
        <v>5.3596404218645782E-2</v>
      </c>
      <c r="AB213">
        <f t="shared" si="121"/>
        <v>98.066871900017176</v>
      </c>
      <c r="AC213">
        <f>(DE213+(AB213+2*0.95*0.0000000567*(((DE213+$B$7)+273)^4-(DE213+273)^4)-44100*Q213)/(1.84*29.3*Y213+8*0.95*0.0000000567*(DE213+273)^3))</f>
        <v>30.758893527574816</v>
      </c>
      <c r="AD213">
        <f>($C$7*DF213+$D$7*DG213+$E$7*AC213)</f>
        <v>31.01629999999999</v>
      </c>
      <c r="AE213">
        <f t="shared" si="122"/>
        <v>4.515572820420128</v>
      </c>
      <c r="AF213">
        <f t="shared" si="123"/>
        <v>76.104731876182882</v>
      </c>
      <c r="AG213">
        <f t="shared" si="124"/>
        <v>3.328082809632444</v>
      </c>
      <c r="AH213">
        <f t="shared" si="125"/>
        <v>4.373030069992236</v>
      </c>
      <c r="AI213">
        <f t="shared" si="126"/>
        <v>1.187490010787684</v>
      </c>
      <c r="AJ213">
        <f t="shared" si="127"/>
        <v>-46.072843030503108</v>
      </c>
      <c r="AK213">
        <f t="shared" si="128"/>
        <v>-89.249269887321233</v>
      </c>
      <c r="AL213">
        <f>2*0.95*0.0000000567*(((DE213+$B$7)+273)^4-(AD213+273)^4)</f>
        <v>-6.7796734896574327</v>
      </c>
      <c r="AM213">
        <f t="shared" si="129"/>
        <v>-44.034914507464592</v>
      </c>
      <c r="AN213">
        <v>0</v>
      </c>
      <c r="AO213">
        <v>0</v>
      </c>
      <c r="AP213">
        <f>IF(AN213*$H$13&gt;=AR213,1,(AR213/(AR213-AN213*$H$13)))</f>
        <v>1</v>
      </c>
      <c r="AQ213">
        <f t="shared" si="130"/>
        <v>0</v>
      </c>
      <c r="AR213">
        <f>MAX(0,($B$13+$C$13*DJ213)/(1+$D$13*DJ213)*DC213/(DE213+273)*$E$13)</f>
        <v>52840.313586176213</v>
      </c>
      <c r="AS213" t="s">
        <v>414</v>
      </c>
      <c r="AT213">
        <v>12558.6</v>
      </c>
      <c r="AU213">
        <v>607.06799999999998</v>
      </c>
      <c r="AV213">
        <v>2188.17</v>
      </c>
      <c r="AW213">
        <f t="shared" si="131"/>
        <v>0.72256817340517421</v>
      </c>
      <c r="AX213">
        <v>-1.734461745173538</v>
      </c>
      <c r="AY213" t="s">
        <v>1361</v>
      </c>
      <c r="AZ213">
        <v>12577.5</v>
      </c>
      <c r="BA213">
        <v>949.15065384615377</v>
      </c>
      <c r="BB213">
        <v>2227.87</v>
      </c>
      <c r="BC213">
        <f t="shared" si="132"/>
        <v>0.57396497378834765</v>
      </c>
      <c r="BD213">
        <v>0.5</v>
      </c>
      <c r="BE213">
        <f t="shared" si="133"/>
        <v>505.18767292830557</v>
      </c>
      <c r="BF213">
        <f t="shared" si="134"/>
        <v>11.405597683610967</v>
      </c>
      <c r="BG213">
        <f t="shared" si="135"/>
        <v>144.98001472524564</v>
      </c>
      <c r="BH213">
        <f t="shared" si="136"/>
        <v>2.6010253481876418E-2</v>
      </c>
      <c r="BI213">
        <f t="shared" si="137"/>
        <v>-1.7819711203975016E-2</v>
      </c>
      <c r="BJ213">
        <f t="shared" si="138"/>
        <v>610.08410636879739</v>
      </c>
      <c r="BK213" t="s">
        <v>1362</v>
      </c>
      <c r="BL213">
        <v>654.57000000000005</v>
      </c>
      <c r="BM213">
        <f t="shared" si="139"/>
        <v>654.57000000000005</v>
      </c>
      <c r="BN213">
        <f t="shared" si="140"/>
        <v>0.70619021756206601</v>
      </c>
      <c r="BO213">
        <f t="shared" si="141"/>
        <v>0.81276256667758617</v>
      </c>
      <c r="BP213">
        <f t="shared" si="142"/>
        <v>-2.5886802295252882E-2</v>
      </c>
      <c r="BQ213">
        <f t="shared" si="143"/>
        <v>0.78894235455894435</v>
      </c>
      <c r="BR213">
        <f t="shared" si="144"/>
        <v>-2.5109069497097479E-2</v>
      </c>
      <c r="BS213">
        <f t="shared" si="145"/>
        <v>0.56051164387269159</v>
      </c>
      <c r="BT213">
        <f t="shared" si="146"/>
        <v>0.43948835612730841</v>
      </c>
      <c r="BU213">
        <v>3512</v>
      </c>
      <c r="BV213">
        <v>300</v>
      </c>
      <c r="BW213">
        <v>300</v>
      </c>
      <c r="BX213">
        <v>300</v>
      </c>
      <c r="BY213">
        <v>12577.5</v>
      </c>
      <c r="BZ213">
        <v>2007.01</v>
      </c>
      <c r="CA213">
        <v>-9.8938800000000007E-3</v>
      </c>
      <c r="CB213">
        <v>-30.86</v>
      </c>
      <c r="CC213" t="s">
        <v>417</v>
      </c>
      <c r="CD213" t="s">
        <v>417</v>
      </c>
      <c r="CE213" t="s">
        <v>417</v>
      </c>
      <c r="CF213" t="s">
        <v>417</v>
      </c>
      <c r="CG213" t="s">
        <v>417</v>
      </c>
      <c r="CH213" t="s">
        <v>417</v>
      </c>
      <c r="CI213" t="s">
        <v>417</v>
      </c>
      <c r="CJ213" t="s">
        <v>417</v>
      </c>
      <c r="CK213" t="s">
        <v>417</v>
      </c>
      <c r="CL213" t="s">
        <v>417</v>
      </c>
      <c r="CM213">
        <f>$B$11*DK213+$C$11*DL213+$F$11*DW213*(1-DZ213)</f>
        <v>599.9899677419354</v>
      </c>
      <c r="CN213">
        <f t="shared" si="147"/>
        <v>505.18767292830557</v>
      </c>
      <c r="CO213">
        <f>($B$11*$D$9+$C$11*$D$9+$F$11*((EJ213+EB213)/MAX(EJ213+EB213+EK213, 0.1)*$I$9+EK213/MAX(EJ213+EB213+EK213, 0.1)*$J$9))/($B$11+$C$11+$F$11)</f>
        <v>0.8419935333745352</v>
      </c>
      <c r="CP213">
        <f>($B$11*$K$9+$C$11*$K$9+$F$11*((EJ213+EB213)/MAX(EJ213+EB213+EK213, 0.1)*$P$9+EK213/MAX(EJ213+EB213+EK213, 0.1)*$Q$9))/($B$11+$C$11+$F$11)</f>
        <v>0.16344751941285324</v>
      </c>
      <c r="CQ213">
        <v>6</v>
      </c>
      <c r="CR213">
        <v>0.5</v>
      </c>
      <c r="CS213" t="s">
        <v>418</v>
      </c>
      <c r="CT213">
        <v>2</v>
      </c>
      <c r="CU213">
        <v>1690417726</v>
      </c>
      <c r="CV213">
        <v>409.87180645161288</v>
      </c>
      <c r="CW213">
        <v>421.70251612903229</v>
      </c>
      <c r="CX213">
        <v>32.896487096774187</v>
      </c>
      <c r="CY213">
        <v>31.886383870967741</v>
      </c>
      <c r="CZ213">
        <v>408.69532258064498</v>
      </c>
      <c r="DA213">
        <v>32.372158064516128</v>
      </c>
      <c r="DB213">
        <v>600.15699999999993</v>
      </c>
      <c r="DC213">
        <v>101.06835483870969</v>
      </c>
      <c r="DD213">
        <v>9.9979635483870954E-2</v>
      </c>
      <c r="DE213">
        <v>30.45483225806451</v>
      </c>
      <c r="DF213">
        <v>31.01629999999999</v>
      </c>
      <c r="DG213">
        <v>999.90000000000032</v>
      </c>
      <c r="DH213">
        <v>0</v>
      </c>
      <c r="DI213">
        <v>0</v>
      </c>
      <c r="DJ213">
        <v>10001.31516129032</v>
      </c>
      <c r="DK213">
        <v>0</v>
      </c>
      <c r="DL213">
        <v>76.144719354838713</v>
      </c>
      <c r="DM213">
        <v>-11.830790322580651</v>
      </c>
      <c r="DN213">
        <v>423.81377419354828</v>
      </c>
      <c r="DO213">
        <v>435.59203225806448</v>
      </c>
      <c r="DP213">
        <v>1.010108</v>
      </c>
      <c r="DQ213">
        <v>421.70251612903229</v>
      </c>
      <c r="DR213">
        <v>31.886383870967741</v>
      </c>
      <c r="DS213">
        <v>3.3247951612903228</v>
      </c>
      <c r="DT213">
        <v>3.2227051612903228</v>
      </c>
      <c r="DU213">
        <v>25.750670967741939</v>
      </c>
      <c r="DV213">
        <v>25.22563870967743</v>
      </c>
      <c r="DW213">
        <v>599.9899677419354</v>
      </c>
      <c r="DX213">
        <v>0.93299206451612904</v>
      </c>
      <c r="DY213">
        <v>6.7007841935483856E-2</v>
      </c>
      <c r="DZ213">
        <v>0</v>
      </c>
      <c r="EA213">
        <v>949.54929032258053</v>
      </c>
      <c r="EB213">
        <v>4.9993100000000013</v>
      </c>
      <c r="EC213">
        <v>7293.605161290322</v>
      </c>
      <c r="ED213">
        <v>5203.6674193548397</v>
      </c>
      <c r="EE213">
        <v>36.436999999999991</v>
      </c>
      <c r="EF213">
        <v>38.311999999999983</v>
      </c>
      <c r="EG213">
        <v>37.381000000000007</v>
      </c>
      <c r="EH213">
        <v>38.125</v>
      </c>
      <c r="EI213">
        <v>38.186999999999983</v>
      </c>
      <c r="EJ213">
        <v>555.12064516129021</v>
      </c>
      <c r="EK213">
        <v>39.869999999999983</v>
      </c>
      <c r="EL213">
        <v>0</v>
      </c>
      <c r="EM213">
        <v>146.79999995231631</v>
      </c>
      <c r="EN213">
        <v>0</v>
      </c>
      <c r="EO213">
        <v>949.15065384615377</v>
      </c>
      <c r="EP213">
        <v>-76.106153745470152</v>
      </c>
      <c r="EQ213">
        <v>-1589.375724420853</v>
      </c>
      <c r="ER213">
        <v>7295.4661538461523</v>
      </c>
      <c r="ES213">
        <v>15</v>
      </c>
      <c r="ET213">
        <v>1690417613.0999999</v>
      </c>
      <c r="EU213" t="s">
        <v>1358</v>
      </c>
      <c r="EV213">
        <v>1690417612.0999999</v>
      </c>
      <c r="EW213">
        <v>1690417613.0999999</v>
      </c>
      <c r="EX213">
        <v>153</v>
      </c>
      <c r="EY213">
        <v>4.8000000000000001E-2</v>
      </c>
      <c r="EZ213">
        <v>3.0000000000000001E-3</v>
      </c>
      <c r="FA213">
        <v>1.173</v>
      </c>
      <c r="FB213">
        <v>0.52400000000000002</v>
      </c>
      <c r="FC213">
        <v>416</v>
      </c>
      <c r="FD213">
        <v>32</v>
      </c>
      <c r="FE213">
        <v>0.86</v>
      </c>
      <c r="FF213">
        <v>0.24</v>
      </c>
      <c r="FG213">
        <v>11.406652795384311</v>
      </c>
      <c r="FH213">
        <v>0.41060735944219451</v>
      </c>
      <c r="FI213">
        <v>4.1375460161890129E-2</v>
      </c>
      <c r="FJ213">
        <v>1</v>
      </c>
      <c r="FK213">
        <v>-11.814631707317069</v>
      </c>
      <c r="FL213">
        <v>-0.36676097560973531</v>
      </c>
      <c r="FM213">
        <v>4.6558284683768478E-2</v>
      </c>
      <c r="FN213">
        <v>1</v>
      </c>
      <c r="FO213">
        <v>409.87019354838719</v>
      </c>
      <c r="FP213">
        <v>0.11641935483900991</v>
      </c>
      <c r="FQ213">
        <v>1.3752229977143321E-2</v>
      </c>
      <c r="FR213">
        <v>1</v>
      </c>
      <c r="FS213">
        <v>0.98417563414634157</v>
      </c>
      <c r="FT213">
        <v>0.38200423693380048</v>
      </c>
      <c r="FU213">
        <v>4.3336542919148797E-2</v>
      </c>
      <c r="FV213">
        <v>1</v>
      </c>
      <c r="FW213">
        <v>32.896229032258063</v>
      </c>
      <c r="FX213">
        <v>-4.3940322580813443E-2</v>
      </c>
      <c r="FY213">
        <v>8.6583613717682549E-3</v>
      </c>
      <c r="FZ213">
        <v>1</v>
      </c>
      <c r="GA213">
        <v>5</v>
      </c>
      <c r="GB213">
        <v>5</v>
      </c>
      <c r="GC213" t="s">
        <v>420</v>
      </c>
      <c r="GD213">
        <v>3.1727099999999999</v>
      </c>
      <c r="GE213">
        <v>2.7964899999999999</v>
      </c>
      <c r="GF213">
        <v>0.101761</v>
      </c>
      <c r="GG213">
        <v>0.10474700000000001</v>
      </c>
      <c r="GH213">
        <v>0.14722499999999999</v>
      </c>
      <c r="GI213">
        <v>0.14529300000000001</v>
      </c>
      <c r="GJ213">
        <v>27761.1</v>
      </c>
      <c r="GK213">
        <v>22116.2</v>
      </c>
      <c r="GL213">
        <v>28908.1</v>
      </c>
      <c r="GM213">
        <v>24218.7</v>
      </c>
      <c r="GN213">
        <v>31335.599999999999</v>
      </c>
      <c r="GO213">
        <v>30201</v>
      </c>
      <c r="GP213">
        <v>39868.199999999997</v>
      </c>
      <c r="GQ213">
        <v>39516.1</v>
      </c>
      <c r="GR213">
        <v>2.10623</v>
      </c>
      <c r="GS213">
        <v>1.8386199999999999</v>
      </c>
      <c r="GT213">
        <v>8.3185700000000001E-2</v>
      </c>
      <c r="GU213">
        <v>0</v>
      </c>
      <c r="GV213">
        <v>29.678000000000001</v>
      </c>
      <c r="GW213">
        <v>999.9</v>
      </c>
      <c r="GX213">
        <v>64.7</v>
      </c>
      <c r="GY213">
        <v>33.9</v>
      </c>
      <c r="GZ213">
        <v>34.0154</v>
      </c>
      <c r="HA213">
        <v>62.08</v>
      </c>
      <c r="HB213">
        <v>28.8782</v>
      </c>
      <c r="HC213">
        <v>1</v>
      </c>
      <c r="HD213">
        <v>0.34593800000000002</v>
      </c>
      <c r="HE213">
        <v>0</v>
      </c>
      <c r="HF213">
        <v>20.2865</v>
      </c>
      <c r="HG213">
        <v>5.2253800000000004</v>
      </c>
      <c r="HH213">
        <v>11.9095</v>
      </c>
      <c r="HI213">
        <v>4.9638</v>
      </c>
      <c r="HJ213">
        <v>3.2919999999999998</v>
      </c>
      <c r="HK213">
        <v>9999</v>
      </c>
      <c r="HL213">
        <v>9999</v>
      </c>
      <c r="HM213">
        <v>9999</v>
      </c>
      <c r="HN213">
        <v>999.9</v>
      </c>
      <c r="HO213">
        <v>4.9702200000000003</v>
      </c>
      <c r="HP213">
        <v>1.8750899999999999</v>
      </c>
      <c r="HQ213">
        <v>1.8737900000000001</v>
      </c>
      <c r="HR213">
        <v>1.8730199999999999</v>
      </c>
      <c r="HS213">
        <v>1.87449</v>
      </c>
      <c r="HT213">
        <v>1.8694900000000001</v>
      </c>
      <c r="HU213">
        <v>1.8736299999999999</v>
      </c>
      <c r="HV213">
        <v>1.87866</v>
      </c>
      <c r="HW213">
        <v>0</v>
      </c>
      <c r="HX213">
        <v>0</v>
      </c>
      <c r="HY213">
        <v>0</v>
      </c>
      <c r="HZ213">
        <v>0</v>
      </c>
      <c r="IA213" t="s">
        <v>421</v>
      </c>
      <c r="IB213" t="s">
        <v>422</v>
      </c>
      <c r="IC213" t="s">
        <v>423</v>
      </c>
      <c r="ID213" t="s">
        <v>423</v>
      </c>
      <c r="IE213" t="s">
        <v>423</v>
      </c>
      <c r="IF213" t="s">
        <v>423</v>
      </c>
      <c r="IG213">
        <v>0</v>
      </c>
      <c r="IH213">
        <v>100</v>
      </c>
      <c r="II213">
        <v>100</v>
      </c>
      <c r="IJ213">
        <v>1.1759999999999999</v>
      </c>
      <c r="IK213">
        <v>0.52429999999999999</v>
      </c>
      <c r="IL213">
        <v>1.1552259976509951</v>
      </c>
      <c r="IM213">
        <v>7.5022699049890511E-4</v>
      </c>
      <c r="IN213">
        <v>-1.9075414379404558E-6</v>
      </c>
      <c r="IO213">
        <v>4.87577687351772E-10</v>
      </c>
      <c r="IP213">
        <v>0.52432857142857614</v>
      </c>
      <c r="IQ213">
        <v>0</v>
      </c>
      <c r="IR213">
        <v>0</v>
      </c>
      <c r="IS213">
        <v>0</v>
      </c>
      <c r="IT213">
        <v>1</v>
      </c>
      <c r="IU213">
        <v>1943</v>
      </c>
      <c r="IV213">
        <v>1</v>
      </c>
      <c r="IW213">
        <v>21</v>
      </c>
      <c r="IX213">
        <v>2</v>
      </c>
      <c r="IY213">
        <v>2</v>
      </c>
      <c r="IZ213">
        <v>1.11206</v>
      </c>
      <c r="JA213">
        <v>2.4267599999999998</v>
      </c>
      <c r="JB213">
        <v>1.42578</v>
      </c>
      <c r="JC213">
        <v>2.2668499999999998</v>
      </c>
      <c r="JD213">
        <v>1.5478499999999999</v>
      </c>
      <c r="JE213">
        <v>2.49512</v>
      </c>
      <c r="JF213">
        <v>36.741700000000002</v>
      </c>
      <c r="JG213">
        <v>13.7468</v>
      </c>
      <c r="JH213">
        <v>18</v>
      </c>
      <c r="JI213">
        <v>628.55999999999995</v>
      </c>
      <c r="JJ213">
        <v>436.39600000000002</v>
      </c>
      <c r="JK213">
        <v>30.171800000000001</v>
      </c>
      <c r="JL213">
        <v>31.6767</v>
      </c>
      <c r="JM213">
        <v>30.0001</v>
      </c>
      <c r="JN213">
        <v>31.7286</v>
      </c>
      <c r="JO213">
        <v>31.680900000000001</v>
      </c>
      <c r="JP213">
        <v>22.2926</v>
      </c>
      <c r="JQ213">
        <v>0</v>
      </c>
      <c r="JR213">
        <v>100</v>
      </c>
      <c r="JS213">
        <v>-999.9</v>
      </c>
      <c r="JT213">
        <v>421.92399999999998</v>
      </c>
      <c r="JU213">
        <v>35</v>
      </c>
      <c r="JV213">
        <v>94.1798</v>
      </c>
      <c r="JW213">
        <v>100.53400000000001</v>
      </c>
    </row>
    <row r="214" spans="1:283" x14ac:dyDescent="0.2">
      <c r="A214">
        <v>198</v>
      </c>
      <c r="B214">
        <v>1690419850.5999999</v>
      </c>
      <c r="C214">
        <v>41480.5</v>
      </c>
      <c r="D214" t="s">
        <v>1363</v>
      </c>
      <c r="E214" t="s">
        <v>1364</v>
      </c>
      <c r="F214">
        <v>15</v>
      </c>
      <c r="P214">
        <v>1690419842.849999</v>
      </c>
      <c r="Q214">
        <f t="shared" si="111"/>
        <v>1.1630692838979802E-4</v>
      </c>
      <c r="R214">
        <f t="shared" si="112"/>
        <v>0.11630692838979802</v>
      </c>
      <c r="S214">
        <f t="shared" si="113"/>
        <v>-1.4032601570946477</v>
      </c>
      <c r="T214">
        <f t="shared" si="114"/>
        <v>410.0021333333334</v>
      </c>
      <c r="U214">
        <f t="shared" si="115"/>
        <v>607.76827678809389</v>
      </c>
      <c r="V214">
        <f t="shared" si="116"/>
        <v>61.48794841173504</v>
      </c>
      <c r="W214">
        <f t="shared" si="117"/>
        <v>41.479937314811785</v>
      </c>
      <c r="X214">
        <f t="shared" si="118"/>
        <v>1.0893165649955409E-2</v>
      </c>
      <c r="Y214">
        <f>IF(LEFT(CS214,1)&lt;&gt;"0",IF(LEFT(CS214,1)="1",3,CT214),$D$5+$E$5*(DJ214*DC214/($K$5*1000))+$F$5*(DJ214*DC214/($K$5*1000))*MAX(MIN(CQ214,$J$5),$I$5)*MAX(MIN(CQ214,$J$5),$I$5)+$G$5*MAX(MIN(CQ214,$J$5),$I$5)*(DJ214*DC214/($K$5*1000))+$H$5*(DJ214*DC214/($K$5*1000))*(DJ214*DC214/($K$5*1000)))</f>
        <v>2.9459813857601618</v>
      </c>
      <c r="Z214">
        <f t="shared" si="119"/>
        <v>1.0870837981891278E-2</v>
      </c>
      <c r="AA214">
        <f t="shared" si="120"/>
        <v>6.7962759373850299E-3</v>
      </c>
      <c r="AB214">
        <f t="shared" si="121"/>
        <v>3.9888988359855588E-3</v>
      </c>
      <c r="AC214">
        <f>(DE214+(AB214+2*0.95*0.0000000567*(((DE214+$B$7)+273)^4-(DE214+273)^4)-44100*Q214)/(1.84*29.3*Y214+8*0.95*0.0000000567*(DE214+273)^3))</f>
        <v>27.221918360879844</v>
      </c>
      <c r="AD214">
        <f>($C$7*DF214+$D$7*DG214+$E$7*AC214)</f>
        <v>27.045153333333339</v>
      </c>
      <c r="AE214">
        <f t="shared" si="122"/>
        <v>3.5886625000532435</v>
      </c>
      <c r="AF214">
        <f t="shared" si="123"/>
        <v>69.898000887017375</v>
      </c>
      <c r="AG214">
        <f t="shared" si="124"/>
        <v>2.5390256860795275</v>
      </c>
      <c r="AH214">
        <f t="shared" si="125"/>
        <v>3.6324725369236099</v>
      </c>
      <c r="AI214">
        <f t="shared" si="126"/>
        <v>1.049636813973716</v>
      </c>
      <c r="AJ214">
        <f t="shared" si="127"/>
        <v>-5.1291355419900926</v>
      </c>
      <c r="AK214">
        <f t="shared" si="128"/>
        <v>32.848986483368535</v>
      </c>
      <c r="AL214">
        <f>2*0.95*0.0000000567*(((DE214+$B$7)+273)^4-(AD214+273)^4)</f>
        <v>2.4099723323421181</v>
      </c>
      <c r="AM214">
        <f t="shared" si="129"/>
        <v>30.133812172556546</v>
      </c>
      <c r="AN214">
        <v>0</v>
      </c>
      <c r="AO214">
        <v>0</v>
      </c>
      <c r="AP214">
        <f>IF(AN214*$H$13&gt;=AR214,1,(AR214/(AR214-AN214*$H$13)))</f>
        <v>1</v>
      </c>
      <c r="AQ214">
        <f t="shared" si="130"/>
        <v>0</v>
      </c>
      <c r="AR214">
        <f>MAX(0,($B$13+$C$13*DJ214)/(1+$D$13*DJ214)*DC214/(DE214+273)*$E$13)</f>
        <v>53332.068606309207</v>
      </c>
      <c r="AS214" t="s">
        <v>1365</v>
      </c>
      <c r="AT214">
        <v>10485.4</v>
      </c>
      <c r="AU214">
        <v>655.86399999999992</v>
      </c>
      <c r="AV214">
        <v>2950.46</v>
      </c>
      <c r="AW214">
        <f t="shared" si="131"/>
        <v>0.77770788283860826</v>
      </c>
      <c r="AX214">
        <v>-1.4032601570945911</v>
      </c>
      <c r="AY214" t="s">
        <v>417</v>
      </c>
      <c r="AZ214" t="s">
        <v>417</v>
      </c>
      <c r="BA214">
        <v>0</v>
      </c>
      <c r="BB214">
        <v>0</v>
      </c>
      <c r="BC214" t="e">
        <f t="shared" si="132"/>
        <v>#DIV/0!</v>
      </c>
      <c r="BD214">
        <v>0.5</v>
      </c>
      <c r="BE214">
        <f t="shared" si="133"/>
        <v>2.0994204399923999E-2</v>
      </c>
      <c r="BF214">
        <f t="shared" si="134"/>
        <v>-1.4032601570946477</v>
      </c>
      <c r="BG214" t="e">
        <f t="shared" si="135"/>
        <v>#DIV/0!</v>
      </c>
      <c r="BH214">
        <f t="shared" si="136"/>
        <v>-2.6970002376507279E-12</v>
      </c>
      <c r="BI214" t="e">
        <f t="shared" si="137"/>
        <v>#DIV/0!</v>
      </c>
      <c r="BJ214" t="e">
        <f t="shared" si="138"/>
        <v>#DIV/0!</v>
      </c>
      <c r="BK214" t="s">
        <v>417</v>
      </c>
      <c r="BL214">
        <v>0</v>
      </c>
      <c r="BM214" t="e">
        <f t="shared" si="139"/>
        <v>#DIV/0!</v>
      </c>
      <c r="BN214" t="e">
        <f t="shared" si="140"/>
        <v>#DIV/0!</v>
      </c>
      <c r="BO214" t="e">
        <f t="shared" si="141"/>
        <v>#DIV/0!</v>
      </c>
      <c r="BP214" t="e">
        <f t="shared" si="142"/>
        <v>#DIV/0!</v>
      </c>
      <c r="BQ214">
        <f t="shared" si="143"/>
        <v>0</v>
      </c>
      <c r="BR214">
        <f t="shared" si="144"/>
        <v>1.2858298367119965</v>
      </c>
      <c r="BS214" t="e">
        <f t="shared" si="145"/>
        <v>#DIV/0!</v>
      </c>
      <c r="BT214" t="e">
        <f t="shared" si="146"/>
        <v>#DIV/0!</v>
      </c>
      <c r="BU214">
        <v>3514</v>
      </c>
      <c r="BV214">
        <v>300</v>
      </c>
      <c r="BW214">
        <v>300</v>
      </c>
      <c r="BX214">
        <v>300</v>
      </c>
      <c r="BY214">
        <v>10485.4</v>
      </c>
      <c r="BZ214">
        <v>2860.56</v>
      </c>
      <c r="CA214">
        <v>-8.6915299999999994E-3</v>
      </c>
      <c r="CB214">
        <v>-2.2200000000000002</v>
      </c>
      <c r="CC214" t="s">
        <v>417</v>
      </c>
      <c r="CD214" t="s">
        <v>417</v>
      </c>
      <c r="CE214" t="s">
        <v>417</v>
      </c>
      <c r="CF214" t="s">
        <v>417</v>
      </c>
      <c r="CG214" t="s">
        <v>417</v>
      </c>
      <c r="CH214" t="s">
        <v>417</v>
      </c>
      <c r="CI214" t="s">
        <v>417</v>
      </c>
      <c r="CJ214" t="s">
        <v>417</v>
      </c>
      <c r="CK214" t="s">
        <v>417</v>
      </c>
      <c r="CL214" t="s">
        <v>417</v>
      </c>
      <c r="CM214">
        <f>$B$11*DK214+$C$11*DL214+$F$11*DW214*(1-DZ214)</f>
        <v>4.9993099999999999E-2</v>
      </c>
      <c r="CN214">
        <f t="shared" si="147"/>
        <v>2.0994204399923999E-2</v>
      </c>
      <c r="CO214">
        <f>($B$11*$D$9+$C$11*$D$9+$F$11*((EJ214+EB214)/MAX(EJ214+EB214+EK214, 0.1)*$I$9+EK214/MAX(EJ214+EB214+EK214, 0.1)*$J$9))/($B$11+$C$11+$F$11)</f>
        <v>0.41994203999999996</v>
      </c>
      <c r="CP214">
        <f>($B$11*$K$9+$C$11*$K$9+$F$11*((EJ214+EB214)/MAX(EJ214+EB214+EK214, 0.1)*$P$9+EK214/MAX(EJ214+EB214+EK214, 0.1)*$Q$9))/($B$11+$C$11+$F$11)</f>
        <v>7.9788987599999986E-2</v>
      </c>
      <c r="CQ214">
        <v>6</v>
      </c>
      <c r="CR214">
        <v>0.5</v>
      </c>
      <c r="CS214" t="s">
        <v>418</v>
      </c>
      <c r="CT214">
        <v>2</v>
      </c>
      <c r="CU214">
        <v>1690419842.849999</v>
      </c>
      <c r="CV214">
        <v>410.0021333333334</v>
      </c>
      <c r="CW214">
        <v>408.64713333333339</v>
      </c>
      <c r="CX214">
        <v>25.096613333333341</v>
      </c>
      <c r="CY214">
        <v>24.983273333333329</v>
      </c>
      <c r="CZ214">
        <v>408.97513333333342</v>
      </c>
      <c r="DA214">
        <v>24.69761333333334</v>
      </c>
      <c r="DB214">
        <v>600.25420000000008</v>
      </c>
      <c r="DC214">
        <v>101.07023333333331</v>
      </c>
      <c r="DD214">
        <v>9.9819069999999996E-2</v>
      </c>
      <c r="DE214">
        <v>27.25198</v>
      </c>
      <c r="DF214">
        <v>27.045153333333339</v>
      </c>
      <c r="DG214">
        <v>999.9000000000002</v>
      </c>
      <c r="DH214">
        <v>0</v>
      </c>
      <c r="DI214">
        <v>0</v>
      </c>
      <c r="DJ214">
        <v>9987.0843333333341</v>
      </c>
      <c r="DK214">
        <v>0</v>
      </c>
      <c r="DL214">
        <v>39.858653333333343</v>
      </c>
      <c r="DM214">
        <v>1.504364666666667</v>
      </c>
      <c r="DN214">
        <v>420.76389999999998</v>
      </c>
      <c r="DO214">
        <v>419.11796666666669</v>
      </c>
      <c r="DP214">
        <v>0.23866533333333331</v>
      </c>
      <c r="DQ214">
        <v>408.64713333333339</v>
      </c>
      <c r="DR214">
        <v>24.983273333333329</v>
      </c>
      <c r="DS214">
        <v>2.5491876666666671</v>
      </c>
      <c r="DT214">
        <v>2.5250656666666669</v>
      </c>
      <c r="DU214">
        <v>21.343996666666669</v>
      </c>
      <c r="DV214">
        <v>21.188966666666669</v>
      </c>
      <c r="DW214">
        <v>4.9993099999999999E-2</v>
      </c>
      <c r="DX214">
        <v>0</v>
      </c>
      <c r="DY214">
        <v>0</v>
      </c>
      <c r="DZ214">
        <v>0</v>
      </c>
      <c r="EA214">
        <v>655.74566666666681</v>
      </c>
      <c r="EB214">
        <v>4.9993099999999999E-2</v>
      </c>
      <c r="EC214">
        <v>166.69200000000001</v>
      </c>
      <c r="ED214">
        <v>-0.78533333333333333</v>
      </c>
      <c r="EE214">
        <v>35.970599999999997</v>
      </c>
      <c r="EF214">
        <v>40.107999999999983</v>
      </c>
      <c r="EG214">
        <v>38.183</v>
      </c>
      <c r="EH214">
        <v>40.96226666666665</v>
      </c>
      <c r="EI214">
        <v>38.682866666666648</v>
      </c>
      <c r="EJ214">
        <v>0</v>
      </c>
      <c r="EK214">
        <v>0</v>
      </c>
      <c r="EL214">
        <v>0</v>
      </c>
      <c r="EM214">
        <v>2116.099999904633</v>
      </c>
      <c r="EN214">
        <v>0</v>
      </c>
      <c r="EO214">
        <v>655.86399999999992</v>
      </c>
      <c r="EP214">
        <v>1.645384689005283</v>
      </c>
      <c r="EQ214">
        <v>-34.272307696869042</v>
      </c>
      <c r="ER214">
        <v>166.04679999999999</v>
      </c>
      <c r="ES214">
        <v>15</v>
      </c>
      <c r="ET214">
        <v>1690419870.5999999</v>
      </c>
      <c r="EU214" t="s">
        <v>1366</v>
      </c>
      <c r="EV214">
        <v>1690419868.5999999</v>
      </c>
      <c r="EW214">
        <v>1690419870.5999999</v>
      </c>
      <c r="EX214">
        <v>154</v>
      </c>
      <c r="EY214">
        <v>-0.15</v>
      </c>
      <c r="EZ214">
        <v>-0.125</v>
      </c>
      <c r="FA214">
        <v>1.0269999999999999</v>
      </c>
      <c r="FB214">
        <v>0.39900000000000002</v>
      </c>
      <c r="FC214">
        <v>409</v>
      </c>
      <c r="FD214">
        <v>25</v>
      </c>
      <c r="FE214">
        <v>0.56000000000000005</v>
      </c>
      <c r="FF214">
        <v>0.22</v>
      </c>
      <c r="FG214">
        <v>-1.5941712602281879</v>
      </c>
      <c r="FH214">
        <v>-0.90453561250461845</v>
      </c>
      <c r="FI214">
        <v>7.0930692745451274E-2</v>
      </c>
      <c r="FJ214">
        <v>1</v>
      </c>
      <c r="FK214">
        <v>1.462974</v>
      </c>
      <c r="FL214">
        <v>0.99868750469042733</v>
      </c>
      <c r="FM214">
        <v>0.1000594064993392</v>
      </c>
      <c r="FN214">
        <v>1</v>
      </c>
      <c r="FO214">
        <v>410.15140000000002</v>
      </c>
      <c r="FP214">
        <v>0.23135038932124119</v>
      </c>
      <c r="FQ214">
        <v>2.3228717858148899E-2</v>
      </c>
      <c r="FR214">
        <v>1</v>
      </c>
      <c r="FS214">
        <v>0.252167325</v>
      </c>
      <c r="FT214">
        <v>-0.196182427767356</v>
      </c>
      <c r="FU214">
        <v>2.6295146560142521E-2</v>
      </c>
      <c r="FV214">
        <v>1</v>
      </c>
      <c r="FW214">
        <v>25.221946666666661</v>
      </c>
      <c r="FX214">
        <v>0.32245428253617292</v>
      </c>
      <c r="FY214">
        <v>2.3304502187822949E-2</v>
      </c>
      <c r="FZ214">
        <v>1</v>
      </c>
      <c r="GA214">
        <v>5</v>
      </c>
      <c r="GB214">
        <v>5</v>
      </c>
      <c r="GC214" t="s">
        <v>420</v>
      </c>
      <c r="GD214">
        <v>3.1768900000000002</v>
      </c>
      <c r="GE214">
        <v>2.7968000000000002</v>
      </c>
      <c r="GF214">
        <v>0.102662</v>
      </c>
      <c r="GG214">
        <v>0.10309</v>
      </c>
      <c r="GH214">
        <v>0.123406</v>
      </c>
      <c r="GI214">
        <v>0.124265</v>
      </c>
      <c r="GJ214">
        <v>27927.599999999999</v>
      </c>
      <c r="GK214">
        <v>22285.5</v>
      </c>
      <c r="GL214">
        <v>29091.9</v>
      </c>
      <c r="GM214">
        <v>24344</v>
      </c>
      <c r="GN214">
        <v>32408.6</v>
      </c>
      <c r="GO214">
        <v>31099.8</v>
      </c>
      <c r="GP214">
        <v>40114</v>
      </c>
      <c r="GQ214">
        <v>39717.599999999999</v>
      </c>
      <c r="GR214">
        <v>2.1450499999999999</v>
      </c>
      <c r="GS214">
        <v>1.86395</v>
      </c>
      <c r="GT214">
        <v>9.5389799999999997E-2</v>
      </c>
      <c r="GU214">
        <v>0</v>
      </c>
      <c r="GV214">
        <v>25.4876</v>
      </c>
      <c r="GW214">
        <v>999.9</v>
      </c>
      <c r="GX214">
        <v>65.099999999999994</v>
      </c>
      <c r="GY214">
        <v>32.1</v>
      </c>
      <c r="GZ214">
        <v>30.931699999999999</v>
      </c>
      <c r="HA214">
        <v>62.764499999999998</v>
      </c>
      <c r="HB214">
        <v>30.605</v>
      </c>
      <c r="HC214">
        <v>1</v>
      </c>
      <c r="HD214">
        <v>6.5236299999999997E-2</v>
      </c>
      <c r="HE214">
        <v>0</v>
      </c>
      <c r="HF214">
        <v>20.295000000000002</v>
      </c>
      <c r="HG214">
        <v>5.2282200000000003</v>
      </c>
      <c r="HH214">
        <v>11.908099999999999</v>
      </c>
      <c r="HI214">
        <v>4.9638499999999999</v>
      </c>
      <c r="HJ214">
        <v>3.2919999999999998</v>
      </c>
      <c r="HK214">
        <v>9999</v>
      </c>
      <c r="HL214">
        <v>9999</v>
      </c>
      <c r="HM214">
        <v>9999</v>
      </c>
      <c r="HN214">
        <v>999.9</v>
      </c>
      <c r="HO214">
        <v>4.9701700000000004</v>
      </c>
      <c r="HP214">
        <v>1.8749499999999999</v>
      </c>
      <c r="HQ214">
        <v>1.8736299999999999</v>
      </c>
      <c r="HR214">
        <v>1.87279</v>
      </c>
      <c r="HS214">
        <v>1.87432</v>
      </c>
      <c r="HT214">
        <v>1.8693</v>
      </c>
      <c r="HU214">
        <v>1.87347</v>
      </c>
      <c r="HV214">
        <v>1.8785099999999999</v>
      </c>
      <c r="HW214">
        <v>0</v>
      </c>
      <c r="HX214">
        <v>0</v>
      </c>
      <c r="HY214">
        <v>0</v>
      </c>
      <c r="HZ214">
        <v>0</v>
      </c>
      <c r="IA214" t="s">
        <v>421</v>
      </c>
      <c r="IB214" t="s">
        <v>422</v>
      </c>
      <c r="IC214" t="s">
        <v>423</v>
      </c>
      <c r="ID214" t="s">
        <v>423</v>
      </c>
      <c r="IE214" t="s">
        <v>423</v>
      </c>
      <c r="IF214" t="s">
        <v>423</v>
      </c>
      <c r="IG214">
        <v>0</v>
      </c>
      <c r="IH214">
        <v>100</v>
      </c>
      <c r="II214">
        <v>100</v>
      </c>
      <c r="IJ214">
        <v>1.0269999999999999</v>
      </c>
      <c r="IK214">
        <v>0.39900000000000002</v>
      </c>
      <c r="IL214">
        <v>1.1552259976509951</v>
      </c>
      <c r="IM214">
        <v>7.5022699049890511E-4</v>
      </c>
      <c r="IN214">
        <v>-1.9075414379404558E-6</v>
      </c>
      <c r="IO214">
        <v>4.87577687351772E-10</v>
      </c>
      <c r="IP214">
        <v>0.52432857142857614</v>
      </c>
      <c r="IQ214">
        <v>0</v>
      </c>
      <c r="IR214">
        <v>0</v>
      </c>
      <c r="IS214">
        <v>0</v>
      </c>
      <c r="IT214">
        <v>1</v>
      </c>
      <c r="IU214">
        <v>1943</v>
      </c>
      <c r="IV214">
        <v>1</v>
      </c>
      <c r="IW214">
        <v>21</v>
      </c>
      <c r="IX214">
        <v>37.299999999999997</v>
      </c>
      <c r="IY214">
        <v>37.299999999999997</v>
      </c>
      <c r="IZ214">
        <v>1.0668899999999999</v>
      </c>
      <c r="JA214">
        <v>2.3889200000000002</v>
      </c>
      <c r="JB214">
        <v>1.42578</v>
      </c>
      <c r="JC214">
        <v>2.2692899999999998</v>
      </c>
      <c r="JD214">
        <v>1.5478499999999999</v>
      </c>
      <c r="JE214">
        <v>2.47925</v>
      </c>
      <c r="JF214">
        <v>34.0092</v>
      </c>
      <c r="JG214">
        <v>14.1408</v>
      </c>
      <c r="JH214">
        <v>18</v>
      </c>
      <c r="JI214">
        <v>621.67200000000003</v>
      </c>
      <c r="JJ214">
        <v>425.863</v>
      </c>
      <c r="JK214">
        <v>26.9971</v>
      </c>
      <c r="JL214">
        <v>28.1053</v>
      </c>
      <c r="JM214">
        <v>30.0002</v>
      </c>
      <c r="JN214">
        <v>28.182500000000001</v>
      </c>
      <c r="JO214">
        <v>28.1416</v>
      </c>
      <c r="JP214">
        <v>21.372199999999999</v>
      </c>
      <c r="JQ214">
        <v>20.9877</v>
      </c>
      <c r="JR214">
        <v>98.513400000000004</v>
      </c>
      <c r="JS214">
        <v>-999.9</v>
      </c>
      <c r="JT214">
        <v>408.40899999999999</v>
      </c>
      <c r="JU214">
        <v>25</v>
      </c>
      <c r="JV214">
        <v>94.768000000000001</v>
      </c>
      <c r="JW214">
        <v>101.04900000000001</v>
      </c>
    </row>
    <row r="215" spans="1:283" x14ac:dyDescent="0.2">
      <c r="A215">
        <v>199</v>
      </c>
      <c r="B215">
        <v>1690420007.5999999</v>
      </c>
      <c r="C215">
        <v>41637.5</v>
      </c>
      <c r="D215" t="s">
        <v>1367</v>
      </c>
      <c r="E215" t="s">
        <v>1368</v>
      </c>
      <c r="F215">
        <v>15</v>
      </c>
      <c r="P215">
        <v>1690419999.599999</v>
      </c>
      <c r="Q215">
        <f t="shared" si="111"/>
        <v>1.0483127564015445E-4</v>
      </c>
      <c r="R215">
        <f t="shared" si="112"/>
        <v>0.10483127564015444</v>
      </c>
      <c r="S215">
        <f t="shared" si="113"/>
        <v>-1.0822498104312355</v>
      </c>
      <c r="T215">
        <f t="shared" si="114"/>
        <v>410.12464516129018</v>
      </c>
      <c r="U215">
        <f t="shared" si="115"/>
        <v>577.30131253543607</v>
      </c>
      <c r="V215">
        <f t="shared" si="116"/>
        <v>58.409304764683711</v>
      </c>
      <c r="W215">
        <f t="shared" si="117"/>
        <v>41.494960899232574</v>
      </c>
      <c r="X215">
        <f t="shared" si="118"/>
        <v>9.8782683528756809E-3</v>
      </c>
      <c r="Y215">
        <f>IF(LEFT(CS215,1)&lt;&gt;"0",IF(LEFT(CS215,1)="1",3,CT215),$D$5+$E$5*(DJ215*DC215/($K$5*1000))+$F$5*(DJ215*DC215/($K$5*1000))*MAX(MIN(CQ215,$J$5),$I$5)*MAX(MIN(CQ215,$J$5),$I$5)+$G$5*MAX(MIN(CQ215,$J$5),$I$5)*(DJ215*DC215/($K$5*1000))+$H$5*(DJ215*DC215/($K$5*1000))*(DJ215*DC215/($K$5*1000)))</f>
        <v>2.9491329464357046</v>
      </c>
      <c r="Z215">
        <f t="shared" si="119"/>
        <v>9.85992313256699E-3</v>
      </c>
      <c r="AA215">
        <f t="shared" si="120"/>
        <v>6.1640973303540587E-3</v>
      </c>
      <c r="AB215">
        <f t="shared" si="121"/>
        <v>3.9888988359855588E-3</v>
      </c>
      <c r="AC215">
        <f>(DE215+(AB215+2*0.95*0.0000000567*(((DE215+$B$7)+273)^4-(DE215+273)^4)-44100*Q215)/(1.84*29.3*Y215+8*0.95*0.0000000567*(DE215+273)^3))</f>
        <v>27.197675166455856</v>
      </c>
      <c r="AD215">
        <f>($C$7*DF215+$D$7*DG215+$E$7*AC215)</f>
        <v>27.006338709677419</v>
      </c>
      <c r="AE215">
        <f t="shared" si="122"/>
        <v>3.5804923879060455</v>
      </c>
      <c r="AF215">
        <f t="shared" si="123"/>
        <v>69.962148149553997</v>
      </c>
      <c r="AG215">
        <f t="shared" si="124"/>
        <v>2.5373007227693223</v>
      </c>
      <c r="AH215">
        <f t="shared" si="125"/>
        <v>3.6266764098573461</v>
      </c>
      <c r="AI215">
        <f t="shared" si="126"/>
        <v>1.0431916651367232</v>
      </c>
      <c r="AJ215">
        <f t="shared" si="127"/>
        <v>-4.6230592557308112</v>
      </c>
      <c r="AK215">
        <f t="shared" si="128"/>
        <v>34.724727223919309</v>
      </c>
      <c r="AL215">
        <f>2*0.95*0.0000000567*(((DE215+$B$7)+273)^4-(AD215+273)^4)</f>
        <v>2.5440240350975789</v>
      </c>
      <c r="AM215">
        <f t="shared" si="129"/>
        <v>32.649680902122064</v>
      </c>
      <c r="AN215">
        <v>0</v>
      </c>
      <c r="AO215">
        <v>0</v>
      </c>
      <c r="AP215">
        <f>IF(AN215*$H$13&gt;=AR215,1,(AR215/(AR215-AN215*$H$13)))</f>
        <v>1</v>
      </c>
      <c r="AQ215">
        <f t="shared" si="130"/>
        <v>0</v>
      </c>
      <c r="AR215">
        <f>MAX(0,($B$13+$C$13*DJ215)/(1+$D$13*DJ215)*DC215/(DE215+273)*$E$13)</f>
        <v>53428.74186034275</v>
      </c>
      <c r="AS215" t="s">
        <v>1369</v>
      </c>
      <c r="AT215">
        <v>10482.4</v>
      </c>
      <c r="AU215">
        <v>550.63615384615377</v>
      </c>
      <c r="AV215">
        <v>2732.95</v>
      </c>
      <c r="AW215">
        <f t="shared" si="131"/>
        <v>0.79851949218018847</v>
      </c>
      <c r="AX215">
        <v>-1.0822498104312921</v>
      </c>
      <c r="AY215" t="s">
        <v>417</v>
      </c>
      <c r="AZ215" t="s">
        <v>417</v>
      </c>
      <c r="BA215">
        <v>0</v>
      </c>
      <c r="BB215">
        <v>0</v>
      </c>
      <c r="BC215" t="e">
        <f t="shared" si="132"/>
        <v>#DIV/0!</v>
      </c>
      <c r="BD215">
        <v>0.5</v>
      </c>
      <c r="BE215">
        <f t="shared" si="133"/>
        <v>2.0994204399923999E-2</v>
      </c>
      <c r="BF215">
        <f t="shared" si="134"/>
        <v>-1.0822498104312355</v>
      </c>
      <c r="BG215" t="e">
        <f t="shared" si="135"/>
        <v>#DIV/0!</v>
      </c>
      <c r="BH215">
        <f t="shared" si="136"/>
        <v>2.6970002376507279E-12</v>
      </c>
      <c r="BI215" t="e">
        <f t="shared" si="137"/>
        <v>#DIV/0!</v>
      </c>
      <c r="BJ215" t="e">
        <f t="shared" si="138"/>
        <v>#DIV/0!</v>
      </c>
      <c r="BK215" t="s">
        <v>417</v>
      </c>
      <c r="BL215">
        <v>0</v>
      </c>
      <c r="BM215" t="e">
        <f t="shared" si="139"/>
        <v>#DIV/0!</v>
      </c>
      <c r="BN215" t="e">
        <f t="shared" si="140"/>
        <v>#DIV/0!</v>
      </c>
      <c r="BO215" t="e">
        <f t="shared" si="141"/>
        <v>#DIV/0!</v>
      </c>
      <c r="BP215" t="e">
        <f t="shared" si="142"/>
        <v>#DIV/0!</v>
      </c>
      <c r="BQ215">
        <f t="shared" si="143"/>
        <v>0</v>
      </c>
      <c r="BR215">
        <f t="shared" si="144"/>
        <v>1.2523175824671626</v>
      </c>
      <c r="BS215" t="e">
        <f t="shared" si="145"/>
        <v>#DIV/0!</v>
      </c>
      <c r="BT215" t="e">
        <f t="shared" si="146"/>
        <v>#DIV/0!</v>
      </c>
      <c r="BU215">
        <v>3515</v>
      </c>
      <c r="BV215">
        <v>300</v>
      </c>
      <c r="BW215">
        <v>300</v>
      </c>
      <c r="BX215">
        <v>300</v>
      </c>
      <c r="BY215">
        <v>10482.4</v>
      </c>
      <c r="BZ215">
        <v>2639.03</v>
      </c>
      <c r="CA215">
        <v>-8.6889199999999993E-3</v>
      </c>
      <c r="CB215">
        <v>-6.38</v>
      </c>
      <c r="CC215" t="s">
        <v>417</v>
      </c>
      <c r="CD215" t="s">
        <v>417</v>
      </c>
      <c r="CE215" t="s">
        <v>417</v>
      </c>
      <c r="CF215" t="s">
        <v>417</v>
      </c>
      <c r="CG215" t="s">
        <v>417</v>
      </c>
      <c r="CH215" t="s">
        <v>417</v>
      </c>
      <c r="CI215" t="s">
        <v>417</v>
      </c>
      <c r="CJ215" t="s">
        <v>417</v>
      </c>
      <c r="CK215" t="s">
        <v>417</v>
      </c>
      <c r="CL215" t="s">
        <v>417</v>
      </c>
      <c r="CM215">
        <f>$B$11*DK215+$C$11*DL215+$F$11*DW215*(1-DZ215)</f>
        <v>4.9993099999999999E-2</v>
      </c>
      <c r="CN215">
        <f t="shared" si="147"/>
        <v>2.0994204399923999E-2</v>
      </c>
      <c r="CO215">
        <f>($B$11*$D$9+$C$11*$D$9+$F$11*((EJ215+EB215)/MAX(EJ215+EB215+EK215, 0.1)*$I$9+EK215/MAX(EJ215+EB215+EK215, 0.1)*$J$9))/($B$11+$C$11+$F$11)</f>
        <v>0.41994203999999996</v>
      </c>
      <c r="CP215">
        <f>($B$11*$K$9+$C$11*$K$9+$F$11*((EJ215+EB215)/MAX(EJ215+EB215+EK215, 0.1)*$P$9+EK215/MAX(EJ215+EB215+EK215, 0.1)*$Q$9))/($B$11+$C$11+$F$11)</f>
        <v>7.9788987599999986E-2</v>
      </c>
      <c r="CQ215">
        <v>6</v>
      </c>
      <c r="CR215">
        <v>0.5</v>
      </c>
      <c r="CS215" t="s">
        <v>418</v>
      </c>
      <c r="CT215">
        <v>2</v>
      </c>
      <c r="CU215">
        <v>1690419999.599999</v>
      </c>
      <c r="CV215">
        <v>410.12464516129018</v>
      </c>
      <c r="CW215">
        <v>409.08580645161283</v>
      </c>
      <c r="CX215">
        <v>25.077974193548378</v>
      </c>
      <c r="CY215">
        <v>24.975812903225808</v>
      </c>
      <c r="CZ215">
        <v>409.09264516129019</v>
      </c>
      <c r="DA215">
        <v>24.68397419354838</v>
      </c>
      <c r="DB215">
        <v>600.24096774193549</v>
      </c>
      <c r="DC215">
        <v>101.07648387096781</v>
      </c>
      <c r="DD215">
        <v>9.9978916129032272E-2</v>
      </c>
      <c r="DE215">
        <v>27.22474193548387</v>
      </c>
      <c r="DF215">
        <v>27.006338709677419</v>
      </c>
      <c r="DG215">
        <v>999.90000000000032</v>
      </c>
      <c r="DH215">
        <v>0</v>
      </c>
      <c r="DI215">
        <v>0</v>
      </c>
      <c r="DJ215">
        <v>10004.366451612899</v>
      </c>
      <c r="DK215">
        <v>0</v>
      </c>
      <c r="DL215">
        <v>31.576790322580649</v>
      </c>
      <c r="DM215">
        <v>1.0326239354838711</v>
      </c>
      <c r="DN215">
        <v>420.67019354838709</v>
      </c>
      <c r="DO215">
        <v>419.56470967741939</v>
      </c>
      <c r="DP215">
        <v>0.1076018580645161</v>
      </c>
      <c r="DQ215">
        <v>409.08580645161283</v>
      </c>
      <c r="DR215">
        <v>24.975812903225808</v>
      </c>
      <c r="DS215">
        <v>2.5353432258064519</v>
      </c>
      <c r="DT215">
        <v>2.524467419354838</v>
      </c>
      <c r="DU215">
        <v>21.255183870967741</v>
      </c>
      <c r="DV215">
        <v>21.1851129032258</v>
      </c>
      <c r="DW215">
        <v>4.9993099999999999E-2</v>
      </c>
      <c r="DX215">
        <v>0</v>
      </c>
      <c r="DY215">
        <v>0</v>
      </c>
      <c r="DZ215">
        <v>0</v>
      </c>
      <c r="EA215">
        <v>550.34000000000015</v>
      </c>
      <c r="EB215">
        <v>4.9993099999999999E-2</v>
      </c>
      <c r="EC215">
        <v>252.03612903225809</v>
      </c>
      <c r="ED215">
        <v>-1.876129032258065</v>
      </c>
      <c r="EE215">
        <v>35.469548387096772</v>
      </c>
      <c r="EF215">
        <v>38.39290322580645</v>
      </c>
      <c r="EG215">
        <v>37.207419354838713</v>
      </c>
      <c r="EH215">
        <v>38.45345161290323</v>
      </c>
      <c r="EI215">
        <v>37.273838709677413</v>
      </c>
      <c r="EJ215">
        <v>0</v>
      </c>
      <c r="EK215">
        <v>0</v>
      </c>
      <c r="EL215">
        <v>0</v>
      </c>
      <c r="EM215">
        <v>156.60000014305109</v>
      </c>
      <c r="EN215">
        <v>0</v>
      </c>
      <c r="EO215">
        <v>550.63615384615377</v>
      </c>
      <c r="EP215">
        <v>3.5282051486248269</v>
      </c>
      <c r="EQ215">
        <v>-131.12786311551449</v>
      </c>
      <c r="ER215">
        <v>250.2973076923077</v>
      </c>
      <c r="ES215">
        <v>15</v>
      </c>
      <c r="ET215">
        <v>1690420025.0999999</v>
      </c>
      <c r="EU215" t="s">
        <v>1370</v>
      </c>
      <c r="EV215">
        <v>1690420025.0999999</v>
      </c>
      <c r="EW215">
        <v>1690420024.5999999</v>
      </c>
      <c r="EX215">
        <v>155</v>
      </c>
      <c r="EY215">
        <v>5.0000000000000001E-3</v>
      </c>
      <c r="EZ215">
        <v>-5.0000000000000001E-3</v>
      </c>
      <c r="FA215">
        <v>1.032</v>
      </c>
      <c r="FB215">
        <v>0.39400000000000002</v>
      </c>
      <c r="FC215">
        <v>409</v>
      </c>
      <c r="FD215">
        <v>25</v>
      </c>
      <c r="FE215">
        <v>0.51</v>
      </c>
      <c r="FF215">
        <v>0.23</v>
      </c>
      <c r="FG215">
        <v>-1.061394085422952</v>
      </c>
      <c r="FH215">
        <v>-0.70684619982544661</v>
      </c>
      <c r="FI215">
        <v>5.6060183217442543E-2</v>
      </c>
      <c r="FJ215">
        <v>1</v>
      </c>
      <c r="FK215">
        <v>0.99712657500000001</v>
      </c>
      <c r="FL215">
        <v>0.67256333583489536</v>
      </c>
      <c r="FM215">
        <v>6.7161948232569713E-2</v>
      </c>
      <c r="FN215">
        <v>1</v>
      </c>
      <c r="FO215">
        <v>410.12283333333318</v>
      </c>
      <c r="FP215">
        <v>-0.1093214682973645</v>
      </c>
      <c r="FQ215">
        <v>2.3092687635317868E-2</v>
      </c>
      <c r="FR215">
        <v>1</v>
      </c>
      <c r="FS215">
        <v>0.10794054</v>
      </c>
      <c r="FT215">
        <v>4.2273660787992752E-2</v>
      </c>
      <c r="FU215">
        <v>1.563355710519522E-2</v>
      </c>
      <c r="FV215">
        <v>1</v>
      </c>
      <c r="FW215">
        <v>25.079560000000001</v>
      </c>
      <c r="FX215">
        <v>0.33408320355948179</v>
      </c>
      <c r="FY215">
        <v>2.4170955021816262E-2</v>
      </c>
      <c r="FZ215">
        <v>1</v>
      </c>
      <c r="GA215">
        <v>5</v>
      </c>
      <c r="GB215">
        <v>5</v>
      </c>
      <c r="GC215" t="s">
        <v>420</v>
      </c>
      <c r="GD215">
        <v>3.1767500000000002</v>
      </c>
      <c r="GE215">
        <v>2.7969900000000001</v>
      </c>
      <c r="GF215">
        <v>0.102658</v>
      </c>
      <c r="GG215">
        <v>0.103172</v>
      </c>
      <c r="GH215">
        <v>0.12334299999999999</v>
      </c>
      <c r="GI215">
        <v>0.12413200000000001</v>
      </c>
      <c r="GJ215">
        <v>27920.799999999999</v>
      </c>
      <c r="GK215">
        <v>22279.7</v>
      </c>
      <c r="GL215">
        <v>29085.4</v>
      </c>
      <c r="GM215">
        <v>24340.5</v>
      </c>
      <c r="GN215">
        <v>32404.3</v>
      </c>
      <c r="GO215">
        <v>31099.4</v>
      </c>
      <c r="GP215">
        <v>40105.1</v>
      </c>
      <c r="GQ215">
        <v>39710.400000000001</v>
      </c>
      <c r="GR215">
        <v>2.14418</v>
      </c>
      <c r="GS215">
        <v>1.8820699999999999</v>
      </c>
      <c r="GT215">
        <v>9.1150400000000006E-2</v>
      </c>
      <c r="GU215">
        <v>0</v>
      </c>
      <c r="GV215">
        <v>25.5168</v>
      </c>
      <c r="GW215">
        <v>999.9</v>
      </c>
      <c r="GX215">
        <v>65.3</v>
      </c>
      <c r="GY215">
        <v>31.9</v>
      </c>
      <c r="GZ215">
        <v>30.6751</v>
      </c>
      <c r="HA215">
        <v>62.0045</v>
      </c>
      <c r="HB215">
        <v>31.478400000000001</v>
      </c>
      <c r="HC215">
        <v>1</v>
      </c>
      <c r="HD215">
        <v>7.3625499999999997E-2</v>
      </c>
      <c r="HE215">
        <v>0</v>
      </c>
      <c r="HF215">
        <v>20.293199999999999</v>
      </c>
      <c r="HG215">
        <v>5.2276199999999999</v>
      </c>
      <c r="HH215">
        <v>11.908099999999999</v>
      </c>
      <c r="HI215">
        <v>4.9638999999999998</v>
      </c>
      <c r="HJ215">
        <v>3.2919999999999998</v>
      </c>
      <c r="HK215">
        <v>9999</v>
      </c>
      <c r="HL215">
        <v>9999</v>
      </c>
      <c r="HM215">
        <v>9999</v>
      </c>
      <c r="HN215">
        <v>999.9</v>
      </c>
      <c r="HO215">
        <v>4.9702000000000002</v>
      </c>
      <c r="HP215">
        <v>1.8749800000000001</v>
      </c>
      <c r="HQ215">
        <v>1.8736299999999999</v>
      </c>
      <c r="HR215">
        <v>1.8727199999999999</v>
      </c>
      <c r="HS215">
        <v>1.87426</v>
      </c>
      <c r="HT215">
        <v>1.8692500000000001</v>
      </c>
      <c r="HU215">
        <v>1.87347</v>
      </c>
      <c r="HV215">
        <v>1.8785099999999999</v>
      </c>
      <c r="HW215">
        <v>0</v>
      </c>
      <c r="HX215">
        <v>0</v>
      </c>
      <c r="HY215">
        <v>0</v>
      </c>
      <c r="HZ215">
        <v>0</v>
      </c>
      <c r="IA215" t="s">
        <v>421</v>
      </c>
      <c r="IB215" t="s">
        <v>422</v>
      </c>
      <c r="IC215" t="s">
        <v>423</v>
      </c>
      <c r="ID215" t="s">
        <v>423</v>
      </c>
      <c r="IE215" t="s">
        <v>423</v>
      </c>
      <c r="IF215" t="s">
        <v>423</v>
      </c>
      <c r="IG215">
        <v>0</v>
      </c>
      <c r="IH215">
        <v>100</v>
      </c>
      <c r="II215">
        <v>100</v>
      </c>
      <c r="IJ215">
        <v>1.032</v>
      </c>
      <c r="IK215">
        <v>0.39400000000000002</v>
      </c>
      <c r="IL215">
        <v>1.004725907727547</v>
      </c>
      <c r="IM215">
        <v>7.5022699049890511E-4</v>
      </c>
      <c r="IN215">
        <v>-1.9075414379404558E-6</v>
      </c>
      <c r="IO215">
        <v>4.87577687351772E-10</v>
      </c>
      <c r="IP215">
        <v>0.39944500000000011</v>
      </c>
      <c r="IQ215">
        <v>0</v>
      </c>
      <c r="IR215">
        <v>0</v>
      </c>
      <c r="IS215">
        <v>0</v>
      </c>
      <c r="IT215">
        <v>1</v>
      </c>
      <c r="IU215">
        <v>1943</v>
      </c>
      <c r="IV215">
        <v>1</v>
      </c>
      <c r="IW215">
        <v>21</v>
      </c>
      <c r="IX215">
        <v>2.2999999999999998</v>
      </c>
      <c r="IY215">
        <v>2.2999999999999998</v>
      </c>
      <c r="IZ215">
        <v>1.06812</v>
      </c>
      <c r="JA215">
        <v>2.3938000000000001</v>
      </c>
      <c r="JB215">
        <v>1.42578</v>
      </c>
      <c r="JC215">
        <v>2.2680699999999998</v>
      </c>
      <c r="JD215">
        <v>1.5478499999999999</v>
      </c>
      <c r="JE215">
        <v>2.47437</v>
      </c>
      <c r="JF215">
        <v>33.8735</v>
      </c>
      <c r="JG215">
        <v>14.1058</v>
      </c>
      <c r="JH215">
        <v>18</v>
      </c>
      <c r="JI215">
        <v>621.53899999999999</v>
      </c>
      <c r="JJ215">
        <v>436.66500000000002</v>
      </c>
      <c r="JK215">
        <v>26.961500000000001</v>
      </c>
      <c r="JL215">
        <v>28.250499999999999</v>
      </c>
      <c r="JM215">
        <v>30.000599999999999</v>
      </c>
      <c r="JN215">
        <v>28.2319</v>
      </c>
      <c r="JO215">
        <v>28.188199999999998</v>
      </c>
      <c r="JP215">
        <v>21.414899999999999</v>
      </c>
      <c r="JQ215">
        <v>19.890499999999999</v>
      </c>
      <c r="JR215">
        <v>98.143199999999993</v>
      </c>
      <c r="JS215">
        <v>-999.9</v>
      </c>
      <c r="JT215">
        <v>409.06099999999998</v>
      </c>
      <c r="JU215">
        <v>25</v>
      </c>
      <c r="JV215">
        <v>94.747</v>
      </c>
      <c r="JW215">
        <v>101.032</v>
      </c>
    </row>
    <row r="216" spans="1:283" x14ac:dyDescent="0.2">
      <c r="A216">
        <v>200</v>
      </c>
      <c r="B216">
        <v>1690420113.5999999</v>
      </c>
      <c r="C216">
        <v>41743.5</v>
      </c>
      <c r="D216" t="s">
        <v>1371</v>
      </c>
      <c r="E216" t="s">
        <v>1372</v>
      </c>
      <c r="F216">
        <v>15</v>
      </c>
      <c r="P216">
        <v>1690420105.849999</v>
      </c>
      <c r="Q216">
        <f t="shared" si="111"/>
        <v>5.7978498262929254E-5</v>
      </c>
      <c r="R216">
        <f t="shared" si="112"/>
        <v>5.7978498262929251E-2</v>
      </c>
      <c r="S216">
        <f t="shared" si="113"/>
        <v>-0.91796721196222086</v>
      </c>
      <c r="T216">
        <f t="shared" si="114"/>
        <v>410.06716666666671</v>
      </c>
      <c r="U216">
        <f t="shared" si="115"/>
        <v>676.88837252242809</v>
      </c>
      <c r="V216">
        <f t="shared" si="116"/>
        <v>68.488431208871475</v>
      </c>
      <c r="W216">
        <f t="shared" si="117"/>
        <v>41.491120360966569</v>
      </c>
      <c r="X216">
        <f t="shared" si="118"/>
        <v>5.3202245695753349E-3</v>
      </c>
      <c r="Y216">
        <f>IF(LEFT(CS216,1)&lt;&gt;"0",IF(LEFT(CS216,1)="1",3,CT216),$D$5+$E$5*(DJ216*DC216/($K$5*1000))+$F$5*(DJ216*DC216/($K$5*1000))*MAX(MIN(CQ216,$J$5),$I$5)*MAX(MIN(CQ216,$J$5),$I$5)+$G$5*MAX(MIN(CQ216,$J$5),$I$5)*(DJ216*DC216/($K$5*1000))+$H$5*(DJ216*DC216/($K$5*1000))*(DJ216*DC216/($K$5*1000)))</f>
        <v>2.948704626808401</v>
      </c>
      <c r="Z216">
        <f t="shared" si="119"/>
        <v>5.3148975255700986E-3</v>
      </c>
      <c r="AA216">
        <f t="shared" si="120"/>
        <v>3.3222891119120603E-3</v>
      </c>
      <c r="AB216">
        <f t="shared" si="121"/>
        <v>3.9888988359855588E-3</v>
      </c>
      <c r="AC216">
        <f>(DE216+(AB216+2*0.95*0.0000000567*(((DE216+$B$7)+273)^4-(DE216+273)^4)-44100*Q216)/(1.84*29.3*Y216+8*0.95*0.0000000567*(DE216+273)^3))</f>
        <v>27.279542788762214</v>
      </c>
      <c r="AD216">
        <f>($C$7*DF216+$D$7*DG216+$E$7*AC216)</f>
        <v>27.112853333333341</v>
      </c>
      <c r="AE216">
        <f t="shared" si="122"/>
        <v>3.6029516617594641</v>
      </c>
      <c r="AF216">
        <f t="shared" si="123"/>
        <v>69.549292353608934</v>
      </c>
      <c r="AG216">
        <f t="shared" si="124"/>
        <v>2.5326635332488268</v>
      </c>
      <c r="AH216">
        <f t="shared" si="125"/>
        <v>3.64153745860134</v>
      </c>
      <c r="AI216">
        <f t="shared" si="126"/>
        <v>1.0702881285106374</v>
      </c>
      <c r="AJ216">
        <f t="shared" si="127"/>
        <v>-2.5568517733951799</v>
      </c>
      <c r="AK216">
        <f t="shared" si="128"/>
        <v>28.877002921624324</v>
      </c>
      <c r="AL216">
        <f>2*0.95*0.0000000567*(((DE216+$B$7)+273)^4-(AD216+273)^4)</f>
        <v>2.1177764808688528</v>
      </c>
      <c r="AM216">
        <f t="shared" si="129"/>
        <v>28.441916527933984</v>
      </c>
      <c r="AN216">
        <v>0</v>
      </c>
      <c r="AO216">
        <v>0</v>
      </c>
      <c r="AP216">
        <f>IF(AN216*$H$13&gt;=AR216,1,(AR216/(AR216-AN216*$H$13)))</f>
        <v>1</v>
      </c>
      <c r="AQ216">
        <f t="shared" si="130"/>
        <v>0</v>
      </c>
      <c r="AR216">
        <f>MAX(0,($B$13+$C$13*DJ216)/(1+$D$13*DJ216)*DC216/(DE216+273)*$E$13)</f>
        <v>53403.972318205771</v>
      </c>
      <c r="AS216" t="s">
        <v>1373</v>
      </c>
      <c r="AT216">
        <v>10529.2</v>
      </c>
      <c r="AU216">
        <v>691.26639999999998</v>
      </c>
      <c r="AV216">
        <v>3000.5</v>
      </c>
      <c r="AW216">
        <f t="shared" si="131"/>
        <v>0.76961626395600735</v>
      </c>
      <c r="AX216">
        <v>-0.91796721196216391</v>
      </c>
      <c r="AY216" t="s">
        <v>417</v>
      </c>
      <c r="AZ216" t="s">
        <v>417</v>
      </c>
      <c r="BA216">
        <v>0</v>
      </c>
      <c r="BB216">
        <v>0</v>
      </c>
      <c r="BC216" t="e">
        <f t="shared" si="132"/>
        <v>#DIV/0!</v>
      </c>
      <c r="BD216">
        <v>0.5</v>
      </c>
      <c r="BE216">
        <f t="shared" si="133"/>
        <v>2.0994204399923999E-2</v>
      </c>
      <c r="BF216">
        <f t="shared" si="134"/>
        <v>-0.91796721196222086</v>
      </c>
      <c r="BG216" t="e">
        <f t="shared" si="135"/>
        <v>#DIV/0!</v>
      </c>
      <c r="BH216">
        <f t="shared" si="136"/>
        <v>-2.7128649449310261E-12</v>
      </c>
      <c r="BI216" t="e">
        <f t="shared" si="137"/>
        <v>#DIV/0!</v>
      </c>
      <c r="BJ216" t="e">
        <f t="shared" si="138"/>
        <v>#DIV/0!</v>
      </c>
      <c r="BK216" t="s">
        <v>417</v>
      </c>
      <c r="BL216">
        <v>0</v>
      </c>
      <c r="BM216" t="e">
        <f t="shared" si="139"/>
        <v>#DIV/0!</v>
      </c>
      <c r="BN216" t="e">
        <f t="shared" si="140"/>
        <v>#DIV/0!</v>
      </c>
      <c r="BO216" t="e">
        <f t="shared" si="141"/>
        <v>#DIV/0!</v>
      </c>
      <c r="BP216" t="e">
        <f t="shared" si="142"/>
        <v>#DIV/0!</v>
      </c>
      <c r="BQ216">
        <f t="shared" si="143"/>
        <v>0</v>
      </c>
      <c r="BR216">
        <f t="shared" si="144"/>
        <v>1.2993488402385969</v>
      </c>
      <c r="BS216" t="e">
        <f t="shared" si="145"/>
        <v>#DIV/0!</v>
      </c>
      <c r="BT216" t="e">
        <f t="shared" si="146"/>
        <v>#DIV/0!</v>
      </c>
      <c r="BU216">
        <v>3516</v>
      </c>
      <c r="BV216">
        <v>300</v>
      </c>
      <c r="BW216">
        <v>300</v>
      </c>
      <c r="BX216">
        <v>300</v>
      </c>
      <c r="BY216">
        <v>10529.2</v>
      </c>
      <c r="BZ216">
        <v>2932.79</v>
      </c>
      <c r="CA216">
        <v>-8.7271999999999992E-3</v>
      </c>
      <c r="CB216">
        <v>-1.6</v>
      </c>
      <c r="CC216" t="s">
        <v>417</v>
      </c>
      <c r="CD216" t="s">
        <v>417</v>
      </c>
      <c r="CE216" t="s">
        <v>417</v>
      </c>
      <c r="CF216" t="s">
        <v>417</v>
      </c>
      <c r="CG216" t="s">
        <v>417</v>
      </c>
      <c r="CH216" t="s">
        <v>417</v>
      </c>
      <c r="CI216" t="s">
        <v>417</v>
      </c>
      <c r="CJ216" t="s">
        <v>417</v>
      </c>
      <c r="CK216" t="s">
        <v>417</v>
      </c>
      <c r="CL216" t="s">
        <v>417</v>
      </c>
      <c r="CM216">
        <f>$B$11*DK216+$C$11*DL216+$F$11*DW216*(1-DZ216)</f>
        <v>4.9993099999999999E-2</v>
      </c>
      <c r="CN216">
        <f t="shared" si="147"/>
        <v>2.0994204399923999E-2</v>
      </c>
      <c r="CO216">
        <f>($B$11*$D$9+$C$11*$D$9+$F$11*((EJ216+EB216)/MAX(EJ216+EB216+EK216, 0.1)*$I$9+EK216/MAX(EJ216+EB216+EK216, 0.1)*$J$9))/($B$11+$C$11+$F$11)</f>
        <v>0.41994203999999996</v>
      </c>
      <c r="CP216">
        <f>($B$11*$K$9+$C$11*$K$9+$F$11*((EJ216+EB216)/MAX(EJ216+EB216+EK216, 0.1)*$P$9+EK216/MAX(EJ216+EB216+EK216, 0.1)*$Q$9))/($B$11+$C$11+$F$11)</f>
        <v>7.9788987599999986E-2</v>
      </c>
      <c r="CQ216">
        <v>6</v>
      </c>
      <c r="CR216">
        <v>0.5</v>
      </c>
      <c r="CS216" t="s">
        <v>418</v>
      </c>
      <c r="CT216">
        <v>2</v>
      </c>
      <c r="CU216">
        <v>1690420105.849999</v>
      </c>
      <c r="CV216">
        <v>410.06716666666671</v>
      </c>
      <c r="CW216">
        <v>409.17329999999998</v>
      </c>
      <c r="CX216">
        <v>25.03094999999999</v>
      </c>
      <c r="CY216">
        <v>24.97444333333334</v>
      </c>
      <c r="CZ216">
        <v>409.00316666666657</v>
      </c>
      <c r="DA216">
        <v>24.639949999999988</v>
      </c>
      <c r="DB216">
        <v>600.2184666666667</v>
      </c>
      <c r="DC216">
        <v>101.0814</v>
      </c>
      <c r="DD216">
        <v>9.987890666666667E-2</v>
      </c>
      <c r="DE216">
        <v>27.294503333333331</v>
      </c>
      <c r="DF216">
        <v>27.112853333333341</v>
      </c>
      <c r="DG216">
        <v>999.9000000000002</v>
      </c>
      <c r="DH216">
        <v>0</v>
      </c>
      <c r="DI216">
        <v>0</v>
      </c>
      <c r="DJ216">
        <v>10001.446</v>
      </c>
      <c r="DK216">
        <v>0</v>
      </c>
      <c r="DL216">
        <v>47.48210333333332</v>
      </c>
      <c r="DM216">
        <v>0.86089076666666675</v>
      </c>
      <c r="DN216">
        <v>420.56256666666661</v>
      </c>
      <c r="DO216">
        <v>419.65383333333341</v>
      </c>
      <c r="DP216">
        <v>5.994013333333334E-2</v>
      </c>
      <c r="DQ216">
        <v>409.17329999999998</v>
      </c>
      <c r="DR216">
        <v>24.97444333333334</v>
      </c>
      <c r="DS216">
        <v>2.5305136666666659</v>
      </c>
      <c r="DT216">
        <v>2.5244546666666672</v>
      </c>
      <c r="DU216">
        <v>21.224076666666669</v>
      </c>
      <c r="DV216">
        <v>21.185026666666669</v>
      </c>
      <c r="DW216">
        <v>4.9993099999999999E-2</v>
      </c>
      <c r="DX216">
        <v>0</v>
      </c>
      <c r="DY216">
        <v>0</v>
      </c>
      <c r="DZ216">
        <v>0</v>
      </c>
      <c r="EA216">
        <v>691.40766666666661</v>
      </c>
      <c r="EB216">
        <v>4.9993099999999999E-2</v>
      </c>
      <c r="EC216">
        <v>163.68033333333329</v>
      </c>
      <c r="ED216">
        <v>-1.2236666666666669</v>
      </c>
      <c r="EE216">
        <v>35.578800000000001</v>
      </c>
      <c r="EF216">
        <v>39.499733333333317</v>
      </c>
      <c r="EG216">
        <v>37.737333333333332</v>
      </c>
      <c r="EH216">
        <v>39.95806666666666</v>
      </c>
      <c r="EI216">
        <v>38.199666666666673</v>
      </c>
      <c r="EJ216">
        <v>0</v>
      </c>
      <c r="EK216">
        <v>0</v>
      </c>
      <c r="EL216">
        <v>0</v>
      </c>
      <c r="EM216">
        <v>105.6000001430511</v>
      </c>
      <c r="EN216">
        <v>0</v>
      </c>
      <c r="EO216">
        <v>691.26639999999998</v>
      </c>
      <c r="EP216">
        <v>-4.1853845290468996</v>
      </c>
      <c r="EQ216">
        <v>-47.466922925047243</v>
      </c>
      <c r="ER216">
        <v>161.39080000000001</v>
      </c>
      <c r="ES216">
        <v>15</v>
      </c>
      <c r="ET216">
        <v>1690420139.0999999</v>
      </c>
      <c r="EU216" t="s">
        <v>1374</v>
      </c>
      <c r="EV216">
        <v>1690420139.0999999</v>
      </c>
      <c r="EW216">
        <v>1690420132.0999999</v>
      </c>
      <c r="EX216">
        <v>156</v>
      </c>
      <c r="EY216">
        <v>3.2000000000000001E-2</v>
      </c>
      <c r="EZ216">
        <v>-3.0000000000000001E-3</v>
      </c>
      <c r="FA216">
        <v>1.0640000000000001</v>
      </c>
      <c r="FB216">
        <v>0.39100000000000001</v>
      </c>
      <c r="FC216">
        <v>409</v>
      </c>
      <c r="FD216">
        <v>25</v>
      </c>
      <c r="FE216">
        <v>0.38</v>
      </c>
      <c r="FF216">
        <v>0.28000000000000003</v>
      </c>
      <c r="FG216">
        <v>-0.88191544455566317</v>
      </c>
      <c r="FH216">
        <v>-0.30842796419439739</v>
      </c>
      <c r="FI216">
        <v>4.6488587472504297E-2</v>
      </c>
      <c r="FJ216">
        <v>1</v>
      </c>
      <c r="FK216">
        <v>0.8319099756097561</v>
      </c>
      <c r="FL216">
        <v>0.3911337491289204</v>
      </c>
      <c r="FM216">
        <v>6.0965346993384663E-2</v>
      </c>
      <c r="FN216">
        <v>1</v>
      </c>
      <c r="FO216">
        <v>410.03351612903231</v>
      </c>
      <c r="FP216">
        <v>-0.17453225806604469</v>
      </c>
      <c r="FQ216">
        <v>3.0777946616344941E-2</v>
      </c>
      <c r="FR216">
        <v>1</v>
      </c>
      <c r="FS216">
        <v>4.2383272487804879E-2</v>
      </c>
      <c r="FT216">
        <v>0.35904532950522638</v>
      </c>
      <c r="FU216">
        <v>3.6278248943652197E-2</v>
      </c>
      <c r="FV216">
        <v>1</v>
      </c>
      <c r="FW216">
        <v>25.02751612903225</v>
      </c>
      <c r="FX216">
        <v>0.56006129032253338</v>
      </c>
      <c r="FY216">
        <v>4.1931150148279327E-2</v>
      </c>
      <c r="FZ216">
        <v>1</v>
      </c>
      <c r="GA216">
        <v>5</v>
      </c>
      <c r="GB216">
        <v>5</v>
      </c>
      <c r="GC216" t="s">
        <v>420</v>
      </c>
      <c r="GD216">
        <v>3.1766299999999998</v>
      </c>
      <c r="GE216">
        <v>2.7968600000000001</v>
      </c>
      <c r="GF216">
        <v>0.102633</v>
      </c>
      <c r="GG216">
        <v>0.103198</v>
      </c>
      <c r="GH216">
        <v>0.12322900000000001</v>
      </c>
      <c r="GI216">
        <v>0.12411999999999999</v>
      </c>
      <c r="GJ216">
        <v>27920.2</v>
      </c>
      <c r="GK216">
        <v>22274.5</v>
      </c>
      <c r="GL216">
        <v>29084.799999999999</v>
      </c>
      <c r="GM216">
        <v>24336.1</v>
      </c>
      <c r="GN216">
        <v>32408.400000000001</v>
      </c>
      <c r="GO216">
        <v>31095.9</v>
      </c>
      <c r="GP216">
        <v>40104.1</v>
      </c>
      <c r="GQ216">
        <v>39704.9</v>
      </c>
      <c r="GR216">
        <v>2.1424500000000002</v>
      </c>
      <c r="GS216">
        <v>1.8958299999999999</v>
      </c>
      <c r="GT216">
        <v>8.6456500000000006E-2</v>
      </c>
      <c r="GU216">
        <v>0</v>
      </c>
      <c r="GV216">
        <v>25.704699999999999</v>
      </c>
      <c r="GW216">
        <v>999.9</v>
      </c>
      <c r="GX216">
        <v>65.3</v>
      </c>
      <c r="GY216">
        <v>31.7</v>
      </c>
      <c r="GZ216">
        <v>30.325299999999999</v>
      </c>
      <c r="HA216">
        <v>62.264499999999998</v>
      </c>
      <c r="HB216">
        <v>30.120200000000001</v>
      </c>
      <c r="HC216">
        <v>1</v>
      </c>
      <c r="HD216">
        <v>8.2601599999999997E-2</v>
      </c>
      <c r="HE216">
        <v>0</v>
      </c>
      <c r="HF216">
        <v>20.295400000000001</v>
      </c>
      <c r="HG216">
        <v>5.2259799999999998</v>
      </c>
      <c r="HH216">
        <v>11.908099999999999</v>
      </c>
      <c r="HI216">
        <v>4.9637500000000001</v>
      </c>
      <c r="HJ216">
        <v>3.2919999999999998</v>
      </c>
      <c r="HK216">
        <v>9999</v>
      </c>
      <c r="HL216">
        <v>9999</v>
      </c>
      <c r="HM216">
        <v>9999</v>
      </c>
      <c r="HN216">
        <v>999.9</v>
      </c>
      <c r="HO216">
        <v>4.9702200000000003</v>
      </c>
      <c r="HP216">
        <v>1.8749800000000001</v>
      </c>
      <c r="HQ216">
        <v>1.8736299999999999</v>
      </c>
      <c r="HR216">
        <v>1.8727499999999999</v>
      </c>
      <c r="HS216">
        <v>1.8742799999999999</v>
      </c>
      <c r="HT216">
        <v>1.8692800000000001</v>
      </c>
      <c r="HU216">
        <v>1.87347</v>
      </c>
      <c r="HV216">
        <v>1.8785099999999999</v>
      </c>
      <c r="HW216">
        <v>0</v>
      </c>
      <c r="HX216">
        <v>0</v>
      </c>
      <c r="HY216">
        <v>0</v>
      </c>
      <c r="HZ216">
        <v>0</v>
      </c>
      <c r="IA216" t="s">
        <v>421</v>
      </c>
      <c r="IB216" t="s">
        <v>422</v>
      </c>
      <c r="IC216" t="s">
        <v>423</v>
      </c>
      <c r="ID216" t="s">
        <v>423</v>
      </c>
      <c r="IE216" t="s">
        <v>423</v>
      </c>
      <c r="IF216" t="s">
        <v>423</v>
      </c>
      <c r="IG216">
        <v>0</v>
      </c>
      <c r="IH216">
        <v>100</v>
      </c>
      <c r="II216">
        <v>100</v>
      </c>
      <c r="IJ216">
        <v>1.0640000000000001</v>
      </c>
      <c r="IK216">
        <v>0.39100000000000001</v>
      </c>
      <c r="IL216">
        <v>1.009933841494115</v>
      </c>
      <c r="IM216">
        <v>7.5022699049890511E-4</v>
      </c>
      <c r="IN216">
        <v>-1.9075414379404558E-6</v>
      </c>
      <c r="IO216">
        <v>4.87577687351772E-10</v>
      </c>
      <c r="IP216">
        <v>0.39443500000000142</v>
      </c>
      <c r="IQ216">
        <v>0</v>
      </c>
      <c r="IR216">
        <v>0</v>
      </c>
      <c r="IS216">
        <v>0</v>
      </c>
      <c r="IT216">
        <v>1</v>
      </c>
      <c r="IU216">
        <v>1943</v>
      </c>
      <c r="IV216">
        <v>1</v>
      </c>
      <c r="IW216">
        <v>21</v>
      </c>
      <c r="IX216">
        <v>1.5</v>
      </c>
      <c r="IY216">
        <v>1.5</v>
      </c>
      <c r="IZ216">
        <v>1.06934</v>
      </c>
      <c r="JA216">
        <v>2.3938000000000001</v>
      </c>
      <c r="JB216">
        <v>1.42578</v>
      </c>
      <c r="JC216">
        <v>2.2692899999999998</v>
      </c>
      <c r="JD216">
        <v>1.5478499999999999</v>
      </c>
      <c r="JE216">
        <v>2.47681</v>
      </c>
      <c r="JF216">
        <v>33.850900000000003</v>
      </c>
      <c r="JG216">
        <v>14.0883</v>
      </c>
      <c r="JH216">
        <v>18</v>
      </c>
      <c r="JI216">
        <v>621.24699999999996</v>
      </c>
      <c r="JJ216">
        <v>445.40600000000001</v>
      </c>
      <c r="JK216">
        <v>27.020700000000001</v>
      </c>
      <c r="JL216">
        <v>28.398199999999999</v>
      </c>
      <c r="JM216">
        <v>30.0002</v>
      </c>
      <c r="JN216">
        <v>28.326499999999999</v>
      </c>
      <c r="JO216">
        <v>28.2761</v>
      </c>
      <c r="JP216">
        <v>21.4312</v>
      </c>
      <c r="JQ216">
        <v>18.458500000000001</v>
      </c>
      <c r="JR216">
        <v>97.772999999999996</v>
      </c>
      <c r="JS216">
        <v>-999.9</v>
      </c>
      <c r="JT216">
        <v>409.20800000000003</v>
      </c>
      <c r="JU216">
        <v>25</v>
      </c>
      <c r="JV216">
        <v>94.744799999999998</v>
      </c>
      <c r="JW216">
        <v>101.017</v>
      </c>
    </row>
    <row r="217" spans="1:283" x14ac:dyDescent="0.2">
      <c r="A217">
        <v>201</v>
      </c>
      <c r="B217">
        <v>1690420244.5999999</v>
      </c>
      <c r="C217">
        <v>41874.5</v>
      </c>
      <c r="D217" t="s">
        <v>1375</v>
      </c>
      <c r="E217" t="s">
        <v>1376</v>
      </c>
      <c r="F217">
        <v>15</v>
      </c>
      <c r="P217">
        <v>1690420236.849999</v>
      </c>
      <c r="Q217">
        <f t="shared" si="111"/>
        <v>-1.2511692373332682E-4</v>
      </c>
      <c r="R217">
        <f t="shared" si="112"/>
        <v>-0.12511692373332683</v>
      </c>
      <c r="S217">
        <f t="shared" si="113"/>
        <v>-0.60376658472846167</v>
      </c>
      <c r="T217">
        <f t="shared" si="114"/>
        <v>409.99013333333329</v>
      </c>
      <c r="U217">
        <f t="shared" si="115"/>
        <v>318.17893751681487</v>
      </c>
      <c r="V217">
        <f t="shared" si="116"/>
        <v>32.193694813116672</v>
      </c>
      <c r="W217">
        <f t="shared" si="117"/>
        <v>41.483252574582529</v>
      </c>
      <c r="X217">
        <f t="shared" si="118"/>
        <v>-1.1295113289023124E-2</v>
      </c>
      <c r="Y217">
        <f>IF(LEFT(CS217,1)&lt;&gt;"0",IF(LEFT(CS217,1)="1",3,CT217),$D$5+$E$5*(DJ217*DC217/($K$5*1000))+$F$5*(DJ217*DC217/($K$5*1000))*MAX(MIN(CQ217,$J$5),$I$5)*MAX(MIN(CQ217,$J$5),$I$5)+$G$5*MAX(MIN(CQ217,$J$5),$I$5)*(DJ217*DC217/($K$5*1000))+$H$5*(DJ217*DC217/($K$5*1000))*(DJ217*DC217/($K$5*1000)))</f>
        <v>2.9481541464457965</v>
      </c>
      <c r="Z217">
        <f t="shared" si="119"/>
        <v>-1.1319210017684583E-2</v>
      </c>
      <c r="AA217">
        <f t="shared" si="120"/>
        <v>-7.0723370500191335E-3</v>
      </c>
      <c r="AB217">
        <f t="shared" si="121"/>
        <v>3.9888988359855588E-3</v>
      </c>
      <c r="AC217">
        <f>(DE217+(AB217+2*0.95*0.0000000567*(((DE217+$B$7)+273)^4-(DE217+273)^4)-44100*Q217)/(1.84*29.3*Y217+8*0.95*0.0000000567*(DE217+273)^3))</f>
        <v>27.315251054769504</v>
      </c>
      <c r="AD217">
        <f>($C$7*DF217+$D$7*DG217+$E$7*AC217)</f>
        <v>27.08746</v>
      </c>
      <c r="AE217">
        <f t="shared" si="122"/>
        <v>3.5975861852623741</v>
      </c>
      <c r="AF217">
        <f t="shared" si="123"/>
        <v>69.054992690085342</v>
      </c>
      <c r="AG217">
        <f t="shared" si="124"/>
        <v>2.5129520058233816</v>
      </c>
      <c r="AH217">
        <f t="shared" si="125"/>
        <v>3.6390591149598102</v>
      </c>
      <c r="AI217">
        <f t="shared" si="126"/>
        <v>1.0846341794389924</v>
      </c>
      <c r="AJ217">
        <f t="shared" si="127"/>
        <v>5.5176563366397131</v>
      </c>
      <c r="AK217">
        <f t="shared" si="128"/>
        <v>31.061287615094809</v>
      </c>
      <c r="AL217">
        <f>2*0.95*0.0000000567*(((DE217+$B$7)+273)^4-(AD217+273)^4)</f>
        <v>2.2779712326207733</v>
      </c>
      <c r="AM217">
        <f t="shared" si="129"/>
        <v>38.860904083191279</v>
      </c>
      <c r="AN217">
        <v>0</v>
      </c>
      <c r="AO217">
        <v>0</v>
      </c>
      <c r="AP217">
        <f>IF(AN217*$H$13&gt;=AR217,1,(AR217/(AR217-AN217*$H$13)))</f>
        <v>1</v>
      </c>
      <c r="AQ217">
        <f t="shared" si="130"/>
        <v>0</v>
      </c>
      <c r="AR217">
        <f>MAX(0,($B$13+$C$13*DJ217)/(1+$D$13*DJ217)*DC217/(DE217+273)*$E$13)</f>
        <v>53390.016350470003</v>
      </c>
      <c r="AS217" t="s">
        <v>1377</v>
      </c>
      <c r="AT217">
        <v>10515.4</v>
      </c>
      <c r="AU217">
        <v>557.16</v>
      </c>
      <c r="AV217">
        <v>2532.8200000000002</v>
      </c>
      <c r="AW217">
        <f t="shared" si="131"/>
        <v>0.78002384693740578</v>
      </c>
      <c r="AX217">
        <v>-0.60376658472851852</v>
      </c>
      <c r="AY217" t="s">
        <v>417</v>
      </c>
      <c r="AZ217" t="s">
        <v>417</v>
      </c>
      <c r="BA217">
        <v>0</v>
      </c>
      <c r="BB217">
        <v>0</v>
      </c>
      <c r="BC217" t="e">
        <f t="shared" si="132"/>
        <v>#DIV/0!</v>
      </c>
      <c r="BD217">
        <v>0.5</v>
      </c>
      <c r="BE217">
        <f t="shared" si="133"/>
        <v>2.0994204399923999E-2</v>
      </c>
      <c r="BF217">
        <f t="shared" si="134"/>
        <v>-0.60376658472846167</v>
      </c>
      <c r="BG217" t="e">
        <f t="shared" si="135"/>
        <v>#DIV/0!</v>
      </c>
      <c r="BH217">
        <f t="shared" si="136"/>
        <v>2.707576709170927E-12</v>
      </c>
      <c r="BI217" t="e">
        <f t="shared" si="137"/>
        <v>#DIV/0!</v>
      </c>
      <c r="BJ217" t="e">
        <f t="shared" si="138"/>
        <v>#DIV/0!</v>
      </c>
      <c r="BK217" t="s">
        <v>417</v>
      </c>
      <c r="BL217">
        <v>0</v>
      </c>
      <c r="BM217" t="e">
        <f t="shared" si="139"/>
        <v>#DIV/0!</v>
      </c>
      <c r="BN217" t="e">
        <f t="shared" si="140"/>
        <v>#DIV/0!</v>
      </c>
      <c r="BO217" t="e">
        <f t="shared" si="141"/>
        <v>#DIV/0!</v>
      </c>
      <c r="BP217" t="e">
        <f t="shared" si="142"/>
        <v>#DIV/0!</v>
      </c>
      <c r="BQ217">
        <f t="shared" si="143"/>
        <v>0</v>
      </c>
      <c r="BR217">
        <f t="shared" si="144"/>
        <v>1.2820120871000069</v>
      </c>
      <c r="BS217" t="e">
        <f t="shared" si="145"/>
        <v>#DIV/0!</v>
      </c>
      <c r="BT217" t="e">
        <f t="shared" si="146"/>
        <v>#DIV/0!</v>
      </c>
      <c r="BU217">
        <v>3517</v>
      </c>
      <c r="BV217">
        <v>300</v>
      </c>
      <c r="BW217">
        <v>300</v>
      </c>
      <c r="BX217">
        <v>300</v>
      </c>
      <c r="BY217">
        <v>10515.4</v>
      </c>
      <c r="BZ217">
        <v>2473.3200000000002</v>
      </c>
      <c r="CA217">
        <v>-8.7151199999999998E-3</v>
      </c>
      <c r="CB217">
        <v>-9.89</v>
      </c>
      <c r="CC217" t="s">
        <v>417</v>
      </c>
      <c r="CD217" t="s">
        <v>417</v>
      </c>
      <c r="CE217" t="s">
        <v>417</v>
      </c>
      <c r="CF217" t="s">
        <v>417</v>
      </c>
      <c r="CG217" t="s">
        <v>417</v>
      </c>
      <c r="CH217" t="s">
        <v>417</v>
      </c>
      <c r="CI217" t="s">
        <v>417</v>
      </c>
      <c r="CJ217" t="s">
        <v>417</v>
      </c>
      <c r="CK217" t="s">
        <v>417</v>
      </c>
      <c r="CL217" t="s">
        <v>417</v>
      </c>
      <c r="CM217">
        <f>$B$11*DK217+$C$11*DL217+$F$11*DW217*(1-DZ217)</f>
        <v>4.9993099999999999E-2</v>
      </c>
      <c r="CN217">
        <f t="shared" si="147"/>
        <v>2.0994204399923999E-2</v>
      </c>
      <c r="CO217">
        <f>($B$11*$D$9+$C$11*$D$9+$F$11*((EJ217+EB217)/MAX(EJ217+EB217+EK217, 0.1)*$I$9+EK217/MAX(EJ217+EB217+EK217, 0.1)*$J$9))/($B$11+$C$11+$F$11)</f>
        <v>0.41994203999999996</v>
      </c>
      <c r="CP217">
        <f>($B$11*$K$9+$C$11*$K$9+$F$11*((EJ217+EB217)/MAX(EJ217+EB217+EK217, 0.1)*$P$9+EK217/MAX(EJ217+EB217+EK217, 0.1)*$Q$9))/($B$11+$C$11+$F$11)</f>
        <v>7.9788987599999986E-2</v>
      </c>
      <c r="CQ217">
        <v>6</v>
      </c>
      <c r="CR217">
        <v>0.5</v>
      </c>
      <c r="CS217" t="s">
        <v>418</v>
      </c>
      <c r="CT217">
        <v>2</v>
      </c>
      <c r="CU217">
        <v>1690420236.849999</v>
      </c>
      <c r="CV217">
        <v>409.99013333333329</v>
      </c>
      <c r="CW217">
        <v>409.33530000000002</v>
      </c>
      <c r="CX217">
        <v>24.836180000000009</v>
      </c>
      <c r="CY217">
        <v>24.958146666666671</v>
      </c>
      <c r="CZ217">
        <v>408.94913333333341</v>
      </c>
      <c r="DA217">
        <v>24.448180000000001</v>
      </c>
      <c r="DB217">
        <v>600.21069999999997</v>
      </c>
      <c r="DC217">
        <v>101.0812</v>
      </c>
      <c r="DD217">
        <v>9.9899743333333332E-2</v>
      </c>
      <c r="DE217">
        <v>27.28288666666667</v>
      </c>
      <c r="DF217">
        <v>27.08746</v>
      </c>
      <c r="DG217">
        <v>999.9000000000002</v>
      </c>
      <c r="DH217">
        <v>0</v>
      </c>
      <c r="DI217">
        <v>0</v>
      </c>
      <c r="DJ217">
        <v>9998.3383333333313</v>
      </c>
      <c r="DK217">
        <v>0</v>
      </c>
      <c r="DL217">
        <v>24.761573333333342</v>
      </c>
      <c r="DM217">
        <v>0.67692980000000003</v>
      </c>
      <c r="DN217">
        <v>420.45613333333341</v>
      </c>
      <c r="DO217">
        <v>419.81286666666659</v>
      </c>
      <c r="DP217">
        <v>-0.1187775366666667</v>
      </c>
      <c r="DQ217">
        <v>409.33530000000002</v>
      </c>
      <c r="DR217">
        <v>24.958146666666671</v>
      </c>
      <c r="DS217">
        <v>2.510794666666667</v>
      </c>
      <c r="DT217">
        <v>2.5228016666666662</v>
      </c>
      <c r="DU217">
        <v>21.096616666666669</v>
      </c>
      <c r="DV217">
        <v>21.17434333333334</v>
      </c>
      <c r="DW217">
        <v>4.9993099999999999E-2</v>
      </c>
      <c r="DX217">
        <v>0</v>
      </c>
      <c r="DY217">
        <v>0</v>
      </c>
      <c r="DZ217">
        <v>0</v>
      </c>
      <c r="EA217">
        <v>557.23733333333325</v>
      </c>
      <c r="EB217">
        <v>4.9993099999999999E-2</v>
      </c>
      <c r="EC217">
        <v>116.098</v>
      </c>
      <c r="ED217">
        <v>-0.68166666666666664</v>
      </c>
      <c r="EE217">
        <v>36.158066666666663</v>
      </c>
      <c r="EF217">
        <v>40.620533333333327</v>
      </c>
      <c r="EG217">
        <v>38.441399999999987</v>
      </c>
      <c r="EH217">
        <v>41.858133333333321</v>
      </c>
      <c r="EI217">
        <v>38.853933333333323</v>
      </c>
      <c r="EJ217">
        <v>0</v>
      </c>
      <c r="EK217">
        <v>0</v>
      </c>
      <c r="EL217">
        <v>0</v>
      </c>
      <c r="EM217">
        <v>130.20000004768369</v>
      </c>
      <c r="EN217">
        <v>0</v>
      </c>
      <c r="EO217">
        <v>557.16</v>
      </c>
      <c r="EP217">
        <v>4.9914465876830669E-2</v>
      </c>
      <c r="EQ217">
        <v>-61.240341740414081</v>
      </c>
      <c r="ER217">
        <v>115.9807692307692</v>
      </c>
      <c r="ES217">
        <v>15</v>
      </c>
      <c r="ET217">
        <v>1690420262.5999999</v>
      </c>
      <c r="EU217" t="s">
        <v>1378</v>
      </c>
      <c r="EV217">
        <v>1690420262.5999999</v>
      </c>
      <c r="EW217">
        <v>1690420260.5999999</v>
      </c>
      <c r="EX217">
        <v>157</v>
      </c>
      <c r="EY217">
        <v>-2.1999999999999999E-2</v>
      </c>
      <c r="EZ217">
        <v>-3.0000000000000001E-3</v>
      </c>
      <c r="FA217">
        <v>1.0409999999999999</v>
      </c>
      <c r="FB217">
        <v>0.38800000000000001</v>
      </c>
      <c r="FC217">
        <v>409</v>
      </c>
      <c r="FD217">
        <v>25</v>
      </c>
      <c r="FE217">
        <v>0.38</v>
      </c>
      <c r="FF217">
        <v>0.38</v>
      </c>
      <c r="FG217">
        <v>-0.60921440595779186</v>
      </c>
      <c r="FH217">
        <v>-0.46565915239906569</v>
      </c>
      <c r="FI217">
        <v>4.7886953807749419E-2</v>
      </c>
      <c r="FJ217">
        <v>1</v>
      </c>
      <c r="FK217">
        <v>0.65916595</v>
      </c>
      <c r="FL217">
        <v>0.28348655909943632</v>
      </c>
      <c r="FM217">
        <v>3.9650814362979979E-2</v>
      </c>
      <c r="FN217">
        <v>1</v>
      </c>
      <c r="FO217">
        <v>410.0072333333332</v>
      </c>
      <c r="FP217">
        <v>0.27307675194582992</v>
      </c>
      <c r="FQ217">
        <v>2.4963551207490581E-2</v>
      </c>
      <c r="FR217">
        <v>1</v>
      </c>
      <c r="FS217">
        <v>-0.14202681249999999</v>
      </c>
      <c r="FT217">
        <v>0.3806319545966233</v>
      </c>
      <c r="FU217">
        <v>3.707768310274516E-2</v>
      </c>
      <c r="FV217">
        <v>1</v>
      </c>
      <c r="FW217">
        <v>24.82893</v>
      </c>
      <c r="FX217">
        <v>0.64831234705221907</v>
      </c>
      <c r="FY217">
        <v>4.6795784354290937E-2</v>
      </c>
      <c r="FZ217">
        <v>1</v>
      </c>
      <c r="GA217">
        <v>5</v>
      </c>
      <c r="GB217">
        <v>5</v>
      </c>
      <c r="GC217" t="s">
        <v>420</v>
      </c>
      <c r="GD217">
        <v>3.1770100000000001</v>
      </c>
      <c r="GE217">
        <v>2.79704</v>
      </c>
      <c r="GF217">
        <v>0.10261099999999999</v>
      </c>
      <c r="GG217">
        <v>0.103196</v>
      </c>
      <c r="GH217">
        <v>0.12259399999999999</v>
      </c>
      <c r="GI217">
        <v>0.12407799999999999</v>
      </c>
      <c r="GJ217">
        <v>27914.799999999999</v>
      </c>
      <c r="GK217">
        <v>22273.4</v>
      </c>
      <c r="GL217">
        <v>29078.799999999999</v>
      </c>
      <c r="GM217">
        <v>24335.200000000001</v>
      </c>
      <c r="GN217">
        <v>32426.400000000001</v>
      </c>
      <c r="GO217">
        <v>31096.1</v>
      </c>
      <c r="GP217">
        <v>40096.400000000001</v>
      </c>
      <c r="GQ217">
        <v>39703</v>
      </c>
      <c r="GR217">
        <v>2.14317</v>
      </c>
      <c r="GS217">
        <v>1.86843</v>
      </c>
      <c r="GT217">
        <v>8.9369699999999996E-2</v>
      </c>
      <c r="GU217">
        <v>0</v>
      </c>
      <c r="GV217">
        <v>25.6295</v>
      </c>
      <c r="GW217">
        <v>999.9</v>
      </c>
      <c r="GX217">
        <v>65.3</v>
      </c>
      <c r="GY217">
        <v>31.5</v>
      </c>
      <c r="GZ217">
        <v>29.9864</v>
      </c>
      <c r="HA217">
        <v>62.604500000000002</v>
      </c>
      <c r="HB217">
        <v>30.296500000000002</v>
      </c>
      <c r="HC217">
        <v>1</v>
      </c>
      <c r="HD217">
        <v>8.7345000000000006E-2</v>
      </c>
      <c r="HE217">
        <v>0</v>
      </c>
      <c r="HF217">
        <v>20.293199999999999</v>
      </c>
      <c r="HG217">
        <v>5.2270200000000004</v>
      </c>
      <c r="HH217">
        <v>11.908099999999999</v>
      </c>
      <c r="HI217">
        <v>4.9638</v>
      </c>
      <c r="HJ217">
        <v>3.2919999999999998</v>
      </c>
      <c r="HK217">
        <v>9999</v>
      </c>
      <c r="HL217">
        <v>9999</v>
      </c>
      <c r="HM217">
        <v>9999</v>
      </c>
      <c r="HN217">
        <v>999.9</v>
      </c>
      <c r="HO217">
        <v>4.9702099999999998</v>
      </c>
      <c r="HP217">
        <v>1.8749499999999999</v>
      </c>
      <c r="HQ217">
        <v>1.8736299999999999</v>
      </c>
      <c r="HR217">
        <v>1.8727199999999999</v>
      </c>
      <c r="HS217">
        <v>1.8743000000000001</v>
      </c>
      <c r="HT217">
        <v>1.8693</v>
      </c>
      <c r="HU217">
        <v>1.87347</v>
      </c>
      <c r="HV217">
        <v>1.8785099999999999</v>
      </c>
      <c r="HW217">
        <v>0</v>
      </c>
      <c r="HX217">
        <v>0</v>
      </c>
      <c r="HY217">
        <v>0</v>
      </c>
      <c r="HZ217">
        <v>0</v>
      </c>
      <c r="IA217" t="s">
        <v>421</v>
      </c>
      <c r="IB217" t="s">
        <v>422</v>
      </c>
      <c r="IC217" t="s">
        <v>423</v>
      </c>
      <c r="ID217" t="s">
        <v>423</v>
      </c>
      <c r="IE217" t="s">
        <v>423</v>
      </c>
      <c r="IF217" t="s">
        <v>423</v>
      </c>
      <c r="IG217">
        <v>0</v>
      </c>
      <c r="IH217">
        <v>100</v>
      </c>
      <c r="II217">
        <v>100</v>
      </c>
      <c r="IJ217">
        <v>1.0409999999999999</v>
      </c>
      <c r="IK217">
        <v>0.38800000000000001</v>
      </c>
      <c r="IL217">
        <v>1.0419252468727429</v>
      </c>
      <c r="IM217">
        <v>7.5022699049890511E-4</v>
      </c>
      <c r="IN217">
        <v>-1.9075414379404558E-6</v>
      </c>
      <c r="IO217">
        <v>4.87577687351772E-10</v>
      </c>
      <c r="IP217">
        <v>0.39118095238094952</v>
      </c>
      <c r="IQ217">
        <v>0</v>
      </c>
      <c r="IR217">
        <v>0</v>
      </c>
      <c r="IS217">
        <v>0</v>
      </c>
      <c r="IT217">
        <v>1</v>
      </c>
      <c r="IU217">
        <v>1943</v>
      </c>
      <c r="IV217">
        <v>1</v>
      </c>
      <c r="IW217">
        <v>21</v>
      </c>
      <c r="IX217">
        <v>1.8</v>
      </c>
      <c r="IY217">
        <v>1.9</v>
      </c>
      <c r="IZ217">
        <v>1.07056</v>
      </c>
      <c r="JA217">
        <v>2.4072300000000002</v>
      </c>
      <c r="JB217">
        <v>1.42578</v>
      </c>
      <c r="JC217">
        <v>2.2680699999999998</v>
      </c>
      <c r="JD217">
        <v>1.5478499999999999</v>
      </c>
      <c r="JE217">
        <v>2.3864700000000001</v>
      </c>
      <c r="JF217">
        <v>33.805700000000002</v>
      </c>
      <c r="JG217">
        <v>14.044499999999999</v>
      </c>
      <c r="JH217">
        <v>18</v>
      </c>
      <c r="JI217">
        <v>622.48199999999997</v>
      </c>
      <c r="JJ217">
        <v>429.89100000000002</v>
      </c>
      <c r="JK217">
        <v>27.060500000000001</v>
      </c>
      <c r="JL217">
        <v>28.468900000000001</v>
      </c>
      <c r="JM217">
        <v>30.0001</v>
      </c>
      <c r="JN217">
        <v>28.394400000000001</v>
      </c>
      <c r="JO217">
        <v>28.3415</v>
      </c>
      <c r="JP217">
        <v>21.441500000000001</v>
      </c>
      <c r="JQ217">
        <v>17.346299999999999</v>
      </c>
      <c r="JR217">
        <v>97.772999999999996</v>
      </c>
      <c r="JS217">
        <v>-999.9</v>
      </c>
      <c r="JT217">
        <v>409.25400000000002</v>
      </c>
      <c r="JU217">
        <v>25</v>
      </c>
      <c r="JV217">
        <v>94.726100000000002</v>
      </c>
      <c r="JW217">
        <v>101.012</v>
      </c>
    </row>
    <row r="218" spans="1:283" x14ac:dyDescent="0.2">
      <c r="A218">
        <v>202</v>
      </c>
      <c r="B218">
        <v>1690420478.5999999</v>
      </c>
      <c r="C218">
        <v>42108.5</v>
      </c>
      <c r="D218" t="s">
        <v>1379</v>
      </c>
      <c r="E218" t="s">
        <v>1380</v>
      </c>
      <c r="F218">
        <v>15</v>
      </c>
      <c r="P218">
        <v>1690420470.599999</v>
      </c>
      <c r="Q218">
        <f t="shared" si="111"/>
        <v>3.0215209585331241E-4</v>
      </c>
      <c r="R218">
        <f t="shared" si="112"/>
        <v>0.30215209585331243</v>
      </c>
      <c r="S218">
        <f t="shared" si="113"/>
        <v>-0.8348957175778936</v>
      </c>
      <c r="T218">
        <f t="shared" si="114"/>
        <v>409.44683870967748</v>
      </c>
      <c r="U218">
        <f t="shared" si="115"/>
        <v>451.39964541313344</v>
      </c>
      <c r="V218">
        <f t="shared" si="116"/>
        <v>45.675079786446844</v>
      </c>
      <c r="W218">
        <f t="shared" si="117"/>
        <v>41.430065832809419</v>
      </c>
      <c r="X218">
        <f t="shared" si="118"/>
        <v>2.6998446178456436E-2</v>
      </c>
      <c r="Y218">
        <f>IF(LEFT(CS218,1)&lt;&gt;"0",IF(LEFT(CS218,1)="1",3,CT218),$D$5+$E$5*(DJ218*DC218/($K$5*1000))+$F$5*(DJ218*DC218/($K$5*1000))*MAX(MIN(CQ218,$J$5),$I$5)*MAX(MIN(CQ218,$J$5),$I$5)+$G$5*MAX(MIN(CQ218,$J$5),$I$5)*(DJ218*DC218/($K$5*1000))+$H$5*(DJ218*DC218/($K$5*1000))*(DJ218*DC218/($K$5*1000)))</f>
        <v>2.9471865086804989</v>
      </c>
      <c r="Z218">
        <f t="shared" si="119"/>
        <v>2.6861793699421495E-2</v>
      </c>
      <c r="AA218">
        <f t="shared" si="120"/>
        <v>1.680084095129206E-2</v>
      </c>
      <c r="AB218">
        <f t="shared" si="121"/>
        <v>3.9888988359855588E-3</v>
      </c>
      <c r="AC218">
        <f>(DE218+(AB218+2*0.95*0.0000000567*(((DE218+$B$7)+273)^4-(DE218+273)^4)-44100*Q218)/(1.84*29.3*Y218+8*0.95*0.0000000567*(DE218+273)^3))</f>
        <v>27.324048858011651</v>
      </c>
      <c r="AD218">
        <f>($C$7*DF218+$D$7*DG218+$E$7*AC218)</f>
        <v>27.200651612903219</v>
      </c>
      <c r="AE218">
        <f t="shared" si="122"/>
        <v>3.6215568354580174</v>
      </c>
      <c r="AF218">
        <f t="shared" si="123"/>
        <v>68.709581557419298</v>
      </c>
      <c r="AG218">
        <f t="shared" si="124"/>
        <v>2.5179123152907192</v>
      </c>
      <c r="AH218">
        <f t="shared" si="125"/>
        <v>3.6645723321521722</v>
      </c>
      <c r="AI218">
        <f t="shared" si="126"/>
        <v>1.1036445201672982</v>
      </c>
      <c r="AJ218">
        <f t="shared" si="127"/>
        <v>-13.324907427131077</v>
      </c>
      <c r="AK218">
        <f t="shared" si="128"/>
        <v>32.015051801273088</v>
      </c>
      <c r="AL218">
        <f>2*0.95*0.0000000567*(((DE218+$B$7)+273)^4-(AD218+273)^4)</f>
        <v>2.3514183809114111</v>
      </c>
      <c r="AM218">
        <f t="shared" si="129"/>
        <v>21.045551653889408</v>
      </c>
      <c r="AN218">
        <v>0</v>
      </c>
      <c r="AO218">
        <v>0</v>
      </c>
      <c r="AP218">
        <f>IF(AN218*$H$13&gt;=AR218,1,(AR218/(AR218-AN218*$H$13)))</f>
        <v>1</v>
      </c>
      <c r="AQ218">
        <f t="shared" si="130"/>
        <v>0</v>
      </c>
      <c r="AR218">
        <f>MAX(0,($B$13+$C$13*DJ218)/(1+$D$13*DJ218)*DC218/(DE218+273)*$E$13)</f>
        <v>53340.772895970033</v>
      </c>
      <c r="AS218" t="s">
        <v>1381</v>
      </c>
      <c r="AT218">
        <v>10475.799999999999</v>
      </c>
      <c r="AU218">
        <v>545.5011538461539</v>
      </c>
      <c r="AV218">
        <v>2942.25</v>
      </c>
      <c r="AW218">
        <f t="shared" si="131"/>
        <v>0.81459727968522255</v>
      </c>
      <c r="AX218">
        <v>-0.83489571757783676</v>
      </c>
      <c r="AY218" t="s">
        <v>417</v>
      </c>
      <c r="AZ218" t="s">
        <v>417</v>
      </c>
      <c r="BA218">
        <v>0</v>
      </c>
      <c r="BB218">
        <v>0</v>
      </c>
      <c r="BC218" t="e">
        <f t="shared" si="132"/>
        <v>#DIV/0!</v>
      </c>
      <c r="BD218">
        <v>0.5</v>
      </c>
      <c r="BE218">
        <f t="shared" si="133"/>
        <v>2.0994204399923999E-2</v>
      </c>
      <c r="BF218">
        <f t="shared" si="134"/>
        <v>-0.8348957175778936</v>
      </c>
      <c r="BG218" t="e">
        <f t="shared" si="135"/>
        <v>#DIV/0!</v>
      </c>
      <c r="BH218">
        <f t="shared" si="136"/>
        <v>-2.707576709170927E-12</v>
      </c>
      <c r="BI218" t="e">
        <f t="shared" si="137"/>
        <v>#DIV/0!</v>
      </c>
      <c r="BJ218" t="e">
        <f t="shared" si="138"/>
        <v>#DIV/0!</v>
      </c>
      <c r="BK218" t="s">
        <v>417</v>
      </c>
      <c r="BL218">
        <v>0</v>
      </c>
      <c r="BM218" t="e">
        <f t="shared" si="139"/>
        <v>#DIV/0!</v>
      </c>
      <c r="BN218" t="e">
        <f t="shared" si="140"/>
        <v>#DIV/0!</v>
      </c>
      <c r="BO218" t="e">
        <f t="shared" si="141"/>
        <v>#DIV/0!</v>
      </c>
      <c r="BP218" t="e">
        <f t="shared" si="142"/>
        <v>#DIV/0!</v>
      </c>
      <c r="BQ218">
        <f t="shared" si="143"/>
        <v>0</v>
      </c>
      <c r="BR218">
        <f t="shared" si="144"/>
        <v>1.2276004658233342</v>
      </c>
      <c r="BS218" t="e">
        <f t="shared" si="145"/>
        <v>#DIV/0!</v>
      </c>
      <c r="BT218" t="e">
        <f t="shared" si="146"/>
        <v>#DIV/0!</v>
      </c>
      <c r="BU218">
        <v>3518</v>
      </c>
      <c r="BV218">
        <v>300</v>
      </c>
      <c r="BW218">
        <v>300</v>
      </c>
      <c r="BX218">
        <v>300</v>
      </c>
      <c r="BY218">
        <v>10475.799999999999</v>
      </c>
      <c r="BZ218">
        <v>2842.65</v>
      </c>
      <c r="CA218">
        <v>-8.6843000000000007E-3</v>
      </c>
      <c r="CB218">
        <v>-12.2</v>
      </c>
      <c r="CC218" t="s">
        <v>417</v>
      </c>
      <c r="CD218" t="s">
        <v>417</v>
      </c>
      <c r="CE218" t="s">
        <v>417</v>
      </c>
      <c r="CF218" t="s">
        <v>417</v>
      </c>
      <c r="CG218" t="s">
        <v>417</v>
      </c>
      <c r="CH218" t="s">
        <v>417</v>
      </c>
      <c r="CI218" t="s">
        <v>417</v>
      </c>
      <c r="CJ218" t="s">
        <v>417</v>
      </c>
      <c r="CK218" t="s">
        <v>417</v>
      </c>
      <c r="CL218" t="s">
        <v>417</v>
      </c>
      <c r="CM218">
        <f>$B$11*DK218+$C$11*DL218+$F$11*DW218*(1-DZ218)</f>
        <v>4.9993099999999999E-2</v>
      </c>
      <c r="CN218">
        <f t="shared" si="147"/>
        <v>2.0994204399923999E-2</v>
      </c>
      <c r="CO218">
        <f>($B$11*$D$9+$C$11*$D$9+$F$11*((EJ218+EB218)/MAX(EJ218+EB218+EK218, 0.1)*$I$9+EK218/MAX(EJ218+EB218+EK218, 0.1)*$J$9))/($B$11+$C$11+$F$11)</f>
        <v>0.41994203999999996</v>
      </c>
      <c r="CP218">
        <f>($B$11*$K$9+$C$11*$K$9+$F$11*((EJ218+EB218)/MAX(EJ218+EB218+EK218, 0.1)*$P$9+EK218/MAX(EJ218+EB218+EK218, 0.1)*$Q$9))/($B$11+$C$11+$F$11)</f>
        <v>7.9788987599999986E-2</v>
      </c>
      <c r="CQ218">
        <v>6</v>
      </c>
      <c r="CR218">
        <v>0.5</v>
      </c>
      <c r="CS218" t="s">
        <v>418</v>
      </c>
      <c r="CT218">
        <v>2</v>
      </c>
      <c r="CU218">
        <v>1690420470.599999</v>
      </c>
      <c r="CV218">
        <v>409.44683870967748</v>
      </c>
      <c r="CW218">
        <v>408.73587096774179</v>
      </c>
      <c r="CX218">
        <v>24.884132258064518</v>
      </c>
      <c r="CY218">
        <v>24.589587096774199</v>
      </c>
      <c r="CZ218">
        <v>408.41883870967752</v>
      </c>
      <c r="DA218">
        <v>24.51013225806452</v>
      </c>
      <c r="DB218">
        <v>600.1795483870967</v>
      </c>
      <c r="DC218">
        <v>101.08548387096771</v>
      </c>
      <c r="DD218">
        <v>9.9973961290322585E-2</v>
      </c>
      <c r="DE218">
        <v>27.402145161290331</v>
      </c>
      <c r="DF218">
        <v>27.200651612903219</v>
      </c>
      <c r="DG218">
        <v>999.90000000000032</v>
      </c>
      <c r="DH218">
        <v>0</v>
      </c>
      <c r="DI218">
        <v>0</v>
      </c>
      <c r="DJ218">
        <v>9992.4190322580635</v>
      </c>
      <c r="DK218">
        <v>0</v>
      </c>
      <c r="DL218">
        <v>23.034319354838711</v>
      </c>
      <c r="DM218">
        <v>0.72412109677419367</v>
      </c>
      <c r="DN218">
        <v>419.91529032258057</v>
      </c>
      <c r="DO218">
        <v>419.04012903225811</v>
      </c>
      <c r="DP218">
        <v>0.30883058064516122</v>
      </c>
      <c r="DQ218">
        <v>408.73587096774179</v>
      </c>
      <c r="DR218">
        <v>24.589587096774199</v>
      </c>
      <c r="DS218">
        <v>2.516868064516129</v>
      </c>
      <c r="DT218">
        <v>2.4856506451612899</v>
      </c>
      <c r="DU218">
        <v>21.135993548387098</v>
      </c>
      <c r="DV218">
        <v>20.932841935483879</v>
      </c>
      <c r="DW218">
        <v>4.9993099999999999E-2</v>
      </c>
      <c r="DX218">
        <v>0</v>
      </c>
      <c r="DY218">
        <v>0</v>
      </c>
      <c r="DZ218">
        <v>0</v>
      </c>
      <c r="EA218">
        <v>545.28838709677416</v>
      </c>
      <c r="EB218">
        <v>4.9993099999999999E-2</v>
      </c>
      <c r="EC218">
        <v>72.230322580645165</v>
      </c>
      <c r="ED218">
        <v>-1.193548387096774</v>
      </c>
      <c r="EE218">
        <v>35.705290322580638</v>
      </c>
      <c r="EF218">
        <v>40.060290322580641</v>
      </c>
      <c r="EG218">
        <v>37.997806451612888</v>
      </c>
      <c r="EH218">
        <v>40.991709677419337</v>
      </c>
      <c r="EI218">
        <v>38.501870967741922</v>
      </c>
      <c r="EJ218">
        <v>0</v>
      </c>
      <c r="EK218">
        <v>0</v>
      </c>
      <c r="EL218">
        <v>0</v>
      </c>
      <c r="EM218">
        <v>233.60000014305109</v>
      </c>
      <c r="EN218">
        <v>0</v>
      </c>
      <c r="EO218">
        <v>545.5011538461539</v>
      </c>
      <c r="EP218">
        <v>5.4820512837245081</v>
      </c>
      <c r="EQ218">
        <v>-116.9169231612716</v>
      </c>
      <c r="ER218">
        <v>71.216153846153844</v>
      </c>
      <c r="ES218">
        <v>15</v>
      </c>
      <c r="ET218">
        <v>1690420500.5999999</v>
      </c>
      <c r="EU218" t="s">
        <v>1382</v>
      </c>
      <c r="EV218">
        <v>1690420500.5999999</v>
      </c>
      <c r="EW218">
        <v>1690420500.5999999</v>
      </c>
      <c r="EX218">
        <v>158</v>
      </c>
      <c r="EY218">
        <v>-1.4E-2</v>
      </c>
      <c r="EZ218">
        <v>-1.4999999999999999E-2</v>
      </c>
      <c r="FA218">
        <v>1.028</v>
      </c>
      <c r="FB218">
        <v>0.374</v>
      </c>
      <c r="FC218">
        <v>409</v>
      </c>
      <c r="FD218">
        <v>25</v>
      </c>
      <c r="FE218">
        <v>0.34</v>
      </c>
      <c r="FF218">
        <v>0.25</v>
      </c>
      <c r="FG218">
        <v>-0.84648024504873909</v>
      </c>
      <c r="FH218">
        <v>-0.83661201259771689</v>
      </c>
      <c r="FI218">
        <v>6.8103260036943891E-2</v>
      </c>
      <c r="FJ218">
        <v>1</v>
      </c>
      <c r="FK218">
        <v>0.68622510000000003</v>
      </c>
      <c r="FL218">
        <v>0.90993433395872392</v>
      </c>
      <c r="FM218">
        <v>9.2068279899974237E-2</v>
      </c>
      <c r="FN218">
        <v>1</v>
      </c>
      <c r="FO218">
        <v>409.46870000000013</v>
      </c>
      <c r="FP218">
        <v>1.6754883203557349</v>
      </c>
      <c r="FQ218">
        <v>0.12545972793424001</v>
      </c>
      <c r="FR218">
        <v>1</v>
      </c>
      <c r="FS218">
        <v>0.30107052499999998</v>
      </c>
      <c r="FT218">
        <v>0.18271786491557121</v>
      </c>
      <c r="FU218">
        <v>1.782882454480314E-2</v>
      </c>
      <c r="FV218">
        <v>1</v>
      </c>
      <c r="FW218">
        <v>24.898446666666661</v>
      </c>
      <c r="FX218">
        <v>-2.9910567296973709E-2</v>
      </c>
      <c r="FY218">
        <v>2.626751267673018E-3</v>
      </c>
      <c r="FZ218">
        <v>1</v>
      </c>
      <c r="GA218">
        <v>5</v>
      </c>
      <c r="GB218">
        <v>5</v>
      </c>
      <c r="GC218" t="s">
        <v>420</v>
      </c>
      <c r="GD218">
        <v>3.17672</v>
      </c>
      <c r="GE218">
        <v>2.79697</v>
      </c>
      <c r="GF218">
        <v>0.10251200000000001</v>
      </c>
      <c r="GG218">
        <v>0.103073</v>
      </c>
      <c r="GH218">
        <v>0.122512</v>
      </c>
      <c r="GI218">
        <v>0.122657</v>
      </c>
      <c r="GJ218">
        <v>27907.7</v>
      </c>
      <c r="GK218">
        <v>22271</v>
      </c>
      <c r="GL218">
        <v>29069.200000000001</v>
      </c>
      <c r="GM218">
        <v>24329.9</v>
      </c>
      <c r="GN218">
        <v>32419.5</v>
      </c>
      <c r="GO218">
        <v>31141</v>
      </c>
      <c r="GP218">
        <v>40083.300000000003</v>
      </c>
      <c r="GQ218">
        <v>39694.400000000001</v>
      </c>
      <c r="GR218">
        <v>2.14005</v>
      </c>
      <c r="GS218">
        <v>1.8671500000000001</v>
      </c>
      <c r="GT218">
        <v>8.7358099999999994E-2</v>
      </c>
      <c r="GU218">
        <v>0</v>
      </c>
      <c r="GV218">
        <v>25.7837</v>
      </c>
      <c r="GW218">
        <v>999.9</v>
      </c>
      <c r="GX218">
        <v>65.599999999999994</v>
      </c>
      <c r="GY218">
        <v>31.2</v>
      </c>
      <c r="GZ218">
        <v>29.6112</v>
      </c>
      <c r="HA218">
        <v>62.094499999999996</v>
      </c>
      <c r="HB218">
        <v>29.9559</v>
      </c>
      <c r="HC218">
        <v>1</v>
      </c>
      <c r="HD218">
        <v>0.10044</v>
      </c>
      <c r="HE218">
        <v>0</v>
      </c>
      <c r="HF218">
        <v>20.295000000000002</v>
      </c>
      <c r="HG218">
        <v>5.2261300000000004</v>
      </c>
      <c r="HH218">
        <v>11.908099999999999</v>
      </c>
      <c r="HI218">
        <v>4.9637000000000002</v>
      </c>
      <c r="HJ218">
        <v>3.2919999999999998</v>
      </c>
      <c r="HK218">
        <v>9999</v>
      </c>
      <c r="HL218">
        <v>9999</v>
      </c>
      <c r="HM218">
        <v>9999</v>
      </c>
      <c r="HN218">
        <v>999.9</v>
      </c>
      <c r="HO218">
        <v>4.9702200000000003</v>
      </c>
      <c r="HP218">
        <v>1.8749199999999999</v>
      </c>
      <c r="HQ218">
        <v>1.8736299999999999</v>
      </c>
      <c r="HR218">
        <v>1.8727100000000001</v>
      </c>
      <c r="HS218">
        <v>1.87432</v>
      </c>
      <c r="HT218">
        <v>1.86931</v>
      </c>
      <c r="HU218">
        <v>1.87347</v>
      </c>
      <c r="HV218">
        <v>1.8785099999999999</v>
      </c>
      <c r="HW218">
        <v>0</v>
      </c>
      <c r="HX218">
        <v>0</v>
      </c>
      <c r="HY218">
        <v>0</v>
      </c>
      <c r="HZ218">
        <v>0</v>
      </c>
      <c r="IA218" t="s">
        <v>421</v>
      </c>
      <c r="IB218" t="s">
        <v>422</v>
      </c>
      <c r="IC218" t="s">
        <v>423</v>
      </c>
      <c r="ID218" t="s">
        <v>423</v>
      </c>
      <c r="IE218" t="s">
        <v>423</v>
      </c>
      <c r="IF218" t="s">
        <v>423</v>
      </c>
      <c r="IG218">
        <v>0</v>
      </c>
      <c r="IH218">
        <v>100</v>
      </c>
      <c r="II218">
        <v>100</v>
      </c>
      <c r="IJ218">
        <v>1.028</v>
      </c>
      <c r="IK218">
        <v>0.374</v>
      </c>
      <c r="IL218">
        <v>1.0198481317927051</v>
      </c>
      <c r="IM218">
        <v>7.5022699049890511E-4</v>
      </c>
      <c r="IN218">
        <v>-1.9075414379404558E-6</v>
      </c>
      <c r="IO218">
        <v>4.87577687351772E-10</v>
      </c>
      <c r="IP218">
        <v>0.38828499999999622</v>
      </c>
      <c r="IQ218">
        <v>0</v>
      </c>
      <c r="IR218">
        <v>0</v>
      </c>
      <c r="IS218">
        <v>0</v>
      </c>
      <c r="IT218">
        <v>1</v>
      </c>
      <c r="IU218">
        <v>1943</v>
      </c>
      <c r="IV218">
        <v>1</v>
      </c>
      <c r="IW218">
        <v>21</v>
      </c>
      <c r="IX218">
        <v>3.6</v>
      </c>
      <c r="IY218">
        <v>3.6</v>
      </c>
      <c r="IZ218">
        <v>1.06934</v>
      </c>
      <c r="JA218">
        <v>2.4133300000000002</v>
      </c>
      <c r="JB218">
        <v>1.42578</v>
      </c>
      <c r="JC218">
        <v>2.2631800000000002</v>
      </c>
      <c r="JD218">
        <v>1.5478499999999999</v>
      </c>
      <c r="JE218">
        <v>2.3120099999999999</v>
      </c>
      <c r="JF218">
        <v>33.738100000000003</v>
      </c>
      <c r="JG218">
        <v>14.0182</v>
      </c>
      <c r="JH218">
        <v>18</v>
      </c>
      <c r="JI218">
        <v>621.81700000000001</v>
      </c>
      <c r="JJ218">
        <v>430.33699999999999</v>
      </c>
      <c r="JK218">
        <v>27.183800000000002</v>
      </c>
      <c r="JL218">
        <v>28.658799999999999</v>
      </c>
      <c r="JM218">
        <v>30.000599999999999</v>
      </c>
      <c r="JN218">
        <v>28.5533</v>
      </c>
      <c r="JO218">
        <v>28.5031</v>
      </c>
      <c r="JP218">
        <v>21.440200000000001</v>
      </c>
      <c r="JQ218">
        <v>0</v>
      </c>
      <c r="JR218">
        <v>98.514899999999997</v>
      </c>
      <c r="JS218">
        <v>-999.9</v>
      </c>
      <c r="JT218">
        <v>408.68</v>
      </c>
      <c r="JU218">
        <v>25</v>
      </c>
      <c r="JV218">
        <v>94.694900000000004</v>
      </c>
      <c r="JW218">
        <v>100.991</v>
      </c>
    </row>
    <row r="219" spans="1:283" x14ac:dyDescent="0.2">
      <c r="A219">
        <v>203</v>
      </c>
      <c r="B219">
        <v>1690420630.0999999</v>
      </c>
      <c r="C219">
        <v>42260</v>
      </c>
      <c r="D219" t="s">
        <v>1383</v>
      </c>
      <c r="E219" t="s">
        <v>1384</v>
      </c>
      <c r="F219">
        <v>15</v>
      </c>
      <c r="P219">
        <v>1690420622.349999</v>
      </c>
      <c r="Q219">
        <f t="shared" si="111"/>
        <v>2.1698896442508292E-4</v>
      </c>
      <c r="R219">
        <f t="shared" si="112"/>
        <v>0.21698896442508292</v>
      </c>
      <c r="S219">
        <f t="shared" si="113"/>
        <v>-1.4580754041045232</v>
      </c>
      <c r="T219">
        <f t="shared" si="114"/>
        <v>409.9532333333334</v>
      </c>
      <c r="U219">
        <f t="shared" si="115"/>
        <v>522.41295586045476</v>
      </c>
      <c r="V219">
        <f t="shared" si="116"/>
        <v>52.858246192723158</v>
      </c>
      <c r="W219">
        <f t="shared" si="117"/>
        <v>41.479463118109344</v>
      </c>
      <c r="X219">
        <f t="shared" si="118"/>
        <v>1.9365586351026809E-2</v>
      </c>
      <c r="Y219">
        <f>IF(LEFT(CS219,1)&lt;&gt;"0",IF(LEFT(CS219,1)="1",3,CT219),$D$5+$E$5*(DJ219*DC219/($K$5*1000))+$F$5*(DJ219*DC219/($K$5*1000))*MAX(MIN(CQ219,$J$5),$I$5)*MAX(MIN(CQ219,$J$5),$I$5)+$G$5*MAX(MIN(CQ219,$J$5),$I$5)*(DJ219*DC219/($K$5*1000))+$H$5*(DJ219*DC219/($K$5*1000))*(DJ219*DC219/($K$5*1000)))</f>
        <v>2.9498483879584341</v>
      </c>
      <c r="Z219">
        <f t="shared" si="119"/>
        <v>1.9295233431997814E-2</v>
      </c>
      <c r="AA219">
        <f t="shared" si="120"/>
        <v>1.2065820426048281E-2</v>
      </c>
      <c r="AB219">
        <f t="shared" si="121"/>
        <v>3.9888988359855588E-3</v>
      </c>
      <c r="AC219">
        <f>(DE219+(AB219+2*0.95*0.0000000567*(((DE219+$B$7)+273)^4-(DE219+273)^4)-44100*Q219)/(1.84*29.3*Y219+8*0.95*0.0000000567*(DE219+273)^3))</f>
        <v>27.254589105781388</v>
      </c>
      <c r="AD219">
        <f>($C$7*DF219+$D$7*DG219+$E$7*AC219)</f>
        <v>27.030603333333332</v>
      </c>
      <c r="AE219">
        <f t="shared" si="122"/>
        <v>3.5855979575664376</v>
      </c>
      <c r="AF219">
        <f t="shared" si="123"/>
        <v>68.089850977216443</v>
      </c>
      <c r="AG219">
        <f t="shared" si="124"/>
        <v>2.4818607697976094</v>
      </c>
      <c r="AH219">
        <f t="shared" si="125"/>
        <v>3.6449790008030196</v>
      </c>
      <c r="AI219">
        <f t="shared" si="126"/>
        <v>1.1037371877688282</v>
      </c>
      <c r="AJ219">
        <f t="shared" si="127"/>
        <v>-9.5692133311461571</v>
      </c>
      <c r="AK219">
        <f t="shared" si="128"/>
        <v>44.532204006179249</v>
      </c>
      <c r="AL219">
        <f>2*0.95*0.0000000567*(((DE219+$B$7)+273)^4-(AD219+273)^4)</f>
        <v>3.2635503303879045</v>
      </c>
      <c r="AM219">
        <f t="shared" si="129"/>
        <v>38.230529904256983</v>
      </c>
      <c r="AN219">
        <v>0</v>
      </c>
      <c r="AO219">
        <v>0</v>
      </c>
      <c r="AP219">
        <f>IF(AN219*$H$13&gt;=AR219,1,(AR219/(AR219-AN219*$H$13)))</f>
        <v>1</v>
      </c>
      <c r="AQ219">
        <f t="shared" si="130"/>
        <v>0</v>
      </c>
      <c r="AR219">
        <f>MAX(0,($B$13+$C$13*DJ219)/(1+$D$13*DJ219)*DC219/(DE219+273)*$E$13)</f>
        <v>53434.384649832871</v>
      </c>
      <c r="AS219" t="s">
        <v>1385</v>
      </c>
      <c r="AT219">
        <v>10476.700000000001</v>
      </c>
      <c r="AU219">
        <v>560.69038461538457</v>
      </c>
      <c r="AV219">
        <v>2904.61</v>
      </c>
      <c r="AW219">
        <f t="shared" si="131"/>
        <v>0.80696534659889463</v>
      </c>
      <c r="AX219">
        <v>-1.458075404104523</v>
      </c>
      <c r="AY219" t="s">
        <v>417</v>
      </c>
      <c r="AZ219" t="s">
        <v>417</v>
      </c>
      <c r="BA219">
        <v>0</v>
      </c>
      <c r="BB219">
        <v>0</v>
      </c>
      <c r="BC219" t="e">
        <f t="shared" si="132"/>
        <v>#DIV/0!</v>
      </c>
      <c r="BD219">
        <v>0.5</v>
      </c>
      <c r="BE219">
        <f t="shared" si="133"/>
        <v>2.0994204399923999E-2</v>
      </c>
      <c r="BF219">
        <f t="shared" si="134"/>
        <v>-1.4580754041045232</v>
      </c>
      <c r="BG219" t="e">
        <f t="shared" si="135"/>
        <v>#DIV/0!</v>
      </c>
      <c r="BH219">
        <f t="shared" si="136"/>
        <v>-1.0576471520198934E-14</v>
      </c>
      <c r="BI219" t="e">
        <f t="shared" si="137"/>
        <v>#DIV/0!</v>
      </c>
      <c r="BJ219" t="e">
        <f t="shared" si="138"/>
        <v>#DIV/0!</v>
      </c>
      <c r="BK219" t="s">
        <v>417</v>
      </c>
      <c r="BL219">
        <v>0</v>
      </c>
      <c r="BM219" t="e">
        <f t="shared" si="139"/>
        <v>#DIV/0!</v>
      </c>
      <c r="BN219" t="e">
        <f t="shared" si="140"/>
        <v>#DIV/0!</v>
      </c>
      <c r="BO219" t="e">
        <f t="shared" si="141"/>
        <v>#DIV/0!</v>
      </c>
      <c r="BP219" t="e">
        <f t="shared" si="142"/>
        <v>#DIV/0!</v>
      </c>
      <c r="BQ219">
        <f t="shared" si="143"/>
        <v>0</v>
      </c>
      <c r="BR219">
        <f t="shared" si="144"/>
        <v>1.2392105859498004</v>
      </c>
      <c r="BS219" t="e">
        <f t="shared" si="145"/>
        <v>#DIV/0!</v>
      </c>
      <c r="BT219" t="e">
        <f t="shared" si="146"/>
        <v>#DIV/0!</v>
      </c>
      <c r="BU219">
        <v>3519</v>
      </c>
      <c r="BV219">
        <v>300</v>
      </c>
      <c r="BW219">
        <v>300</v>
      </c>
      <c r="BX219">
        <v>300</v>
      </c>
      <c r="BY219">
        <v>10476.700000000001</v>
      </c>
      <c r="BZ219">
        <v>2804.52</v>
      </c>
      <c r="CA219">
        <v>-8.6845099999999995E-3</v>
      </c>
      <c r="CB219">
        <v>-9.41</v>
      </c>
      <c r="CC219" t="s">
        <v>417</v>
      </c>
      <c r="CD219" t="s">
        <v>417</v>
      </c>
      <c r="CE219" t="s">
        <v>417</v>
      </c>
      <c r="CF219" t="s">
        <v>417</v>
      </c>
      <c r="CG219" t="s">
        <v>417</v>
      </c>
      <c r="CH219" t="s">
        <v>417</v>
      </c>
      <c r="CI219" t="s">
        <v>417</v>
      </c>
      <c r="CJ219" t="s">
        <v>417</v>
      </c>
      <c r="CK219" t="s">
        <v>417</v>
      </c>
      <c r="CL219" t="s">
        <v>417</v>
      </c>
      <c r="CM219">
        <f>$B$11*DK219+$C$11*DL219+$F$11*DW219*(1-DZ219)</f>
        <v>4.9993099999999999E-2</v>
      </c>
      <c r="CN219">
        <f t="shared" si="147"/>
        <v>2.0994204399923999E-2</v>
      </c>
      <c r="CO219">
        <f>($B$11*$D$9+$C$11*$D$9+$F$11*((EJ219+EB219)/MAX(EJ219+EB219+EK219, 0.1)*$I$9+EK219/MAX(EJ219+EB219+EK219, 0.1)*$J$9))/($B$11+$C$11+$F$11)</f>
        <v>0.41994203999999996</v>
      </c>
      <c r="CP219">
        <f>($B$11*$K$9+$C$11*$K$9+$F$11*((EJ219+EB219)/MAX(EJ219+EB219+EK219, 0.1)*$P$9+EK219/MAX(EJ219+EB219+EK219, 0.1)*$Q$9))/($B$11+$C$11+$F$11)</f>
        <v>7.9788987599999986E-2</v>
      </c>
      <c r="CQ219">
        <v>6</v>
      </c>
      <c r="CR219">
        <v>0.5</v>
      </c>
      <c r="CS219" t="s">
        <v>418</v>
      </c>
      <c r="CT219">
        <v>2</v>
      </c>
      <c r="CU219">
        <v>1690420622.349999</v>
      </c>
      <c r="CV219">
        <v>409.9532333333334</v>
      </c>
      <c r="CW219">
        <v>408.58449999999999</v>
      </c>
      <c r="CX219">
        <v>24.528929999999999</v>
      </c>
      <c r="CY219">
        <v>24.317323333333331</v>
      </c>
      <c r="CZ219">
        <v>409.02423333333343</v>
      </c>
      <c r="DA219">
        <v>24.166930000000001</v>
      </c>
      <c r="DB219">
        <v>600.16953333333345</v>
      </c>
      <c r="DC219">
        <v>101.0811666666667</v>
      </c>
      <c r="DD219">
        <v>9.9796783333333347E-2</v>
      </c>
      <c r="DE219">
        <v>27.310623333333339</v>
      </c>
      <c r="DF219">
        <v>27.030603333333332</v>
      </c>
      <c r="DG219">
        <v>999.9000000000002</v>
      </c>
      <c r="DH219">
        <v>0</v>
      </c>
      <c r="DI219">
        <v>0</v>
      </c>
      <c r="DJ219">
        <v>10007.969333333331</v>
      </c>
      <c r="DK219">
        <v>0</v>
      </c>
      <c r="DL219">
        <v>19.752633333333339</v>
      </c>
      <c r="DM219">
        <v>1.4672213333333339</v>
      </c>
      <c r="DN219">
        <v>420.36773333333338</v>
      </c>
      <c r="DO219">
        <v>418.76793333333342</v>
      </c>
      <c r="DP219">
        <v>0.2231364666666667</v>
      </c>
      <c r="DQ219">
        <v>408.58449999999999</v>
      </c>
      <c r="DR219">
        <v>24.317323333333331</v>
      </c>
      <c r="DS219">
        <v>2.4805783333333329</v>
      </c>
      <c r="DT219">
        <v>2.4580246666666659</v>
      </c>
      <c r="DU219">
        <v>20.899640000000002</v>
      </c>
      <c r="DV219">
        <v>20.75119333333333</v>
      </c>
      <c r="DW219">
        <v>4.9993099999999999E-2</v>
      </c>
      <c r="DX219">
        <v>0</v>
      </c>
      <c r="DY219">
        <v>0</v>
      </c>
      <c r="DZ219">
        <v>0</v>
      </c>
      <c r="EA219">
        <v>560.5296666666668</v>
      </c>
      <c r="EB219">
        <v>4.9993099999999999E-2</v>
      </c>
      <c r="EC219">
        <v>99.265000000000029</v>
      </c>
      <c r="ED219">
        <v>-1.982</v>
      </c>
      <c r="EE219">
        <v>35.370533333333327</v>
      </c>
      <c r="EF219">
        <v>38.4206</v>
      </c>
      <c r="EG219">
        <v>37.153866666666659</v>
      </c>
      <c r="EH219">
        <v>38.553933333333333</v>
      </c>
      <c r="EI219">
        <v>37.237200000000001</v>
      </c>
      <c r="EJ219">
        <v>0</v>
      </c>
      <c r="EK219">
        <v>0</v>
      </c>
      <c r="EL219">
        <v>0</v>
      </c>
      <c r="EM219">
        <v>150.60000014305109</v>
      </c>
      <c r="EN219">
        <v>0</v>
      </c>
      <c r="EO219">
        <v>560.69038461538457</v>
      </c>
      <c r="EP219">
        <v>16.620512791816459</v>
      </c>
      <c r="EQ219">
        <v>65.289572537585585</v>
      </c>
      <c r="ER219">
        <v>99.209230769230771</v>
      </c>
      <c r="ES219">
        <v>15</v>
      </c>
      <c r="ET219">
        <v>1690420648.5999999</v>
      </c>
      <c r="EU219" t="s">
        <v>1386</v>
      </c>
      <c r="EV219">
        <v>1690420648.5999999</v>
      </c>
      <c r="EW219">
        <v>1690420647.0999999</v>
      </c>
      <c r="EX219">
        <v>159</v>
      </c>
      <c r="EY219">
        <v>-9.9000000000000005E-2</v>
      </c>
      <c r="EZ219">
        <v>-1.0999999999999999E-2</v>
      </c>
      <c r="FA219">
        <v>0.92900000000000005</v>
      </c>
      <c r="FB219">
        <v>0.36199999999999999</v>
      </c>
      <c r="FC219">
        <v>409</v>
      </c>
      <c r="FD219">
        <v>24</v>
      </c>
      <c r="FE219">
        <v>0.56000000000000005</v>
      </c>
      <c r="FF219">
        <v>0.3</v>
      </c>
      <c r="FG219">
        <v>-1.5578284789983361</v>
      </c>
      <c r="FH219">
        <v>-2.5171107190578971E-2</v>
      </c>
      <c r="FI219">
        <v>5.1651405254461713E-2</v>
      </c>
      <c r="FJ219">
        <v>1</v>
      </c>
      <c r="FK219">
        <v>1.432834878048781</v>
      </c>
      <c r="FL219">
        <v>0.3884682229965174</v>
      </c>
      <c r="FM219">
        <v>7.2937505161141003E-2</v>
      </c>
      <c r="FN219">
        <v>1</v>
      </c>
      <c r="FO219">
        <v>410.0558709677419</v>
      </c>
      <c r="FP219">
        <v>-0.43456451612969671</v>
      </c>
      <c r="FQ219">
        <v>4.7707267273198913E-2</v>
      </c>
      <c r="FR219">
        <v>1</v>
      </c>
      <c r="FS219">
        <v>0.2127339756097561</v>
      </c>
      <c r="FT219">
        <v>0.1727118397212547</v>
      </c>
      <c r="FU219">
        <v>1.7088767455429501E-2</v>
      </c>
      <c r="FV219">
        <v>1</v>
      </c>
      <c r="FW219">
        <v>24.538703225806451</v>
      </c>
      <c r="FX219">
        <v>8.7962903225787745E-2</v>
      </c>
      <c r="FY219">
        <v>6.7115924686426513E-3</v>
      </c>
      <c r="FZ219">
        <v>1</v>
      </c>
      <c r="GA219">
        <v>5</v>
      </c>
      <c r="GB219">
        <v>5</v>
      </c>
      <c r="GC219" t="s">
        <v>420</v>
      </c>
      <c r="GD219">
        <v>3.1761900000000001</v>
      </c>
      <c r="GE219">
        <v>2.7966500000000001</v>
      </c>
      <c r="GF219">
        <v>0.102548</v>
      </c>
      <c r="GG219">
        <v>0.102989</v>
      </c>
      <c r="GH219">
        <v>0.121319</v>
      </c>
      <c r="GI219">
        <v>0.12173299999999999</v>
      </c>
      <c r="GJ219">
        <v>27903</v>
      </c>
      <c r="GK219">
        <v>22269.599999999999</v>
      </c>
      <c r="GL219">
        <v>29065.9</v>
      </c>
      <c r="GM219">
        <v>24326.6</v>
      </c>
      <c r="GN219">
        <v>32462.1</v>
      </c>
      <c r="GO219">
        <v>31170.7</v>
      </c>
      <c r="GP219">
        <v>40080</v>
      </c>
      <c r="GQ219">
        <v>39689.5</v>
      </c>
      <c r="GR219">
        <v>2.1393200000000001</v>
      </c>
      <c r="GS219">
        <v>1.8689</v>
      </c>
      <c r="GT219">
        <v>9.3527100000000002E-2</v>
      </c>
      <c r="GU219">
        <v>0</v>
      </c>
      <c r="GV219">
        <v>25.484200000000001</v>
      </c>
      <c r="GW219">
        <v>999.9</v>
      </c>
      <c r="GX219">
        <v>65.8</v>
      </c>
      <c r="GY219">
        <v>31</v>
      </c>
      <c r="GZ219">
        <v>29.367000000000001</v>
      </c>
      <c r="HA219">
        <v>62.554600000000001</v>
      </c>
      <c r="HB219">
        <v>30.004000000000001</v>
      </c>
      <c r="HC219">
        <v>1</v>
      </c>
      <c r="HD219">
        <v>0.106974</v>
      </c>
      <c r="HE219">
        <v>0</v>
      </c>
      <c r="HF219">
        <v>20.292000000000002</v>
      </c>
      <c r="HG219">
        <v>5.2196899999999999</v>
      </c>
      <c r="HH219">
        <v>11.908099999999999</v>
      </c>
      <c r="HI219">
        <v>4.9629500000000002</v>
      </c>
      <c r="HJ219">
        <v>3.2907999999999999</v>
      </c>
      <c r="HK219">
        <v>9999</v>
      </c>
      <c r="HL219">
        <v>9999</v>
      </c>
      <c r="HM219">
        <v>9999</v>
      </c>
      <c r="HN219">
        <v>999.9</v>
      </c>
      <c r="HO219">
        <v>4.9701899999999997</v>
      </c>
      <c r="HP219">
        <v>1.8749</v>
      </c>
      <c r="HQ219">
        <v>1.8736299999999999</v>
      </c>
      <c r="HR219">
        <v>1.8727100000000001</v>
      </c>
      <c r="HS219">
        <v>1.87425</v>
      </c>
      <c r="HT219">
        <v>1.86927</v>
      </c>
      <c r="HU219">
        <v>1.87347</v>
      </c>
      <c r="HV219">
        <v>1.8785099999999999</v>
      </c>
      <c r="HW219">
        <v>0</v>
      </c>
      <c r="HX219">
        <v>0</v>
      </c>
      <c r="HY219">
        <v>0</v>
      </c>
      <c r="HZ219">
        <v>0</v>
      </c>
      <c r="IA219" t="s">
        <v>421</v>
      </c>
      <c r="IB219" t="s">
        <v>422</v>
      </c>
      <c r="IC219" t="s">
        <v>423</v>
      </c>
      <c r="ID219" t="s">
        <v>423</v>
      </c>
      <c r="IE219" t="s">
        <v>423</v>
      </c>
      <c r="IF219" t="s">
        <v>423</v>
      </c>
      <c r="IG219">
        <v>0</v>
      </c>
      <c r="IH219">
        <v>100</v>
      </c>
      <c r="II219">
        <v>100</v>
      </c>
      <c r="IJ219">
        <v>0.92900000000000005</v>
      </c>
      <c r="IK219">
        <v>0.36199999999999999</v>
      </c>
      <c r="IL219">
        <v>1.0064229326508749</v>
      </c>
      <c r="IM219">
        <v>7.5022699049890511E-4</v>
      </c>
      <c r="IN219">
        <v>-1.9075414379404558E-6</v>
      </c>
      <c r="IO219">
        <v>4.87577687351772E-10</v>
      </c>
      <c r="IP219">
        <v>0.37353500000000389</v>
      </c>
      <c r="IQ219">
        <v>0</v>
      </c>
      <c r="IR219">
        <v>0</v>
      </c>
      <c r="IS219">
        <v>0</v>
      </c>
      <c r="IT219">
        <v>1</v>
      </c>
      <c r="IU219">
        <v>1943</v>
      </c>
      <c r="IV219">
        <v>1</v>
      </c>
      <c r="IW219">
        <v>21</v>
      </c>
      <c r="IX219">
        <v>2.2000000000000002</v>
      </c>
      <c r="IY219">
        <v>2.2000000000000002</v>
      </c>
      <c r="IZ219">
        <v>1.06934</v>
      </c>
      <c r="JA219">
        <v>2.3974600000000001</v>
      </c>
      <c r="JB219">
        <v>1.42578</v>
      </c>
      <c r="JC219">
        <v>2.2631800000000002</v>
      </c>
      <c r="JD219">
        <v>1.5478499999999999</v>
      </c>
      <c r="JE219">
        <v>2.4658199999999999</v>
      </c>
      <c r="JF219">
        <v>33.6479</v>
      </c>
      <c r="JG219">
        <v>14.0007</v>
      </c>
      <c r="JH219">
        <v>18</v>
      </c>
      <c r="JI219">
        <v>622.33100000000002</v>
      </c>
      <c r="JJ219">
        <v>432.07900000000001</v>
      </c>
      <c r="JK219">
        <v>27.1982</v>
      </c>
      <c r="JL219">
        <v>28.7498</v>
      </c>
      <c r="JM219">
        <v>30.000399999999999</v>
      </c>
      <c r="JN219">
        <v>28.655200000000001</v>
      </c>
      <c r="JO219">
        <v>28.602699999999999</v>
      </c>
      <c r="JP219">
        <v>21.429600000000001</v>
      </c>
      <c r="JQ219">
        <v>0</v>
      </c>
      <c r="JR219">
        <v>100</v>
      </c>
      <c r="JS219">
        <v>-999.9</v>
      </c>
      <c r="JT219">
        <v>408.63099999999997</v>
      </c>
      <c r="JU219">
        <v>25</v>
      </c>
      <c r="JV219">
        <v>94.686000000000007</v>
      </c>
      <c r="JW219">
        <v>100.977</v>
      </c>
    </row>
    <row r="220" spans="1:283" x14ac:dyDescent="0.2">
      <c r="A220">
        <v>204</v>
      </c>
      <c r="B220">
        <v>1690420775.0999999</v>
      </c>
      <c r="C220">
        <v>42405</v>
      </c>
      <c r="D220" t="s">
        <v>1387</v>
      </c>
      <c r="E220" t="s">
        <v>1388</v>
      </c>
      <c r="F220">
        <v>15</v>
      </c>
      <c r="P220">
        <v>1690420767.349999</v>
      </c>
      <c r="Q220">
        <f t="shared" si="111"/>
        <v>8.5158609340380237E-5</v>
      </c>
      <c r="R220">
        <f t="shared" si="112"/>
        <v>8.5158609340380234E-2</v>
      </c>
      <c r="S220">
        <f t="shared" si="113"/>
        <v>-0.89689764581054898</v>
      </c>
      <c r="T220">
        <f t="shared" si="114"/>
        <v>410.17036666666661</v>
      </c>
      <c r="U220">
        <f t="shared" si="115"/>
        <v>600.44802256808441</v>
      </c>
      <c r="V220">
        <f t="shared" si="116"/>
        <v>60.75145494368185</v>
      </c>
      <c r="W220">
        <f t="shared" si="117"/>
        <v>41.499756204056737</v>
      </c>
      <c r="X220">
        <f t="shared" si="118"/>
        <v>7.1882845767029429E-3</v>
      </c>
      <c r="Y220">
        <f>IF(LEFT(CS220,1)&lt;&gt;"0",IF(LEFT(CS220,1)="1",3,CT220),$D$5+$E$5*(DJ220*DC220/($K$5*1000))+$F$5*(DJ220*DC220/($K$5*1000))*MAX(MIN(CQ220,$J$5),$I$5)*MAX(MIN(CQ220,$J$5),$I$5)+$G$5*MAX(MIN(CQ220,$J$5),$I$5)*(DJ220*DC220/($K$5*1000))+$H$5*(DJ220*DC220/($K$5*1000))*(DJ220*DC220/($K$5*1000)))</f>
        <v>2.9489685609235599</v>
      </c>
      <c r="Z220">
        <f t="shared" si="119"/>
        <v>7.1785644211467227E-3</v>
      </c>
      <c r="AA220">
        <f t="shared" si="120"/>
        <v>4.4874749663324151E-3</v>
      </c>
      <c r="AB220">
        <f t="shared" si="121"/>
        <v>3.9888988359855588E-3</v>
      </c>
      <c r="AC220">
        <f>(DE220+(AB220+2*0.95*0.0000000567*(((DE220+$B$7)+273)^4-(DE220+273)^4)-44100*Q220)/(1.84*29.3*Y220+8*0.95*0.0000000567*(DE220+273)^3))</f>
        <v>27.343081273640113</v>
      </c>
      <c r="AD220">
        <f>($C$7*DF220+$D$7*DG220+$E$7*AC220)</f>
        <v>27.150806666666671</v>
      </c>
      <c r="AE220">
        <f t="shared" si="122"/>
        <v>3.6109840208973258</v>
      </c>
      <c r="AF220">
        <f t="shared" si="123"/>
        <v>66.910465663174037</v>
      </c>
      <c r="AG220">
        <f t="shared" si="124"/>
        <v>2.4466632552524277</v>
      </c>
      <c r="AH220">
        <f t="shared" si="125"/>
        <v>3.6566226688196766</v>
      </c>
      <c r="AI220">
        <f t="shared" si="126"/>
        <v>1.1643207656448982</v>
      </c>
      <c r="AJ220">
        <f t="shared" si="127"/>
        <v>-3.7554946719107685</v>
      </c>
      <c r="AK220">
        <f t="shared" si="128"/>
        <v>34.063551810977977</v>
      </c>
      <c r="AL220">
        <f>2*0.95*0.0000000567*(((DE220+$B$7)+273)^4-(AD220+273)^4)</f>
        <v>2.4992777957722718</v>
      </c>
      <c r="AM220">
        <f t="shared" si="129"/>
        <v>32.811323833675466</v>
      </c>
      <c r="AN220">
        <v>0</v>
      </c>
      <c r="AO220">
        <v>0</v>
      </c>
      <c r="AP220">
        <f>IF(AN220*$H$13&gt;=AR220,1,(AR220/(AR220-AN220*$H$13)))</f>
        <v>1</v>
      </c>
      <c r="AQ220">
        <f t="shared" si="130"/>
        <v>0</v>
      </c>
      <c r="AR220">
        <f>MAX(0,($B$13+$C$13*DJ220)/(1+$D$13*DJ220)*DC220/(DE220+273)*$E$13)</f>
        <v>53399.006626368347</v>
      </c>
      <c r="AS220" t="s">
        <v>1389</v>
      </c>
      <c r="AT220">
        <v>10522.8</v>
      </c>
      <c r="AU220">
        <v>550.47680000000003</v>
      </c>
      <c r="AV220">
        <v>2380.06</v>
      </c>
      <c r="AW220">
        <f t="shared" si="131"/>
        <v>0.76871305765400866</v>
      </c>
      <c r="AX220">
        <v>-0.89689764581060583</v>
      </c>
      <c r="AY220" t="s">
        <v>417</v>
      </c>
      <c r="AZ220" t="s">
        <v>417</v>
      </c>
      <c r="BA220">
        <v>0</v>
      </c>
      <c r="BB220">
        <v>0</v>
      </c>
      <c r="BC220" t="e">
        <f t="shared" si="132"/>
        <v>#DIV/0!</v>
      </c>
      <c r="BD220">
        <v>0.5</v>
      </c>
      <c r="BE220">
        <f t="shared" si="133"/>
        <v>2.0994204399923999E-2</v>
      </c>
      <c r="BF220">
        <f t="shared" si="134"/>
        <v>-0.89689764581054898</v>
      </c>
      <c r="BG220" t="e">
        <f t="shared" si="135"/>
        <v>#DIV/0!</v>
      </c>
      <c r="BH220">
        <f t="shared" si="136"/>
        <v>2.707576709170927E-12</v>
      </c>
      <c r="BI220" t="e">
        <f t="shared" si="137"/>
        <v>#DIV/0!</v>
      </c>
      <c r="BJ220" t="e">
        <f t="shared" si="138"/>
        <v>#DIV/0!</v>
      </c>
      <c r="BK220" t="s">
        <v>417</v>
      </c>
      <c r="BL220">
        <v>0</v>
      </c>
      <c r="BM220" t="e">
        <f t="shared" si="139"/>
        <v>#DIV/0!</v>
      </c>
      <c r="BN220" t="e">
        <f t="shared" si="140"/>
        <v>#DIV/0!</v>
      </c>
      <c r="BO220" t="e">
        <f t="shared" si="141"/>
        <v>#DIV/0!</v>
      </c>
      <c r="BP220" t="e">
        <f t="shared" si="142"/>
        <v>#DIV/0!</v>
      </c>
      <c r="BQ220">
        <f t="shared" si="143"/>
        <v>0</v>
      </c>
      <c r="BR220">
        <f t="shared" si="144"/>
        <v>1.3008755218128369</v>
      </c>
      <c r="BS220" t="e">
        <f t="shared" si="145"/>
        <v>#DIV/0!</v>
      </c>
      <c r="BT220" t="e">
        <f t="shared" si="146"/>
        <v>#DIV/0!</v>
      </c>
      <c r="BU220">
        <v>3520</v>
      </c>
      <c r="BV220">
        <v>300</v>
      </c>
      <c r="BW220">
        <v>300</v>
      </c>
      <c r="BX220">
        <v>300</v>
      </c>
      <c r="BY220">
        <v>10522.8</v>
      </c>
      <c r="BZ220">
        <v>2299.92</v>
      </c>
      <c r="CA220">
        <v>-8.7218899999999995E-3</v>
      </c>
      <c r="CB220">
        <v>-19.850000000000001</v>
      </c>
      <c r="CC220" t="s">
        <v>417</v>
      </c>
      <c r="CD220" t="s">
        <v>417</v>
      </c>
      <c r="CE220" t="s">
        <v>417</v>
      </c>
      <c r="CF220" t="s">
        <v>417</v>
      </c>
      <c r="CG220" t="s">
        <v>417</v>
      </c>
      <c r="CH220" t="s">
        <v>417</v>
      </c>
      <c r="CI220" t="s">
        <v>417</v>
      </c>
      <c r="CJ220" t="s">
        <v>417</v>
      </c>
      <c r="CK220" t="s">
        <v>417</v>
      </c>
      <c r="CL220" t="s">
        <v>417</v>
      </c>
      <c r="CM220">
        <f>$B$11*DK220+$C$11*DL220+$F$11*DW220*(1-DZ220)</f>
        <v>4.9993099999999999E-2</v>
      </c>
      <c r="CN220">
        <f t="shared" si="147"/>
        <v>2.0994204399923999E-2</v>
      </c>
      <c r="CO220">
        <f>($B$11*$D$9+$C$11*$D$9+$F$11*((EJ220+EB220)/MAX(EJ220+EB220+EK220, 0.1)*$I$9+EK220/MAX(EJ220+EB220+EK220, 0.1)*$J$9))/($B$11+$C$11+$F$11)</f>
        <v>0.41994203999999996</v>
      </c>
      <c r="CP220">
        <f>($B$11*$K$9+$C$11*$K$9+$F$11*((EJ220+EB220)/MAX(EJ220+EB220+EK220, 0.1)*$P$9+EK220/MAX(EJ220+EB220+EK220, 0.1)*$Q$9))/($B$11+$C$11+$F$11)</f>
        <v>7.9788987599999986E-2</v>
      </c>
      <c r="CQ220">
        <v>6</v>
      </c>
      <c r="CR220">
        <v>0.5</v>
      </c>
      <c r="CS220" t="s">
        <v>418</v>
      </c>
      <c r="CT220">
        <v>2</v>
      </c>
      <c r="CU220">
        <v>1690420767.349999</v>
      </c>
      <c r="CV220">
        <v>410.17036666666661</v>
      </c>
      <c r="CW220">
        <v>409.30863333333332</v>
      </c>
      <c r="CX220">
        <v>24.182040000000001</v>
      </c>
      <c r="CY220">
        <v>24.09896333333333</v>
      </c>
      <c r="CZ220">
        <v>409.14936666666659</v>
      </c>
      <c r="DA220">
        <v>23.825040000000001</v>
      </c>
      <c r="DB220">
        <v>600.16346666666675</v>
      </c>
      <c r="DC220">
        <v>101.0768333333333</v>
      </c>
      <c r="DD220">
        <v>0.1000423666666667</v>
      </c>
      <c r="DE220">
        <v>27.365063333333339</v>
      </c>
      <c r="DF220">
        <v>27.150806666666671</v>
      </c>
      <c r="DG220">
        <v>999.9000000000002</v>
      </c>
      <c r="DH220">
        <v>0</v>
      </c>
      <c r="DI220">
        <v>0</v>
      </c>
      <c r="DJ220">
        <v>10003.397666666669</v>
      </c>
      <c r="DK220">
        <v>0</v>
      </c>
      <c r="DL220">
        <v>25.06493</v>
      </c>
      <c r="DM220">
        <v>0.76876016666666669</v>
      </c>
      <c r="DN220">
        <v>420.2419666666666</v>
      </c>
      <c r="DO220">
        <v>419.41623333333342</v>
      </c>
      <c r="DP220">
        <v>8.828283666666667E-2</v>
      </c>
      <c r="DQ220">
        <v>409.30863333333332</v>
      </c>
      <c r="DR220">
        <v>24.09896333333333</v>
      </c>
      <c r="DS220">
        <v>2.4447713333333332</v>
      </c>
      <c r="DT220">
        <v>2.4358486666666659</v>
      </c>
      <c r="DU220">
        <v>20.66342666666667</v>
      </c>
      <c r="DV220">
        <v>20.604096666666671</v>
      </c>
      <c r="DW220">
        <v>4.9993099999999999E-2</v>
      </c>
      <c r="DX220">
        <v>0</v>
      </c>
      <c r="DY220">
        <v>0</v>
      </c>
      <c r="DZ220">
        <v>0</v>
      </c>
      <c r="EA220">
        <v>550.05799999999988</v>
      </c>
      <c r="EB220">
        <v>4.9993099999999999E-2</v>
      </c>
      <c r="EC220">
        <v>106.56366666666661</v>
      </c>
      <c r="ED220">
        <v>-1.176333333333333</v>
      </c>
      <c r="EE220">
        <v>35.629133333333343</v>
      </c>
      <c r="EF220">
        <v>39.853866666666647</v>
      </c>
      <c r="EG220">
        <v>37.866533333333329</v>
      </c>
      <c r="EH220">
        <v>40.691466666666663</v>
      </c>
      <c r="EI220">
        <v>38.378999999999991</v>
      </c>
      <c r="EJ220">
        <v>0</v>
      </c>
      <c r="EK220">
        <v>0</v>
      </c>
      <c r="EL220">
        <v>0</v>
      </c>
      <c r="EM220">
        <v>144.60000014305109</v>
      </c>
      <c r="EN220">
        <v>0</v>
      </c>
      <c r="EO220">
        <v>550.47680000000003</v>
      </c>
      <c r="EP220">
        <v>10.394615299107739</v>
      </c>
      <c r="EQ220">
        <v>17.948461542409522</v>
      </c>
      <c r="ER220">
        <v>106.7752</v>
      </c>
      <c r="ES220">
        <v>15</v>
      </c>
      <c r="ET220">
        <v>1690420792.0999999</v>
      </c>
      <c r="EU220" t="s">
        <v>1390</v>
      </c>
      <c r="EV220">
        <v>1690420791.0999999</v>
      </c>
      <c r="EW220">
        <v>1690420792.0999999</v>
      </c>
      <c r="EX220">
        <v>160</v>
      </c>
      <c r="EY220">
        <v>9.1999999999999998E-2</v>
      </c>
      <c r="EZ220">
        <v>-5.0000000000000001E-3</v>
      </c>
      <c r="FA220">
        <v>1.0209999999999999</v>
      </c>
      <c r="FB220">
        <v>0.35699999999999998</v>
      </c>
      <c r="FC220">
        <v>409</v>
      </c>
      <c r="FD220">
        <v>24</v>
      </c>
      <c r="FE220">
        <v>0.31</v>
      </c>
      <c r="FF220">
        <v>0.18</v>
      </c>
      <c r="FG220">
        <v>-0.79813177998273643</v>
      </c>
      <c r="FH220">
        <v>-0.48926550969062049</v>
      </c>
      <c r="FI220">
        <v>4.2481959855167957E-2</v>
      </c>
      <c r="FJ220">
        <v>1</v>
      </c>
      <c r="FK220">
        <v>0.75533090243902434</v>
      </c>
      <c r="FL220">
        <v>0.27794531707316877</v>
      </c>
      <c r="FM220">
        <v>4.0106128093764043E-2</v>
      </c>
      <c r="FN220">
        <v>1</v>
      </c>
      <c r="FO220">
        <v>410.07432258064512</v>
      </c>
      <c r="FP220">
        <v>2.433870967682494E-2</v>
      </c>
      <c r="FQ220">
        <v>2.0081105060152409E-2</v>
      </c>
      <c r="FR220">
        <v>1</v>
      </c>
      <c r="FS220">
        <v>7.6125302439024392E-2</v>
      </c>
      <c r="FT220">
        <v>0.1915504139372822</v>
      </c>
      <c r="FU220">
        <v>1.9094690885388291E-2</v>
      </c>
      <c r="FV220">
        <v>1</v>
      </c>
      <c r="FW220">
        <v>24.185029032258068</v>
      </c>
      <c r="FX220">
        <v>9.8395161290244171E-2</v>
      </c>
      <c r="FY220">
        <v>7.3756877666573658E-3</v>
      </c>
      <c r="FZ220">
        <v>1</v>
      </c>
      <c r="GA220">
        <v>5</v>
      </c>
      <c r="GB220">
        <v>5</v>
      </c>
      <c r="GC220" t="s">
        <v>420</v>
      </c>
      <c r="GD220">
        <v>3.1765300000000001</v>
      </c>
      <c r="GE220">
        <v>2.7966500000000001</v>
      </c>
      <c r="GF220">
        <v>0.102546</v>
      </c>
      <c r="GG220">
        <v>0.10309</v>
      </c>
      <c r="GH220">
        <v>0.12010700000000001</v>
      </c>
      <c r="GI220">
        <v>0.120985</v>
      </c>
      <c r="GJ220">
        <v>27902.6</v>
      </c>
      <c r="GK220">
        <v>22264.799999999999</v>
      </c>
      <c r="GL220">
        <v>29065.5</v>
      </c>
      <c r="GM220">
        <v>24324.1</v>
      </c>
      <c r="GN220">
        <v>32507.4</v>
      </c>
      <c r="GO220">
        <v>31194.9</v>
      </c>
      <c r="GP220">
        <v>40079.4</v>
      </c>
      <c r="GQ220">
        <v>39686</v>
      </c>
      <c r="GR220">
        <v>2.1403699999999999</v>
      </c>
      <c r="GS220">
        <v>1.8716999999999999</v>
      </c>
      <c r="GT220">
        <v>9.7431199999999996E-2</v>
      </c>
      <c r="GU220">
        <v>0</v>
      </c>
      <c r="GV220">
        <v>25.575900000000001</v>
      </c>
      <c r="GW220">
        <v>999.9</v>
      </c>
      <c r="GX220">
        <v>65.8</v>
      </c>
      <c r="GY220">
        <v>30.9</v>
      </c>
      <c r="GZ220">
        <v>29.201799999999999</v>
      </c>
      <c r="HA220">
        <v>62.034599999999998</v>
      </c>
      <c r="HB220">
        <v>29.302900000000001</v>
      </c>
      <c r="HC220">
        <v>1</v>
      </c>
      <c r="HD220">
        <v>0.109975</v>
      </c>
      <c r="HE220">
        <v>0</v>
      </c>
      <c r="HF220">
        <v>20.295100000000001</v>
      </c>
      <c r="HG220">
        <v>5.2270200000000004</v>
      </c>
      <c r="HH220">
        <v>11.908099999999999</v>
      </c>
      <c r="HI220">
        <v>4.9637500000000001</v>
      </c>
      <c r="HJ220">
        <v>3.2919999999999998</v>
      </c>
      <c r="HK220">
        <v>9999</v>
      </c>
      <c r="HL220">
        <v>9999</v>
      </c>
      <c r="HM220">
        <v>9999</v>
      </c>
      <c r="HN220">
        <v>999.9</v>
      </c>
      <c r="HO220">
        <v>4.9701899999999997</v>
      </c>
      <c r="HP220">
        <v>1.8749199999999999</v>
      </c>
      <c r="HQ220">
        <v>1.8736299999999999</v>
      </c>
      <c r="HR220">
        <v>1.8727100000000001</v>
      </c>
      <c r="HS220">
        <v>1.8742799999999999</v>
      </c>
      <c r="HT220">
        <v>1.8692299999999999</v>
      </c>
      <c r="HU220">
        <v>1.87347</v>
      </c>
      <c r="HV220">
        <v>1.8785099999999999</v>
      </c>
      <c r="HW220">
        <v>0</v>
      </c>
      <c r="HX220">
        <v>0</v>
      </c>
      <c r="HY220">
        <v>0</v>
      </c>
      <c r="HZ220">
        <v>0</v>
      </c>
      <c r="IA220" t="s">
        <v>421</v>
      </c>
      <c r="IB220" t="s">
        <v>422</v>
      </c>
      <c r="IC220" t="s">
        <v>423</v>
      </c>
      <c r="ID220" t="s">
        <v>423</v>
      </c>
      <c r="IE220" t="s">
        <v>423</v>
      </c>
      <c r="IF220" t="s">
        <v>423</v>
      </c>
      <c r="IG220">
        <v>0</v>
      </c>
      <c r="IH220">
        <v>100</v>
      </c>
      <c r="II220">
        <v>100</v>
      </c>
      <c r="IJ220">
        <v>1.0209999999999999</v>
      </c>
      <c r="IK220">
        <v>0.35699999999999998</v>
      </c>
      <c r="IL220">
        <v>0.90714538042513715</v>
      </c>
      <c r="IM220">
        <v>7.5022699049890511E-4</v>
      </c>
      <c r="IN220">
        <v>-1.9075414379404558E-6</v>
      </c>
      <c r="IO220">
        <v>4.87577687351772E-10</v>
      </c>
      <c r="IP220">
        <v>0.36219499999999982</v>
      </c>
      <c r="IQ220">
        <v>0</v>
      </c>
      <c r="IR220">
        <v>0</v>
      </c>
      <c r="IS220">
        <v>0</v>
      </c>
      <c r="IT220">
        <v>1</v>
      </c>
      <c r="IU220">
        <v>1943</v>
      </c>
      <c r="IV220">
        <v>1</v>
      </c>
      <c r="IW220">
        <v>21</v>
      </c>
      <c r="IX220">
        <v>2.1</v>
      </c>
      <c r="IY220">
        <v>2.1</v>
      </c>
      <c r="IZ220">
        <v>1.07056</v>
      </c>
      <c r="JA220">
        <v>2.4145500000000002</v>
      </c>
      <c r="JB220">
        <v>1.42578</v>
      </c>
      <c r="JC220">
        <v>2.2631800000000002</v>
      </c>
      <c r="JD220">
        <v>1.5478499999999999</v>
      </c>
      <c r="JE220">
        <v>2.2973599999999998</v>
      </c>
      <c r="JF220">
        <v>33.602899999999998</v>
      </c>
      <c r="JG220">
        <v>13.974399999999999</v>
      </c>
      <c r="JH220">
        <v>18</v>
      </c>
      <c r="JI220">
        <v>623.81600000000003</v>
      </c>
      <c r="JJ220">
        <v>434.24900000000002</v>
      </c>
      <c r="JK220">
        <v>27.2041</v>
      </c>
      <c r="JL220">
        <v>28.763999999999999</v>
      </c>
      <c r="JM220">
        <v>30.0002</v>
      </c>
      <c r="JN220">
        <v>28.724299999999999</v>
      </c>
      <c r="JO220">
        <v>28.6769</v>
      </c>
      <c r="JP220">
        <v>21.454000000000001</v>
      </c>
      <c r="JQ220">
        <v>0</v>
      </c>
      <c r="JR220">
        <v>100</v>
      </c>
      <c r="JS220">
        <v>-999.9</v>
      </c>
      <c r="JT220">
        <v>409.291</v>
      </c>
      <c r="JU220">
        <v>25</v>
      </c>
      <c r="JV220">
        <v>94.684600000000003</v>
      </c>
      <c r="JW220">
        <v>100.968</v>
      </c>
    </row>
    <row r="221" spans="1:283" x14ac:dyDescent="0.2">
      <c r="A221">
        <v>205</v>
      </c>
      <c r="B221">
        <v>1690420940.0999999</v>
      </c>
      <c r="C221">
        <v>42570</v>
      </c>
      <c r="D221" t="s">
        <v>1391</v>
      </c>
      <c r="E221" t="s">
        <v>1392</v>
      </c>
      <c r="F221">
        <v>15</v>
      </c>
      <c r="P221">
        <v>1690420932.099999</v>
      </c>
      <c r="Q221">
        <f t="shared" si="111"/>
        <v>5.4628329301777937E-5</v>
      </c>
      <c r="R221">
        <f t="shared" si="112"/>
        <v>5.4628329301777939E-2</v>
      </c>
      <c r="S221">
        <f t="shared" si="113"/>
        <v>-0.83004807531022717</v>
      </c>
      <c r="T221">
        <f t="shared" si="114"/>
        <v>409.68041935483882</v>
      </c>
      <c r="U221">
        <f t="shared" si="115"/>
        <v>701.61652769301622</v>
      </c>
      <c r="V221">
        <f t="shared" si="116"/>
        <v>70.993331648667905</v>
      </c>
      <c r="W221">
        <f t="shared" si="117"/>
        <v>41.45366697226526</v>
      </c>
      <c r="X221">
        <f t="shared" si="118"/>
        <v>4.3859436437520775E-3</v>
      </c>
      <c r="Y221">
        <f>IF(LEFT(CS221,1)&lt;&gt;"0",IF(LEFT(CS221,1)="1",3,CT221),$D$5+$E$5*(DJ221*DC221/($K$5*1000))+$F$5*(DJ221*DC221/($K$5*1000))*MAX(MIN(CQ221,$J$5),$I$5)*MAX(MIN(CQ221,$J$5),$I$5)+$G$5*MAX(MIN(CQ221,$J$5),$I$5)*(DJ221*DC221/($K$5*1000))+$H$5*(DJ221*DC221/($K$5*1000))*(DJ221*DC221/($K$5*1000)))</f>
        <v>2.9494776364206863</v>
      </c>
      <c r="Z221">
        <f t="shared" si="119"/>
        <v>4.3823235385848855E-3</v>
      </c>
      <c r="AA221">
        <f t="shared" si="120"/>
        <v>2.7392772071763404E-3</v>
      </c>
      <c r="AB221">
        <f t="shared" si="121"/>
        <v>3.9888988359855588E-3</v>
      </c>
      <c r="AC221">
        <f>(DE221+(AB221+2*0.95*0.0000000567*(((DE221+$B$7)+273)^4-(DE221+273)^4)-44100*Q221)/(1.84*29.3*Y221+8*0.95*0.0000000567*(DE221+273)^3))</f>
        <v>27.267798913283681</v>
      </c>
      <c r="AD221">
        <f>($C$7*DF221+$D$7*DG221+$E$7*AC221)</f>
        <v>27.072361290322579</v>
      </c>
      <c r="AE221">
        <f t="shared" si="122"/>
        <v>3.5943992155845512</v>
      </c>
      <c r="AF221">
        <f t="shared" si="123"/>
        <v>65.137078128488298</v>
      </c>
      <c r="AG221">
        <f t="shared" si="124"/>
        <v>2.3702383656520207</v>
      </c>
      <c r="AH221">
        <f t="shared" si="125"/>
        <v>3.6388466197033411</v>
      </c>
      <c r="AI221">
        <f t="shared" si="126"/>
        <v>1.2241608499325305</v>
      </c>
      <c r="AJ221">
        <f t="shared" si="127"/>
        <v>-2.409109322208407</v>
      </c>
      <c r="AK221">
        <f t="shared" si="128"/>
        <v>33.317680415460366</v>
      </c>
      <c r="AL221">
        <f>2*0.95*0.0000000567*(((DE221+$B$7)+273)^4-(AD221+273)^4)</f>
        <v>2.4421576511358065</v>
      </c>
      <c r="AM221">
        <f t="shared" si="129"/>
        <v>33.354717643223751</v>
      </c>
      <c r="AN221">
        <v>0</v>
      </c>
      <c r="AO221">
        <v>0</v>
      </c>
      <c r="AP221">
        <f>IF(AN221*$H$13&gt;=AR221,1,(AR221/(AR221-AN221*$H$13)))</f>
        <v>1</v>
      </c>
      <c r="AQ221">
        <f t="shared" si="130"/>
        <v>0</v>
      </c>
      <c r="AR221">
        <f>MAX(0,($B$13+$C$13*DJ221)/(1+$D$13*DJ221)*DC221/(DE221+273)*$E$13)</f>
        <v>53428.798068947457</v>
      </c>
      <c r="AS221" t="s">
        <v>1393</v>
      </c>
      <c r="AT221">
        <v>10529.2</v>
      </c>
      <c r="AU221">
        <v>630.9248</v>
      </c>
      <c r="AV221">
        <v>2028.16</v>
      </c>
      <c r="AW221">
        <f t="shared" si="131"/>
        <v>0.68891763963395392</v>
      </c>
      <c r="AX221">
        <v>-0.83004807531017033</v>
      </c>
      <c r="AY221" t="s">
        <v>417</v>
      </c>
      <c r="AZ221" t="s">
        <v>417</v>
      </c>
      <c r="BA221">
        <v>0</v>
      </c>
      <c r="BB221">
        <v>0</v>
      </c>
      <c r="BC221" t="e">
        <f t="shared" si="132"/>
        <v>#DIV/0!</v>
      </c>
      <c r="BD221">
        <v>0.5</v>
      </c>
      <c r="BE221">
        <f t="shared" si="133"/>
        <v>2.0994204399923999E-2</v>
      </c>
      <c r="BF221">
        <f t="shared" si="134"/>
        <v>-0.83004807531022717</v>
      </c>
      <c r="BG221" t="e">
        <f t="shared" si="135"/>
        <v>#DIV/0!</v>
      </c>
      <c r="BH221">
        <f t="shared" si="136"/>
        <v>-2.707576709170927E-12</v>
      </c>
      <c r="BI221" t="e">
        <f t="shared" si="137"/>
        <v>#DIV/0!</v>
      </c>
      <c r="BJ221" t="e">
        <f t="shared" si="138"/>
        <v>#DIV/0!</v>
      </c>
      <c r="BK221" t="s">
        <v>417</v>
      </c>
      <c r="BL221">
        <v>0</v>
      </c>
      <c r="BM221" t="e">
        <f t="shared" si="139"/>
        <v>#DIV/0!</v>
      </c>
      <c r="BN221" t="e">
        <f t="shared" si="140"/>
        <v>#DIV/0!</v>
      </c>
      <c r="BO221" t="e">
        <f t="shared" si="141"/>
        <v>#DIV/0!</v>
      </c>
      <c r="BP221" t="e">
        <f t="shared" si="142"/>
        <v>#DIV/0!</v>
      </c>
      <c r="BQ221">
        <f t="shared" si="143"/>
        <v>0</v>
      </c>
      <c r="BR221">
        <f t="shared" si="144"/>
        <v>1.451552322758545</v>
      </c>
      <c r="BS221" t="e">
        <f t="shared" si="145"/>
        <v>#DIV/0!</v>
      </c>
      <c r="BT221" t="e">
        <f t="shared" si="146"/>
        <v>#DIV/0!</v>
      </c>
      <c r="BU221">
        <v>3521</v>
      </c>
      <c r="BV221">
        <v>300</v>
      </c>
      <c r="BW221">
        <v>300</v>
      </c>
      <c r="BX221">
        <v>300</v>
      </c>
      <c r="BY221">
        <v>10529.2</v>
      </c>
      <c r="BZ221">
        <v>1952.46</v>
      </c>
      <c r="CA221">
        <v>-8.72619E-3</v>
      </c>
      <c r="CB221">
        <v>-22.06</v>
      </c>
      <c r="CC221" t="s">
        <v>417</v>
      </c>
      <c r="CD221" t="s">
        <v>417</v>
      </c>
      <c r="CE221" t="s">
        <v>417</v>
      </c>
      <c r="CF221" t="s">
        <v>417</v>
      </c>
      <c r="CG221" t="s">
        <v>417</v>
      </c>
      <c r="CH221" t="s">
        <v>417</v>
      </c>
      <c r="CI221" t="s">
        <v>417</v>
      </c>
      <c r="CJ221" t="s">
        <v>417</v>
      </c>
      <c r="CK221" t="s">
        <v>417</v>
      </c>
      <c r="CL221" t="s">
        <v>417</v>
      </c>
      <c r="CM221">
        <f>$B$11*DK221+$C$11*DL221+$F$11*DW221*(1-DZ221)</f>
        <v>4.9993099999999999E-2</v>
      </c>
      <c r="CN221">
        <f t="shared" si="147"/>
        <v>2.0994204399923999E-2</v>
      </c>
      <c r="CO221">
        <f>($B$11*$D$9+$C$11*$D$9+$F$11*((EJ221+EB221)/MAX(EJ221+EB221+EK221, 0.1)*$I$9+EK221/MAX(EJ221+EB221+EK221, 0.1)*$J$9))/($B$11+$C$11+$F$11)</f>
        <v>0.41994203999999996</v>
      </c>
      <c r="CP221">
        <f>($B$11*$K$9+$C$11*$K$9+$F$11*((EJ221+EB221)/MAX(EJ221+EB221+EK221, 0.1)*$P$9+EK221/MAX(EJ221+EB221+EK221, 0.1)*$Q$9))/($B$11+$C$11+$F$11)</f>
        <v>7.9788987599999986E-2</v>
      </c>
      <c r="CQ221">
        <v>6</v>
      </c>
      <c r="CR221">
        <v>0.5</v>
      </c>
      <c r="CS221" t="s">
        <v>418</v>
      </c>
      <c r="CT221">
        <v>2</v>
      </c>
      <c r="CU221">
        <v>1690420932.099999</v>
      </c>
      <c r="CV221">
        <v>409.68041935483882</v>
      </c>
      <c r="CW221">
        <v>408.87299999999988</v>
      </c>
      <c r="CX221">
        <v>23.42471290322581</v>
      </c>
      <c r="CY221">
        <v>23.371380645161281</v>
      </c>
      <c r="CZ221">
        <v>408.72141935483882</v>
      </c>
      <c r="DA221">
        <v>23.08771290322581</v>
      </c>
      <c r="DB221">
        <v>600.18470967741928</v>
      </c>
      <c r="DC221">
        <v>101.0853870967742</v>
      </c>
      <c r="DD221">
        <v>9.9988170967741943E-2</v>
      </c>
      <c r="DE221">
        <v>27.28189032258064</v>
      </c>
      <c r="DF221">
        <v>27.072361290322579</v>
      </c>
      <c r="DG221">
        <v>999.90000000000032</v>
      </c>
      <c r="DH221">
        <v>0</v>
      </c>
      <c r="DI221">
        <v>0</v>
      </c>
      <c r="DJ221">
        <v>10005.44419354839</v>
      </c>
      <c r="DK221">
        <v>0</v>
      </c>
      <c r="DL221">
        <v>15.830896774193549</v>
      </c>
      <c r="DM221">
        <v>0.8691346774193548</v>
      </c>
      <c r="DN221">
        <v>419.60232258064508</v>
      </c>
      <c r="DO221">
        <v>418.65748387096772</v>
      </c>
      <c r="DP221">
        <v>0.12784606451612909</v>
      </c>
      <c r="DQ221">
        <v>408.87299999999988</v>
      </c>
      <c r="DR221">
        <v>23.371380645161281</v>
      </c>
      <c r="DS221">
        <v>2.3754287096774198</v>
      </c>
      <c r="DT221">
        <v>2.3625054838709678</v>
      </c>
      <c r="DU221">
        <v>20.197245161290319</v>
      </c>
      <c r="DV221">
        <v>20.10905161290323</v>
      </c>
      <c r="DW221">
        <v>4.9993099999999999E-2</v>
      </c>
      <c r="DX221">
        <v>0</v>
      </c>
      <c r="DY221">
        <v>0</v>
      </c>
      <c r="DZ221">
        <v>0</v>
      </c>
      <c r="EA221">
        <v>630.55193548387092</v>
      </c>
      <c r="EB221">
        <v>4.9993099999999999E-2</v>
      </c>
      <c r="EC221">
        <v>58.554516129032258</v>
      </c>
      <c r="ED221">
        <v>-2.2964516129032262</v>
      </c>
      <c r="EE221">
        <v>35.265838709677418</v>
      </c>
      <c r="EF221">
        <v>38.298161290322582</v>
      </c>
      <c r="EG221">
        <v>37.031967741935468</v>
      </c>
      <c r="EH221">
        <v>38.511870967741928</v>
      </c>
      <c r="EI221">
        <v>37.154967741935472</v>
      </c>
      <c r="EJ221">
        <v>0</v>
      </c>
      <c r="EK221">
        <v>0</v>
      </c>
      <c r="EL221">
        <v>0</v>
      </c>
      <c r="EM221">
        <v>164.4000000953674</v>
      </c>
      <c r="EN221">
        <v>0</v>
      </c>
      <c r="EO221">
        <v>630.9248</v>
      </c>
      <c r="EP221">
        <v>11.06384619382697</v>
      </c>
      <c r="EQ221">
        <v>-72.942307682220743</v>
      </c>
      <c r="ER221">
        <v>57.393999999999998</v>
      </c>
      <c r="ES221">
        <v>15</v>
      </c>
      <c r="ET221">
        <v>1690420957.0999999</v>
      </c>
      <c r="EU221" t="s">
        <v>1394</v>
      </c>
      <c r="EV221">
        <v>1690420956.0999999</v>
      </c>
      <c r="EW221">
        <v>1690420957.0999999</v>
      </c>
      <c r="EX221">
        <v>161</v>
      </c>
      <c r="EY221">
        <v>-6.2E-2</v>
      </c>
      <c r="EZ221">
        <v>-7.1999999999999995E-2</v>
      </c>
      <c r="FA221">
        <v>0.95899999999999996</v>
      </c>
      <c r="FB221">
        <v>0.33700000000000002</v>
      </c>
      <c r="FC221">
        <v>409</v>
      </c>
      <c r="FD221">
        <v>23</v>
      </c>
      <c r="FE221">
        <v>0.37</v>
      </c>
      <c r="FF221">
        <v>0.15</v>
      </c>
      <c r="FG221">
        <v>-0.92181574106525921</v>
      </c>
      <c r="FH221">
        <v>-0.82953290527626389</v>
      </c>
      <c r="FI221">
        <v>6.5807958249835902E-2</v>
      </c>
      <c r="FJ221">
        <v>1</v>
      </c>
      <c r="FK221">
        <v>0.84715902439024382</v>
      </c>
      <c r="FL221">
        <v>0.56487321951219671</v>
      </c>
      <c r="FM221">
        <v>6.6974190077309634E-2</v>
      </c>
      <c r="FN221">
        <v>1</v>
      </c>
      <c r="FO221">
        <v>409.74209677419361</v>
      </c>
      <c r="FP221">
        <v>1.197241935483244</v>
      </c>
      <c r="FQ221">
        <v>9.0417795436128795E-2</v>
      </c>
      <c r="FR221">
        <v>1</v>
      </c>
      <c r="FS221">
        <v>0.1194510073170732</v>
      </c>
      <c r="FT221">
        <v>0.21297190034843189</v>
      </c>
      <c r="FU221">
        <v>2.1074943012860382E-2</v>
      </c>
      <c r="FV221">
        <v>1</v>
      </c>
      <c r="FW221">
        <v>23.499229032258071</v>
      </c>
      <c r="FX221">
        <v>8.6453225806346415E-2</v>
      </c>
      <c r="FY221">
        <v>6.7394933067120048E-3</v>
      </c>
      <c r="FZ221">
        <v>1</v>
      </c>
      <c r="GA221">
        <v>5</v>
      </c>
      <c r="GB221">
        <v>5</v>
      </c>
      <c r="GC221" t="s">
        <v>420</v>
      </c>
      <c r="GD221">
        <v>3.17666</v>
      </c>
      <c r="GE221">
        <v>2.7969300000000001</v>
      </c>
      <c r="GF221">
        <v>0.102504</v>
      </c>
      <c r="GG221">
        <v>0.10305499999999999</v>
      </c>
      <c r="GH221">
        <v>0.11749999999999999</v>
      </c>
      <c r="GI221">
        <v>0.11841</v>
      </c>
      <c r="GJ221">
        <v>27909.3</v>
      </c>
      <c r="GK221">
        <v>22271.8</v>
      </c>
      <c r="GL221">
        <v>29070.7</v>
      </c>
      <c r="GM221">
        <v>24330.5</v>
      </c>
      <c r="GN221">
        <v>32611.1</v>
      </c>
      <c r="GO221">
        <v>31295.1</v>
      </c>
      <c r="GP221">
        <v>40086.400000000001</v>
      </c>
      <c r="GQ221">
        <v>39695.699999999997</v>
      </c>
      <c r="GR221">
        <v>2.1396299999999999</v>
      </c>
      <c r="GS221">
        <v>1.89778</v>
      </c>
      <c r="GT221">
        <v>0.10509</v>
      </c>
      <c r="GU221">
        <v>0</v>
      </c>
      <c r="GV221">
        <v>25.363199999999999</v>
      </c>
      <c r="GW221">
        <v>999.9</v>
      </c>
      <c r="GX221">
        <v>65.7</v>
      </c>
      <c r="GY221">
        <v>30.7</v>
      </c>
      <c r="GZ221">
        <v>28.825700000000001</v>
      </c>
      <c r="HA221">
        <v>62.4846</v>
      </c>
      <c r="HB221">
        <v>29.799700000000001</v>
      </c>
      <c r="HC221">
        <v>1</v>
      </c>
      <c r="HD221">
        <v>0.10065300000000001</v>
      </c>
      <c r="HE221">
        <v>0</v>
      </c>
      <c r="HF221">
        <v>20.293600000000001</v>
      </c>
      <c r="HG221">
        <v>5.2234299999999996</v>
      </c>
      <c r="HH221">
        <v>11.908099999999999</v>
      </c>
      <c r="HI221">
        <v>4.9638499999999999</v>
      </c>
      <c r="HJ221">
        <v>3.2919999999999998</v>
      </c>
      <c r="HK221">
        <v>9999</v>
      </c>
      <c r="HL221">
        <v>9999</v>
      </c>
      <c r="HM221">
        <v>9999</v>
      </c>
      <c r="HN221">
        <v>999.9</v>
      </c>
      <c r="HO221">
        <v>4.9701899999999997</v>
      </c>
      <c r="HP221">
        <v>1.8749100000000001</v>
      </c>
      <c r="HQ221">
        <v>1.8736299999999999</v>
      </c>
      <c r="HR221">
        <v>1.8727100000000001</v>
      </c>
      <c r="HS221">
        <v>1.8742399999999999</v>
      </c>
      <c r="HT221">
        <v>1.8692</v>
      </c>
      <c r="HU221">
        <v>1.87347</v>
      </c>
      <c r="HV221">
        <v>1.8785099999999999</v>
      </c>
      <c r="HW221">
        <v>0</v>
      </c>
      <c r="HX221">
        <v>0</v>
      </c>
      <c r="HY221">
        <v>0</v>
      </c>
      <c r="HZ221">
        <v>0</v>
      </c>
      <c r="IA221" t="s">
        <v>421</v>
      </c>
      <c r="IB221" t="s">
        <v>422</v>
      </c>
      <c r="IC221" t="s">
        <v>423</v>
      </c>
      <c r="ID221" t="s">
        <v>423</v>
      </c>
      <c r="IE221" t="s">
        <v>423</v>
      </c>
      <c r="IF221" t="s">
        <v>423</v>
      </c>
      <c r="IG221">
        <v>0</v>
      </c>
      <c r="IH221">
        <v>100</v>
      </c>
      <c r="II221">
        <v>100</v>
      </c>
      <c r="IJ221">
        <v>0.95899999999999996</v>
      </c>
      <c r="IK221">
        <v>0.33700000000000002</v>
      </c>
      <c r="IL221">
        <v>0.99929339943348972</v>
      </c>
      <c r="IM221">
        <v>7.5022699049890511E-4</v>
      </c>
      <c r="IN221">
        <v>-1.9075414379404558E-6</v>
      </c>
      <c r="IO221">
        <v>4.87577687351772E-10</v>
      </c>
      <c r="IP221">
        <v>7.7165371253163334E-2</v>
      </c>
      <c r="IQ221">
        <v>-4.1806313054066763E-3</v>
      </c>
      <c r="IR221">
        <v>9.7520324251473139E-4</v>
      </c>
      <c r="IS221">
        <v>-7.2278216180753071E-6</v>
      </c>
      <c r="IT221">
        <v>1</v>
      </c>
      <c r="IU221">
        <v>1943</v>
      </c>
      <c r="IV221">
        <v>1</v>
      </c>
      <c r="IW221">
        <v>21</v>
      </c>
      <c r="IX221">
        <v>2.5</v>
      </c>
      <c r="IY221">
        <v>2.5</v>
      </c>
      <c r="IZ221">
        <v>1.06934</v>
      </c>
      <c r="JA221">
        <v>2.4023400000000001</v>
      </c>
      <c r="JB221">
        <v>1.42578</v>
      </c>
      <c r="JC221">
        <v>2.2631800000000002</v>
      </c>
      <c r="JD221">
        <v>1.5478499999999999</v>
      </c>
      <c r="JE221">
        <v>2.4584999999999999</v>
      </c>
      <c r="JF221">
        <v>33.4681</v>
      </c>
      <c r="JG221">
        <v>13.9482</v>
      </c>
      <c r="JH221">
        <v>18</v>
      </c>
      <c r="JI221">
        <v>622.69399999999996</v>
      </c>
      <c r="JJ221">
        <v>449.233</v>
      </c>
      <c r="JK221">
        <v>27.134599999999999</v>
      </c>
      <c r="JL221">
        <v>28.688500000000001</v>
      </c>
      <c r="JM221">
        <v>29.9999</v>
      </c>
      <c r="JN221">
        <v>28.668900000000001</v>
      </c>
      <c r="JO221">
        <v>28.625499999999999</v>
      </c>
      <c r="JP221">
        <v>21.432600000000001</v>
      </c>
      <c r="JQ221">
        <v>0</v>
      </c>
      <c r="JR221">
        <v>100</v>
      </c>
      <c r="JS221">
        <v>-999.9</v>
      </c>
      <c r="JT221">
        <v>408.91500000000002</v>
      </c>
      <c r="JU221">
        <v>25</v>
      </c>
      <c r="JV221">
        <v>94.701300000000003</v>
      </c>
      <c r="JW221">
        <v>100.99299999999999</v>
      </c>
    </row>
    <row r="222" spans="1:283" x14ac:dyDescent="0.2">
      <c r="A222">
        <v>206</v>
      </c>
      <c r="B222">
        <v>1690421095.0999999</v>
      </c>
      <c r="C222">
        <v>42725</v>
      </c>
      <c r="D222" t="s">
        <v>1395</v>
      </c>
      <c r="E222" t="s">
        <v>1396</v>
      </c>
      <c r="F222">
        <v>15</v>
      </c>
      <c r="P222">
        <v>1690421087.099999</v>
      </c>
      <c r="Q222">
        <f t="shared" si="111"/>
        <v>5.6346727162426898E-4</v>
      </c>
      <c r="R222">
        <f t="shared" si="112"/>
        <v>0.56346727162426902</v>
      </c>
      <c r="S222">
        <f t="shared" si="113"/>
        <v>-1.577473507823506</v>
      </c>
      <c r="T222">
        <f t="shared" si="114"/>
        <v>410.12906451612912</v>
      </c>
      <c r="U222">
        <f t="shared" si="115"/>
        <v>455.66917169013453</v>
      </c>
      <c r="V222">
        <f t="shared" si="116"/>
        <v>46.105057316127585</v>
      </c>
      <c r="W222">
        <f t="shared" si="117"/>
        <v>41.497264246317044</v>
      </c>
      <c r="X222">
        <f t="shared" si="118"/>
        <v>4.7209308841074625E-2</v>
      </c>
      <c r="Y222">
        <f>IF(LEFT(CS222,1)&lt;&gt;"0",IF(LEFT(CS222,1)="1",3,CT222),$D$5+$E$5*(DJ222*DC222/($K$5*1000))+$F$5*(DJ222*DC222/($K$5*1000))*MAX(MIN(CQ222,$J$5),$I$5)*MAX(MIN(CQ222,$J$5),$I$5)+$G$5*MAX(MIN(CQ222,$J$5),$I$5)*(DJ222*DC222/($K$5*1000))+$H$5*(DJ222*DC222/($K$5*1000))*(DJ222*DC222/($K$5*1000)))</f>
        <v>2.9489978017272791</v>
      </c>
      <c r="Z222">
        <f t="shared" si="119"/>
        <v>4.6793437763258949E-2</v>
      </c>
      <c r="AA222">
        <f t="shared" si="120"/>
        <v>2.9282957498584429E-2</v>
      </c>
      <c r="AB222">
        <f t="shared" si="121"/>
        <v>3.9888988359855588E-3</v>
      </c>
      <c r="AC222">
        <f>(DE222+(AB222+2*0.95*0.0000000567*(((DE222+$B$7)+273)^4-(DE222+273)^4)-44100*Q222)/(1.84*29.3*Y222+8*0.95*0.0000000567*(DE222+273)^3))</f>
        <v>27.017253315778287</v>
      </c>
      <c r="AD222">
        <f>($C$7*DF222+$D$7*DG222+$E$7*AC222)</f>
        <v>26.811354838709679</v>
      </c>
      <c r="AE222">
        <f t="shared" si="122"/>
        <v>3.5396952915362521</v>
      </c>
      <c r="AF222">
        <f t="shared" si="123"/>
        <v>65.221903462449504</v>
      </c>
      <c r="AG222">
        <f t="shared" si="124"/>
        <v>2.3568172561619583</v>
      </c>
      <c r="AH222">
        <f t="shared" si="125"/>
        <v>3.6135364517824278</v>
      </c>
      <c r="AI222">
        <f t="shared" si="126"/>
        <v>1.1828780353742938</v>
      </c>
      <c r="AJ222">
        <f t="shared" si="127"/>
        <v>-24.848906678630261</v>
      </c>
      <c r="AK222">
        <f t="shared" si="128"/>
        <v>55.883196015325069</v>
      </c>
      <c r="AL222">
        <f>2*0.95*0.0000000567*(((DE222+$B$7)+273)^4-(AD222+273)^4)</f>
        <v>4.0890827267988596</v>
      </c>
      <c r="AM222">
        <f t="shared" si="129"/>
        <v>35.127360962329654</v>
      </c>
      <c r="AN222">
        <v>0</v>
      </c>
      <c r="AO222">
        <v>0</v>
      </c>
      <c r="AP222">
        <f>IF(AN222*$H$13&gt;=AR222,1,(AR222/(AR222-AN222*$H$13)))</f>
        <v>1</v>
      </c>
      <c r="AQ222">
        <f t="shared" si="130"/>
        <v>0</v>
      </c>
      <c r="AR222">
        <f>MAX(0,($B$13+$C$13*DJ222)/(1+$D$13*DJ222)*DC222/(DE222+273)*$E$13)</f>
        <v>53435.924390158303</v>
      </c>
      <c r="AS222" t="s">
        <v>1397</v>
      </c>
      <c r="AT222">
        <v>10481.799999999999</v>
      </c>
      <c r="AU222">
        <v>556.31884615384615</v>
      </c>
      <c r="AV222">
        <v>2917.25</v>
      </c>
      <c r="AW222">
        <f t="shared" si="131"/>
        <v>0.80930024984014182</v>
      </c>
      <c r="AX222">
        <v>-1.5774735078235631</v>
      </c>
      <c r="AY222" t="s">
        <v>417</v>
      </c>
      <c r="AZ222" t="s">
        <v>417</v>
      </c>
      <c r="BA222">
        <v>0</v>
      </c>
      <c r="BB222">
        <v>0</v>
      </c>
      <c r="BC222" t="e">
        <f t="shared" si="132"/>
        <v>#DIV/0!</v>
      </c>
      <c r="BD222">
        <v>0.5</v>
      </c>
      <c r="BE222">
        <f t="shared" si="133"/>
        <v>2.0994204399923999E-2</v>
      </c>
      <c r="BF222">
        <f t="shared" si="134"/>
        <v>-1.577473507823506</v>
      </c>
      <c r="BG222" t="e">
        <f t="shared" si="135"/>
        <v>#DIV/0!</v>
      </c>
      <c r="BH222">
        <f t="shared" si="136"/>
        <v>2.7181531806911257E-12</v>
      </c>
      <c r="BI222" t="e">
        <f t="shared" si="137"/>
        <v>#DIV/0!</v>
      </c>
      <c r="BJ222" t="e">
        <f t="shared" si="138"/>
        <v>#DIV/0!</v>
      </c>
      <c r="BK222" t="s">
        <v>417</v>
      </c>
      <c r="BL222">
        <v>0</v>
      </c>
      <c r="BM222" t="e">
        <f t="shared" si="139"/>
        <v>#DIV/0!</v>
      </c>
      <c r="BN222" t="e">
        <f t="shared" si="140"/>
        <v>#DIV/0!</v>
      </c>
      <c r="BO222" t="e">
        <f t="shared" si="141"/>
        <v>#DIV/0!</v>
      </c>
      <c r="BP222" t="e">
        <f t="shared" si="142"/>
        <v>#DIV/0!</v>
      </c>
      <c r="BQ222">
        <f t="shared" si="143"/>
        <v>0</v>
      </c>
      <c r="BR222">
        <f t="shared" si="144"/>
        <v>1.2356353531307156</v>
      </c>
      <c r="BS222" t="e">
        <f t="shared" si="145"/>
        <v>#DIV/0!</v>
      </c>
      <c r="BT222" t="e">
        <f t="shared" si="146"/>
        <v>#DIV/0!</v>
      </c>
      <c r="BU222">
        <v>3522</v>
      </c>
      <c r="BV222">
        <v>300</v>
      </c>
      <c r="BW222">
        <v>300</v>
      </c>
      <c r="BX222">
        <v>300</v>
      </c>
      <c r="BY222">
        <v>10481.799999999999</v>
      </c>
      <c r="BZ222">
        <v>2858.19</v>
      </c>
      <c r="CA222">
        <v>-8.6894899999999994E-3</v>
      </c>
      <c r="CB222">
        <v>-8.0500000000000007</v>
      </c>
      <c r="CC222" t="s">
        <v>417</v>
      </c>
      <c r="CD222" t="s">
        <v>417</v>
      </c>
      <c r="CE222" t="s">
        <v>417</v>
      </c>
      <c r="CF222" t="s">
        <v>417</v>
      </c>
      <c r="CG222" t="s">
        <v>417</v>
      </c>
      <c r="CH222" t="s">
        <v>417</v>
      </c>
      <c r="CI222" t="s">
        <v>417</v>
      </c>
      <c r="CJ222" t="s">
        <v>417</v>
      </c>
      <c r="CK222" t="s">
        <v>417</v>
      </c>
      <c r="CL222" t="s">
        <v>417</v>
      </c>
      <c r="CM222">
        <f>$B$11*DK222+$C$11*DL222+$F$11*DW222*(1-DZ222)</f>
        <v>4.9993099999999999E-2</v>
      </c>
      <c r="CN222">
        <f t="shared" si="147"/>
        <v>2.0994204399923999E-2</v>
      </c>
      <c r="CO222">
        <f>($B$11*$D$9+$C$11*$D$9+$F$11*((EJ222+EB222)/MAX(EJ222+EB222+EK222, 0.1)*$I$9+EK222/MAX(EJ222+EB222+EK222, 0.1)*$J$9))/($B$11+$C$11+$F$11)</f>
        <v>0.41994203999999996</v>
      </c>
      <c r="CP222">
        <f>($B$11*$K$9+$C$11*$K$9+$F$11*((EJ222+EB222)/MAX(EJ222+EB222+EK222, 0.1)*$P$9+EK222/MAX(EJ222+EB222+EK222, 0.1)*$Q$9))/($B$11+$C$11+$F$11)</f>
        <v>7.9788987599999986E-2</v>
      </c>
      <c r="CQ222">
        <v>6</v>
      </c>
      <c r="CR222">
        <v>0.5</v>
      </c>
      <c r="CS222" t="s">
        <v>418</v>
      </c>
      <c r="CT222">
        <v>2</v>
      </c>
      <c r="CU222">
        <v>1690421087.099999</v>
      </c>
      <c r="CV222">
        <v>410.12906451612912</v>
      </c>
      <c r="CW222">
        <v>408.78309677419372</v>
      </c>
      <c r="CX222">
        <v>23.293083870967749</v>
      </c>
      <c r="CY222">
        <v>22.742909677419352</v>
      </c>
      <c r="CZ222">
        <v>409.16006451612913</v>
      </c>
      <c r="DA222">
        <v>22.973083870967741</v>
      </c>
      <c r="DB222">
        <v>600.18341935483863</v>
      </c>
      <c r="DC222">
        <v>101.0811290322581</v>
      </c>
      <c r="DD222">
        <v>9.9859677419354823E-2</v>
      </c>
      <c r="DE222">
        <v>27.162851612903221</v>
      </c>
      <c r="DF222">
        <v>26.811354838709679</v>
      </c>
      <c r="DG222">
        <v>999.90000000000032</v>
      </c>
      <c r="DH222">
        <v>0</v>
      </c>
      <c r="DI222">
        <v>0</v>
      </c>
      <c r="DJ222">
        <v>10003.13870967742</v>
      </c>
      <c r="DK222">
        <v>0</v>
      </c>
      <c r="DL222">
        <v>12.823612903225801</v>
      </c>
      <c r="DM222">
        <v>1.3355441935483869</v>
      </c>
      <c r="DN222">
        <v>419.9284838709678</v>
      </c>
      <c r="DO222">
        <v>418.29638709677431</v>
      </c>
      <c r="DP222">
        <v>0.61778358064516115</v>
      </c>
      <c r="DQ222">
        <v>408.78309677419372</v>
      </c>
      <c r="DR222">
        <v>22.742909677419352</v>
      </c>
      <c r="DS222">
        <v>2.3613245161290322</v>
      </c>
      <c r="DT222">
        <v>2.2988787096774201</v>
      </c>
      <c r="DU222">
        <v>20.100954838709679</v>
      </c>
      <c r="DV222">
        <v>19.668535483870969</v>
      </c>
      <c r="DW222">
        <v>4.9993099999999999E-2</v>
      </c>
      <c r="DX222">
        <v>0</v>
      </c>
      <c r="DY222">
        <v>0</v>
      </c>
      <c r="DZ222">
        <v>0</v>
      </c>
      <c r="EA222">
        <v>556.40354838709675</v>
      </c>
      <c r="EB222">
        <v>4.9993099999999999E-2</v>
      </c>
      <c r="EC222">
        <v>49.867419354838702</v>
      </c>
      <c r="ED222">
        <v>-1.051935483870968</v>
      </c>
      <c r="EE222">
        <v>35.588419354838713</v>
      </c>
      <c r="EF222">
        <v>39.834419354838708</v>
      </c>
      <c r="EG222">
        <v>37.838419354838713</v>
      </c>
      <c r="EH222">
        <v>40.866645161290307</v>
      </c>
      <c r="EI222">
        <v>38.38093548387095</v>
      </c>
      <c r="EJ222">
        <v>0</v>
      </c>
      <c r="EK222">
        <v>0</v>
      </c>
      <c r="EL222">
        <v>0</v>
      </c>
      <c r="EM222">
        <v>154.20000004768369</v>
      </c>
      <c r="EN222">
        <v>0</v>
      </c>
      <c r="EO222">
        <v>556.31884615384615</v>
      </c>
      <c r="EP222">
        <v>-0.69435901561748326</v>
      </c>
      <c r="EQ222">
        <v>26.705299102192839</v>
      </c>
      <c r="ER222">
        <v>49.843461538461533</v>
      </c>
      <c r="ES222">
        <v>15</v>
      </c>
      <c r="ET222">
        <v>1690421122.0999999</v>
      </c>
      <c r="EU222" t="s">
        <v>1398</v>
      </c>
      <c r="EV222">
        <v>1690421122.0999999</v>
      </c>
      <c r="EW222">
        <v>1690421114.5999999</v>
      </c>
      <c r="EX222">
        <v>162</v>
      </c>
      <c r="EY222">
        <v>0.01</v>
      </c>
      <c r="EZ222">
        <v>-4.9000000000000002E-2</v>
      </c>
      <c r="FA222">
        <v>0.96899999999999997</v>
      </c>
      <c r="FB222">
        <v>0.32</v>
      </c>
      <c r="FC222">
        <v>409</v>
      </c>
      <c r="FD222">
        <v>23</v>
      </c>
      <c r="FE222">
        <v>0.7</v>
      </c>
      <c r="FF222">
        <v>0.18</v>
      </c>
      <c r="FG222">
        <v>-1.5852789442831241</v>
      </c>
      <c r="FH222">
        <v>-0.36029852005835761</v>
      </c>
      <c r="FI222">
        <v>5.0226185094138988E-2</v>
      </c>
      <c r="FJ222">
        <v>1</v>
      </c>
      <c r="FK222">
        <v>1.2893419512195119</v>
      </c>
      <c r="FL222">
        <v>0.66191602787456238</v>
      </c>
      <c r="FM222">
        <v>8.1379093864112059E-2</v>
      </c>
      <c r="FN222">
        <v>1</v>
      </c>
      <c r="FO222">
        <v>410.11593548387089</v>
      </c>
      <c r="FP222">
        <v>-0.1125967741942767</v>
      </c>
      <c r="FQ222">
        <v>2.9729897500845721E-2</v>
      </c>
      <c r="FR222">
        <v>1</v>
      </c>
      <c r="FS222">
        <v>0.60713321951219512</v>
      </c>
      <c r="FT222">
        <v>0.1759180139372816</v>
      </c>
      <c r="FU222">
        <v>1.764590922608493E-2</v>
      </c>
      <c r="FV222">
        <v>1</v>
      </c>
      <c r="FW222">
        <v>23.36078387096774</v>
      </c>
      <c r="FX222">
        <v>-7.1032258065123494E-3</v>
      </c>
      <c r="FY222">
        <v>1.337811591487359E-3</v>
      </c>
      <c r="FZ222">
        <v>1</v>
      </c>
      <c r="GA222">
        <v>5</v>
      </c>
      <c r="GB222">
        <v>5</v>
      </c>
      <c r="GC222" t="s">
        <v>420</v>
      </c>
      <c r="GD222">
        <v>3.1764999999999999</v>
      </c>
      <c r="GE222">
        <v>2.7969300000000001</v>
      </c>
      <c r="GF222">
        <v>0.102593</v>
      </c>
      <c r="GG222">
        <v>0.10302500000000001</v>
      </c>
      <c r="GH222">
        <v>0.117092</v>
      </c>
      <c r="GI222">
        <v>0.11623799999999999</v>
      </c>
      <c r="GJ222">
        <v>27916.3</v>
      </c>
      <c r="GK222">
        <v>22280.400000000001</v>
      </c>
      <c r="GL222">
        <v>29080.1</v>
      </c>
      <c r="GM222">
        <v>24338.400000000001</v>
      </c>
      <c r="GN222">
        <v>32636.2</v>
      </c>
      <c r="GO222">
        <v>31383.4</v>
      </c>
      <c r="GP222">
        <v>40098.9</v>
      </c>
      <c r="GQ222">
        <v>39708.9</v>
      </c>
      <c r="GR222">
        <v>2.14235</v>
      </c>
      <c r="GS222">
        <v>1.8640000000000001</v>
      </c>
      <c r="GT222">
        <v>0.10309400000000001</v>
      </c>
      <c r="GU222">
        <v>0</v>
      </c>
      <c r="GV222">
        <v>25.134599999999999</v>
      </c>
      <c r="GW222">
        <v>999.9</v>
      </c>
      <c r="GX222">
        <v>65.5</v>
      </c>
      <c r="GY222">
        <v>30.5</v>
      </c>
      <c r="GZ222">
        <v>28.4085</v>
      </c>
      <c r="HA222">
        <v>61.9846</v>
      </c>
      <c r="HB222">
        <v>29.603400000000001</v>
      </c>
      <c r="HC222">
        <v>1</v>
      </c>
      <c r="HD222">
        <v>8.8102100000000003E-2</v>
      </c>
      <c r="HE222">
        <v>0</v>
      </c>
      <c r="HF222">
        <v>20.2957</v>
      </c>
      <c r="HG222">
        <v>5.22478</v>
      </c>
      <c r="HH222">
        <v>11.908099999999999</v>
      </c>
      <c r="HI222">
        <v>4.9638499999999999</v>
      </c>
      <c r="HJ222">
        <v>3.2919999999999998</v>
      </c>
      <c r="HK222">
        <v>9999</v>
      </c>
      <c r="HL222">
        <v>9999</v>
      </c>
      <c r="HM222">
        <v>9999</v>
      </c>
      <c r="HN222">
        <v>999.9</v>
      </c>
      <c r="HO222">
        <v>4.9701899999999997</v>
      </c>
      <c r="HP222">
        <v>1.8749</v>
      </c>
      <c r="HQ222">
        <v>1.8736299999999999</v>
      </c>
      <c r="HR222">
        <v>1.8727100000000001</v>
      </c>
      <c r="HS222">
        <v>1.8742399999999999</v>
      </c>
      <c r="HT222">
        <v>1.8692200000000001</v>
      </c>
      <c r="HU222">
        <v>1.8734599999999999</v>
      </c>
      <c r="HV222">
        <v>1.8785099999999999</v>
      </c>
      <c r="HW222">
        <v>0</v>
      </c>
      <c r="HX222">
        <v>0</v>
      </c>
      <c r="HY222">
        <v>0</v>
      </c>
      <c r="HZ222">
        <v>0</v>
      </c>
      <c r="IA222" t="s">
        <v>421</v>
      </c>
      <c r="IB222" t="s">
        <v>422</v>
      </c>
      <c r="IC222" t="s">
        <v>423</v>
      </c>
      <c r="ID222" t="s">
        <v>423</v>
      </c>
      <c r="IE222" t="s">
        <v>423</v>
      </c>
      <c r="IF222" t="s">
        <v>423</v>
      </c>
      <c r="IG222">
        <v>0</v>
      </c>
      <c r="IH222">
        <v>100</v>
      </c>
      <c r="II222">
        <v>100</v>
      </c>
      <c r="IJ222">
        <v>0.96899999999999997</v>
      </c>
      <c r="IK222">
        <v>0.32</v>
      </c>
      <c r="IL222">
        <v>0.93755223180061675</v>
      </c>
      <c r="IM222">
        <v>7.5022699049890511E-4</v>
      </c>
      <c r="IN222">
        <v>-1.9075414379404558E-6</v>
      </c>
      <c r="IO222">
        <v>4.87577687351772E-10</v>
      </c>
      <c r="IP222">
        <v>5.6605371253156553E-2</v>
      </c>
      <c r="IQ222">
        <v>-4.1806313054066763E-3</v>
      </c>
      <c r="IR222">
        <v>9.7520324251473139E-4</v>
      </c>
      <c r="IS222">
        <v>-7.2278216180753071E-6</v>
      </c>
      <c r="IT222">
        <v>1</v>
      </c>
      <c r="IU222">
        <v>1943</v>
      </c>
      <c r="IV222">
        <v>1</v>
      </c>
      <c r="IW222">
        <v>21</v>
      </c>
      <c r="IX222">
        <v>2.2999999999999998</v>
      </c>
      <c r="IY222">
        <v>2.2999999999999998</v>
      </c>
      <c r="IZ222">
        <v>1.06812</v>
      </c>
      <c r="JA222">
        <v>2.4047900000000002</v>
      </c>
      <c r="JB222">
        <v>1.42578</v>
      </c>
      <c r="JC222">
        <v>2.2631800000000002</v>
      </c>
      <c r="JD222">
        <v>1.5478499999999999</v>
      </c>
      <c r="JE222">
        <v>2.48047</v>
      </c>
      <c r="JF222">
        <v>33.333500000000001</v>
      </c>
      <c r="JG222">
        <v>13.9306</v>
      </c>
      <c r="JH222">
        <v>18</v>
      </c>
      <c r="JI222">
        <v>623.577</v>
      </c>
      <c r="JJ222">
        <v>428.637</v>
      </c>
      <c r="JK222">
        <v>27.077000000000002</v>
      </c>
      <c r="JL222">
        <v>28.529199999999999</v>
      </c>
      <c r="JM222">
        <v>29.999600000000001</v>
      </c>
      <c r="JN222">
        <v>28.5593</v>
      </c>
      <c r="JO222">
        <v>28.518599999999999</v>
      </c>
      <c r="JP222">
        <v>21.416899999999998</v>
      </c>
      <c r="JQ222">
        <v>0</v>
      </c>
      <c r="JR222">
        <v>100</v>
      </c>
      <c r="JS222">
        <v>-999.9</v>
      </c>
      <c r="JT222">
        <v>408.517</v>
      </c>
      <c r="JU222">
        <v>25</v>
      </c>
      <c r="JV222">
        <v>94.731200000000001</v>
      </c>
      <c r="JW222">
        <v>101.027</v>
      </c>
    </row>
    <row r="223" spans="1:283" x14ac:dyDescent="0.2">
      <c r="A223">
        <v>207</v>
      </c>
      <c r="B223">
        <v>1690421220</v>
      </c>
      <c r="C223">
        <v>42849.900000095367</v>
      </c>
      <c r="D223" t="s">
        <v>1399</v>
      </c>
      <c r="E223" t="s">
        <v>1400</v>
      </c>
      <c r="F223">
        <v>15</v>
      </c>
      <c r="P223">
        <v>1690421212.25</v>
      </c>
      <c r="Q223">
        <f t="shared" si="111"/>
        <v>4.6424340636455928E-4</v>
      </c>
      <c r="R223">
        <f t="shared" si="112"/>
        <v>0.4642434063645593</v>
      </c>
      <c r="S223">
        <f t="shared" si="113"/>
        <v>-0.7781556987336562</v>
      </c>
      <c r="T223">
        <f t="shared" si="114"/>
        <v>409.97456666666659</v>
      </c>
      <c r="U223">
        <f t="shared" si="115"/>
        <v>434.00622914684556</v>
      </c>
      <c r="V223">
        <f t="shared" si="116"/>
        <v>43.91053170480221</v>
      </c>
      <c r="W223">
        <f t="shared" si="117"/>
        <v>41.479130940510501</v>
      </c>
      <c r="X223">
        <f t="shared" si="118"/>
        <v>3.9009459733393897E-2</v>
      </c>
      <c r="Y223">
        <f>IF(LEFT(CS223,1)&lt;&gt;"0",IF(LEFT(CS223,1)="1",3,CT223),$D$5+$E$5*(DJ223*DC223/($K$5*1000))+$F$5*(DJ223*DC223/($K$5*1000))*MAX(MIN(CQ223,$J$5),$I$5)*MAX(MIN(CQ223,$J$5),$I$5)+$G$5*MAX(MIN(CQ223,$J$5),$I$5)*(DJ223*DC223/($K$5*1000))+$H$5*(DJ223*DC223/($K$5*1000))*(DJ223*DC223/($K$5*1000)))</f>
        <v>2.9470292938203402</v>
      </c>
      <c r="Z223">
        <f t="shared" si="119"/>
        <v>3.8724850718545409E-2</v>
      </c>
      <c r="AA223">
        <f t="shared" si="120"/>
        <v>2.4228429449544803E-2</v>
      </c>
      <c r="AB223">
        <f t="shared" si="121"/>
        <v>3.9888988359855588E-3</v>
      </c>
      <c r="AC223">
        <f>(DE223+(AB223+2*0.95*0.0000000567*(((DE223+$B$7)+273)^4-(DE223+273)^4)-44100*Q223)/(1.84*29.3*Y223+8*0.95*0.0000000567*(DE223+273)^3))</f>
        <v>26.842113882212239</v>
      </c>
      <c r="AD223">
        <f>($C$7*DF223+$D$7*DG223+$E$7*AC223)</f>
        <v>26.49982666666666</v>
      </c>
      <c r="AE223">
        <f t="shared" si="122"/>
        <v>3.4753552284523561</v>
      </c>
      <c r="AF223">
        <f t="shared" si="123"/>
        <v>64.321152337769234</v>
      </c>
      <c r="AG223">
        <f t="shared" si="124"/>
        <v>2.2970453205968258</v>
      </c>
      <c r="AH223">
        <f t="shared" si="125"/>
        <v>3.5712129480118255</v>
      </c>
      <c r="AI223">
        <f t="shared" si="126"/>
        <v>1.1783099078555304</v>
      </c>
      <c r="AJ223">
        <f t="shared" si="127"/>
        <v>-20.473134220677064</v>
      </c>
      <c r="AK223">
        <f t="shared" si="128"/>
        <v>73.455632480357593</v>
      </c>
      <c r="AL223">
        <f>2*0.95*0.0000000567*(((DE223+$B$7)+273)^4-(AD223+273)^4)</f>
        <v>5.36472018492519</v>
      </c>
      <c r="AM223">
        <f t="shared" si="129"/>
        <v>58.3512073434417</v>
      </c>
      <c r="AN223">
        <v>0</v>
      </c>
      <c r="AO223">
        <v>0</v>
      </c>
      <c r="AP223">
        <f>IF(AN223*$H$13&gt;=AR223,1,(AR223/(AR223-AN223*$H$13)))</f>
        <v>1</v>
      </c>
      <c r="AQ223">
        <f t="shared" si="130"/>
        <v>0</v>
      </c>
      <c r="AR223">
        <f>MAX(0,($B$13+$C$13*DJ223)/(1+$D$13*DJ223)*DC223/(DE223+273)*$E$13)</f>
        <v>53414.209036042084</v>
      </c>
      <c r="AS223" t="s">
        <v>1401</v>
      </c>
      <c r="AT223">
        <v>10496.9</v>
      </c>
      <c r="AU223">
        <v>567.22538461538466</v>
      </c>
      <c r="AV223">
        <v>2717.39</v>
      </c>
      <c r="AW223">
        <f t="shared" si="131"/>
        <v>0.79126095826679843</v>
      </c>
      <c r="AX223">
        <v>-0.7781556987336562</v>
      </c>
      <c r="AY223" t="s">
        <v>417</v>
      </c>
      <c r="AZ223" t="s">
        <v>417</v>
      </c>
      <c r="BA223">
        <v>0</v>
      </c>
      <c r="BB223">
        <v>0</v>
      </c>
      <c r="BC223" t="e">
        <f t="shared" si="132"/>
        <v>#DIV/0!</v>
      </c>
      <c r="BD223">
        <v>0.5</v>
      </c>
      <c r="BE223">
        <f t="shared" si="133"/>
        <v>2.0994204399923999E-2</v>
      </c>
      <c r="BF223">
        <f t="shared" si="134"/>
        <v>-0.7781556987336562</v>
      </c>
      <c r="BG223" t="e">
        <f t="shared" si="135"/>
        <v>#DIV/0!</v>
      </c>
      <c r="BH223">
        <f t="shared" si="136"/>
        <v>0</v>
      </c>
      <c r="BI223" t="e">
        <f t="shared" si="137"/>
        <v>#DIV/0!</v>
      </c>
      <c r="BJ223" t="e">
        <f t="shared" si="138"/>
        <v>#DIV/0!</v>
      </c>
      <c r="BK223" t="s">
        <v>417</v>
      </c>
      <c r="BL223">
        <v>0</v>
      </c>
      <c r="BM223" t="e">
        <f t="shared" si="139"/>
        <v>#DIV/0!</v>
      </c>
      <c r="BN223" t="e">
        <f t="shared" si="140"/>
        <v>#DIV/0!</v>
      </c>
      <c r="BO223" t="e">
        <f t="shared" si="141"/>
        <v>#DIV/0!</v>
      </c>
      <c r="BP223" t="e">
        <f t="shared" si="142"/>
        <v>#DIV/0!</v>
      </c>
      <c r="BQ223">
        <f t="shared" si="143"/>
        <v>0</v>
      </c>
      <c r="BR223">
        <f t="shared" si="144"/>
        <v>1.2638055619355084</v>
      </c>
      <c r="BS223" t="e">
        <f t="shared" si="145"/>
        <v>#DIV/0!</v>
      </c>
      <c r="BT223" t="e">
        <f t="shared" si="146"/>
        <v>#DIV/0!</v>
      </c>
      <c r="BU223">
        <v>3523</v>
      </c>
      <c r="BV223">
        <v>300</v>
      </c>
      <c r="BW223">
        <v>300</v>
      </c>
      <c r="BX223">
        <v>300</v>
      </c>
      <c r="BY223">
        <v>10496.9</v>
      </c>
      <c r="BZ223">
        <v>2665</v>
      </c>
      <c r="CA223">
        <v>-8.7000299999999992E-3</v>
      </c>
      <c r="CB223">
        <v>0.04</v>
      </c>
      <c r="CC223" t="s">
        <v>417</v>
      </c>
      <c r="CD223" t="s">
        <v>417</v>
      </c>
      <c r="CE223" t="s">
        <v>417</v>
      </c>
      <c r="CF223" t="s">
        <v>417</v>
      </c>
      <c r="CG223" t="s">
        <v>417</v>
      </c>
      <c r="CH223" t="s">
        <v>417</v>
      </c>
      <c r="CI223" t="s">
        <v>417</v>
      </c>
      <c r="CJ223" t="s">
        <v>417</v>
      </c>
      <c r="CK223" t="s">
        <v>417</v>
      </c>
      <c r="CL223" t="s">
        <v>417</v>
      </c>
      <c r="CM223">
        <f>$B$11*DK223+$C$11*DL223+$F$11*DW223*(1-DZ223)</f>
        <v>4.9993099999999999E-2</v>
      </c>
      <c r="CN223">
        <f t="shared" si="147"/>
        <v>2.0994204399923999E-2</v>
      </c>
      <c r="CO223">
        <f>($B$11*$D$9+$C$11*$D$9+$F$11*((EJ223+EB223)/MAX(EJ223+EB223+EK223, 0.1)*$I$9+EK223/MAX(EJ223+EB223+EK223, 0.1)*$J$9))/($B$11+$C$11+$F$11)</f>
        <v>0.41994203999999996</v>
      </c>
      <c r="CP223">
        <f>($B$11*$K$9+$C$11*$K$9+$F$11*((EJ223+EB223)/MAX(EJ223+EB223+EK223, 0.1)*$P$9+EK223/MAX(EJ223+EB223+EK223, 0.1)*$Q$9))/($B$11+$C$11+$F$11)</f>
        <v>7.9788987599999986E-2</v>
      </c>
      <c r="CQ223">
        <v>6</v>
      </c>
      <c r="CR223">
        <v>0.5</v>
      </c>
      <c r="CS223" t="s">
        <v>418</v>
      </c>
      <c r="CT223">
        <v>2</v>
      </c>
      <c r="CU223">
        <v>1690421212.25</v>
      </c>
      <c r="CV223">
        <v>409.97456666666659</v>
      </c>
      <c r="CW223">
        <v>409.38693333333327</v>
      </c>
      <c r="CX223">
        <v>22.703710000000001</v>
      </c>
      <c r="CY223">
        <v>22.250156666666658</v>
      </c>
      <c r="CZ223">
        <v>408.99656666666658</v>
      </c>
      <c r="DA223">
        <v>22.38871</v>
      </c>
      <c r="DB223">
        <v>600.19846666666649</v>
      </c>
      <c r="DC223">
        <v>101.0749666666666</v>
      </c>
      <c r="DD223">
        <v>9.9921516666666682E-2</v>
      </c>
      <c r="DE223">
        <v>26.962160000000001</v>
      </c>
      <c r="DF223">
        <v>26.49982666666666</v>
      </c>
      <c r="DG223">
        <v>999.9000000000002</v>
      </c>
      <c r="DH223">
        <v>0</v>
      </c>
      <c r="DI223">
        <v>0</v>
      </c>
      <c r="DJ223">
        <v>9992.5659999999989</v>
      </c>
      <c r="DK223">
        <v>0</v>
      </c>
      <c r="DL223">
        <v>10.056607</v>
      </c>
      <c r="DM223">
        <v>0.57794086666666677</v>
      </c>
      <c r="DN223">
        <v>419.50556666666671</v>
      </c>
      <c r="DO223">
        <v>418.70299999999997</v>
      </c>
      <c r="DP223">
        <v>0.49264466666666668</v>
      </c>
      <c r="DQ223">
        <v>409.38693333333327</v>
      </c>
      <c r="DR223">
        <v>22.250156666666658</v>
      </c>
      <c r="DS223">
        <v>2.2987250000000001</v>
      </c>
      <c r="DT223">
        <v>2.2489313333333332</v>
      </c>
      <c r="DU223">
        <v>19.667459999999998</v>
      </c>
      <c r="DV223">
        <v>19.315203333333329</v>
      </c>
      <c r="DW223">
        <v>4.9993099999999999E-2</v>
      </c>
      <c r="DX223">
        <v>0</v>
      </c>
      <c r="DY223">
        <v>0</v>
      </c>
      <c r="DZ223">
        <v>0</v>
      </c>
      <c r="EA223">
        <v>567.21199999999999</v>
      </c>
      <c r="EB223">
        <v>4.9993099999999999E-2</v>
      </c>
      <c r="EC223">
        <v>71.771000000000015</v>
      </c>
      <c r="ED223">
        <v>-1.733666666666666</v>
      </c>
      <c r="EE223">
        <v>35.585233333333328</v>
      </c>
      <c r="EF223">
        <v>39.078933333333332</v>
      </c>
      <c r="EG223">
        <v>37.491433333333333</v>
      </c>
      <c r="EH223">
        <v>39.755999999999993</v>
      </c>
      <c r="EI223">
        <v>37.603899999999989</v>
      </c>
      <c r="EJ223">
        <v>0</v>
      </c>
      <c r="EK223">
        <v>0</v>
      </c>
      <c r="EL223">
        <v>0</v>
      </c>
      <c r="EM223">
        <v>124.4000000953674</v>
      </c>
      <c r="EN223">
        <v>0</v>
      </c>
      <c r="EO223">
        <v>567.22538461538466</v>
      </c>
      <c r="EP223">
        <v>12.177093975244819</v>
      </c>
      <c r="EQ223">
        <v>-20.954871816226909</v>
      </c>
      <c r="ER223">
        <v>71.661153846153852</v>
      </c>
      <c r="ES223">
        <v>15</v>
      </c>
      <c r="ET223">
        <v>1690421241</v>
      </c>
      <c r="EU223" t="s">
        <v>1402</v>
      </c>
      <c r="EV223">
        <v>1690421241</v>
      </c>
      <c r="EW223">
        <v>1690421239</v>
      </c>
      <c r="EX223">
        <v>163</v>
      </c>
      <c r="EY223">
        <v>0.01</v>
      </c>
      <c r="EZ223">
        <v>-2.5999999999999999E-2</v>
      </c>
      <c r="FA223">
        <v>0.97799999999999998</v>
      </c>
      <c r="FB223">
        <v>0.315</v>
      </c>
      <c r="FC223">
        <v>409</v>
      </c>
      <c r="FD223">
        <v>22</v>
      </c>
      <c r="FE223">
        <v>0.55000000000000004</v>
      </c>
      <c r="FF223">
        <v>0.26</v>
      </c>
      <c r="FG223">
        <v>-0.77432854577793653</v>
      </c>
      <c r="FH223">
        <v>-0.76387096166035207</v>
      </c>
      <c r="FI223">
        <v>7.010994578607313E-2</v>
      </c>
      <c r="FJ223">
        <v>1</v>
      </c>
      <c r="FK223">
        <v>0.56310885365853647</v>
      </c>
      <c r="FL223">
        <v>0.35721361672473823</v>
      </c>
      <c r="FM223">
        <v>5.8967845178149382E-2</v>
      </c>
      <c r="FN223">
        <v>1</v>
      </c>
      <c r="FO223">
        <v>409.96209677419358</v>
      </c>
      <c r="FP223">
        <v>0.3351290322572798</v>
      </c>
      <c r="FQ223">
        <v>3.2764413069488588E-2</v>
      </c>
      <c r="FR223">
        <v>1</v>
      </c>
      <c r="FS223">
        <v>0.47025214634146351</v>
      </c>
      <c r="FT223">
        <v>0.37417139372822372</v>
      </c>
      <c r="FU223">
        <v>3.7876911841668283E-2</v>
      </c>
      <c r="FV223">
        <v>1</v>
      </c>
      <c r="FW223">
        <v>22.737761290322592</v>
      </c>
      <c r="FX223">
        <v>0.3865258064516377</v>
      </c>
      <c r="FY223">
        <v>2.8901162800798991E-2</v>
      </c>
      <c r="FZ223">
        <v>1</v>
      </c>
      <c r="GA223">
        <v>5</v>
      </c>
      <c r="GB223">
        <v>5</v>
      </c>
      <c r="GC223" t="s">
        <v>420</v>
      </c>
      <c r="GD223">
        <v>3.1769099999999999</v>
      </c>
      <c r="GE223">
        <v>2.7968199999999999</v>
      </c>
      <c r="GF223">
        <v>0.10258100000000001</v>
      </c>
      <c r="GG223">
        <v>0.103163</v>
      </c>
      <c r="GH223">
        <v>0.11518399999999999</v>
      </c>
      <c r="GI223">
        <v>0.114616</v>
      </c>
      <c r="GJ223">
        <v>27923.1</v>
      </c>
      <c r="GK223">
        <v>22284.400000000001</v>
      </c>
      <c r="GL223">
        <v>29085.9</v>
      </c>
      <c r="GM223">
        <v>24345.7</v>
      </c>
      <c r="GN223">
        <v>32714.7</v>
      </c>
      <c r="GO223">
        <v>31450.400000000001</v>
      </c>
      <c r="GP223">
        <v>40107.5</v>
      </c>
      <c r="GQ223">
        <v>39720.1</v>
      </c>
      <c r="GR223">
        <v>2.1418200000000001</v>
      </c>
      <c r="GS223">
        <v>1.87768</v>
      </c>
      <c r="GT223">
        <v>9.9301299999999995E-2</v>
      </c>
      <c r="GU223">
        <v>0</v>
      </c>
      <c r="GV223">
        <v>24.854600000000001</v>
      </c>
      <c r="GW223">
        <v>999.9</v>
      </c>
      <c r="GX223">
        <v>65.3</v>
      </c>
      <c r="GY223">
        <v>30.4</v>
      </c>
      <c r="GZ223">
        <v>28.1617</v>
      </c>
      <c r="HA223">
        <v>62.594499999999996</v>
      </c>
      <c r="HB223">
        <v>29.7837</v>
      </c>
      <c r="HC223">
        <v>1</v>
      </c>
      <c r="HD223">
        <v>7.5121999999999994E-2</v>
      </c>
      <c r="HE223">
        <v>0</v>
      </c>
      <c r="HF223">
        <v>20.293800000000001</v>
      </c>
      <c r="HG223">
        <v>5.2282200000000003</v>
      </c>
      <c r="HH223">
        <v>11.908099999999999</v>
      </c>
      <c r="HI223">
        <v>4.9634</v>
      </c>
      <c r="HJ223">
        <v>3.2919999999999998</v>
      </c>
      <c r="HK223">
        <v>9999</v>
      </c>
      <c r="HL223">
        <v>9999</v>
      </c>
      <c r="HM223">
        <v>9999</v>
      </c>
      <c r="HN223">
        <v>999.9</v>
      </c>
      <c r="HO223">
        <v>4.97018</v>
      </c>
      <c r="HP223">
        <v>1.8748499999999999</v>
      </c>
      <c r="HQ223">
        <v>1.8736299999999999</v>
      </c>
      <c r="HR223">
        <v>1.8727100000000001</v>
      </c>
      <c r="HS223">
        <v>1.8742399999999999</v>
      </c>
      <c r="HT223">
        <v>1.8692200000000001</v>
      </c>
      <c r="HU223">
        <v>1.87344</v>
      </c>
      <c r="HV223">
        <v>1.8784400000000001</v>
      </c>
      <c r="HW223">
        <v>0</v>
      </c>
      <c r="HX223">
        <v>0</v>
      </c>
      <c r="HY223">
        <v>0</v>
      </c>
      <c r="HZ223">
        <v>0</v>
      </c>
      <c r="IA223" t="s">
        <v>421</v>
      </c>
      <c r="IB223" t="s">
        <v>422</v>
      </c>
      <c r="IC223" t="s">
        <v>423</v>
      </c>
      <c r="ID223" t="s">
        <v>423</v>
      </c>
      <c r="IE223" t="s">
        <v>423</v>
      </c>
      <c r="IF223" t="s">
        <v>423</v>
      </c>
      <c r="IG223">
        <v>0</v>
      </c>
      <c r="IH223">
        <v>100</v>
      </c>
      <c r="II223">
        <v>100</v>
      </c>
      <c r="IJ223">
        <v>0.97799999999999998</v>
      </c>
      <c r="IK223">
        <v>0.315</v>
      </c>
      <c r="IL223">
        <v>0.94715589022609681</v>
      </c>
      <c r="IM223">
        <v>7.5022699049890511E-4</v>
      </c>
      <c r="IN223">
        <v>-1.9075414379404558E-6</v>
      </c>
      <c r="IO223">
        <v>4.87577687351772E-10</v>
      </c>
      <c r="IP223">
        <v>3.9981561729352938E-2</v>
      </c>
      <c r="IQ223">
        <v>-4.1806313054066763E-3</v>
      </c>
      <c r="IR223">
        <v>9.7520324251473139E-4</v>
      </c>
      <c r="IS223">
        <v>-7.2278216180753071E-6</v>
      </c>
      <c r="IT223">
        <v>1</v>
      </c>
      <c r="IU223">
        <v>1943</v>
      </c>
      <c r="IV223">
        <v>1</v>
      </c>
      <c r="IW223">
        <v>21</v>
      </c>
      <c r="IX223">
        <v>1.6</v>
      </c>
      <c r="IY223">
        <v>1.8</v>
      </c>
      <c r="IZ223">
        <v>1.06934</v>
      </c>
      <c r="JA223">
        <v>2.4121100000000002</v>
      </c>
      <c r="JB223">
        <v>1.42578</v>
      </c>
      <c r="JC223">
        <v>2.2631800000000002</v>
      </c>
      <c r="JD223">
        <v>1.5478499999999999</v>
      </c>
      <c r="JE223">
        <v>2.3010299999999999</v>
      </c>
      <c r="JF223">
        <v>33.221600000000002</v>
      </c>
      <c r="JG223">
        <v>13.8781</v>
      </c>
      <c r="JH223">
        <v>18</v>
      </c>
      <c r="JI223">
        <v>621.76900000000001</v>
      </c>
      <c r="JJ223">
        <v>435.55099999999999</v>
      </c>
      <c r="JK223">
        <v>26.970099999999999</v>
      </c>
      <c r="JL223">
        <v>28.3627</v>
      </c>
      <c r="JM223">
        <v>29.999700000000001</v>
      </c>
      <c r="JN223">
        <v>28.421500000000002</v>
      </c>
      <c r="JO223">
        <v>28.3825</v>
      </c>
      <c r="JP223">
        <v>21.444700000000001</v>
      </c>
      <c r="JQ223">
        <v>0</v>
      </c>
      <c r="JR223">
        <v>100</v>
      </c>
      <c r="JS223">
        <v>-999.9</v>
      </c>
      <c r="JT223">
        <v>409.43200000000002</v>
      </c>
      <c r="JU223">
        <v>25</v>
      </c>
      <c r="JV223">
        <v>94.750900000000001</v>
      </c>
      <c r="JW223">
        <v>101.056</v>
      </c>
    </row>
    <row r="224" spans="1:283" x14ac:dyDescent="0.2">
      <c r="A224">
        <v>208</v>
      </c>
      <c r="B224">
        <v>1690421363.5</v>
      </c>
      <c r="C224">
        <v>42993.400000095367</v>
      </c>
      <c r="D224" t="s">
        <v>1403</v>
      </c>
      <c r="E224" t="s">
        <v>1404</v>
      </c>
      <c r="F224">
        <v>15</v>
      </c>
      <c r="P224">
        <v>1690421355.75</v>
      </c>
      <c r="Q224">
        <f t="shared" si="111"/>
        <v>5.7685973812902566E-4</v>
      </c>
      <c r="R224">
        <f t="shared" si="112"/>
        <v>0.57685973812902569</v>
      </c>
      <c r="S224">
        <f t="shared" si="113"/>
        <v>-1.2543263830178271</v>
      </c>
      <c r="T224">
        <f t="shared" si="114"/>
        <v>410.09453333333329</v>
      </c>
      <c r="U224">
        <f t="shared" si="115"/>
        <v>441.36707356131512</v>
      </c>
      <c r="V224">
        <f t="shared" si="116"/>
        <v>44.654444186200919</v>
      </c>
      <c r="W224">
        <f t="shared" si="117"/>
        <v>41.490506534705169</v>
      </c>
      <c r="X224">
        <f t="shared" si="118"/>
        <v>5.2043181068133958E-2</v>
      </c>
      <c r="Y224">
        <f>IF(LEFT(CS224,1)&lt;&gt;"0",IF(LEFT(CS224,1)="1",3,CT224),$D$5+$E$5*(DJ224*DC224/($K$5*1000))+$F$5*(DJ224*DC224/($K$5*1000))*MAX(MIN(CQ224,$J$5),$I$5)*MAX(MIN(CQ224,$J$5),$I$5)+$G$5*MAX(MIN(CQ224,$J$5),$I$5)*(DJ224*DC224/($K$5*1000))+$H$5*(DJ224*DC224/($K$5*1000))*(DJ224*DC224/($K$5*1000)))</f>
        <v>2.9491834280048232</v>
      </c>
      <c r="Z224">
        <f t="shared" si="119"/>
        <v>5.1538308690038698E-2</v>
      </c>
      <c r="AA224">
        <f t="shared" si="120"/>
        <v>3.2256395415078881E-2</v>
      </c>
      <c r="AB224">
        <f t="shared" si="121"/>
        <v>3.9888988359855588E-3</v>
      </c>
      <c r="AC224">
        <f>(DE224+(AB224+2*0.95*0.0000000567*(((DE224+$B$7)+273)^4-(DE224+273)^4)-44100*Q224)/(1.84*29.3*Y224+8*0.95*0.0000000567*(DE224+273)^3))</f>
        <v>26.454852541211746</v>
      </c>
      <c r="AD224">
        <f>($C$7*DF224+$D$7*DG224+$E$7*AC224)</f>
        <v>26.16868666666668</v>
      </c>
      <c r="AE224">
        <f t="shared" si="122"/>
        <v>3.4080866044641778</v>
      </c>
      <c r="AF224">
        <f t="shared" si="123"/>
        <v>65.994512414965783</v>
      </c>
      <c r="AG224">
        <f t="shared" si="124"/>
        <v>2.3076613750166066</v>
      </c>
      <c r="AH224">
        <f t="shared" si="125"/>
        <v>3.4967473666693705</v>
      </c>
      <c r="AI224">
        <f t="shared" si="126"/>
        <v>1.1004252294475712</v>
      </c>
      <c r="AJ224">
        <f t="shared" si="127"/>
        <v>-25.43951445149003</v>
      </c>
      <c r="AK224">
        <f t="shared" si="128"/>
        <v>69.206882991912551</v>
      </c>
      <c r="AL224">
        <f>2*0.95*0.0000000567*(((DE224+$B$7)+273)^4-(AD224+273)^4)</f>
        <v>5.0333231343843661</v>
      </c>
      <c r="AM224">
        <f t="shared" si="129"/>
        <v>48.804680573642869</v>
      </c>
      <c r="AN224">
        <v>0</v>
      </c>
      <c r="AO224">
        <v>0</v>
      </c>
      <c r="AP224">
        <f>IF(AN224*$H$13&gt;=AR224,1,(AR224/(AR224-AN224*$H$13)))</f>
        <v>1</v>
      </c>
      <c r="AQ224">
        <f t="shared" si="130"/>
        <v>0</v>
      </c>
      <c r="AR224">
        <f>MAX(0,($B$13+$C$13*DJ224)/(1+$D$13*DJ224)*DC224/(DE224+273)*$E$13)</f>
        <v>53540.846358943942</v>
      </c>
      <c r="AS224" t="s">
        <v>1405</v>
      </c>
      <c r="AT224">
        <v>10485.700000000001</v>
      </c>
      <c r="AU224">
        <v>578.14839999999992</v>
      </c>
      <c r="AV224">
        <v>2781.47</v>
      </c>
      <c r="AW224">
        <f t="shared" si="131"/>
        <v>0.79214285971087228</v>
      </c>
      <c r="AX224">
        <v>-1.254326383017941</v>
      </c>
      <c r="AY224" t="s">
        <v>417</v>
      </c>
      <c r="AZ224" t="s">
        <v>417</v>
      </c>
      <c r="BA224">
        <v>0</v>
      </c>
      <c r="BB224">
        <v>0</v>
      </c>
      <c r="BC224" t="e">
        <f t="shared" si="132"/>
        <v>#DIV/0!</v>
      </c>
      <c r="BD224">
        <v>0.5</v>
      </c>
      <c r="BE224">
        <f t="shared" si="133"/>
        <v>2.0994204399923999E-2</v>
      </c>
      <c r="BF224">
        <f t="shared" si="134"/>
        <v>-1.2543263830178271</v>
      </c>
      <c r="BG224" t="e">
        <f t="shared" si="135"/>
        <v>#DIV/0!</v>
      </c>
      <c r="BH224">
        <f t="shared" si="136"/>
        <v>5.4257298898620523E-12</v>
      </c>
      <c r="BI224" t="e">
        <f t="shared" si="137"/>
        <v>#DIV/0!</v>
      </c>
      <c r="BJ224" t="e">
        <f t="shared" si="138"/>
        <v>#DIV/0!</v>
      </c>
      <c r="BK224" t="s">
        <v>417</v>
      </c>
      <c r="BL224">
        <v>0</v>
      </c>
      <c r="BM224" t="e">
        <f t="shared" si="139"/>
        <v>#DIV/0!</v>
      </c>
      <c r="BN224" t="e">
        <f t="shared" si="140"/>
        <v>#DIV/0!</v>
      </c>
      <c r="BO224" t="e">
        <f t="shared" si="141"/>
        <v>#DIV/0!</v>
      </c>
      <c r="BP224" t="e">
        <f t="shared" si="142"/>
        <v>#DIV/0!</v>
      </c>
      <c r="BQ224">
        <f t="shared" si="143"/>
        <v>0</v>
      </c>
      <c r="BR224">
        <f t="shared" si="144"/>
        <v>1.262398553166274</v>
      </c>
      <c r="BS224" t="e">
        <f t="shared" si="145"/>
        <v>#DIV/0!</v>
      </c>
      <c r="BT224" t="e">
        <f t="shared" si="146"/>
        <v>#DIV/0!</v>
      </c>
      <c r="BU224">
        <v>3524</v>
      </c>
      <c r="BV224">
        <v>300</v>
      </c>
      <c r="BW224">
        <v>300</v>
      </c>
      <c r="BX224">
        <v>300</v>
      </c>
      <c r="BY224">
        <v>10485.700000000001</v>
      </c>
      <c r="BZ224">
        <v>2694.29</v>
      </c>
      <c r="CA224">
        <v>-8.6928100000000005E-3</v>
      </c>
      <c r="CB224">
        <v>-13.71</v>
      </c>
      <c r="CC224" t="s">
        <v>417</v>
      </c>
      <c r="CD224" t="s">
        <v>417</v>
      </c>
      <c r="CE224" t="s">
        <v>417</v>
      </c>
      <c r="CF224" t="s">
        <v>417</v>
      </c>
      <c r="CG224" t="s">
        <v>417</v>
      </c>
      <c r="CH224" t="s">
        <v>417</v>
      </c>
      <c r="CI224" t="s">
        <v>417</v>
      </c>
      <c r="CJ224" t="s">
        <v>417</v>
      </c>
      <c r="CK224" t="s">
        <v>417</v>
      </c>
      <c r="CL224" t="s">
        <v>417</v>
      </c>
      <c r="CM224">
        <f>$B$11*DK224+$C$11*DL224+$F$11*DW224*(1-DZ224)</f>
        <v>4.9993099999999999E-2</v>
      </c>
      <c r="CN224">
        <f t="shared" si="147"/>
        <v>2.0994204399923999E-2</v>
      </c>
      <c r="CO224">
        <f>($B$11*$D$9+$C$11*$D$9+$F$11*((EJ224+EB224)/MAX(EJ224+EB224+EK224, 0.1)*$I$9+EK224/MAX(EJ224+EB224+EK224, 0.1)*$J$9))/($B$11+$C$11+$F$11)</f>
        <v>0.41994203999999996</v>
      </c>
      <c r="CP224">
        <f>($B$11*$K$9+$C$11*$K$9+$F$11*((EJ224+EB224)/MAX(EJ224+EB224+EK224, 0.1)*$P$9+EK224/MAX(EJ224+EB224+EK224, 0.1)*$Q$9))/($B$11+$C$11+$F$11)</f>
        <v>7.9788987599999986E-2</v>
      </c>
      <c r="CQ224">
        <v>6</v>
      </c>
      <c r="CR224">
        <v>0.5</v>
      </c>
      <c r="CS224" t="s">
        <v>418</v>
      </c>
      <c r="CT224">
        <v>2</v>
      </c>
      <c r="CU224">
        <v>1690421355.75</v>
      </c>
      <c r="CV224">
        <v>410.09453333333329</v>
      </c>
      <c r="CW224">
        <v>409.07706666666672</v>
      </c>
      <c r="CX224">
        <v>22.80905666666666</v>
      </c>
      <c r="CY224">
        <v>22.245516666666671</v>
      </c>
      <c r="CZ224">
        <v>409.14153333333331</v>
      </c>
      <c r="DA224">
        <v>22.492056666666659</v>
      </c>
      <c r="DB224">
        <v>600.17259999999987</v>
      </c>
      <c r="DC224">
        <v>101.0731333333333</v>
      </c>
      <c r="DD224">
        <v>9.9896693333333328E-2</v>
      </c>
      <c r="DE224">
        <v>26.603960000000001</v>
      </c>
      <c r="DF224">
        <v>26.16868666666668</v>
      </c>
      <c r="DG224">
        <v>999.9000000000002</v>
      </c>
      <c r="DH224">
        <v>0</v>
      </c>
      <c r="DI224">
        <v>0</v>
      </c>
      <c r="DJ224">
        <v>10004.985000000001</v>
      </c>
      <c r="DK224">
        <v>0</v>
      </c>
      <c r="DL224">
        <v>10.360986666666671</v>
      </c>
      <c r="DM224">
        <v>1.042189966666667</v>
      </c>
      <c r="DN224">
        <v>419.70726666666661</v>
      </c>
      <c r="DO224">
        <v>418.38419999999991</v>
      </c>
      <c r="DP224">
        <v>0.59910370000000002</v>
      </c>
      <c r="DQ224">
        <v>409.07706666666672</v>
      </c>
      <c r="DR224">
        <v>22.245516666666671</v>
      </c>
      <c r="DS224">
        <v>2.3089766666666671</v>
      </c>
      <c r="DT224">
        <v>2.2484233333333341</v>
      </c>
      <c r="DU224">
        <v>19.73916333333333</v>
      </c>
      <c r="DV224">
        <v>19.311579999999999</v>
      </c>
      <c r="DW224">
        <v>4.9993099999999999E-2</v>
      </c>
      <c r="DX224">
        <v>0</v>
      </c>
      <c r="DY224">
        <v>0</v>
      </c>
      <c r="DZ224">
        <v>0</v>
      </c>
      <c r="EA224">
        <v>578.07999999999993</v>
      </c>
      <c r="EB224">
        <v>4.9993099999999999E-2</v>
      </c>
      <c r="EC224">
        <v>39.094666666666647</v>
      </c>
      <c r="ED224">
        <v>-1.3926666666666669</v>
      </c>
      <c r="EE224">
        <v>35.311999999999998</v>
      </c>
      <c r="EF224">
        <v>39.366433333333333</v>
      </c>
      <c r="EG224">
        <v>37.504033333333332</v>
      </c>
      <c r="EH224">
        <v>40.105966666666653</v>
      </c>
      <c r="EI224">
        <v>37.968499999999992</v>
      </c>
      <c r="EJ224">
        <v>0</v>
      </c>
      <c r="EK224">
        <v>0</v>
      </c>
      <c r="EL224">
        <v>0</v>
      </c>
      <c r="EM224">
        <v>142.79999995231631</v>
      </c>
      <c r="EN224">
        <v>0</v>
      </c>
      <c r="EO224">
        <v>578.14839999999992</v>
      </c>
      <c r="EP224">
        <v>12.88307694478755</v>
      </c>
      <c r="EQ224">
        <v>-11.835384518658159</v>
      </c>
      <c r="ER224">
        <v>38.806399999999996</v>
      </c>
      <c r="ES224">
        <v>15</v>
      </c>
      <c r="ET224">
        <v>1690421385.5</v>
      </c>
      <c r="EU224" t="s">
        <v>1406</v>
      </c>
      <c r="EV224">
        <v>1690421385.5</v>
      </c>
      <c r="EW224">
        <v>1690421384</v>
      </c>
      <c r="EX224">
        <v>164</v>
      </c>
      <c r="EY224">
        <v>-2.5000000000000001E-2</v>
      </c>
      <c r="EZ224">
        <v>-0.02</v>
      </c>
      <c r="FA224">
        <v>0.95299999999999996</v>
      </c>
      <c r="FB224">
        <v>0.317</v>
      </c>
      <c r="FC224">
        <v>409</v>
      </c>
      <c r="FD224">
        <v>22</v>
      </c>
      <c r="FE224">
        <v>0.54</v>
      </c>
      <c r="FF224">
        <v>0.21</v>
      </c>
      <c r="FG224">
        <v>-1.286127645689161</v>
      </c>
      <c r="FH224">
        <v>-0.67525555565350714</v>
      </c>
      <c r="FI224">
        <v>5.2113257448669972E-2</v>
      </c>
      <c r="FJ224">
        <v>1</v>
      </c>
      <c r="FK224">
        <v>1.014852634146342</v>
      </c>
      <c r="FL224">
        <v>0.55989505923345306</v>
      </c>
      <c r="FM224">
        <v>5.8622965677848062E-2</v>
      </c>
      <c r="FN224">
        <v>1</v>
      </c>
      <c r="FO224">
        <v>410.11958064516131</v>
      </c>
      <c r="FP224">
        <v>-0.1203387096780373</v>
      </c>
      <c r="FQ224">
        <v>1.9398660069375361E-2</v>
      </c>
      <c r="FR224">
        <v>1</v>
      </c>
      <c r="FS224">
        <v>0.59451643902439022</v>
      </c>
      <c r="FT224">
        <v>6.6597052264809165E-2</v>
      </c>
      <c r="FU224">
        <v>7.2135121923180383E-3</v>
      </c>
      <c r="FV224">
        <v>1</v>
      </c>
      <c r="FW224">
        <v>22.842316129032259</v>
      </c>
      <c r="FX224">
        <v>0.101738709677392</v>
      </c>
      <c r="FY224">
        <v>7.6520331168951601E-3</v>
      </c>
      <c r="FZ224">
        <v>1</v>
      </c>
      <c r="GA224">
        <v>5</v>
      </c>
      <c r="GB224">
        <v>5</v>
      </c>
      <c r="GC224" t="s">
        <v>420</v>
      </c>
      <c r="GD224">
        <v>3.1769099999999999</v>
      </c>
      <c r="GE224">
        <v>2.7969599999999999</v>
      </c>
      <c r="GF224">
        <v>0.10263600000000001</v>
      </c>
      <c r="GG224">
        <v>0.103142</v>
      </c>
      <c r="GH224">
        <v>0.11548799999999999</v>
      </c>
      <c r="GI224">
        <v>0.114631</v>
      </c>
      <c r="GJ224">
        <v>27930.2</v>
      </c>
      <c r="GK224">
        <v>22289.1</v>
      </c>
      <c r="GL224">
        <v>29094.2</v>
      </c>
      <c r="GM224">
        <v>24349.599999999999</v>
      </c>
      <c r="GN224">
        <v>32711.8</v>
      </c>
      <c r="GO224">
        <v>31454.5</v>
      </c>
      <c r="GP224">
        <v>40118.6</v>
      </c>
      <c r="GQ224">
        <v>39726.400000000001</v>
      </c>
      <c r="GR224">
        <v>2.1455000000000002</v>
      </c>
      <c r="GS224">
        <v>1.8782700000000001</v>
      </c>
      <c r="GT224">
        <v>0.110101</v>
      </c>
      <c r="GU224">
        <v>0</v>
      </c>
      <c r="GV224">
        <v>24.345400000000001</v>
      </c>
      <c r="GW224">
        <v>999.9</v>
      </c>
      <c r="GX224">
        <v>65.2</v>
      </c>
      <c r="GY224">
        <v>30.2</v>
      </c>
      <c r="GZ224">
        <v>27.8018</v>
      </c>
      <c r="HA224">
        <v>62.544499999999999</v>
      </c>
      <c r="HB224">
        <v>29.5913</v>
      </c>
      <c r="HC224">
        <v>1</v>
      </c>
      <c r="HD224">
        <v>6.3950699999999999E-2</v>
      </c>
      <c r="HE224">
        <v>0</v>
      </c>
      <c r="HF224">
        <v>20.2956</v>
      </c>
      <c r="HG224">
        <v>5.22837</v>
      </c>
      <c r="HH224">
        <v>11.908099999999999</v>
      </c>
      <c r="HI224">
        <v>4.9638</v>
      </c>
      <c r="HJ224">
        <v>3.2919999999999998</v>
      </c>
      <c r="HK224">
        <v>9999</v>
      </c>
      <c r="HL224">
        <v>9999</v>
      </c>
      <c r="HM224">
        <v>9999</v>
      </c>
      <c r="HN224">
        <v>999.9</v>
      </c>
      <c r="HO224">
        <v>4.9701899999999997</v>
      </c>
      <c r="HP224">
        <v>1.8748499999999999</v>
      </c>
      <c r="HQ224">
        <v>1.8735999999999999</v>
      </c>
      <c r="HR224">
        <v>1.8727100000000001</v>
      </c>
      <c r="HS224">
        <v>1.8742399999999999</v>
      </c>
      <c r="HT224">
        <v>1.8692</v>
      </c>
      <c r="HU224">
        <v>1.87347</v>
      </c>
      <c r="HV224">
        <v>1.87842</v>
      </c>
      <c r="HW224">
        <v>0</v>
      </c>
      <c r="HX224">
        <v>0</v>
      </c>
      <c r="HY224">
        <v>0</v>
      </c>
      <c r="HZ224">
        <v>0</v>
      </c>
      <c r="IA224" t="s">
        <v>421</v>
      </c>
      <c r="IB224" t="s">
        <v>422</v>
      </c>
      <c r="IC224" t="s">
        <v>423</v>
      </c>
      <c r="ID224" t="s">
        <v>423</v>
      </c>
      <c r="IE224" t="s">
        <v>423</v>
      </c>
      <c r="IF224" t="s">
        <v>423</v>
      </c>
      <c r="IG224">
        <v>0</v>
      </c>
      <c r="IH224">
        <v>100</v>
      </c>
      <c r="II224">
        <v>100</v>
      </c>
      <c r="IJ224">
        <v>0.95299999999999996</v>
      </c>
      <c r="IK224">
        <v>0.317</v>
      </c>
      <c r="IL224">
        <v>0.95661531660727828</v>
      </c>
      <c r="IM224">
        <v>7.5022699049890511E-4</v>
      </c>
      <c r="IN224">
        <v>-1.9075414379404558E-6</v>
      </c>
      <c r="IO224">
        <v>4.87577687351772E-10</v>
      </c>
      <c r="IP224">
        <v>3.5485371253160293E-2</v>
      </c>
      <c r="IQ224">
        <v>-4.1806313054066763E-3</v>
      </c>
      <c r="IR224">
        <v>9.7520324251473139E-4</v>
      </c>
      <c r="IS224">
        <v>-7.2278216180753071E-6</v>
      </c>
      <c r="IT224">
        <v>1</v>
      </c>
      <c r="IU224">
        <v>1943</v>
      </c>
      <c r="IV224">
        <v>1</v>
      </c>
      <c r="IW224">
        <v>21</v>
      </c>
      <c r="IX224">
        <v>2</v>
      </c>
      <c r="IY224">
        <v>2.1</v>
      </c>
      <c r="IZ224">
        <v>1.06934</v>
      </c>
      <c r="JA224">
        <v>2.4133300000000002</v>
      </c>
      <c r="JB224">
        <v>1.42578</v>
      </c>
      <c r="JC224">
        <v>2.2631800000000002</v>
      </c>
      <c r="JD224">
        <v>1.5478499999999999</v>
      </c>
      <c r="JE224">
        <v>2.3083499999999999</v>
      </c>
      <c r="JF224">
        <v>33.109900000000003</v>
      </c>
      <c r="JG224">
        <v>13.869400000000001</v>
      </c>
      <c r="JH224">
        <v>18</v>
      </c>
      <c r="JI224">
        <v>622.91399999999999</v>
      </c>
      <c r="JJ224">
        <v>434.81400000000002</v>
      </c>
      <c r="JK224">
        <v>26.733699999999999</v>
      </c>
      <c r="JL224">
        <v>28.1875</v>
      </c>
      <c r="JM224">
        <v>29.9998</v>
      </c>
      <c r="JN224">
        <v>28.270499999999998</v>
      </c>
      <c r="JO224">
        <v>28.2364</v>
      </c>
      <c r="JP224">
        <v>21.424399999999999</v>
      </c>
      <c r="JQ224">
        <v>0</v>
      </c>
      <c r="JR224">
        <v>100</v>
      </c>
      <c r="JS224">
        <v>-999.9</v>
      </c>
      <c r="JT224">
        <v>409.01799999999997</v>
      </c>
      <c r="JU224">
        <v>25</v>
      </c>
      <c r="JV224">
        <v>94.777600000000007</v>
      </c>
      <c r="JW224">
        <v>101.072</v>
      </c>
    </row>
    <row r="225" spans="1:283" x14ac:dyDescent="0.2">
      <c r="A225">
        <v>209</v>
      </c>
      <c r="B225">
        <v>1690421496</v>
      </c>
      <c r="C225">
        <v>43125.900000095367</v>
      </c>
      <c r="D225" t="s">
        <v>1407</v>
      </c>
      <c r="E225" t="s">
        <v>1408</v>
      </c>
      <c r="F225">
        <v>15</v>
      </c>
      <c r="P225">
        <v>1690421488.25</v>
      </c>
      <c r="Q225">
        <f t="shared" si="111"/>
        <v>6.2687003696839104E-5</v>
      </c>
      <c r="R225">
        <f t="shared" si="112"/>
        <v>6.2687003696839105E-2</v>
      </c>
      <c r="S225">
        <f t="shared" si="113"/>
        <v>-0.57889598324450153</v>
      </c>
      <c r="T225">
        <f t="shared" si="114"/>
        <v>409.98666666666662</v>
      </c>
      <c r="U225">
        <f t="shared" si="115"/>
        <v>571.98666994342068</v>
      </c>
      <c r="V225">
        <f t="shared" si="116"/>
        <v>57.866759936091121</v>
      </c>
      <c r="W225">
        <f t="shared" si="117"/>
        <v>41.477540061108385</v>
      </c>
      <c r="X225">
        <f t="shared" si="118"/>
        <v>5.4182380838410709E-3</v>
      </c>
      <c r="Y225">
        <f>IF(LEFT(CS225,1)&lt;&gt;"0",IF(LEFT(CS225,1)="1",3,CT225),$D$5+$E$5*(DJ225*DC225/($K$5*1000))+$F$5*(DJ225*DC225/($K$5*1000))*MAX(MIN(CQ225,$J$5),$I$5)*MAX(MIN(CQ225,$J$5),$I$5)+$G$5*MAX(MIN(CQ225,$J$5),$I$5)*(DJ225*DC225/($K$5*1000))+$H$5*(DJ225*DC225/($K$5*1000))*(DJ225*DC225/($K$5*1000)))</f>
        <v>2.9484105834143377</v>
      </c>
      <c r="Z225">
        <f t="shared" si="119"/>
        <v>5.4127125131994275E-3</v>
      </c>
      <c r="AA225">
        <f t="shared" si="120"/>
        <v>3.3834412905349356E-3</v>
      </c>
      <c r="AB225">
        <f t="shared" si="121"/>
        <v>3.9888988359855588E-3</v>
      </c>
      <c r="AC225">
        <f>(DE225+(AB225+2*0.95*0.0000000567*(((DE225+$B$7)+273)^4-(DE225+273)^4)-44100*Q225)/(1.84*29.3*Y225+8*0.95*0.0000000567*(DE225+273)^3))</f>
        <v>26.441128522557019</v>
      </c>
      <c r="AD225">
        <f>($C$7*DF225+$D$7*DG225+$E$7*AC225)</f>
        <v>26.083396666666669</v>
      </c>
      <c r="AE225">
        <f t="shared" si="122"/>
        <v>3.3909458443486651</v>
      </c>
      <c r="AF225">
        <f t="shared" si="123"/>
        <v>64.960336238655842</v>
      </c>
      <c r="AG225">
        <f t="shared" si="124"/>
        <v>2.251950931796423</v>
      </c>
      <c r="AH225">
        <f t="shared" si="125"/>
        <v>3.4666552887334938</v>
      </c>
      <c r="AI225">
        <f t="shared" si="126"/>
        <v>1.1389949125522421</v>
      </c>
      <c r="AJ225">
        <f t="shared" si="127"/>
        <v>-2.7644968630306046</v>
      </c>
      <c r="AK225">
        <f t="shared" si="128"/>
        <v>59.436345676603395</v>
      </c>
      <c r="AL225">
        <f>2*0.95*0.0000000567*(((DE225+$B$7)+273)^4-(AD225+273)^4)</f>
        <v>4.3188350709732681</v>
      </c>
      <c r="AM225">
        <f t="shared" si="129"/>
        <v>60.994672783382043</v>
      </c>
      <c r="AN225">
        <v>0</v>
      </c>
      <c r="AO225">
        <v>0</v>
      </c>
      <c r="AP225">
        <f>IF(AN225*$H$13&gt;=AR225,1,(AR225/(AR225-AN225*$H$13)))</f>
        <v>1</v>
      </c>
      <c r="AQ225">
        <f t="shared" si="130"/>
        <v>0</v>
      </c>
      <c r="AR225">
        <f>MAX(0,($B$13+$C$13*DJ225)/(1+$D$13*DJ225)*DC225/(DE225+273)*$E$13)</f>
        <v>53544.399098283859</v>
      </c>
      <c r="AS225" t="s">
        <v>1409</v>
      </c>
      <c r="AT225">
        <v>10477.9</v>
      </c>
      <c r="AU225">
        <v>597.81192307692322</v>
      </c>
      <c r="AV225">
        <v>3088.68</v>
      </c>
      <c r="AW225">
        <f t="shared" si="131"/>
        <v>0.80645067696332307</v>
      </c>
      <c r="AX225">
        <v>-0.57889598324450153</v>
      </c>
      <c r="AY225" t="s">
        <v>417</v>
      </c>
      <c r="AZ225" t="s">
        <v>417</v>
      </c>
      <c r="BA225">
        <v>0</v>
      </c>
      <c r="BB225">
        <v>0</v>
      </c>
      <c r="BC225" t="e">
        <f t="shared" si="132"/>
        <v>#DIV/0!</v>
      </c>
      <c r="BD225">
        <v>0.5</v>
      </c>
      <c r="BE225">
        <f t="shared" si="133"/>
        <v>2.0994204399923999E-2</v>
      </c>
      <c r="BF225">
        <f t="shared" si="134"/>
        <v>-0.57889598324450153</v>
      </c>
      <c r="BG225" t="e">
        <f t="shared" si="135"/>
        <v>#DIV/0!</v>
      </c>
      <c r="BH225">
        <f t="shared" si="136"/>
        <v>0</v>
      </c>
      <c r="BI225" t="e">
        <f t="shared" si="137"/>
        <v>#DIV/0!</v>
      </c>
      <c r="BJ225" t="e">
        <f t="shared" si="138"/>
        <v>#DIV/0!</v>
      </c>
      <c r="BK225" t="s">
        <v>417</v>
      </c>
      <c r="BL225">
        <v>0</v>
      </c>
      <c r="BM225" t="e">
        <f t="shared" si="139"/>
        <v>#DIV/0!</v>
      </c>
      <c r="BN225" t="e">
        <f t="shared" si="140"/>
        <v>#DIV/0!</v>
      </c>
      <c r="BO225" t="e">
        <f t="shared" si="141"/>
        <v>#DIV/0!</v>
      </c>
      <c r="BP225" t="e">
        <f t="shared" si="142"/>
        <v>#DIV/0!</v>
      </c>
      <c r="BQ225">
        <f t="shared" si="143"/>
        <v>0</v>
      </c>
      <c r="BR225">
        <f t="shared" si="144"/>
        <v>1.2400014391028644</v>
      </c>
      <c r="BS225" t="e">
        <f t="shared" si="145"/>
        <v>#DIV/0!</v>
      </c>
      <c r="BT225" t="e">
        <f t="shared" si="146"/>
        <v>#DIV/0!</v>
      </c>
      <c r="BU225">
        <v>3525</v>
      </c>
      <c r="BV225">
        <v>300</v>
      </c>
      <c r="BW225">
        <v>300</v>
      </c>
      <c r="BX225">
        <v>300</v>
      </c>
      <c r="BY225">
        <v>10477.9</v>
      </c>
      <c r="BZ225">
        <v>3030.93</v>
      </c>
      <c r="CA225">
        <v>-8.6866100000000009E-3</v>
      </c>
      <c r="CB225">
        <v>-2.71</v>
      </c>
      <c r="CC225" t="s">
        <v>417</v>
      </c>
      <c r="CD225" t="s">
        <v>417</v>
      </c>
      <c r="CE225" t="s">
        <v>417</v>
      </c>
      <c r="CF225" t="s">
        <v>417</v>
      </c>
      <c r="CG225" t="s">
        <v>417</v>
      </c>
      <c r="CH225" t="s">
        <v>417</v>
      </c>
      <c r="CI225" t="s">
        <v>417</v>
      </c>
      <c r="CJ225" t="s">
        <v>417</v>
      </c>
      <c r="CK225" t="s">
        <v>417</v>
      </c>
      <c r="CL225" t="s">
        <v>417</v>
      </c>
      <c r="CM225">
        <f>$B$11*DK225+$C$11*DL225+$F$11*DW225*(1-DZ225)</f>
        <v>4.9993099999999999E-2</v>
      </c>
      <c r="CN225">
        <f t="shared" si="147"/>
        <v>2.0994204399923999E-2</v>
      </c>
      <c r="CO225">
        <f>($B$11*$D$9+$C$11*$D$9+$F$11*((EJ225+EB225)/MAX(EJ225+EB225+EK225, 0.1)*$I$9+EK225/MAX(EJ225+EB225+EK225, 0.1)*$J$9))/($B$11+$C$11+$F$11)</f>
        <v>0.41994203999999996</v>
      </c>
      <c r="CP225">
        <f>($B$11*$K$9+$C$11*$K$9+$F$11*((EJ225+EB225)/MAX(EJ225+EB225+EK225, 0.1)*$P$9+EK225/MAX(EJ225+EB225+EK225, 0.1)*$Q$9))/($B$11+$C$11+$F$11)</f>
        <v>7.9788987599999986E-2</v>
      </c>
      <c r="CQ225">
        <v>6</v>
      </c>
      <c r="CR225">
        <v>0.5</v>
      </c>
      <c r="CS225" t="s">
        <v>418</v>
      </c>
      <c r="CT225">
        <v>2</v>
      </c>
      <c r="CU225">
        <v>1690421488.25</v>
      </c>
      <c r="CV225">
        <v>409.98666666666662</v>
      </c>
      <c r="CW225">
        <v>409.43366666666662</v>
      </c>
      <c r="CX225">
        <v>22.259513333333331</v>
      </c>
      <c r="CY225">
        <v>22.19824333333333</v>
      </c>
      <c r="CZ225">
        <v>409.07366666666661</v>
      </c>
      <c r="DA225">
        <v>21.943513333333328</v>
      </c>
      <c r="DB225">
        <v>600.21173333333331</v>
      </c>
      <c r="DC225">
        <v>101.0678333333334</v>
      </c>
      <c r="DD225">
        <v>0.10018854000000001</v>
      </c>
      <c r="DE225">
        <v>26.45731666666666</v>
      </c>
      <c r="DF225">
        <v>26.083396666666669</v>
      </c>
      <c r="DG225">
        <v>999.9000000000002</v>
      </c>
      <c r="DH225">
        <v>0</v>
      </c>
      <c r="DI225">
        <v>0</v>
      </c>
      <c r="DJ225">
        <v>10001.117666666671</v>
      </c>
      <c r="DK225">
        <v>0</v>
      </c>
      <c r="DL225">
        <v>6.1756979999999997</v>
      </c>
      <c r="DM225">
        <v>0.59289456666666673</v>
      </c>
      <c r="DN225">
        <v>419.37113333333338</v>
      </c>
      <c r="DO225">
        <v>418.72866666666658</v>
      </c>
      <c r="DP225">
        <v>8.3914696666666663E-2</v>
      </c>
      <c r="DQ225">
        <v>409.43366666666662</v>
      </c>
      <c r="DR225">
        <v>22.19824333333333</v>
      </c>
      <c r="DS225">
        <v>2.2520090000000001</v>
      </c>
      <c r="DT225">
        <v>2.243528</v>
      </c>
      <c r="DU225">
        <v>19.337166666666668</v>
      </c>
      <c r="DV225">
        <v>19.276563333333328</v>
      </c>
      <c r="DW225">
        <v>4.9993099999999999E-2</v>
      </c>
      <c r="DX225">
        <v>0</v>
      </c>
      <c r="DY225">
        <v>0</v>
      </c>
      <c r="DZ225">
        <v>0</v>
      </c>
      <c r="EA225">
        <v>597.87999999999988</v>
      </c>
      <c r="EB225">
        <v>4.9993099999999999E-2</v>
      </c>
      <c r="EC225">
        <v>37.974666666666671</v>
      </c>
      <c r="ED225">
        <v>-0.89100000000000001</v>
      </c>
      <c r="EE225">
        <v>35.807866666666662</v>
      </c>
      <c r="EF225">
        <v>40.29133333333332</v>
      </c>
      <c r="EG225">
        <v>38.129133333333343</v>
      </c>
      <c r="EH225">
        <v>41.853933333333323</v>
      </c>
      <c r="EI225">
        <v>38.624933333333338</v>
      </c>
      <c r="EJ225">
        <v>0</v>
      </c>
      <c r="EK225">
        <v>0</v>
      </c>
      <c r="EL225">
        <v>0</v>
      </c>
      <c r="EM225">
        <v>131.79999995231631</v>
      </c>
      <c r="EN225">
        <v>0</v>
      </c>
      <c r="EO225">
        <v>597.81192307692322</v>
      </c>
      <c r="EP225">
        <v>6.2314530277726314</v>
      </c>
      <c r="EQ225">
        <v>-6.8970939784204663</v>
      </c>
      <c r="ER225">
        <v>37.908461538461538</v>
      </c>
      <c r="ES225">
        <v>15</v>
      </c>
      <c r="ET225">
        <v>1690421513</v>
      </c>
      <c r="EU225" t="s">
        <v>1410</v>
      </c>
      <c r="EV225">
        <v>1690421513</v>
      </c>
      <c r="EW225">
        <v>1690421513</v>
      </c>
      <c r="EX225">
        <v>165</v>
      </c>
      <c r="EY225">
        <v>-4.1000000000000002E-2</v>
      </c>
      <c r="EZ225">
        <v>-0.02</v>
      </c>
      <c r="FA225">
        <v>0.91300000000000003</v>
      </c>
      <c r="FB225">
        <v>0.316</v>
      </c>
      <c r="FC225">
        <v>410</v>
      </c>
      <c r="FD225">
        <v>22</v>
      </c>
      <c r="FE225">
        <v>0.61</v>
      </c>
      <c r="FF225">
        <v>0.19</v>
      </c>
      <c r="FG225">
        <v>-0.62111900303706646</v>
      </c>
      <c r="FH225">
        <v>-0.43713259813294503</v>
      </c>
      <c r="FI225">
        <v>3.9675810728298948E-2</v>
      </c>
      <c r="FJ225">
        <v>1</v>
      </c>
      <c r="FK225">
        <v>0.584651225</v>
      </c>
      <c r="FL225">
        <v>0.28127733208255129</v>
      </c>
      <c r="FM225">
        <v>3.6768217357853711E-2</v>
      </c>
      <c r="FN225">
        <v>1</v>
      </c>
      <c r="FO225">
        <v>410.02653333333342</v>
      </c>
      <c r="FP225">
        <v>0.2256907675188852</v>
      </c>
      <c r="FQ225">
        <v>2.0374384789618581E-2</v>
      </c>
      <c r="FR225">
        <v>1</v>
      </c>
      <c r="FS225">
        <v>7.646761249999999E-2</v>
      </c>
      <c r="FT225">
        <v>0.15504255196998121</v>
      </c>
      <c r="FU225">
        <v>1.548883622194043E-2</v>
      </c>
      <c r="FV225">
        <v>1</v>
      </c>
      <c r="FW225">
        <v>22.28215333333333</v>
      </c>
      <c r="FX225">
        <v>8.8498331479433479E-2</v>
      </c>
      <c r="FY225">
        <v>7.0819834007774269E-3</v>
      </c>
      <c r="FZ225">
        <v>1</v>
      </c>
      <c r="GA225">
        <v>5</v>
      </c>
      <c r="GB225">
        <v>5</v>
      </c>
      <c r="GC225" t="s">
        <v>420</v>
      </c>
      <c r="GD225">
        <v>3.1773099999999999</v>
      </c>
      <c r="GE225">
        <v>2.7966899999999999</v>
      </c>
      <c r="GF225">
        <v>0.102671</v>
      </c>
      <c r="GG225">
        <v>0.103242</v>
      </c>
      <c r="GH225">
        <v>0.113508</v>
      </c>
      <c r="GI225">
        <v>0.114444</v>
      </c>
      <c r="GJ225">
        <v>27938.6</v>
      </c>
      <c r="GK225">
        <v>22291.7</v>
      </c>
      <c r="GL225">
        <v>29103</v>
      </c>
      <c r="GM225">
        <v>24354.400000000001</v>
      </c>
      <c r="GN225">
        <v>32795.5</v>
      </c>
      <c r="GO225">
        <v>31467.4</v>
      </c>
      <c r="GP225">
        <v>40130.1</v>
      </c>
      <c r="GQ225">
        <v>39734.5</v>
      </c>
      <c r="GR225">
        <v>2.1478999999999999</v>
      </c>
      <c r="GS225">
        <v>1.9045000000000001</v>
      </c>
      <c r="GT225">
        <v>0.116285</v>
      </c>
      <c r="GU225">
        <v>0</v>
      </c>
      <c r="GV225">
        <v>24.164300000000001</v>
      </c>
      <c r="GW225">
        <v>999.9</v>
      </c>
      <c r="GX225">
        <v>65.2</v>
      </c>
      <c r="GY225">
        <v>30.1</v>
      </c>
      <c r="GZ225">
        <v>27.641200000000001</v>
      </c>
      <c r="HA225">
        <v>62.054499999999997</v>
      </c>
      <c r="HB225">
        <v>28.950299999999999</v>
      </c>
      <c r="HC225">
        <v>1</v>
      </c>
      <c r="HD225">
        <v>5.1999499999999997E-2</v>
      </c>
      <c r="HE225">
        <v>0</v>
      </c>
      <c r="HF225">
        <v>20.294799999999999</v>
      </c>
      <c r="HG225">
        <v>5.2237299999999998</v>
      </c>
      <c r="HH225">
        <v>11.908099999999999</v>
      </c>
      <c r="HI225">
        <v>4.9630999999999998</v>
      </c>
      <c r="HJ225">
        <v>3.29135</v>
      </c>
      <c r="HK225">
        <v>9999</v>
      </c>
      <c r="HL225">
        <v>9999</v>
      </c>
      <c r="HM225">
        <v>9999</v>
      </c>
      <c r="HN225">
        <v>999.9</v>
      </c>
      <c r="HO225">
        <v>4.97018</v>
      </c>
      <c r="HP225">
        <v>1.87486</v>
      </c>
      <c r="HQ225">
        <v>1.8736299999999999</v>
      </c>
      <c r="HR225">
        <v>1.8727100000000001</v>
      </c>
      <c r="HS225">
        <v>1.8742300000000001</v>
      </c>
      <c r="HT225">
        <v>1.8692</v>
      </c>
      <c r="HU225">
        <v>1.8734299999999999</v>
      </c>
      <c r="HV225">
        <v>1.87845</v>
      </c>
      <c r="HW225">
        <v>0</v>
      </c>
      <c r="HX225">
        <v>0</v>
      </c>
      <c r="HY225">
        <v>0</v>
      </c>
      <c r="HZ225">
        <v>0</v>
      </c>
      <c r="IA225" t="s">
        <v>421</v>
      </c>
      <c r="IB225" t="s">
        <v>422</v>
      </c>
      <c r="IC225" t="s">
        <v>423</v>
      </c>
      <c r="ID225" t="s">
        <v>423</v>
      </c>
      <c r="IE225" t="s">
        <v>423</v>
      </c>
      <c r="IF225" t="s">
        <v>423</v>
      </c>
      <c r="IG225">
        <v>0</v>
      </c>
      <c r="IH225">
        <v>100</v>
      </c>
      <c r="II225">
        <v>100</v>
      </c>
      <c r="IJ225">
        <v>0.91300000000000003</v>
      </c>
      <c r="IK225">
        <v>0.316</v>
      </c>
      <c r="IL225">
        <v>0.93179642682649066</v>
      </c>
      <c r="IM225">
        <v>7.5022699049890511E-4</v>
      </c>
      <c r="IN225">
        <v>-1.9075414379404558E-6</v>
      </c>
      <c r="IO225">
        <v>4.87577687351772E-10</v>
      </c>
      <c r="IP225">
        <v>3.7167276015062617E-2</v>
      </c>
      <c r="IQ225">
        <v>-4.1806313054066763E-3</v>
      </c>
      <c r="IR225">
        <v>9.7520324251473139E-4</v>
      </c>
      <c r="IS225">
        <v>-7.2278216180753071E-6</v>
      </c>
      <c r="IT225">
        <v>1</v>
      </c>
      <c r="IU225">
        <v>1943</v>
      </c>
      <c r="IV225">
        <v>1</v>
      </c>
      <c r="IW225">
        <v>21</v>
      </c>
      <c r="IX225">
        <v>1.8</v>
      </c>
      <c r="IY225">
        <v>1.9</v>
      </c>
      <c r="IZ225">
        <v>1.06934</v>
      </c>
      <c r="JA225">
        <v>2.4047900000000002</v>
      </c>
      <c r="JB225">
        <v>1.42578</v>
      </c>
      <c r="JC225">
        <v>2.2644000000000002</v>
      </c>
      <c r="JD225">
        <v>1.5478499999999999</v>
      </c>
      <c r="JE225">
        <v>2.4157700000000002</v>
      </c>
      <c r="JF225">
        <v>32.953699999999998</v>
      </c>
      <c r="JG225">
        <v>13.8431</v>
      </c>
      <c r="JH225">
        <v>18</v>
      </c>
      <c r="JI225">
        <v>623.00699999999995</v>
      </c>
      <c r="JJ225">
        <v>449.02100000000002</v>
      </c>
      <c r="JK225">
        <v>26.523099999999999</v>
      </c>
      <c r="JL225">
        <v>27.995200000000001</v>
      </c>
      <c r="JM225">
        <v>29.999600000000001</v>
      </c>
      <c r="JN225">
        <v>28.108899999999998</v>
      </c>
      <c r="JO225">
        <v>28.075800000000001</v>
      </c>
      <c r="JP225">
        <v>21.441500000000001</v>
      </c>
      <c r="JQ225">
        <v>0</v>
      </c>
      <c r="JR225">
        <v>100</v>
      </c>
      <c r="JS225">
        <v>-999.9</v>
      </c>
      <c r="JT225">
        <v>409.41800000000001</v>
      </c>
      <c r="JU225">
        <v>25</v>
      </c>
      <c r="JV225">
        <v>94.805400000000006</v>
      </c>
      <c r="JW225">
        <v>101.092</v>
      </c>
    </row>
    <row r="226" spans="1:283" x14ac:dyDescent="0.2">
      <c r="A226">
        <v>210</v>
      </c>
      <c r="B226">
        <v>1690421721</v>
      </c>
      <c r="C226">
        <v>43350.900000095367</v>
      </c>
      <c r="D226" t="s">
        <v>1411</v>
      </c>
      <c r="E226" t="s">
        <v>1412</v>
      </c>
      <c r="F226">
        <v>15</v>
      </c>
      <c r="P226">
        <v>1690421713</v>
      </c>
      <c r="Q226">
        <f t="shared" si="111"/>
        <v>6.476921715160138E-4</v>
      </c>
      <c r="R226">
        <f t="shared" si="112"/>
        <v>0.64769217151601377</v>
      </c>
      <c r="S226">
        <f t="shared" si="113"/>
        <v>-0.8796611932120203</v>
      </c>
      <c r="T226">
        <f t="shared" si="114"/>
        <v>410.07009677419347</v>
      </c>
      <c r="U226">
        <f t="shared" si="115"/>
        <v>426.93306100592059</v>
      </c>
      <c r="V226">
        <f t="shared" si="116"/>
        <v>43.194208563240117</v>
      </c>
      <c r="W226">
        <f t="shared" si="117"/>
        <v>41.488127538960804</v>
      </c>
      <c r="X226">
        <f t="shared" si="118"/>
        <v>5.8288408150864356E-2</v>
      </c>
      <c r="Y226">
        <f>IF(LEFT(CS226,1)&lt;&gt;"0",IF(LEFT(CS226,1)="1",3,CT226),$D$5+$E$5*(DJ226*DC226/($K$5*1000))+$F$5*(DJ226*DC226/($K$5*1000))*MAX(MIN(CQ226,$J$5),$I$5)*MAX(MIN(CQ226,$J$5),$I$5)+$G$5*MAX(MIN(CQ226,$J$5),$I$5)*(DJ226*DC226/($K$5*1000))+$H$5*(DJ226*DC226/($K$5*1000))*(DJ226*DC226/($K$5*1000)))</f>
        <v>2.9474027831309915</v>
      </c>
      <c r="Z226">
        <f t="shared" si="119"/>
        <v>5.765551197025387E-2</v>
      </c>
      <c r="AA226">
        <f t="shared" si="120"/>
        <v>3.6090985453955705E-2</v>
      </c>
      <c r="AB226">
        <f t="shared" si="121"/>
        <v>3.9888988359855588E-3</v>
      </c>
      <c r="AC226">
        <f>(DE226+(AB226+2*0.95*0.0000000567*(((DE226+$B$7)+273)^4-(DE226+273)^4)-44100*Q226)/(1.84*29.3*Y226+8*0.95*0.0000000567*(DE226+273)^3))</f>
        <v>26.141285175702951</v>
      </c>
      <c r="AD226">
        <f>($C$7*DF226+$D$7*DG226+$E$7*AC226)</f>
        <v>25.883429032258061</v>
      </c>
      <c r="AE226">
        <f t="shared" si="122"/>
        <v>3.351053175391757</v>
      </c>
      <c r="AF226">
        <f t="shared" si="123"/>
        <v>65.35669173050168</v>
      </c>
      <c r="AG226">
        <f t="shared" si="124"/>
        <v>2.2459278483138299</v>
      </c>
      <c r="AH226">
        <f t="shared" si="125"/>
        <v>3.4364160560251631</v>
      </c>
      <c r="AI226">
        <f t="shared" si="126"/>
        <v>1.1051253270779271</v>
      </c>
      <c r="AJ226">
        <f t="shared" si="127"/>
        <v>-28.563224763856208</v>
      </c>
      <c r="AK226">
        <f t="shared" si="128"/>
        <v>67.596733742173242</v>
      </c>
      <c r="AL226">
        <f>2*0.95*0.0000000567*(((DE226+$B$7)+273)^4-(AD226+273)^4)</f>
        <v>4.9048986010774653</v>
      </c>
      <c r="AM226">
        <f t="shared" si="129"/>
        <v>43.942396478230485</v>
      </c>
      <c r="AN226">
        <v>0</v>
      </c>
      <c r="AO226">
        <v>0</v>
      </c>
      <c r="AP226">
        <f>IF(AN226*$H$13&gt;=AR226,1,(AR226/(AR226-AN226*$H$13)))</f>
        <v>1</v>
      </c>
      <c r="AQ226">
        <f t="shared" si="130"/>
        <v>0</v>
      </c>
      <c r="AR226">
        <f>MAX(0,($B$13+$C$13*DJ226)/(1+$D$13*DJ226)*DC226/(DE226+273)*$E$13)</f>
        <v>53541.660342652191</v>
      </c>
      <c r="AS226" t="s">
        <v>1413</v>
      </c>
      <c r="AT226">
        <v>10483</v>
      </c>
      <c r="AU226">
        <v>572.15307692307692</v>
      </c>
      <c r="AV226">
        <v>2691.68</v>
      </c>
      <c r="AW226">
        <f t="shared" si="131"/>
        <v>0.78743644232483911</v>
      </c>
      <c r="AX226">
        <v>-0.8796611932120203</v>
      </c>
      <c r="AY226" t="s">
        <v>417</v>
      </c>
      <c r="AZ226" t="s">
        <v>417</v>
      </c>
      <c r="BA226">
        <v>0</v>
      </c>
      <c r="BB226">
        <v>0</v>
      </c>
      <c r="BC226" t="e">
        <f t="shared" si="132"/>
        <v>#DIV/0!</v>
      </c>
      <c r="BD226">
        <v>0.5</v>
      </c>
      <c r="BE226">
        <f t="shared" si="133"/>
        <v>2.0994204399923999E-2</v>
      </c>
      <c r="BF226">
        <f t="shared" si="134"/>
        <v>-0.8796611932120203</v>
      </c>
      <c r="BG226" t="e">
        <f t="shared" si="135"/>
        <v>#DIV/0!</v>
      </c>
      <c r="BH226">
        <f t="shared" si="136"/>
        <v>0</v>
      </c>
      <c r="BI226" t="e">
        <f t="shared" si="137"/>
        <v>#DIV/0!</v>
      </c>
      <c r="BJ226" t="e">
        <f t="shared" si="138"/>
        <v>#DIV/0!</v>
      </c>
      <c r="BK226" t="s">
        <v>417</v>
      </c>
      <c r="BL226">
        <v>0</v>
      </c>
      <c r="BM226" t="e">
        <f t="shared" si="139"/>
        <v>#DIV/0!</v>
      </c>
      <c r="BN226" t="e">
        <f t="shared" si="140"/>
        <v>#DIV/0!</v>
      </c>
      <c r="BO226" t="e">
        <f t="shared" si="141"/>
        <v>#DIV/0!</v>
      </c>
      <c r="BP226" t="e">
        <f t="shared" si="142"/>
        <v>#DIV/0!</v>
      </c>
      <c r="BQ226">
        <f t="shared" si="143"/>
        <v>0</v>
      </c>
      <c r="BR226">
        <f t="shared" si="144"/>
        <v>1.2699437646644662</v>
      </c>
      <c r="BS226" t="e">
        <f t="shared" si="145"/>
        <v>#DIV/0!</v>
      </c>
      <c r="BT226" t="e">
        <f t="shared" si="146"/>
        <v>#DIV/0!</v>
      </c>
      <c r="BU226">
        <v>3526</v>
      </c>
      <c r="BV226">
        <v>300</v>
      </c>
      <c r="BW226">
        <v>300</v>
      </c>
      <c r="BX226">
        <v>300</v>
      </c>
      <c r="BY226">
        <v>10483</v>
      </c>
      <c r="BZ226">
        <v>2600.16</v>
      </c>
      <c r="CA226">
        <v>-8.6900199999999997E-3</v>
      </c>
      <c r="CB226">
        <v>-6.95</v>
      </c>
      <c r="CC226" t="s">
        <v>417</v>
      </c>
      <c r="CD226" t="s">
        <v>417</v>
      </c>
      <c r="CE226" t="s">
        <v>417</v>
      </c>
      <c r="CF226" t="s">
        <v>417</v>
      </c>
      <c r="CG226" t="s">
        <v>417</v>
      </c>
      <c r="CH226" t="s">
        <v>417</v>
      </c>
      <c r="CI226" t="s">
        <v>417</v>
      </c>
      <c r="CJ226" t="s">
        <v>417</v>
      </c>
      <c r="CK226" t="s">
        <v>417</v>
      </c>
      <c r="CL226" t="s">
        <v>417</v>
      </c>
      <c r="CM226">
        <f>$B$11*DK226+$C$11*DL226+$F$11*DW226*(1-DZ226)</f>
        <v>4.9993099999999999E-2</v>
      </c>
      <c r="CN226">
        <f t="shared" si="147"/>
        <v>2.0994204399923999E-2</v>
      </c>
      <c r="CO226">
        <f>($B$11*$D$9+$C$11*$D$9+$F$11*((EJ226+EB226)/MAX(EJ226+EB226+EK226, 0.1)*$I$9+EK226/MAX(EJ226+EB226+EK226, 0.1)*$J$9))/($B$11+$C$11+$F$11)</f>
        <v>0.41994203999999996</v>
      </c>
      <c r="CP226">
        <f>($B$11*$K$9+$C$11*$K$9+$F$11*((EJ226+EB226)/MAX(EJ226+EB226+EK226, 0.1)*$P$9+EK226/MAX(EJ226+EB226+EK226, 0.1)*$Q$9))/($B$11+$C$11+$F$11)</f>
        <v>7.9788987599999986E-2</v>
      </c>
      <c r="CQ226">
        <v>6</v>
      </c>
      <c r="CR226">
        <v>0.5</v>
      </c>
      <c r="CS226" t="s">
        <v>418</v>
      </c>
      <c r="CT226">
        <v>2</v>
      </c>
      <c r="CU226">
        <v>1690421713</v>
      </c>
      <c r="CV226">
        <v>410.07009677419347</v>
      </c>
      <c r="CW226">
        <v>409.45625806451608</v>
      </c>
      <c r="CX226">
        <v>22.198829032258061</v>
      </c>
      <c r="CY226">
        <v>21.565745161290319</v>
      </c>
      <c r="CZ226">
        <v>409.15609677419349</v>
      </c>
      <c r="DA226">
        <v>21.89882903225806</v>
      </c>
      <c r="DB226">
        <v>600.21825806451602</v>
      </c>
      <c r="DC226">
        <v>101.0730967741935</v>
      </c>
      <c r="DD226">
        <v>0.10016083548387091</v>
      </c>
      <c r="DE226">
        <v>26.30883225806452</v>
      </c>
      <c r="DF226">
        <v>25.883429032258061</v>
      </c>
      <c r="DG226">
        <v>999.90000000000032</v>
      </c>
      <c r="DH226">
        <v>0</v>
      </c>
      <c r="DI226">
        <v>0</v>
      </c>
      <c r="DJ226">
        <v>9994.8719354838722</v>
      </c>
      <c r="DK226">
        <v>0</v>
      </c>
      <c r="DL226">
        <v>4.2668306451612903</v>
      </c>
      <c r="DM226">
        <v>0.6122003548387096</v>
      </c>
      <c r="DN226">
        <v>419.39393548387091</v>
      </c>
      <c r="DO226">
        <v>418.48122580645168</v>
      </c>
      <c r="DP226">
        <v>0.66975077419354845</v>
      </c>
      <c r="DQ226">
        <v>409.45625806451608</v>
      </c>
      <c r="DR226">
        <v>21.565745161290319</v>
      </c>
      <c r="DS226">
        <v>2.2474103225806452</v>
      </c>
      <c r="DT226">
        <v>2.1797158064516129</v>
      </c>
      <c r="DU226">
        <v>19.304325806451612</v>
      </c>
      <c r="DV226">
        <v>18.81400967741936</v>
      </c>
      <c r="DW226">
        <v>4.9993099999999999E-2</v>
      </c>
      <c r="DX226">
        <v>0</v>
      </c>
      <c r="DY226">
        <v>0</v>
      </c>
      <c r="DZ226">
        <v>0</v>
      </c>
      <c r="EA226">
        <v>572.05096774193555</v>
      </c>
      <c r="EB226">
        <v>4.9993099999999999E-2</v>
      </c>
      <c r="EC226">
        <v>28.49903225806451</v>
      </c>
      <c r="ED226">
        <v>-1.2912903225806449</v>
      </c>
      <c r="EE226">
        <v>35.305999999999997</v>
      </c>
      <c r="EF226">
        <v>39.685322580645163</v>
      </c>
      <c r="EG226">
        <v>37.602645161290333</v>
      </c>
      <c r="EH226">
        <v>40.608580645161283</v>
      </c>
      <c r="EI226">
        <v>38.035999999999987</v>
      </c>
      <c r="EJ226">
        <v>0</v>
      </c>
      <c r="EK226">
        <v>0</v>
      </c>
      <c r="EL226">
        <v>0</v>
      </c>
      <c r="EM226">
        <v>224.20000004768369</v>
      </c>
      <c r="EN226">
        <v>0</v>
      </c>
      <c r="EO226">
        <v>572.15307692307692</v>
      </c>
      <c r="EP226">
        <v>9.1220513335056577</v>
      </c>
      <c r="EQ226">
        <v>-20.242051337201151</v>
      </c>
      <c r="ER226">
        <v>28.34692307692308</v>
      </c>
      <c r="ES226">
        <v>15</v>
      </c>
      <c r="ET226">
        <v>1690421742</v>
      </c>
      <c r="EU226" t="s">
        <v>1414</v>
      </c>
      <c r="EV226">
        <v>1690421738</v>
      </c>
      <c r="EW226">
        <v>1690421742</v>
      </c>
      <c r="EX226">
        <v>166</v>
      </c>
      <c r="EY226">
        <v>1E-3</v>
      </c>
      <c r="EZ226">
        <v>-1.7000000000000001E-2</v>
      </c>
      <c r="FA226">
        <v>0.91400000000000003</v>
      </c>
      <c r="FB226">
        <v>0.3</v>
      </c>
      <c r="FC226">
        <v>410</v>
      </c>
      <c r="FD226">
        <v>21</v>
      </c>
      <c r="FE226">
        <v>0.5</v>
      </c>
      <c r="FF226">
        <v>0.15</v>
      </c>
      <c r="FG226">
        <v>-0.88976294682502655</v>
      </c>
      <c r="FH226">
        <v>-0.33439618967719831</v>
      </c>
      <c r="FI226">
        <v>4.4578948946000473E-2</v>
      </c>
      <c r="FJ226">
        <v>1</v>
      </c>
      <c r="FK226">
        <v>0.58040927500000006</v>
      </c>
      <c r="FL226">
        <v>0.54729860037523315</v>
      </c>
      <c r="FM226">
        <v>6.9787596783378161E-2</v>
      </c>
      <c r="FN226">
        <v>1</v>
      </c>
      <c r="FO226">
        <v>410.0682333333333</v>
      </c>
      <c r="FP226">
        <v>-0.37601779755159198</v>
      </c>
      <c r="FQ226">
        <v>3.0279457649628961E-2</v>
      </c>
      <c r="FR226">
        <v>1</v>
      </c>
      <c r="FS226">
        <v>0.66422419999999993</v>
      </c>
      <c r="FT226">
        <v>0.1334487354596611</v>
      </c>
      <c r="FU226">
        <v>1.309754554716264E-2</v>
      </c>
      <c r="FV226">
        <v>1</v>
      </c>
      <c r="FW226">
        <v>22.235346666666668</v>
      </c>
      <c r="FX226">
        <v>-4.4096996662946857E-2</v>
      </c>
      <c r="FY226">
        <v>3.3320397489958742E-3</v>
      </c>
      <c r="FZ226">
        <v>1</v>
      </c>
      <c r="GA226">
        <v>5</v>
      </c>
      <c r="GB226">
        <v>5</v>
      </c>
      <c r="GC226" t="s">
        <v>420</v>
      </c>
      <c r="GD226">
        <v>3.17767</v>
      </c>
      <c r="GE226">
        <v>2.7969200000000001</v>
      </c>
      <c r="GF226">
        <v>0.102759</v>
      </c>
      <c r="GG226">
        <v>0.103327</v>
      </c>
      <c r="GH226">
        <v>0.113383</v>
      </c>
      <c r="GI226">
        <v>0.11218</v>
      </c>
      <c r="GJ226">
        <v>27950.7</v>
      </c>
      <c r="GK226">
        <v>22298.799999999999</v>
      </c>
      <c r="GL226">
        <v>29117.200000000001</v>
      </c>
      <c r="GM226">
        <v>24363.4</v>
      </c>
      <c r="GN226">
        <v>32814.1</v>
      </c>
      <c r="GO226">
        <v>31560.3</v>
      </c>
      <c r="GP226">
        <v>40147.9</v>
      </c>
      <c r="GQ226">
        <v>39749.199999999997</v>
      </c>
      <c r="GR226">
        <v>2.1515</v>
      </c>
      <c r="GS226">
        <v>1.88395</v>
      </c>
      <c r="GT226">
        <v>0.117183</v>
      </c>
      <c r="GU226">
        <v>0</v>
      </c>
      <c r="GV226">
        <v>23.985900000000001</v>
      </c>
      <c r="GW226">
        <v>999.9</v>
      </c>
      <c r="GX226">
        <v>65.2</v>
      </c>
      <c r="GY226">
        <v>29.8</v>
      </c>
      <c r="GZ226">
        <v>27.170100000000001</v>
      </c>
      <c r="HA226">
        <v>62.144500000000001</v>
      </c>
      <c r="HB226">
        <v>29.294899999999998</v>
      </c>
      <c r="HC226">
        <v>1</v>
      </c>
      <c r="HD226">
        <v>3.1371999999999997E-2</v>
      </c>
      <c r="HE226">
        <v>0</v>
      </c>
      <c r="HF226">
        <v>20.295400000000001</v>
      </c>
      <c r="HG226">
        <v>5.2264200000000001</v>
      </c>
      <c r="HH226">
        <v>11.908099999999999</v>
      </c>
      <c r="HI226">
        <v>4.9637000000000002</v>
      </c>
      <c r="HJ226">
        <v>3.2919999999999998</v>
      </c>
      <c r="HK226">
        <v>9999</v>
      </c>
      <c r="HL226">
        <v>9999</v>
      </c>
      <c r="HM226">
        <v>9999</v>
      </c>
      <c r="HN226">
        <v>999.9</v>
      </c>
      <c r="HO226">
        <v>4.9702000000000002</v>
      </c>
      <c r="HP226">
        <v>1.87486</v>
      </c>
      <c r="HQ226">
        <v>1.8735599999999999</v>
      </c>
      <c r="HR226">
        <v>1.8726799999999999</v>
      </c>
      <c r="HS226">
        <v>1.8742399999999999</v>
      </c>
      <c r="HT226">
        <v>1.8692</v>
      </c>
      <c r="HU226">
        <v>1.8734299999999999</v>
      </c>
      <c r="HV226">
        <v>1.8784099999999999</v>
      </c>
      <c r="HW226">
        <v>0</v>
      </c>
      <c r="HX226">
        <v>0</v>
      </c>
      <c r="HY226">
        <v>0</v>
      </c>
      <c r="HZ226">
        <v>0</v>
      </c>
      <c r="IA226" t="s">
        <v>421</v>
      </c>
      <c r="IB226" t="s">
        <v>422</v>
      </c>
      <c r="IC226" t="s">
        <v>423</v>
      </c>
      <c r="ID226" t="s">
        <v>423</v>
      </c>
      <c r="IE226" t="s">
        <v>423</v>
      </c>
      <c r="IF226" t="s">
        <v>423</v>
      </c>
      <c r="IG226">
        <v>0</v>
      </c>
      <c r="IH226">
        <v>100</v>
      </c>
      <c r="II226">
        <v>100</v>
      </c>
      <c r="IJ226">
        <v>0.91400000000000003</v>
      </c>
      <c r="IK226">
        <v>0.3</v>
      </c>
      <c r="IL226">
        <v>0.8913167828391475</v>
      </c>
      <c r="IM226">
        <v>7.5022699049890511E-4</v>
      </c>
      <c r="IN226">
        <v>-1.9075414379404558E-6</v>
      </c>
      <c r="IO226">
        <v>4.87577687351772E-10</v>
      </c>
      <c r="IP226">
        <v>3.6450371253161057E-2</v>
      </c>
      <c r="IQ226">
        <v>-4.1806313054066763E-3</v>
      </c>
      <c r="IR226">
        <v>9.7520324251473139E-4</v>
      </c>
      <c r="IS226">
        <v>-7.2278216180753071E-6</v>
      </c>
      <c r="IT226">
        <v>1</v>
      </c>
      <c r="IU226">
        <v>1943</v>
      </c>
      <c r="IV226">
        <v>1</v>
      </c>
      <c r="IW226">
        <v>21</v>
      </c>
      <c r="IX226">
        <v>3.5</v>
      </c>
      <c r="IY226">
        <v>3.5</v>
      </c>
      <c r="IZ226">
        <v>1.06934</v>
      </c>
      <c r="JA226">
        <v>2.4072300000000002</v>
      </c>
      <c r="JB226">
        <v>1.42578</v>
      </c>
      <c r="JC226">
        <v>2.2631800000000002</v>
      </c>
      <c r="JD226">
        <v>1.5478499999999999</v>
      </c>
      <c r="JE226">
        <v>2.3779300000000001</v>
      </c>
      <c r="JF226">
        <v>32.775799999999997</v>
      </c>
      <c r="JG226">
        <v>13.799300000000001</v>
      </c>
      <c r="JH226">
        <v>18</v>
      </c>
      <c r="JI226">
        <v>622.64800000000002</v>
      </c>
      <c r="JJ226">
        <v>434.78899999999999</v>
      </c>
      <c r="JK226">
        <v>26.283999999999999</v>
      </c>
      <c r="JL226">
        <v>27.738099999999999</v>
      </c>
      <c r="JM226">
        <v>30.0001</v>
      </c>
      <c r="JN226">
        <v>27.8203</v>
      </c>
      <c r="JO226">
        <v>27.791799999999999</v>
      </c>
      <c r="JP226">
        <v>21.433299999999999</v>
      </c>
      <c r="JQ226">
        <v>0</v>
      </c>
      <c r="JR226">
        <v>100</v>
      </c>
      <c r="JS226">
        <v>-999.9</v>
      </c>
      <c r="JT226">
        <v>409.38299999999998</v>
      </c>
      <c r="JU226">
        <v>25</v>
      </c>
      <c r="JV226">
        <v>94.849199999999996</v>
      </c>
      <c r="JW226">
        <v>101.13</v>
      </c>
    </row>
    <row r="227" spans="1:283" x14ac:dyDescent="0.2">
      <c r="A227">
        <v>211</v>
      </c>
      <c r="B227">
        <v>1690421837.5</v>
      </c>
      <c r="C227">
        <v>43467.400000095367</v>
      </c>
      <c r="D227" t="s">
        <v>1415</v>
      </c>
      <c r="E227" t="s">
        <v>1416</v>
      </c>
      <c r="F227">
        <v>15</v>
      </c>
      <c r="P227">
        <v>1690421829.75</v>
      </c>
      <c r="Q227">
        <f t="shared" si="111"/>
        <v>5.9282146881946263E-4</v>
      </c>
      <c r="R227">
        <f t="shared" si="112"/>
        <v>0.59282146881946263</v>
      </c>
      <c r="S227">
        <f t="shared" si="113"/>
        <v>-1.2323565615019456</v>
      </c>
      <c r="T227">
        <f t="shared" si="114"/>
        <v>410.29713333333342</v>
      </c>
      <c r="U227">
        <f t="shared" si="115"/>
        <v>441.65824857676921</v>
      </c>
      <c r="V227">
        <f t="shared" si="116"/>
        <v>44.68628641796986</v>
      </c>
      <c r="W227">
        <f t="shared" si="117"/>
        <v>41.513218140243495</v>
      </c>
      <c r="X227">
        <f t="shared" si="118"/>
        <v>5.0395695959959477E-2</v>
      </c>
      <c r="Y227">
        <f>IF(LEFT(CS227,1)&lt;&gt;"0",IF(LEFT(CS227,1)="1",3,CT227),$D$5+$E$5*(DJ227*DC227/($K$5*1000))+$F$5*(DJ227*DC227/($K$5*1000))*MAX(MIN(CQ227,$J$5),$I$5)*MAX(MIN(CQ227,$J$5),$I$5)+$G$5*MAX(MIN(CQ227,$J$5),$I$5)*(DJ227*DC227/($K$5*1000))+$H$5*(DJ227*DC227/($K$5*1000))*(DJ227*DC227/($K$5*1000)))</f>
        <v>2.9479340865169879</v>
      </c>
      <c r="Z227">
        <f t="shared" si="119"/>
        <v>4.9921926672630269E-2</v>
      </c>
      <c r="AA227">
        <f t="shared" si="120"/>
        <v>3.124339914125791E-2</v>
      </c>
      <c r="AB227">
        <f t="shared" si="121"/>
        <v>3.9888988359855588E-3</v>
      </c>
      <c r="AC227">
        <f>(DE227+(AB227+2*0.95*0.0000000567*(((DE227+$B$7)+273)^4-(DE227+273)^4)-44100*Q227)/(1.84*29.3*Y227+8*0.95*0.0000000567*(DE227+273)^3))</f>
        <v>26.279697732346914</v>
      </c>
      <c r="AD227">
        <f>($C$7*DF227+$D$7*DG227+$E$7*AC227)</f>
        <v>25.94387333333334</v>
      </c>
      <c r="AE227">
        <f t="shared" si="122"/>
        <v>3.3630680931862704</v>
      </c>
      <c r="AF227">
        <f t="shared" si="123"/>
        <v>63.396086905978535</v>
      </c>
      <c r="AG227">
        <f t="shared" si="124"/>
        <v>2.1945755738207193</v>
      </c>
      <c r="AH227">
        <f t="shared" si="125"/>
        <v>3.4616893264649762</v>
      </c>
      <c r="AI227">
        <f t="shared" si="126"/>
        <v>1.1684925193655511</v>
      </c>
      <c r="AJ227">
        <f t="shared" si="127"/>
        <v>-26.143426774938302</v>
      </c>
      <c r="AK227">
        <f t="shared" si="128"/>
        <v>77.738012288693383</v>
      </c>
      <c r="AL227">
        <f>2*0.95*0.0000000567*(((DE227+$B$7)+273)^4-(AD227+273)^4)</f>
        <v>5.6449694535655413</v>
      </c>
      <c r="AM227">
        <f t="shared" si="129"/>
        <v>57.243543866156607</v>
      </c>
      <c r="AN227">
        <v>0</v>
      </c>
      <c r="AO227">
        <v>0</v>
      </c>
      <c r="AP227">
        <f>IF(AN227*$H$13&gt;=AR227,1,(AR227/(AR227-AN227*$H$13)))</f>
        <v>1</v>
      </c>
      <c r="AQ227">
        <f t="shared" si="130"/>
        <v>0</v>
      </c>
      <c r="AR227">
        <f>MAX(0,($B$13+$C$13*DJ227)/(1+$D$13*DJ227)*DC227/(DE227+273)*$E$13)</f>
        <v>53535.073350340419</v>
      </c>
      <c r="AS227" t="s">
        <v>1417</v>
      </c>
      <c r="AT227">
        <v>10465.799999999999</v>
      </c>
      <c r="AU227">
        <v>563.4103846153846</v>
      </c>
      <c r="AV227">
        <v>2881.1</v>
      </c>
      <c r="AW227">
        <f t="shared" si="131"/>
        <v>0.80444608496220726</v>
      </c>
      <c r="AX227">
        <v>-1.2323565615018319</v>
      </c>
      <c r="AY227" t="s">
        <v>417</v>
      </c>
      <c r="AZ227" t="s">
        <v>417</v>
      </c>
      <c r="BA227">
        <v>0</v>
      </c>
      <c r="BB227">
        <v>0</v>
      </c>
      <c r="BC227" t="e">
        <f t="shared" si="132"/>
        <v>#DIV/0!</v>
      </c>
      <c r="BD227">
        <v>0.5</v>
      </c>
      <c r="BE227">
        <f t="shared" si="133"/>
        <v>2.0994204399923999E-2</v>
      </c>
      <c r="BF227">
        <f t="shared" si="134"/>
        <v>-1.2323565615019456</v>
      </c>
      <c r="BG227" t="e">
        <f t="shared" si="135"/>
        <v>#DIV/0!</v>
      </c>
      <c r="BH227">
        <f t="shared" si="136"/>
        <v>-5.415153418341854E-12</v>
      </c>
      <c r="BI227" t="e">
        <f t="shared" si="137"/>
        <v>#DIV/0!</v>
      </c>
      <c r="BJ227" t="e">
        <f t="shared" si="138"/>
        <v>#DIV/0!</v>
      </c>
      <c r="BK227" t="s">
        <v>417</v>
      </c>
      <c r="BL227">
        <v>0</v>
      </c>
      <c r="BM227" t="e">
        <f t="shared" si="139"/>
        <v>#DIV/0!</v>
      </c>
      <c r="BN227" t="e">
        <f t="shared" si="140"/>
        <v>#DIV/0!</v>
      </c>
      <c r="BO227" t="e">
        <f t="shared" si="141"/>
        <v>#DIV/0!</v>
      </c>
      <c r="BP227" t="e">
        <f t="shared" si="142"/>
        <v>#DIV/0!</v>
      </c>
      <c r="BQ227">
        <f t="shared" si="143"/>
        <v>0</v>
      </c>
      <c r="BR227">
        <f t="shared" si="144"/>
        <v>1.2430913875937126</v>
      </c>
      <c r="BS227" t="e">
        <f t="shared" si="145"/>
        <v>#DIV/0!</v>
      </c>
      <c r="BT227" t="e">
        <f t="shared" si="146"/>
        <v>#DIV/0!</v>
      </c>
      <c r="BU227">
        <v>3527</v>
      </c>
      <c r="BV227">
        <v>300</v>
      </c>
      <c r="BW227">
        <v>300</v>
      </c>
      <c r="BX227">
        <v>300</v>
      </c>
      <c r="BY227">
        <v>10465.799999999999</v>
      </c>
      <c r="BZ227">
        <v>2811.94</v>
      </c>
      <c r="CA227">
        <v>-8.6786299999999997E-3</v>
      </c>
      <c r="CB227">
        <v>-7.03</v>
      </c>
      <c r="CC227" t="s">
        <v>417</v>
      </c>
      <c r="CD227" t="s">
        <v>417</v>
      </c>
      <c r="CE227" t="s">
        <v>417</v>
      </c>
      <c r="CF227" t="s">
        <v>417</v>
      </c>
      <c r="CG227" t="s">
        <v>417</v>
      </c>
      <c r="CH227" t="s">
        <v>417</v>
      </c>
      <c r="CI227" t="s">
        <v>417</v>
      </c>
      <c r="CJ227" t="s">
        <v>417</v>
      </c>
      <c r="CK227" t="s">
        <v>417</v>
      </c>
      <c r="CL227" t="s">
        <v>417</v>
      </c>
      <c r="CM227">
        <f>$B$11*DK227+$C$11*DL227+$F$11*DW227*(1-DZ227)</f>
        <v>4.9993099999999999E-2</v>
      </c>
      <c r="CN227">
        <f t="shared" si="147"/>
        <v>2.0994204399923999E-2</v>
      </c>
      <c r="CO227">
        <f>($B$11*$D$9+$C$11*$D$9+$F$11*((EJ227+EB227)/MAX(EJ227+EB227+EK227, 0.1)*$I$9+EK227/MAX(EJ227+EB227+EK227, 0.1)*$J$9))/($B$11+$C$11+$F$11)</f>
        <v>0.41994203999999996</v>
      </c>
      <c r="CP227">
        <f>($B$11*$K$9+$C$11*$K$9+$F$11*((EJ227+EB227)/MAX(EJ227+EB227+EK227, 0.1)*$P$9+EK227/MAX(EJ227+EB227+EK227, 0.1)*$Q$9))/($B$11+$C$11+$F$11)</f>
        <v>7.9788987599999986E-2</v>
      </c>
      <c r="CQ227">
        <v>6</v>
      </c>
      <c r="CR227">
        <v>0.5</v>
      </c>
      <c r="CS227" t="s">
        <v>418</v>
      </c>
      <c r="CT227">
        <v>2</v>
      </c>
      <c r="CU227">
        <v>1690421829.75</v>
      </c>
      <c r="CV227">
        <v>410.29713333333342</v>
      </c>
      <c r="CW227">
        <v>409.30833333333328</v>
      </c>
      <c r="CX227">
        <v>21.690153333333338</v>
      </c>
      <c r="CY227">
        <v>21.11038000000001</v>
      </c>
      <c r="CZ227">
        <v>409.43513333333328</v>
      </c>
      <c r="DA227">
        <v>21.40115333333334</v>
      </c>
      <c r="DB227">
        <v>600.19636666666668</v>
      </c>
      <c r="DC227">
        <v>101.07850000000001</v>
      </c>
      <c r="DD227">
        <v>9.9925993333333338E-2</v>
      </c>
      <c r="DE227">
        <v>26.433009999999999</v>
      </c>
      <c r="DF227">
        <v>25.94387333333334</v>
      </c>
      <c r="DG227">
        <v>999.9000000000002</v>
      </c>
      <c r="DH227">
        <v>0</v>
      </c>
      <c r="DI227">
        <v>0</v>
      </c>
      <c r="DJ227">
        <v>9997.355333333333</v>
      </c>
      <c r="DK227">
        <v>0</v>
      </c>
      <c r="DL227">
        <v>4.1402473333333329</v>
      </c>
      <c r="DM227">
        <v>1.0397731333333331</v>
      </c>
      <c r="DN227">
        <v>419.45323333333329</v>
      </c>
      <c r="DO227">
        <v>418.13529999999997</v>
      </c>
      <c r="DP227">
        <v>0.59678333333333333</v>
      </c>
      <c r="DQ227">
        <v>409.30833333333328</v>
      </c>
      <c r="DR227">
        <v>21.11038000000001</v>
      </c>
      <c r="DS227">
        <v>2.194129666666667</v>
      </c>
      <c r="DT227">
        <v>2.1338076666666672</v>
      </c>
      <c r="DU227">
        <v>18.919519999999999</v>
      </c>
      <c r="DV227">
        <v>18.473823333333328</v>
      </c>
      <c r="DW227">
        <v>4.9993099999999999E-2</v>
      </c>
      <c r="DX227">
        <v>0</v>
      </c>
      <c r="DY227">
        <v>0</v>
      </c>
      <c r="DZ227">
        <v>0</v>
      </c>
      <c r="EA227">
        <v>563.12300000000005</v>
      </c>
      <c r="EB227">
        <v>4.9993099999999999E-2</v>
      </c>
      <c r="EC227">
        <v>13.31533333333334</v>
      </c>
      <c r="ED227">
        <v>-0.82133333333333325</v>
      </c>
      <c r="EE227">
        <v>35.809933333333333</v>
      </c>
      <c r="EF227">
        <v>40.620699999999992</v>
      </c>
      <c r="EG227">
        <v>38.214333333333329</v>
      </c>
      <c r="EH227">
        <v>41.94353333333332</v>
      </c>
      <c r="EI227">
        <v>38.59579999999999</v>
      </c>
      <c r="EJ227">
        <v>0</v>
      </c>
      <c r="EK227">
        <v>0</v>
      </c>
      <c r="EL227">
        <v>0</v>
      </c>
      <c r="EM227">
        <v>116</v>
      </c>
      <c r="EN227">
        <v>0</v>
      </c>
      <c r="EO227">
        <v>563.4103846153846</v>
      </c>
      <c r="EP227">
        <v>12.07350420915572</v>
      </c>
      <c r="EQ227">
        <v>-0.65162386005673334</v>
      </c>
      <c r="ER227">
        <v>13.23307692307692</v>
      </c>
      <c r="ES227">
        <v>15</v>
      </c>
      <c r="ET227">
        <v>1690421859.5</v>
      </c>
      <c r="EU227" t="s">
        <v>1418</v>
      </c>
      <c r="EV227">
        <v>1690421858</v>
      </c>
      <c r="EW227">
        <v>1690421859.5</v>
      </c>
      <c r="EX227">
        <v>167</v>
      </c>
      <c r="EY227">
        <v>-5.1999999999999998E-2</v>
      </c>
      <c r="EZ227">
        <v>2E-3</v>
      </c>
      <c r="FA227">
        <v>0.86199999999999999</v>
      </c>
      <c r="FB227">
        <v>0.28899999999999998</v>
      </c>
      <c r="FC227">
        <v>409</v>
      </c>
      <c r="FD227">
        <v>21</v>
      </c>
      <c r="FE227">
        <v>0.66</v>
      </c>
      <c r="FF227">
        <v>0.13</v>
      </c>
      <c r="FG227">
        <v>-1.2871586605412471</v>
      </c>
      <c r="FH227">
        <v>-0.70961944552315903</v>
      </c>
      <c r="FI227">
        <v>6.6189582943492933E-2</v>
      </c>
      <c r="FJ227">
        <v>1</v>
      </c>
      <c r="FK227">
        <v>1.0281924250000001</v>
      </c>
      <c r="FL227">
        <v>0.40961647654783961</v>
      </c>
      <c r="FM227">
        <v>5.6780295554394351E-2</v>
      </c>
      <c r="FN227">
        <v>1</v>
      </c>
      <c r="FO227">
        <v>410.35829999999987</v>
      </c>
      <c r="FP227">
        <v>-1.037125695217576</v>
      </c>
      <c r="FQ227">
        <v>8.1079035514735096E-2</v>
      </c>
      <c r="FR227">
        <v>1</v>
      </c>
      <c r="FS227">
        <v>0.584092375</v>
      </c>
      <c r="FT227">
        <v>0.24469545590994371</v>
      </c>
      <c r="FU227">
        <v>2.3752816829470461E-2</v>
      </c>
      <c r="FV227">
        <v>1</v>
      </c>
      <c r="FW227">
        <v>21.70783333333333</v>
      </c>
      <c r="FX227">
        <v>-6.5389988876577584E-2</v>
      </c>
      <c r="FY227">
        <v>4.8402020159861369E-3</v>
      </c>
      <c r="FZ227">
        <v>1</v>
      </c>
      <c r="GA227">
        <v>5</v>
      </c>
      <c r="GB227">
        <v>5</v>
      </c>
      <c r="GC227" t="s">
        <v>420</v>
      </c>
      <c r="GD227">
        <v>3.1773600000000002</v>
      </c>
      <c r="GE227">
        <v>2.79697</v>
      </c>
      <c r="GF227">
        <v>0.102809</v>
      </c>
      <c r="GG227">
        <v>0.103301</v>
      </c>
      <c r="GH227">
        <v>0.111569</v>
      </c>
      <c r="GI227">
        <v>0.11051999999999999</v>
      </c>
      <c r="GJ227">
        <v>27953</v>
      </c>
      <c r="GK227">
        <v>22303.599999999999</v>
      </c>
      <c r="GL227">
        <v>29120.7</v>
      </c>
      <c r="GM227">
        <v>24367.5</v>
      </c>
      <c r="GN227">
        <v>32886.6</v>
      </c>
      <c r="GO227">
        <v>31626</v>
      </c>
      <c r="GP227">
        <v>40152.9</v>
      </c>
      <c r="GQ227">
        <v>39756.6</v>
      </c>
      <c r="GR227">
        <v>2.1525500000000002</v>
      </c>
      <c r="GS227">
        <v>1.8805499999999999</v>
      </c>
      <c r="GT227">
        <v>7.8789899999999996E-2</v>
      </c>
      <c r="GU227">
        <v>0</v>
      </c>
      <c r="GV227">
        <v>24.698</v>
      </c>
      <c r="GW227">
        <v>999.9</v>
      </c>
      <c r="GX227">
        <v>65.099999999999994</v>
      </c>
      <c r="GY227">
        <v>29.6</v>
      </c>
      <c r="GZ227">
        <v>26.816099999999999</v>
      </c>
      <c r="HA227">
        <v>62.064500000000002</v>
      </c>
      <c r="HB227">
        <v>30.4207</v>
      </c>
      <c r="HC227">
        <v>1</v>
      </c>
      <c r="HD227">
        <v>2.5134699999999999E-2</v>
      </c>
      <c r="HE227">
        <v>0</v>
      </c>
      <c r="HF227">
        <v>20.293500000000002</v>
      </c>
      <c r="HG227">
        <v>5.2273199999999997</v>
      </c>
      <c r="HH227">
        <v>11.908099999999999</v>
      </c>
      <c r="HI227">
        <v>4.9638</v>
      </c>
      <c r="HJ227">
        <v>3.2919999999999998</v>
      </c>
      <c r="HK227">
        <v>9999</v>
      </c>
      <c r="HL227">
        <v>9999</v>
      </c>
      <c r="HM227">
        <v>9999</v>
      </c>
      <c r="HN227">
        <v>999.9</v>
      </c>
      <c r="HO227">
        <v>4.9701700000000004</v>
      </c>
      <c r="HP227">
        <v>1.8748499999999999</v>
      </c>
      <c r="HQ227">
        <v>1.87348</v>
      </c>
      <c r="HR227">
        <v>1.8726400000000001</v>
      </c>
      <c r="HS227">
        <v>1.8742300000000001</v>
      </c>
      <c r="HT227">
        <v>1.8692</v>
      </c>
      <c r="HU227">
        <v>1.8733299999999999</v>
      </c>
      <c r="HV227">
        <v>1.8783799999999999</v>
      </c>
      <c r="HW227">
        <v>0</v>
      </c>
      <c r="HX227">
        <v>0</v>
      </c>
      <c r="HY227">
        <v>0</v>
      </c>
      <c r="HZ227">
        <v>0</v>
      </c>
      <c r="IA227" t="s">
        <v>421</v>
      </c>
      <c r="IB227" t="s">
        <v>422</v>
      </c>
      <c r="IC227" t="s">
        <v>423</v>
      </c>
      <c r="ID227" t="s">
        <v>423</v>
      </c>
      <c r="IE227" t="s">
        <v>423</v>
      </c>
      <c r="IF227" t="s">
        <v>423</v>
      </c>
      <c r="IG227">
        <v>0</v>
      </c>
      <c r="IH227">
        <v>100</v>
      </c>
      <c r="II227">
        <v>100</v>
      </c>
      <c r="IJ227">
        <v>0.86199999999999999</v>
      </c>
      <c r="IK227">
        <v>0.28899999999999998</v>
      </c>
      <c r="IL227">
        <v>0.89211979994883617</v>
      </c>
      <c r="IM227">
        <v>7.5022699049890511E-4</v>
      </c>
      <c r="IN227">
        <v>-1.9075414379404558E-6</v>
      </c>
      <c r="IO227">
        <v>4.87577687351772E-10</v>
      </c>
      <c r="IP227">
        <v>1.969037125316318E-2</v>
      </c>
      <c r="IQ227">
        <v>-4.1806313054066763E-3</v>
      </c>
      <c r="IR227">
        <v>9.7520324251473139E-4</v>
      </c>
      <c r="IS227">
        <v>-7.2278216180753071E-6</v>
      </c>
      <c r="IT227">
        <v>1</v>
      </c>
      <c r="IU227">
        <v>1943</v>
      </c>
      <c r="IV227">
        <v>1</v>
      </c>
      <c r="IW227">
        <v>21</v>
      </c>
      <c r="IX227">
        <v>1.7</v>
      </c>
      <c r="IY227">
        <v>1.6</v>
      </c>
      <c r="IZ227">
        <v>1.06934</v>
      </c>
      <c r="JA227">
        <v>2.4145500000000002</v>
      </c>
      <c r="JB227">
        <v>1.42578</v>
      </c>
      <c r="JC227">
        <v>2.2644000000000002</v>
      </c>
      <c r="JD227">
        <v>1.5478499999999999</v>
      </c>
      <c r="JE227">
        <v>2.4182100000000002</v>
      </c>
      <c r="JF227">
        <v>32.686900000000001</v>
      </c>
      <c r="JG227">
        <v>13.773</v>
      </c>
      <c r="JH227">
        <v>18</v>
      </c>
      <c r="JI227">
        <v>622.48299999999995</v>
      </c>
      <c r="JJ227">
        <v>432.12599999999998</v>
      </c>
      <c r="JK227">
        <v>26.267800000000001</v>
      </c>
      <c r="JL227">
        <v>27.652200000000001</v>
      </c>
      <c r="JM227">
        <v>29.999600000000001</v>
      </c>
      <c r="JN227">
        <v>27.730499999999999</v>
      </c>
      <c r="JO227">
        <v>27.698499999999999</v>
      </c>
      <c r="JP227">
        <v>21.4252</v>
      </c>
      <c r="JQ227">
        <v>0</v>
      </c>
      <c r="JR227">
        <v>100</v>
      </c>
      <c r="JS227">
        <v>-999.9</v>
      </c>
      <c r="JT227">
        <v>409.24200000000002</v>
      </c>
      <c r="JU227">
        <v>25</v>
      </c>
      <c r="JV227">
        <v>94.860900000000001</v>
      </c>
      <c r="JW227">
        <v>101.148</v>
      </c>
    </row>
    <row r="228" spans="1:283" x14ac:dyDescent="0.2">
      <c r="A228">
        <v>212</v>
      </c>
      <c r="B228">
        <v>1690421975.5</v>
      </c>
      <c r="C228">
        <v>43605.400000095367</v>
      </c>
      <c r="D228" t="s">
        <v>1419</v>
      </c>
      <c r="E228" t="s">
        <v>1420</v>
      </c>
      <c r="F228">
        <v>15</v>
      </c>
      <c r="P228">
        <v>1690421967.5</v>
      </c>
      <c r="Q228">
        <f t="shared" si="111"/>
        <v>1.2026476287882677E-4</v>
      </c>
      <c r="R228">
        <f t="shared" si="112"/>
        <v>0.12026476287882677</v>
      </c>
      <c r="S228">
        <f t="shared" si="113"/>
        <v>-0.24250003131024131</v>
      </c>
      <c r="T228">
        <f t="shared" si="114"/>
        <v>409.97074193548377</v>
      </c>
      <c r="U228">
        <f t="shared" si="115"/>
        <v>442.71142785873496</v>
      </c>
      <c r="V228">
        <f t="shared" si="116"/>
        <v>44.791212568978445</v>
      </c>
      <c r="W228">
        <f t="shared" si="117"/>
        <v>41.478682260159651</v>
      </c>
      <c r="X228">
        <f t="shared" si="118"/>
        <v>9.3591275201196401E-3</v>
      </c>
      <c r="Y228">
        <f>IF(LEFT(CS228,1)&lt;&gt;"0",IF(LEFT(CS228,1)="1",3,CT228),$D$5+$E$5*(DJ228*DC228/($K$5*1000))+$F$5*(DJ228*DC228/($K$5*1000))*MAX(MIN(CQ228,$J$5),$I$5)*MAX(MIN(CQ228,$J$5),$I$5)+$G$5*MAX(MIN(CQ228,$J$5),$I$5)*(DJ228*DC228/($K$5*1000))+$H$5*(DJ228*DC228/($K$5*1000))*(DJ228*DC228/($K$5*1000)))</f>
        <v>2.9461495877268717</v>
      </c>
      <c r="Z228">
        <f t="shared" si="119"/>
        <v>9.342641473880902E-3</v>
      </c>
      <c r="AA228">
        <f t="shared" si="120"/>
        <v>5.8406296764169849E-3</v>
      </c>
      <c r="AB228">
        <f t="shared" si="121"/>
        <v>3.9888988359855588E-3</v>
      </c>
      <c r="AC228">
        <f>(DE228+(AB228+2*0.95*0.0000000567*(((DE228+$B$7)+273)^4-(DE228+273)^4)-44100*Q228)/(1.84*29.3*Y228+8*0.95*0.0000000567*(DE228+273)^3))</f>
        <v>26.387269538552697</v>
      </c>
      <c r="AD228">
        <f>($C$7*DF228+$D$7*DG228+$E$7*AC228)</f>
        <v>26.06892580645161</v>
      </c>
      <c r="AE228">
        <f t="shared" si="122"/>
        <v>3.3880451139948553</v>
      </c>
      <c r="AF228">
        <f t="shared" si="123"/>
        <v>61.326907366549477</v>
      </c>
      <c r="AG228">
        <f t="shared" si="124"/>
        <v>2.1211146673209624</v>
      </c>
      <c r="AH228">
        <f t="shared" si="125"/>
        <v>3.458701503800135</v>
      </c>
      <c r="AI228">
        <f t="shared" si="126"/>
        <v>1.2669304466738929</v>
      </c>
      <c r="AJ228">
        <f t="shared" si="127"/>
        <v>-5.303676042956261</v>
      </c>
      <c r="AK228">
        <f t="shared" si="128"/>
        <v>55.503359205733254</v>
      </c>
      <c r="AL228">
        <f>2*0.95*0.0000000567*(((DE228+$B$7)+273)^4-(AD228+273)^4)</f>
        <v>4.0350661010909326</v>
      </c>
      <c r="AM228">
        <f t="shared" si="129"/>
        <v>54.23873816270391</v>
      </c>
      <c r="AN228">
        <v>0</v>
      </c>
      <c r="AO228">
        <v>0</v>
      </c>
      <c r="AP228">
        <f>IF(AN228*$H$13&gt;=AR228,1,(AR228/(AR228-AN228*$H$13)))</f>
        <v>1</v>
      </c>
      <c r="AQ228">
        <f t="shared" si="130"/>
        <v>0</v>
      </c>
      <c r="AR228">
        <f>MAX(0,($B$13+$C$13*DJ228)/(1+$D$13*DJ228)*DC228/(DE228+273)*$E$13)</f>
        <v>53485.551149432016</v>
      </c>
      <c r="AS228" t="s">
        <v>1421</v>
      </c>
      <c r="AT228">
        <v>10515</v>
      </c>
      <c r="AU228">
        <v>595.74346153846159</v>
      </c>
      <c r="AV228">
        <v>2986.14</v>
      </c>
      <c r="AW228">
        <f t="shared" si="131"/>
        <v>0.80049714295429497</v>
      </c>
      <c r="AX228">
        <v>-0.24250003131029821</v>
      </c>
      <c r="AY228" t="s">
        <v>417</v>
      </c>
      <c r="AZ228" t="s">
        <v>417</v>
      </c>
      <c r="BA228">
        <v>0</v>
      </c>
      <c r="BB228">
        <v>0</v>
      </c>
      <c r="BC228" t="e">
        <f t="shared" si="132"/>
        <v>#DIV/0!</v>
      </c>
      <c r="BD228">
        <v>0.5</v>
      </c>
      <c r="BE228">
        <f t="shared" si="133"/>
        <v>2.0994204399923999E-2</v>
      </c>
      <c r="BF228">
        <f t="shared" si="134"/>
        <v>-0.24250003131024131</v>
      </c>
      <c r="BG228" t="e">
        <f t="shared" si="135"/>
        <v>#DIV/0!</v>
      </c>
      <c r="BH228">
        <f t="shared" si="136"/>
        <v>2.7102208270509768E-12</v>
      </c>
      <c r="BI228" t="e">
        <f t="shared" si="137"/>
        <v>#DIV/0!</v>
      </c>
      <c r="BJ228" t="e">
        <f t="shared" si="138"/>
        <v>#DIV/0!</v>
      </c>
      <c r="BK228" t="s">
        <v>417</v>
      </c>
      <c r="BL228">
        <v>0</v>
      </c>
      <c r="BM228" t="e">
        <f t="shared" si="139"/>
        <v>#DIV/0!</v>
      </c>
      <c r="BN228" t="e">
        <f t="shared" si="140"/>
        <v>#DIV/0!</v>
      </c>
      <c r="BO228" t="e">
        <f t="shared" si="141"/>
        <v>#DIV/0!</v>
      </c>
      <c r="BP228" t="e">
        <f t="shared" si="142"/>
        <v>#DIV/0!</v>
      </c>
      <c r="BQ228">
        <f t="shared" si="143"/>
        <v>0</v>
      </c>
      <c r="BR228">
        <f t="shared" si="144"/>
        <v>1.2492236965511514</v>
      </c>
      <c r="BS228" t="e">
        <f t="shared" si="145"/>
        <v>#DIV/0!</v>
      </c>
      <c r="BT228" t="e">
        <f t="shared" si="146"/>
        <v>#DIV/0!</v>
      </c>
      <c r="BU228">
        <v>3528</v>
      </c>
      <c r="BV228">
        <v>300</v>
      </c>
      <c r="BW228">
        <v>300</v>
      </c>
      <c r="BX228">
        <v>300</v>
      </c>
      <c r="BY228">
        <v>10515</v>
      </c>
      <c r="BZ228">
        <v>2958.08</v>
      </c>
      <c r="CA228">
        <v>-8.7161099999999991E-3</v>
      </c>
      <c r="CB228">
        <v>-4.1900000000000004</v>
      </c>
      <c r="CC228" t="s">
        <v>417</v>
      </c>
      <c r="CD228" t="s">
        <v>417</v>
      </c>
      <c r="CE228" t="s">
        <v>417</v>
      </c>
      <c r="CF228" t="s">
        <v>417</v>
      </c>
      <c r="CG228" t="s">
        <v>417</v>
      </c>
      <c r="CH228" t="s">
        <v>417</v>
      </c>
      <c r="CI228" t="s">
        <v>417</v>
      </c>
      <c r="CJ228" t="s">
        <v>417</v>
      </c>
      <c r="CK228" t="s">
        <v>417</v>
      </c>
      <c r="CL228" t="s">
        <v>417</v>
      </c>
      <c r="CM228">
        <f>$B$11*DK228+$C$11*DL228+$F$11*DW228*(1-DZ228)</f>
        <v>4.9993099999999999E-2</v>
      </c>
      <c r="CN228">
        <f t="shared" si="147"/>
        <v>2.0994204399923999E-2</v>
      </c>
      <c r="CO228">
        <f>($B$11*$D$9+$C$11*$D$9+$F$11*((EJ228+EB228)/MAX(EJ228+EB228+EK228, 0.1)*$I$9+EK228/MAX(EJ228+EB228+EK228, 0.1)*$J$9))/($B$11+$C$11+$F$11)</f>
        <v>0.41994203999999996</v>
      </c>
      <c r="CP228">
        <f>($B$11*$K$9+$C$11*$K$9+$F$11*((EJ228+EB228)/MAX(EJ228+EB228+EK228, 0.1)*$P$9+EK228/MAX(EJ228+EB228+EK228, 0.1)*$Q$9))/($B$11+$C$11+$F$11)</f>
        <v>7.9788987599999986E-2</v>
      </c>
      <c r="CQ228">
        <v>6</v>
      </c>
      <c r="CR228">
        <v>0.5</v>
      </c>
      <c r="CS228" t="s">
        <v>418</v>
      </c>
      <c r="CT228">
        <v>2</v>
      </c>
      <c r="CU228">
        <v>1690421967.5</v>
      </c>
      <c r="CV228">
        <v>409.97074193548377</v>
      </c>
      <c r="CW228">
        <v>409.77761290322582</v>
      </c>
      <c r="CX228">
        <v>20.96486451612903</v>
      </c>
      <c r="CY228">
        <v>20.847161290322578</v>
      </c>
      <c r="CZ228">
        <v>409.16074193548383</v>
      </c>
      <c r="DA228">
        <v>20.677864516129031</v>
      </c>
      <c r="DB228">
        <v>600.20493548387094</v>
      </c>
      <c r="DC228">
        <v>101.0746774193548</v>
      </c>
      <c r="DD228">
        <v>0.1000602322580645</v>
      </c>
      <c r="DE228">
        <v>26.418370967741929</v>
      </c>
      <c r="DF228">
        <v>26.06892580645161</v>
      </c>
      <c r="DG228">
        <v>999.90000000000032</v>
      </c>
      <c r="DH228">
        <v>0</v>
      </c>
      <c r="DI228">
        <v>0</v>
      </c>
      <c r="DJ228">
        <v>9987.5999999999985</v>
      </c>
      <c r="DK228">
        <v>0</v>
      </c>
      <c r="DL228">
        <v>5.1124932258064506</v>
      </c>
      <c r="DM228">
        <v>0.24468309677419359</v>
      </c>
      <c r="DN228">
        <v>418.80306451612898</v>
      </c>
      <c r="DO228">
        <v>418.50216129032259</v>
      </c>
      <c r="DP228">
        <v>0.11921074193548389</v>
      </c>
      <c r="DQ228">
        <v>409.77761290322582</v>
      </c>
      <c r="DR228">
        <v>20.847161290322578</v>
      </c>
      <c r="DS228">
        <v>2.11917</v>
      </c>
      <c r="DT228">
        <v>2.1071200000000001</v>
      </c>
      <c r="DU228">
        <v>18.364012903225809</v>
      </c>
      <c r="DV228">
        <v>18.27311612903226</v>
      </c>
      <c r="DW228">
        <v>4.9993099999999999E-2</v>
      </c>
      <c r="DX228">
        <v>0</v>
      </c>
      <c r="DY228">
        <v>0</v>
      </c>
      <c r="DZ228">
        <v>0</v>
      </c>
      <c r="EA228">
        <v>595.63645161290333</v>
      </c>
      <c r="EB228">
        <v>4.9993099999999999E-2</v>
      </c>
      <c r="EC228">
        <v>15.7258064516129</v>
      </c>
      <c r="ED228">
        <v>-1.7770967741935479</v>
      </c>
      <c r="EE228">
        <v>35.027999999999999</v>
      </c>
      <c r="EF228">
        <v>38.941354838709671</v>
      </c>
      <c r="EG228">
        <v>37.197322580645157</v>
      </c>
      <c r="EH228">
        <v>39.298096774193532</v>
      </c>
      <c r="EI228">
        <v>37.580387096774203</v>
      </c>
      <c r="EJ228">
        <v>0</v>
      </c>
      <c r="EK228">
        <v>0</v>
      </c>
      <c r="EL228">
        <v>0</v>
      </c>
      <c r="EM228">
        <v>137.4000000953674</v>
      </c>
      <c r="EN228">
        <v>0</v>
      </c>
      <c r="EO228">
        <v>595.74346153846159</v>
      </c>
      <c r="EP228">
        <v>6.8256410739669091</v>
      </c>
      <c r="EQ228">
        <v>-7.0437608524154722</v>
      </c>
      <c r="ER228">
        <v>15.67576923076923</v>
      </c>
      <c r="ES228">
        <v>15</v>
      </c>
      <c r="ET228">
        <v>1690421993</v>
      </c>
      <c r="EU228" t="s">
        <v>1422</v>
      </c>
      <c r="EV228">
        <v>1690421993</v>
      </c>
      <c r="EW228">
        <v>1690421992.5</v>
      </c>
      <c r="EX228">
        <v>168</v>
      </c>
      <c r="EY228">
        <v>-5.0999999999999997E-2</v>
      </c>
      <c r="EZ228">
        <v>2E-3</v>
      </c>
      <c r="FA228">
        <v>0.81</v>
      </c>
      <c r="FB228">
        <v>0.28699999999999998</v>
      </c>
      <c r="FC228">
        <v>410</v>
      </c>
      <c r="FD228">
        <v>21</v>
      </c>
      <c r="FE228">
        <v>0.48</v>
      </c>
      <c r="FF228">
        <v>0.17</v>
      </c>
      <c r="FG228">
        <v>-0.28253138692869989</v>
      </c>
      <c r="FH228">
        <v>-0.17946191484151869</v>
      </c>
      <c r="FI228">
        <v>3.0708831010754799E-2</v>
      </c>
      <c r="FJ228">
        <v>1</v>
      </c>
      <c r="FK228">
        <v>0.21882968292682919</v>
      </c>
      <c r="FL228">
        <v>0.29518877351916373</v>
      </c>
      <c r="FM228">
        <v>3.9820401061570719E-2</v>
      </c>
      <c r="FN228">
        <v>1</v>
      </c>
      <c r="FO228">
        <v>410.01919354838719</v>
      </c>
      <c r="FP228">
        <v>0.18933870967575189</v>
      </c>
      <c r="FQ228">
        <v>2.190951973802845E-2</v>
      </c>
      <c r="FR228">
        <v>1</v>
      </c>
      <c r="FS228">
        <v>0.1174241707317073</v>
      </c>
      <c r="FT228">
        <v>2.4082682926829101E-2</v>
      </c>
      <c r="FU228">
        <v>2.655169618415742E-3</v>
      </c>
      <c r="FV228">
        <v>1</v>
      </c>
      <c r="FW228">
        <v>20.966322580645159</v>
      </c>
      <c r="FX228">
        <v>-1.3543548387124059E-2</v>
      </c>
      <c r="FY228">
        <v>2.1495250304189861E-3</v>
      </c>
      <c r="FZ228">
        <v>1</v>
      </c>
      <c r="GA228">
        <v>5</v>
      </c>
      <c r="GB228">
        <v>5</v>
      </c>
      <c r="GC228" t="s">
        <v>420</v>
      </c>
      <c r="GD228">
        <v>3.1779799999999998</v>
      </c>
      <c r="GE228">
        <v>2.79697</v>
      </c>
      <c r="GF228">
        <v>0.102812</v>
      </c>
      <c r="GG228">
        <v>0.103435</v>
      </c>
      <c r="GH228">
        <v>0.10896599999999999</v>
      </c>
      <c r="GI228">
        <v>0.10968899999999999</v>
      </c>
      <c r="GJ228">
        <v>27962</v>
      </c>
      <c r="GK228">
        <v>22306.6</v>
      </c>
      <c r="GL228">
        <v>29129.3</v>
      </c>
      <c r="GM228">
        <v>24373.7</v>
      </c>
      <c r="GN228">
        <v>32994.199999999997</v>
      </c>
      <c r="GO228">
        <v>31663.200000000001</v>
      </c>
      <c r="GP228">
        <v>40164.5</v>
      </c>
      <c r="GQ228">
        <v>39766</v>
      </c>
      <c r="GR228">
        <v>2.1528700000000001</v>
      </c>
      <c r="GS228">
        <v>1.88598</v>
      </c>
      <c r="GT228">
        <v>9.4100799999999998E-2</v>
      </c>
      <c r="GU228">
        <v>0</v>
      </c>
      <c r="GV228">
        <v>24.517499999999998</v>
      </c>
      <c r="GW228">
        <v>999.9</v>
      </c>
      <c r="GX228">
        <v>65</v>
      </c>
      <c r="GY228">
        <v>29.5</v>
      </c>
      <c r="GZ228">
        <v>26.622199999999999</v>
      </c>
      <c r="HA228">
        <v>62.334499999999998</v>
      </c>
      <c r="HB228">
        <v>29.647400000000001</v>
      </c>
      <c r="HC228">
        <v>1</v>
      </c>
      <c r="HD228">
        <v>1.21545E-2</v>
      </c>
      <c r="HE228">
        <v>0</v>
      </c>
      <c r="HF228">
        <v>20.295400000000001</v>
      </c>
      <c r="HG228">
        <v>5.2268699999999999</v>
      </c>
      <c r="HH228">
        <v>11.908099999999999</v>
      </c>
      <c r="HI228">
        <v>4.9638</v>
      </c>
      <c r="HJ228">
        <v>3.2919999999999998</v>
      </c>
      <c r="HK228">
        <v>9999</v>
      </c>
      <c r="HL228">
        <v>9999</v>
      </c>
      <c r="HM228">
        <v>9999</v>
      </c>
      <c r="HN228">
        <v>999.9</v>
      </c>
      <c r="HO228">
        <v>4.97018</v>
      </c>
      <c r="HP228">
        <v>1.8748499999999999</v>
      </c>
      <c r="HQ228">
        <v>1.8734900000000001</v>
      </c>
      <c r="HR228">
        <v>1.8726700000000001</v>
      </c>
      <c r="HS228">
        <v>1.87422</v>
      </c>
      <c r="HT228">
        <v>1.8692</v>
      </c>
      <c r="HU228">
        <v>1.8733200000000001</v>
      </c>
      <c r="HV228">
        <v>1.8783700000000001</v>
      </c>
      <c r="HW228">
        <v>0</v>
      </c>
      <c r="HX228">
        <v>0</v>
      </c>
      <c r="HY228">
        <v>0</v>
      </c>
      <c r="HZ228">
        <v>0</v>
      </c>
      <c r="IA228" t="s">
        <v>421</v>
      </c>
      <c r="IB228" t="s">
        <v>422</v>
      </c>
      <c r="IC228" t="s">
        <v>423</v>
      </c>
      <c r="ID228" t="s">
        <v>423</v>
      </c>
      <c r="IE228" t="s">
        <v>423</v>
      </c>
      <c r="IF228" t="s">
        <v>423</v>
      </c>
      <c r="IG228">
        <v>0</v>
      </c>
      <c r="IH228">
        <v>100</v>
      </c>
      <c r="II228">
        <v>100</v>
      </c>
      <c r="IJ228">
        <v>0.81</v>
      </c>
      <c r="IK228">
        <v>0.28699999999999998</v>
      </c>
      <c r="IL228">
        <v>0.84045910042786121</v>
      </c>
      <c r="IM228">
        <v>7.5022699049890511E-4</v>
      </c>
      <c r="IN228">
        <v>-1.9075414379404558E-6</v>
      </c>
      <c r="IO228">
        <v>4.87577687351772E-10</v>
      </c>
      <c r="IP228">
        <v>2.1894800290418629E-2</v>
      </c>
      <c r="IQ228">
        <v>-4.1806313054066763E-3</v>
      </c>
      <c r="IR228">
        <v>9.7520324251473139E-4</v>
      </c>
      <c r="IS228">
        <v>-7.2278216180753071E-6</v>
      </c>
      <c r="IT228">
        <v>1</v>
      </c>
      <c r="IU228">
        <v>1943</v>
      </c>
      <c r="IV228">
        <v>1</v>
      </c>
      <c r="IW228">
        <v>21</v>
      </c>
      <c r="IX228">
        <v>2</v>
      </c>
      <c r="IY228">
        <v>1.9</v>
      </c>
      <c r="IZ228">
        <v>1.06934</v>
      </c>
      <c r="JA228">
        <v>2.4072300000000002</v>
      </c>
      <c r="JB228">
        <v>1.42578</v>
      </c>
      <c r="JC228">
        <v>2.2644000000000002</v>
      </c>
      <c r="JD228">
        <v>1.5478499999999999</v>
      </c>
      <c r="JE228">
        <v>2.4560499999999998</v>
      </c>
      <c r="JF228">
        <v>32.620399999999997</v>
      </c>
      <c r="JG228">
        <v>13.7468</v>
      </c>
      <c r="JH228">
        <v>18</v>
      </c>
      <c r="JI228">
        <v>621.04999999999995</v>
      </c>
      <c r="JJ228">
        <v>434.08699999999999</v>
      </c>
      <c r="JK228">
        <v>26.2227</v>
      </c>
      <c r="JL228">
        <v>27.478999999999999</v>
      </c>
      <c r="JM228">
        <v>29.9999</v>
      </c>
      <c r="JN228">
        <v>27.570699999999999</v>
      </c>
      <c r="JO228">
        <v>27.542200000000001</v>
      </c>
      <c r="JP228">
        <v>21.434200000000001</v>
      </c>
      <c r="JQ228">
        <v>0</v>
      </c>
      <c r="JR228">
        <v>100</v>
      </c>
      <c r="JS228">
        <v>-999.9</v>
      </c>
      <c r="JT228">
        <v>409.64</v>
      </c>
      <c r="JU228">
        <v>25</v>
      </c>
      <c r="JV228">
        <v>94.888499999999993</v>
      </c>
      <c r="JW228">
        <v>101.172</v>
      </c>
    </row>
    <row r="229" spans="1:283" x14ac:dyDescent="0.2">
      <c r="A229">
        <v>213</v>
      </c>
      <c r="B229">
        <v>1690422112</v>
      </c>
      <c r="C229">
        <v>43741.900000095367</v>
      </c>
      <c r="D229" t="s">
        <v>1423</v>
      </c>
      <c r="E229" t="s">
        <v>1424</v>
      </c>
      <c r="F229">
        <v>15</v>
      </c>
      <c r="P229">
        <v>1690422104</v>
      </c>
      <c r="Q229">
        <f t="shared" si="111"/>
        <v>6.334972685668055E-5</v>
      </c>
      <c r="R229">
        <f t="shared" si="112"/>
        <v>6.3349726856680555E-2</v>
      </c>
      <c r="S229">
        <f t="shared" si="113"/>
        <v>-0.46774591467495052</v>
      </c>
      <c r="T229">
        <f t="shared" si="114"/>
        <v>410.10496774193558</v>
      </c>
      <c r="U229">
        <f t="shared" si="115"/>
        <v>553.07679779927935</v>
      </c>
      <c r="V229">
        <f t="shared" si="116"/>
        <v>55.955871390894885</v>
      </c>
      <c r="W229">
        <f t="shared" si="117"/>
        <v>41.491129121751676</v>
      </c>
      <c r="X229">
        <f t="shared" si="118"/>
        <v>4.8969950537328163E-3</v>
      </c>
      <c r="Y229">
        <f>IF(LEFT(CS229,1)&lt;&gt;"0",IF(LEFT(CS229,1)="1",3,CT229),$D$5+$E$5*(DJ229*DC229/($K$5*1000))+$F$5*(DJ229*DC229/($K$5*1000))*MAX(MIN(CQ229,$J$5),$I$5)*MAX(MIN(CQ229,$J$5),$I$5)+$G$5*MAX(MIN(CQ229,$J$5),$I$5)*(DJ229*DC229/($K$5*1000))+$H$5*(DJ229*DC229/($K$5*1000))*(DJ229*DC229/($K$5*1000)))</f>
        <v>2.948222678660227</v>
      </c>
      <c r="Z229">
        <f t="shared" si="119"/>
        <v>4.8924807168816932E-3</v>
      </c>
      <c r="AA229">
        <f t="shared" si="120"/>
        <v>3.0582056872280085E-3</v>
      </c>
      <c r="AB229">
        <f t="shared" si="121"/>
        <v>3.9888988359855588E-3</v>
      </c>
      <c r="AC229">
        <f>(DE229+(AB229+2*0.95*0.0000000567*(((DE229+$B$7)+273)^4-(DE229+273)^4)-44100*Q229)/(1.84*29.3*Y229+8*0.95*0.0000000567*(DE229+273)^3))</f>
        <v>26.303073447407744</v>
      </c>
      <c r="AD229">
        <f>($C$7*DF229+$D$7*DG229+$E$7*AC229)</f>
        <v>26.055667741935491</v>
      </c>
      <c r="AE229">
        <f t="shared" si="122"/>
        <v>3.3853893949915705</v>
      </c>
      <c r="AF229">
        <f t="shared" si="123"/>
        <v>61.390678718448186</v>
      </c>
      <c r="AG229">
        <f t="shared" si="124"/>
        <v>2.1109600904895753</v>
      </c>
      <c r="AH229">
        <f t="shared" si="125"/>
        <v>3.4385677672190678</v>
      </c>
      <c r="AI229">
        <f t="shared" si="126"/>
        <v>1.2744293045019952</v>
      </c>
      <c r="AJ229">
        <f t="shared" si="127"/>
        <v>-2.793722954379612</v>
      </c>
      <c r="AK229">
        <f t="shared" si="128"/>
        <v>41.924453236948182</v>
      </c>
      <c r="AL229">
        <f>2*0.95*0.0000000567*(((DE229+$B$7)+273)^4-(AD229+273)^4)</f>
        <v>3.0440303364327348</v>
      </c>
      <c r="AM229">
        <f t="shared" si="129"/>
        <v>42.178749517837289</v>
      </c>
      <c r="AN229">
        <v>0</v>
      </c>
      <c r="AO229">
        <v>0</v>
      </c>
      <c r="AP229">
        <f>IF(AN229*$H$13&gt;=AR229,1,(AR229/(AR229-AN229*$H$13)))</f>
        <v>1</v>
      </c>
      <c r="AQ229">
        <f t="shared" si="130"/>
        <v>0</v>
      </c>
      <c r="AR229">
        <f>MAX(0,($B$13+$C$13*DJ229)/(1+$D$13*DJ229)*DC229/(DE229+273)*$E$13)</f>
        <v>53563.669007371151</v>
      </c>
      <c r="AS229" t="s">
        <v>1425</v>
      </c>
      <c r="AT229">
        <v>10575.7</v>
      </c>
      <c r="AU229">
        <v>527.67999999999995</v>
      </c>
      <c r="AV229">
        <v>1908.7</v>
      </c>
      <c r="AW229">
        <f t="shared" si="131"/>
        <v>0.72353958191439205</v>
      </c>
      <c r="AX229">
        <v>-0.46774591467495052</v>
      </c>
      <c r="AY229" t="s">
        <v>417</v>
      </c>
      <c r="AZ229" t="s">
        <v>417</v>
      </c>
      <c r="BA229">
        <v>0</v>
      </c>
      <c r="BB229">
        <v>0</v>
      </c>
      <c r="BC229" t="e">
        <f t="shared" si="132"/>
        <v>#DIV/0!</v>
      </c>
      <c r="BD229">
        <v>0.5</v>
      </c>
      <c r="BE229">
        <f t="shared" si="133"/>
        <v>2.0994204399923999E-2</v>
      </c>
      <c r="BF229">
        <f t="shared" si="134"/>
        <v>-0.46774591467495052</v>
      </c>
      <c r="BG229" t="e">
        <f t="shared" si="135"/>
        <v>#DIV/0!</v>
      </c>
      <c r="BH229">
        <f t="shared" si="136"/>
        <v>0</v>
      </c>
      <c r="BI229" t="e">
        <f t="shared" si="137"/>
        <v>#DIV/0!</v>
      </c>
      <c r="BJ229" t="e">
        <f t="shared" si="138"/>
        <v>#DIV/0!</v>
      </c>
      <c r="BK229" t="s">
        <v>417</v>
      </c>
      <c r="BL229">
        <v>0</v>
      </c>
      <c r="BM229" t="e">
        <f t="shared" si="139"/>
        <v>#DIV/0!</v>
      </c>
      <c r="BN229" t="e">
        <f t="shared" si="140"/>
        <v>#DIV/0!</v>
      </c>
      <c r="BO229" t="e">
        <f t="shared" si="141"/>
        <v>#DIV/0!</v>
      </c>
      <c r="BP229" t="e">
        <f t="shared" si="142"/>
        <v>#DIV/0!</v>
      </c>
      <c r="BQ229">
        <f t="shared" si="143"/>
        <v>0</v>
      </c>
      <c r="BR229">
        <f t="shared" si="144"/>
        <v>1.3820943939986388</v>
      </c>
      <c r="BS229" t="e">
        <f t="shared" si="145"/>
        <v>#DIV/0!</v>
      </c>
      <c r="BT229" t="e">
        <f t="shared" si="146"/>
        <v>#DIV/0!</v>
      </c>
      <c r="BU229">
        <v>3529</v>
      </c>
      <c r="BV229">
        <v>300</v>
      </c>
      <c r="BW229">
        <v>300</v>
      </c>
      <c r="BX229">
        <v>300</v>
      </c>
      <c r="BY229">
        <v>10575.7</v>
      </c>
      <c r="BZ229">
        <v>1849.91</v>
      </c>
      <c r="CA229">
        <v>-8.7647200000000001E-3</v>
      </c>
      <c r="CB229">
        <v>-17.760000000000002</v>
      </c>
      <c r="CC229" t="s">
        <v>417</v>
      </c>
      <c r="CD229" t="s">
        <v>417</v>
      </c>
      <c r="CE229" t="s">
        <v>417</v>
      </c>
      <c r="CF229" t="s">
        <v>417</v>
      </c>
      <c r="CG229" t="s">
        <v>417</v>
      </c>
      <c r="CH229" t="s">
        <v>417</v>
      </c>
      <c r="CI229" t="s">
        <v>417</v>
      </c>
      <c r="CJ229" t="s">
        <v>417</v>
      </c>
      <c r="CK229" t="s">
        <v>417</v>
      </c>
      <c r="CL229" t="s">
        <v>417</v>
      </c>
      <c r="CM229">
        <f>$B$11*DK229+$C$11*DL229+$F$11*DW229*(1-DZ229)</f>
        <v>4.9993099999999999E-2</v>
      </c>
      <c r="CN229">
        <f t="shared" si="147"/>
        <v>2.0994204399923999E-2</v>
      </c>
      <c r="CO229">
        <f>($B$11*$D$9+$C$11*$D$9+$F$11*((EJ229+EB229)/MAX(EJ229+EB229+EK229, 0.1)*$I$9+EK229/MAX(EJ229+EB229+EK229, 0.1)*$J$9))/($B$11+$C$11+$F$11)</f>
        <v>0.41994203999999996</v>
      </c>
      <c r="CP229">
        <f>($B$11*$K$9+$C$11*$K$9+$F$11*((EJ229+EB229)/MAX(EJ229+EB229+EK229, 0.1)*$P$9+EK229/MAX(EJ229+EB229+EK229, 0.1)*$Q$9))/($B$11+$C$11+$F$11)</f>
        <v>7.9788987599999986E-2</v>
      </c>
      <c r="CQ229">
        <v>6</v>
      </c>
      <c r="CR229">
        <v>0.5</v>
      </c>
      <c r="CS229" t="s">
        <v>418</v>
      </c>
      <c r="CT229">
        <v>2</v>
      </c>
      <c r="CU229">
        <v>1690422104</v>
      </c>
      <c r="CV229">
        <v>410.10496774193558</v>
      </c>
      <c r="CW229">
        <v>409.66335483870961</v>
      </c>
      <c r="CX229">
        <v>20.86506774193548</v>
      </c>
      <c r="CY229">
        <v>20.803061290322589</v>
      </c>
      <c r="CZ229">
        <v>409.22496774193559</v>
      </c>
      <c r="DA229">
        <v>20.578067741935481</v>
      </c>
      <c r="DB229">
        <v>600.20783870967739</v>
      </c>
      <c r="DC229">
        <v>101.0719677419355</v>
      </c>
      <c r="DD229">
        <v>0.100006229032258</v>
      </c>
      <c r="DE229">
        <v>26.319435483870969</v>
      </c>
      <c r="DF229">
        <v>26.055667741935491</v>
      </c>
      <c r="DG229">
        <v>999.90000000000032</v>
      </c>
      <c r="DH229">
        <v>0</v>
      </c>
      <c r="DI229">
        <v>0</v>
      </c>
      <c r="DJ229">
        <v>9999.640967741936</v>
      </c>
      <c r="DK229">
        <v>0</v>
      </c>
      <c r="DL229">
        <v>3.8819083870967739</v>
      </c>
      <c r="DM229">
        <v>0.37186751612903229</v>
      </c>
      <c r="DN229">
        <v>418.77332258064507</v>
      </c>
      <c r="DO229">
        <v>418.36670967741941</v>
      </c>
      <c r="DP229">
        <v>6.273208387096775E-2</v>
      </c>
      <c r="DQ229">
        <v>409.66335483870961</v>
      </c>
      <c r="DR229">
        <v>20.803061290322589</v>
      </c>
      <c r="DS229">
        <v>2.1089451612903218</v>
      </c>
      <c r="DT229">
        <v>2.1026048387096772</v>
      </c>
      <c r="DU229">
        <v>18.286903225806451</v>
      </c>
      <c r="DV229">
        <v>18.238919354838711</v>
      </c>
      <c r="DW229">
        <v>4.9993099999999999E-2</v>
      </c>
      <c r="DX229">
        <v>0</v>
      </c>
      <c r="DY229">
        <v>0</v>
      </c>
      <c r="DZ229">
        <v>0</v>
      </c>
      <c r="EA229">
        <v>527.71</v>
      </c>
      <c r="EB229">
        <v>4.9993099999999999E-2</v>
      </c>
      <c r="EC229">
        <v>18.36</v>
      </c>
      <c r="ED229">
        <v>-0.95741935483870977</v>
      </c>
      <c r="EE229">
        <v>35.604677419354843</v>
      </c>
      <c r="EF229">
        <v>40.201225806451617</v>
      </c>
      <c r="EG229">
        <v>37.963419354838713</v>
      </c>
      <c r="EH229">
        <v>41.431290322580637</v>
      </c>
      <c r="EI229">
        <v>38.384999999999977</v>
      </c>
      <c r="EJ229">
        <v>0</v>
      </c>
      <c r="EK229">
        <v>0</v>
      </c>
      <c r="EL229">
        <v>0</v>
      </c>
      <c r="EM229">
        <v>135.60000014305109</v>
      </c>
      <c r="EN229">
        <v>0</v>
      </c>
      <c r="EO229">
        <v>527.67999999999995</v>
      </c>
      <c r="EP229">
        <v>8.8653845583333517</v>
      </c>
      <c r="EQ229">
        <v>-0.79538453610921223</v>
      </c>
      <c r="ER229">
        <v>18.313600000000001</v>
      </c>
      <c r="ES229">
        <v>15</v>
      </c>
      <c r="ET229">
        <v>1690422134</v>
      </c>
      <c r="EU229" t="s">
        <v>1426</v>
      </c>
      <c r="EV229">
        <v>1690422134</v>
      </c>
      <c r="EW229">
        <v>1690422128.5</v>
      </c>
      <c r="EX229">
        <v>169</v>
      </c>
      <c r="EY229">
        <v>6.9000000000000006E-2</v>
      </c>
      <c r="EZ229">
        <v>2E-3</v>
      </c>
      <c r="FA229">
        <v>0.88</v>
      </c>
      <c r="FB229">
        <v>0.28699999999999998</v>
      </c>
      <c r="FC229">
        <v>410</v>
      </c>
      <c r="FD229">
        <v>21</v>
      </c>
      <c r="FE229">
        <v>0.37</v>
      </c>
      <c r="FF229">
        <v>0.13</v>
      </c>
      <c r="FG229">
        <v>-0.39075070324953182</v>
      </c>
      <c r="FH229">
        <v>-0.63515016254872325</v>
      </c>
      <c r="FI229">
        <v>5.2029815047642647E-2</v>
      </c>
      <c r="FJ229">
        <v>1</v>
      </c>
      <c r="FK229">
        <v>0.35545654999999998</v>
      </c>
      <c r="FL229">
        <v>0.53687270544089993</v>
      </c>
      <c r="FM229">
        <v>5.9336470167574852E-2</v>
      </c>
      <c r="FN229">
        <v>1</v>
      </c>
      <c r="FO229">
        <v>410.0370666666667</v>
      </c>
      <c r="FP229">
        <v>0.47434037819915059</v>
      </c>
      <c r="FQ229">
        <v>3.657771027400309E-2</v>
      </c>
      <c r="FR229">
        <v>1</v>
      </c>
      <c r="FS229">
        <v>5.6421282500000003E-2</v>
      </c>
      <c r="FT229">
        <v>0.1294886240150093</v>
      </c>
      <c r="FU229">
        <v>1.371867566490818E-2</v>
      </c>
      <c r="FV229">
        <v>1</v>
      </c>
      <c r="FW229">
        <v>20.86643333333334</v>
      </c>
      <c r="FX229">
        <v>0.1076342602891929</v>
      </c>
      <c r="FY229">
        <v>8.0701645308849917E-3</v>
      </c>
      <c r="FZ229">
        <v>1</v>
      </c>
      <c r="GA229">
        <v>5</v>
      </c>
      <c r="GB229">
        <v>5</v>
      </c>
      <c r="GC229" t="s">
        <v>420</v>
      </c>
      <c r="GD229">
        <v>3.1775600000000002</v>
      </c>
      <c r="GE229">
        <v>2.7967300000000002</v>
      </c>
      <c r="GF229">
        <v>0.102852</v>
      </c>
      <c r="GG229">
        <v>0.103423</v>
      </c>
      <c r="GH229">
        <v>0.108656</v>
      </c>
      <c r="GI229">
        <v>0.109586</v>
      </c>
      <c r="GJ229">
        <v>27966.799999999999</v>
      </c>
      <c r="GK229">
        <v>22305.9</v>
      </c>
      <c r="GL229">
        <v>29135.5</v>
      </c>
      <c r="GM229">
        <v>24372.5</v>
      </c>
      <c r="GN229">
        <v>33013.1</v>
      </c>
      <c r="GO229">
        <v>31665.3</v>
      </c>
      <c r="GP229">
        <v>40173.300000000003</v>
      </c>
      <c r="GQ229">
        <v>39764</v>
      </c>
      <c r="GR229">
        <v>2.1537700000000002</v>
      </c>
      <c r="GS229">
        <v>1.8852</v>
      </c>
      <c r="GT229">
        <v>0.10818999999999999</v>
      </c>
      <c r="GU229">
        <v>0</v>
      </c>
      <c r="GV229">
        <v>24.2941</v>
      </c>
      <c r="GW229">
        <v>999.9</v>
      </c>
      <c r="GX229">
        <v>64.900000000000006</v>
      </c>
      <c r="GY229">
        <v>29.4</v>
      </c>
      <c r="GZ229">
        <v>26.428699999999999</v>
      </c>
      <c r="HA229">
        <v>62.224499999999999</v>
      </c>
      <c r="HB229">
        <v>31.354199999999999</v>
      </c>
      <c r="HC229">
        <v>1</v>
      </c>
      <c r="HD229">
        <v>1.1382099999999999E-2</v>
      </c>
      <c r="HE229">
        <v>0</v>
      </c>
      <c r="HF229">
        <v>20.295400000000001</v>
      </c>
      <c r="HG229">
        <v>5.2273199999999997</v>
      </c>
      <c r="HH229">
        <v>11.908099999999999</v>
      </c>
      <c r="HI229">
        <v>4.9640000000000004</v>
      </c>
      <c r="HJ229">
        <v>3.2919999999999998</v>
      </c>
      <c r="HK229">
        <v>9999</v>
      </c>
      <c r="HL229">
        <v>9999</v>
      </c>
      <c r="HM229">
        <v>9999</v>
      </c>
      <c r="HN229">
        <v>999.9</v>
      </c>
      <c r="HO229">
        <v>4.9702099999999998</v>
      </c>
      <c r="HP229">
        <v>1.8748499999999999</v>
      </c>
      <c r="HQ229">
        <v>1.8734900000000001</v>
      </c>
      <c r="HR229">
        <v>1.8726</v>
      </c>
      <c r="HS229">
        <v>1.87419</v>
      </c>
      <c r="HT229">
        <v>1.8692</v>
      </c>
      <c r="HU229">
        <v>1.8733299999999999</v>
      </c>
      <c r="HV229">
        <v>1.8783799999999999</v>
      </c>
      <c r="HW229">
        <v>0</v>
      </c>
      <c r="HX229">
        <v>0</v>
      </c>
      <c r="HY229">
        <v>0</v>
      </c>
      <c r="HZ229">
        <v>0</v>
      </c>
      <c r="IA229" t="s">
        <v>421</v>
      </c>
      <c r="IB229" t="s">
        <v>422</v>
      </c>
      <c r="IC229" t="s">
        <v>423</v>
      </c>
      <c r="ID229" t="s">
        <v>423</v>
      </c>
      <c r="IE229" t="s">
        <v>423</v>
      </c>
      <c r="IF229" t="s">
        <v>423</v>
      </c>
      <c r="IG229">
        <v>0</v>
      </c>
      <c r="IH229">
        <v>100</v>
      </c>
      <c r="II229">
        <v>100</v>
      </c>
      <c r="IJ229">
        <v>0.88</v>
      </c>
      <c r="IK229">
        <v>0.28699999999999998</v>
      </c>
      <c r="IL229">
        <v>0.78928524232403896</v>
      </c>
      <c r="IM229">
        <v>7.5022699049890511E-4</v>
      </c>
      <c r="IN229">
        <v>-1.9075414379404558E-6</v>
      </c>
      <c r="IO229">
        <v>4.87577687351772E-10</v>
      </c>
      <c r="IP229">
        <v>2.3779949977128519E-2</v>
      </c>
      <c r="IQ229">
        <v>-4.1806313054066763E-3</v>
      </c>
      <c r="IR229">
        <v>9.7520324251473139E-4</v>
      </c>
      <c r="IS229">
        <v>-7.2278216180753071E-6</v>
      </c>
      <c r="IT229">
        <v>1</v>
      </c>
      <c r="IU229">
        <v>1943</v>
      </c>
      <c r="IV229">
        <v>1</v>
      </c>
      <c r="IW229">
        <v>21</v>
      </c>
      <c r="IX229">
        <v>2</v>
      </c>
      <c r="IY229">
        <v>2</v>
      </c>
      <c r="IZ229">
        <v>1.06934</v>
      </c>
      <c r="JA229">
        <v>2.4169900000000002</v>
      </c>
      <c r="JB229">
        <v>1.42578</v>
      </c>
      <c r="JC229">
        <v>2.2644000000000002</v>
      </c>
      <c r="JD229">
        <v>1.5478499999999999</v>
      </c>
      <c r="JE229">
        <v>2.4084500000000002</v>
      </c>
      <c r="JF229">
        <v>32.531799999999997</v>
      </c>
      <c r="JG229">
        <v>13.6942</v>
      </c>
      <c r="JH229">
        <v>18</v>
      </c>
      <c r="JI229">
        <v>621.10299999999995</v>
      </c>
      <c r="JJ229">
        <v>433.18099999999998</v>
      </c>
      <c r="JK229">
        <v>26.1602</v>
      </c>
      <c r="JL229">
        <v>27.4589</v>
      </c>
      <c r="JM229">
        <v>30.000399999999999</v>
      </c>
      <c r="JN229">
        <v>27.512699999999999</v>
      </c>
      <c r="JO229">
        <v>27.481200000000001</v>
      </c>
      <c r="JP229">
        <v>21.4282</v>
      </c>
      <c r="JQ229">
        <v>0</v>
      </c>
      <c r="JR229">
        <v>100</v>
      </c>
      <c r="JS229">
        <v>-999.9</v>
      </c>
      <c r="JT229">
        <v>409.53899999999999</v>
      </c>
      <c r="JU229">
        <v>25</v>
      </c>
      <c r="JV229">
        <v>94.908900000000003</v>
      </c>
      <c r="JW229">
        <v>101.167</v>
      </c>
    </row>
    <row r="230" spans="1:283" x14ac:dyDescent="0.2">
      <c r="A230">
        <v>214</v>
      </c>
      <c r="B230">
        <v>1690422265</v>
      </c>
      <c r="C230">
        <v>43894.900000095367</v>
      </c>
      <c r="D230" t="s">
        <v>1427</v>
      </c>
      <c r="E230" t="s">
        <v>1428</v>
      </c>
      <c r="F230">
        <v>15</v>
      </c>
      <c r="P230">
        <v>1690422257</v>
      </c>
      <c r="Q230">
        <f t="shared" si="111"/>
        <v>3.4768715322688518E-4</v>
      </c>
      <c r="R230">
        <f t="shared" si="112"/>
        <v>0.3476871532268852</v>
      </c>
      <c r="S230">
        <f t="shared" si="113"/>
        <v>-0.49669191097147752</v>
      </c>
      <c r="T230">
        <f t="shared" si="114"/>
        <v>409.88019354838713</v>
      </c>
      <c r="U230">
        <f t="shared" si="115"/>
        <v>431.42312471346918</v>
      </c>
      <c r="V230">
        <f t="shared" si="116"/>
        <v>43.650099114625675</v>
      </c>
      <c r="W230">
        <f t="shared" si="117"/>
        <v>41.47044988696797</v>
      </c>
      <c r="X230">
        <f t="shared" si="118"/>
        <v>2.6136814575667577E-2</v>
      </c>
      <c r="Y230">
        <f>IF(LEFT(CS230,1)&lt;&gt;"0",IF(LEFT(CS230,1)="1",3,CT230),$D$5+$E$5*(DJ230*DC230/($K$5*1000))+$F$5*(DJ230*DC230/($K$5*1000))*MAX(MIN(CQ230,$J$5),$I$5)*MAX(MIN(CQ230,$J$5),$I$5)+$G$5*MAX(MIN(CQ230,$J$5),$I$5)*(DJ230*DC230/($K$5*1000))+$H$5*(DJ230*DC230/($K$5*1000))*(DJ230*DC230/($K$5*1000)))</f>
        <v>2.946899635548446</v>
      </c>
      <c r="Z230">
        <f t="shared" si="119"/>
        <v>2.6008710463432422E-2</v>
      </c>
      <c r="AA230">
        <f t="shared" si="120"/>
        <v>1.6266901213335662E-2</v>
      </c>
      <c r="AB230">
        <f t="shared" si="121"/>
        <v>3.9888988359855588E-3</v>
      </c>
      <c r="AC230">
        <f>(DE230+(AB230+2*0.95*0.0000000567*(((DE230+$B$7)+273)^4-(DE230+273)^4)-44100*Q230)/(1.84*29.3*Y230+8*0.95*0.0000000567*(DE230+273)^3))</f>
        <v>26.172268981286773</v>
      </c>
      <c r="AD230">
        <f>($C$7*DF230+$D$7*DG230+$E$7*AC230)</f>
        <v>26.11403870967742</v>
      </c>
      <c r="AE230">
        <f t="shared" si="122"/>
        <v>3.3970953001673863</v>
      </c>
      <c r="AF230">
        <f t="shared" si="123"/>
        <v>60.729082608396688</v>
      </c>
      <c r="AG230">
        <f t="shared" si="124"/>
        <v>2.0811675593040619</v>
      </c>
      <c r="AH230">
        <f t="shared" si="125"/>
        <v>3.4269701927232967</v>
      </c>
      <c r="AI230">
        <f t="shared" si="126"/>
        <v>1.3159277408633243</v>
      </c>
      <c r="AJ230">
        <f t="shared" si="127"/>
        <v>-15.333003457305637</v>
      </c>
      <c r="AK230">
        <f t="shared" si="128"/>
        <v>23.541428656525476</v>
      </c>
      <c r="AL230">
        <f>2*0.95*0.0000000567*(((DE230+$B$7)+273)^4-(AD230+273)^4)</f>
        <v>1.7100616651057077</v>
      </c>
      <c r="AM230">
        <f t="shared" si="129"/>
        <v>9.9224757631615326</v>
      </c>
      <c r="AN230">
        <v>0</v>
      </c>
      <c r="AO230">
        <v>0</v>
      </c>
      <c r="AP230">
        <f>IF(AN230*$H$13&gt;=AR230,1,(AR230/(AR230-AN230*$H$13)))</f>
        <v>1</v>
      </c>
      <c r="AQ230">
        <f t="shared" si="130"/>
        <v>0</v>
      </c>
      <c r="AR230">
        <f>MAX(0,($B$13+$C$13*DJ230)/(1+$D$13*DJ230)*DC230/(DE230+273)*$E$13)</f>
        <v>53535.398274122592</v>
      </c>
      <c r="AS230" t="s">
        <v>1429</v>
      </c>
      <c r="AT230">
        <v>10492.9</v>
      </c>
      <c r="AU230">
        <v>614.07600000000002</v>
      </c>
      <c r="AV230">
        <v>3145.97</v>
      </c>
      <c r="AW230">
        <f t="shared" si="131"/>
        <v>0.80480551308499448</v>
      </c>
      <c r="AX230">
        <v>-0.49669191097147752</v>
      </c>
      <c r="AY230" t="s">
        <v>417</v>
      </c>
      <c r="AZ230" t="s">
        <v>417</v>
      </c>
      <c r="BA230">
        <v>0</v>
      </c>
      <c r="BB230">
        <v>0</v>
      </c>
      <c r="BC230" t="e">
        <f t="shared" si="132"/>
        <v>#DIV/0!</v>
      </c>
      <c r="BD230">
        <v>0.5</v>
      </c>
      <c r="BE230">
        <f t="shared" si="133"/>
        <v>2.0994204399923999E-2</v>
      </c>
      <c r="BF230">
        <f t="shared" si="134"/>
        <v>-0.49669191097147752</v>
      </c>
      <c r="BG230" t="e">
        <f t="shared" si="135"/>
        <v>#DIV/0!</v>
      </c>
      <c r="BH230">
        <f t="shared" si="136"/>
        <v>0</v>
      </c>
      <c r="BI230" t="e">
        <f t="shared" si="137"/>
        <v>#DIV/0!</v>
      </c>
      <c r="BJ230" t="e">
        <f t="shared" si="138"/>
        <v>#DIV/0!</v>
      </c>
      <c r="BK230" t="s">
        <v>417</v>
      </c>
      <c r="BL230">
        <v>0</v>
      </c>
      <c r="BM230" t="e">
        <f t="shared" si="139"/>
        <v>#DIV/0!</v>
      </c>
      <c r="BN230" t="e">
        <f t="shared" si="140"/>
        <v>#DIV/0!</v>
      </c>
      <c r="BO230" t="e">
        <f t="shared" si="141"/>
        <v>#DIV/0!</v>
      </c>
      <c r="BP230" t="e">
        <f t="shared" si="142"/>
        <v>#DIV/0!</v>
      </c>
      <c r="BQ230">
        <f t="shared" si="143"/>
        <v>0</v>
      </c>
      <c r="BR230">
        <f t="shared" si="144"/>
        <v>1.2425362199207393</v>
      </c>
      <c r="BS230" t="e">
        <f t="shared" si="145"/>
        <v>#DIV/0!</v>
      </c>
      <c r="BT230" t="e">
        <f t="shared" si="146"/>
        <v>#DIV/0!</v>
      </c>
      <c r="BU230">
        <v>3530</v>
      </c>
      <c r="BV230">
        <v>300</v>
      </c>
      <c r="BW230">
        <v>300</v>
      </c>
      <c r="BX230">
        <v>300</v>
      </c>
      <c r="BY230">
        <v>10492.9</v>
      </c>
      <c r="BZ230">
        <v>3123.05</v>
      </c>
      <c r="CA230">
        <v>-8.6985699999999992E-3</v>
      </c>
      <c r="CB230">
        <v>2.14</v>
      </c>
      <c r="CC230" t="s">
        <v>417</v>
      </c>
      <c r="CD230" t="s">
        <v>417</v>
      </c>
      <c r="CE230" t="s">
        <v>417</v>
      </c>
      <c r="CF230" t="s">
        <v>417</v>
      </c>
      <c r="CG230" t="s">
        <v>417</v>
      </c>
      <c r="CH230" t="s">
        <v>417</v>
      </c>
      <c r="CI230" t="s">
        <v>417</v>
      </c>
      <c r="CJ230" t="s">
        <v>417</v>
      </c>
      <c r="CK230" t="s">
        <v>417</v>
      </c>
      <c r="CL230" t="s">
        <v>417</v>
      </c>
      <c r="CM230">
        <f>$B$11*DK230+$C$11*DL230+$F$11*DW230*(1-DZ230)</f>
        <v>4.9993099999999999E-2</v>
      </c>
      <c r="CN230">
        <f t="shared" si="147"/>
        <v>2.0994204399923999E-2</v>
      </c>
      <c r="CO230">
        <f>($B$11*$D$9+$C$11*$D$9+$F$11*((EJ230+EB230)/MAX(EJ230+EB230+EK230, 0.1)*$I$9+EK230/MAX(EJ230+EB230+EK230, 0.1)*$J$9))/($B$11+$C$11+$F$11)</f>
        <v>0.41994203999999996</v>
      </c>
      <c r="CP230">
        <f>($B$11*$K$9+$C$11*$K$9+$F$11*((EJ230+EB230)/MAX(EJ230+EB230+EK230, 0.1)*$P$9+EK230/MAX(EJ230+EB230+EK230, 0.1)*$Q$9))/($B$11+$C$11+$F$11)</f>
        <v>7.9788987599999986E-2</v>
      </c>
      <c r="CQ230">
        <v>6</v>
      </c>
      <c r="CR230">
        <v>0.5</v>
      </c>
      <c r="CS230" t="s">
        <v>418</v>
      </c>
      <c r="CT230">
        <v>2</v>
      </c>
      <c r="CU230">
        <v>1690422257</v>
      </c>
      <c r="CV230">
        <v>409.88019354838713</v>
      </c>
      <c r="CW230">
        <v>409.5261290322581</v>
      </c>
      <c r="CX230">
        <v>20.569570967741939</v>
      </c>
      <c r="CY230">
        <v>20.229148387096771</v>
      </c>
      <c r="CZ230">
        <v>409.06519354838707</v>
      </c>
      <c r="DA230">
        <v>20.299570967741939</v>
      </c>
      <c r="DB230">
        <v>600.19880645161288</v>
      </c>
      <c r="DC230">
        <v>101.0769677419355</v>
      </c>
      <c r="DD230">
        <v>0.1000360258064516</v>
      </c>
      <c r="DE230">
        <v>26.262216129032261</v>
      </c>
      <c r="DF230">
        <v>26.11403870967742</v>
      </c>
      <c r="DG230">
        <v>999.90000000000032</v>
      </c>
      <c r="DH230">
        <v>0</v>
      </c>
      <c r="DI230">
        <v>0</v>
      </c>
      <c r="DJ230">
        <v>9991.6319354838724</v>
      </c>
      <c r="DK230">
        <v>0</v>
      </c>
      <c r="DL230">
        <v>4.9779080645161278</v>
      </c>
      <c r="DM230">
        <v>0.41842751612903228</v>
      </c>
      <c r="DN230">
        <v>418.5592580645162</v>
      </c>
      <c r="DO230">
        <v>417.98158064516127</v>
      </c>
      <c r="DP230">
        <v>0.35245803225806438</v>
      </c>
      <c r="DQ230">
        <v>409.5261290322581</v>
      </c>
      <c r="DR230">
        <v>20.229148387096771</v>
      </c>
      <c r="DS230">
        <v>2.0803248387096769</v>
      </c>
      <c r="DT230">
        <v>2.0446996774193549</v>
      </c>
      <c r="DU230">
        <v>18.06934193548387</v>
      </c>
      <c r="DV230">
        <v>17.79478709677419</v>
      </c>
      <c r="DW230">
        <v>4.9993099999999999E-2</v>
      </c>
      <c r="DX230">
        <v>0</v>
      </c>
      <c r="DY230">
        <v>0</v>
      </c>
      <c r="DZ230">
        <v>0</v>
      </c>
      <c r="EA230">
        <v>614.26290322580633</v>
      </c>
      <c r="EB230">
        <v>4.9993099999999999E-2</v>
      </c>
      <c r="EC230">
        <v>2.3438709677419349</v>
      </c>
      <c r="ED230">
        <v>-2.4841935483870961</v>
      </c>
      <c r="EE230">
        <v>34.846548387096767</v>
      </c>
      <c r="EF230">
        <v>37.904967741935479</v>
      </c>
      <c r="EG230">
        <v>36.685225806451612</v>
      </c>
      <c r="EH230">
        <v>38.076387096774191</v>
      </c>
      <c r="EI230">
        <v>36.860580645161278</v>
      </c>
      <c r="EJ230">
        <v>0</v>
      </c>
      <c r="EK230">
        <v>0</v>
      </c>
      <c r="EL230">
        <v>0</v>
      </c>
      <c r="EM230">
        <v>152.60000014305109</v>
      </c>
      <c r="EN230">
        <v>0</v>
      </c>
      <c r="EO230">
        <v>614.07600000000002</v>
      </c>
      <c r="EP230">
        <v>-1.8430769549170161</v>
      </c>
      <c r="EQ230">
        <v>-6.8023076794626993</v>
      </c>
      <c r="ER230">
        <v>2.2235999999999998</v>
      </c>
      <c r="ES230">
        <v>15</v>
      </c>
      <c r="ET230">
        <v>1690422283</v>
      </c>
      <c r="EU230" t="s">
        <v>1430</v>
      </c>
      <c r="EV230">
        <v>1690422281</v>
      </c>
      <c r="EW230">
        <v>1690422283</v>
      </c>
      <c r="EX230">
        <v>170</v>
      </c>
      <c r="EY230">
        <v>-6.4000000000000001E-2</v>
      </c>
      <c r="EZ230">
        <v>-1E-3</v>
      </c>
      <c r="FA230">
        <v>0.81499999999999995</v>
      </c>
      <c r="FB230">
        <v>0.27</v>
      </c>
      <c r="FC230">
        <v>410</v>
      </c>
      <c r="FD230">
        <v>20</v>
      </c>
      <c r="FE230">
        <v>0.46</v>
      </c>
      <c r="FF230">
        <v>0.17</v>
      </c>
      <c r="FG230">
        <v>-0.5651787651797584</v>
      </c>
      <c r="FH230">
        <v>-0.2444180398683829</v>
      </c>
      <c r="FI230">
        <v>3.3005932959781263E-2</v>
      </c>
      <c r="FJ230">
        <v>1</v>
      </c>
      <c r="FK230">
        <v>0.42201232500000002</v>
      </c>
      <c r="FL230">
        <v>2.3805624765477859E-2</v>
      </c>
      <c r="FM230">
        <v>2.7831441623088361E-2</v>
      </c>
      <c r="FN230">
        <v>1</v>
      </c>
      <c r="FO230">
        <v>409.94569999999987</v>
      </c>
      <c r="FP230">
        <v>0.19789988876604081</v>
      </c>
      <c r="FQ230">
        <v>2.1107897416216249E-2</v>
      </c>
      <c r="FR230">
        <v>1</v>
      </c>
      <c r="FS230">
        <v>0.34384005000000001</v>
      </c>
      <c r="FT230">
        <v>0.2068825440900563</v>
      </c>
      <c r="FU230">
        <v>2.0089010993513349E-2</v>
      </c>
      <c r="FV230">
        <v>1</v>
      </c>
      <c r="FW230">
        <v>20.58140666666667</v>
      </c>
      <c r="FX230">
        <v>-7.400756395994823E-2</v>
      </c>
      <c r="FY230">
        <v>5.5341927043504793E-3</v>
      </c>
      <c r="FZ230">
        <v>1</v>
      </c>
      <c r="GA230">
        <v>5</v>
      </c>
      <c r="GB230">
        <v>5</v>
      </c>
      <c r="GC230" t="s">
        <v>420</v>
      </c>
      <c r="GD230">
        <v>3.1778900000000001</v>
      </c>
      <c r="GE230">
        <v>2.7968799999999998</v>
      </c>
      <c r="GF230">
        <v>0.10284500000000001</v>
      </c>
      <c r="GG230">
        <v>0.103451</v>
      </c>
      <c r="GH230">
        <v>0.10756300000000001</v>
      </c>
      <c r="GI230">
        <v>0.10735599999999999</v>
      </c>
      <c r="GJ230">
        <v>27969.200000000001</v>
      </c>
      <c r="GK230">
        <v>22308.1</v>
      </c>
      <c r="GL230">
        <v>29137.200000000001</v>
      </c>
      <c r="GM230">
        <v>24375.200000000001</v>
      </c>
      <c r="GN230">
        <v>33055.800000000003</v>
      </c>
      <c r="GO230">
        <v>31748.2</v>
      </c>
      <c r="GP230">
        <v>40175.300000000003</v>
      </c>
      <c r="GQ230">
        <v>39767.199999999997</v>
      </c>
      <c r="GR230">
        <v>2.1564800000000002</v>
      </c>
      <c r="GS230">
        <v>1.90055</v>
      </c>
      <c r="GT230">
        <v>0.10775</v>
      </c>
      <c r="GU230">
        <v>0</v>
      </c>
      <c r="GV230">
        <v>24.382100000000001</v>
      </c>
      <c r="GW230">
        <v>999.9</v>
      </c>
      <c r="GX230">
        <v>64.8</v>
      </c>
      <c r="GY230">
        <v>29.2</v>
      </c>
      <c r="GZ230">
        <v>26.084299999999999</v>
      </c>
      <c r="HA230">
        <v>62.4345</v>
      </c>
      <c r="HB230">
        <v>31.935099999999998</v>
      </c>
      <c r="HC230">
        <v>1</v>
      </c>
      <c r="HD230">
        <v>6.2855699999999999E-3</v>
      </c>
      <c r="HE230">
        <v>0</v>
      </c>
      <c r="HF230">
        <v>20.303799999999999</v>
      </c>
      <c r="HG230">
        <v>5.2288199999999998</v>
      </c>
      <c r="HH230">
        <v>11.908099999999999</v>
      </c>
      <c r="HI230">
        <v>4.9637000000000002</v>
      </c>
      <c r="HJ230">
        <v>3.2919999999999998</v>
      </c>
      <c r="HK230">
        <v>9999</v>
      </c>
      <c r="HL230">
        <v>9999</v>
      </c>
      <c r="HM230">
        <v>9999</v>
      </c>
      <c r="HN230">
        <v>999.9</v>
      </c>
      <c r="HO230">
        <v>4.9702500000000001</v>
      </c>
      <c r="HP230">
        <v>1.8748499999999999</v>
      </c>
      <c r="HQ230">
        <v>1.8735200000000001</v>
      </c>
      <c r="HR230">
        <v>1.8725799999999999</v>
      </c>
      <c r="HS230">
        <v>1.8742099999999999</v>
      </c>
      <c r="HT230">
        <v>1.8692</v>
      </c>
      <c r="HU230">
        <v>1.8733599999999999</v>
      </c>
      <c r="HV230">
        <v>1.87843</v>
      </c>
      <c r="HW230">
        <v>0</v>
      </c>
      <c r="HX230">
        <v>0</v>
      </c>
      <c r="HY230">
        <v>0</v>
      </c>
      <c r="HZ230">
        <v>0</v>
      </c>
      <c r="IA230" t="s">
        <v>421</v>
      </c>
      <c r="IB230" t="s">
        <v>422</v>
      </c>
      <c r="IC230" t="s">
        <v>423</v>
      </c>
      <c r="ID230" t="s">
        <v>423</v>
      </c>
      <c r="IE230" t="s">
        <v>423</v>
      </c>
      <c r="IF230" t="s">
        <v>423</v>
      </c>
      <c r="IG230">
        <v>0</v>
      </c>
      <c r="IH230">
        <v>100</v>
      </c>
      <c r="II230">
        <v>100</v>
      </c>
      <c r="IJ230">
        <v>0.81499999999999995</v>
      </c>
      <c r="IK230">
        <v>0.27</v>
      </c>
      <c r="IL230">
        <v>0.85837524012652566</v>
      </c>
      <c r="IM230">
        <v>7.5022699049890511E-4</v>
      </c>
      <c r="IN230">
        <v>-1.9075414379404558E-6</v>
      </c>
      <c r="IO230">
        <v>4.87577687351772E-10</v>
      </c>
      <c r="IP230">
        <v>2.5498973263186519E-2</v>
      </c>
      <c r="IQ230">
        <v>-4.1806313054066763E-3</v>
      </c>
      <c r="IR230">
        <v>9.7520324251473139E-4</v>
      </c>
      <c r="IS230">
        <v>-7.2278216180753071E-6</v>
      </c>
      <c r="IT230">
        <v>1</v>
      </c>
      <c r="IU230">
        <v>1943</v>
      </c>
      <c r="IV230">
        <v>1</v>
      </c>
      <c r="IW230">
        <v>21</v>
      </c>
      <c r="IX230">
        <v>2.2000000000000002</v>
      </c>
      <c r="IY230">
        <v>2.2999999999999998</v>
      </c>
      <c r="IZ230">
        <v>1.06934</v>
      </c>
      <c r="JA230">
        <v>2.4047900000000002</v>
      </c>
      <c r="JB230">
        <v>1.42578</v>
      </c>
      <c r="JC230">
        <v>2.2644000000000002</v>
      </c>
      <c r="JD230">
        <v>1.5478499999999999</v>
      </c>
      <c r="JE230">
        <v>2.4389599999999998</v>
      </c>
      <c r="JF230">
        <v>32.399099999999997</v>
      </c>
      <c r="JG230">
        <v>13.6767</v>
      </c>
      <c r="JH230">
        <v>18</v>
      </c>
      <c r="JI230">
        <v>621.971</v>
      </c>
      <c r="JJ230">
        <v>441.214</v>
      </c>
      <c r="JK230">
        <v>26.045400000000001</v>
      </c>
      <c r="JL230">
        <v>27.355699999999999</v>
      </c>
      <c r="JM230">
        <v>29.999500000000001</v>
      </c>
      <c r="JN230">
        <v>27.4069</v>
      </c>
      <c r="JO230">
        <v>27.364599999999999</v>
      </c>
      <c r="JP230">
        <v>21.4131</v>
      </c>
      <c r="JQ230">
        <v>0</v>
      </c>
      <c r="JR230">
        <v>100</v>
      </c>
      <c r="JS230">
        <v>-999.9</v>
      </c>
      <c r="JT230">
        <v>409.46699999999998</v>
      </c>
      <c r="JU230">
        <v>25</v>
      </c>
      <c r="JV230">
        <v>94.914100000000005</v>
      </c>
      <c r="JW230">
        <v>101.17700000000001</v>
      </c>
    </row>
    <row r="231" spans="1:283" x14ac:dyDescent="0.2">
      <c r="A231">
        <v>215</v>
      </c>
      <c r="B231">
        <v>1690422396</v>
      </c>
      <c r="C231">
        <v>44025.900000095367</v>
      </c>
      <c r="D231" t="s">
        <v>1431</v>
      </c>
      <c r="E231" t="s">
        <v>1432</v>
      </c>
      <c r="F231">
        <v>15</v>
      </c>
      <c r="P231">
        <v>1690422388</v>
      </c>
      <c r="Q231">
        <f t="shared" si="111"/>
        <v>3.9739302573201191E-4</v>
      </c>
      <c r="R231">
        <f t="shared" si="112"/>
        <v>0.39739302573201191</v>
      </c>
      <c r="S231">
        <f t="shared" si="113"/>
        <v>-0.77411188970032063</v>
      </c>
      <c r="T231">
        <f t="shared" si="114"/>
        <v>409.95600000000007</v>
      </c>
      <c r="U231">
        <f t="shared" si="115"/>
        <v>442.18470348128886</v>
      </c>
      <c r="V231">
        <f t="shared" si="116"/>
        <v>44.739545739489493</v>
      </c>
      <c r="W231">
        <f t="shared" si="117"/>
        <v>41.478696727360379</v>
      </c>
      <c r="X231">
        <f t="shared" si="118"/>
        <v>3.0171108981545937E-2</v>
      </c>
      <c r="Y231">
        <f>IF(LEFT(CS231,1)&lt;&gt;"0",IF(LEFT(CS231,1)="1",3,CT231),$D$5+$E$5*(DJ231*DC231/($K$5*1000))+$F$5*(DJ231*DC231/($K$5*1000))*MAX(MIN(CQ231,$J$5),$I$5)*MAX(MIN(CQ231,$J$5),$I$5)+$G$5*MAX(MIN(CQ231,$J$5),$I$5)*(DJ231*DC231/($K$5*1000))+$H$5*(DJ231*DC231/($K$5*1000))*(DJ231*DC231/($K$5*1000)))</f>
        <v>2.9509614604210959</v>
      </c>
      <c r="Z231">
        <f t="shared" si="119"/>
        <v>3.0000778935684549E-2</v>
      </c>
      <c r="AA231">
        <f t="shared" si="120"/>
        <v>1.8765710007494805E-2</v>
      </c>
      <c r="AB231">
        <f t="shared" si="121"/>
        <v>3.9888988359855588E-3</v>
      </c>
      <c r="AC231">
        <f>(DE231+(AB231+2*0.95*0.0000000567*(((DE231+$B$7)+273)^4-(DE231+273)^4)-44100*Q231)/(1.84*29.3*Y231+8*0.95*0.0000000567*(DE231+273)^3))</f>
        <v>26.088069096942551</v>
      </c>
      <c r="AD231">
        <f>($C$7*DF231+$D$7*DG231+$E$7*AC231)</f>
        <v>25.897561290322582</v>
      </c>
      <c r="AE231">
        <f t="shared" si="122"/>
        <v>3.3538589754037917</v>
      </c>
      <c r="AF231">
        <f t="shared" si="123"/>
        <v>60.055877290621282</v>
      </c>
      <c r="AG231">
        <f t="shared" si="124"/>
        <v>2.0494268141282013</v>
      </c>
      <c r="AH231">
        <f t="shared" si="125"/>
        <v>3.4125333049597346</v>
      </c>
      <c r="AI231">
        <f t="shared" si="126"/>
        <v>1.3044321612755905</v>
      </c>
      <c r="AJ231">
        <f t="shared" si="127"/>
        <v>-17.525032434781725</v>
      </c>
      <c r="AK231">
        <f t="shared" si="128"/>
        <v>46.644303481069926</v>
      </c>
      <c r="AL231">
        <f>2*0.95*0.0000000567*(((DE231+$B$7)+273)^4-(AD231+273)^4)</f>
        <v>3.3787211315470569</v>
      </c>
      <c r="AM231">
        <f t="shared" si="129"/>
        <v>32.501981076671242</v>
      </c>
      <c r="AN231">
        <v>0</v>
      </c>
      <c r="AO231">
        <v>0</v>
      </c>
      <c r="AP231">
        <f>IF(AN231*$H$13&gt;=AR231,1,(AR231/(AR231-AN231*$H$13)))</f>
        <v>1</v>
      </c>
      <c r="AQ231">
        <f t="shared" si="130"/>
        <v>0</v>
      </c>
      <c r="AR231">
        <f>MAX(0,($B$13+$C$13*DJ231)/(1+$D$13*DJ231)*DC231/(DE231+273)*$E$13)</f>
        <v>53666.853636159285</v>
      </c>
      <c r="AS231" t="s">
        <v>1433</v>
      </c>
      <c r="AT231">
        <v>10549.3</v>
      </c>
      <c r="AU231">
        <v>600.42038461538459</v>
      </c>
      <c r="AV231">
        <v>2647.35</v>
      </c>
      <c r="AW231">
        <f t="shared" si="131"/>
        <v>0.77319946942588458</v>
      </c>
      <c r="AX231">
        <v>-0.77411188970032063</v>
      </c>
      <c r="AY231" t="s">
        <v>417</v>
      </c>
      <c r="AZ231" t="s">
        <v>417</v>
      </c>
      <c r="BA231">
        <v>0</v>
      </c>
      <c r="BB231">
        <v>0</v>
      </c>
      <c r="BC231" t="e">
        <f t="shared" si="132"/>
        <v>#DIV/0!</v>
      </c>
      <c r="BD231">
        <v>0.5</v>
      </c>
      <c r="BE231">
        <f t="shared" si="133"/>
        <v>2.0994204399923999E-2</v>
      </c>
      <c r="BF231">
        <f t="shared" si="134"/>
        <v>-0.77411188970032063</v>
      </c>
      <c r="BG231" t="e">
        <f t="shared" si="135"/>
        <v>#DIV/0!</v>
      </c>
      <c r="BH231">
        <f t="shared" si="136"/>
        <v>0</v>
      </c>
      <c r="BI231" t="e">
        <f t="shared" si="137"/>
        <v>#DIV/0!</v>
      </c>
      <c r="BJ231" t="e">
        <f t="shared" si="138"/>
        <v>#DIV/0!</v>
      </c>
      <c r="BK231" t="s">
        <v>417</v>
      </c>
      <c r="BL231">
        <v>0</v>
      </c>
      <c r="BM231" t="e">
        <f t="shared" si="139"/>
        <v>#DIV/0!</v>
      </c>
      <c r="BN231" t="e">
        <f t="shared" si="140"/>
        <v>#DIV/0!</v>
      </c>
      <c r="BO231" t="e">
        <f t="shared" si="141"/>
        <v>#DIV/0!</v>
      </c>
      <c r="BP231" t="e">
        <f t="shared" si="142"/>
        <v>#DIV/0!</v>
      </c>
      <c r="BQ231">
        <f t="shared" si="143"/>
        <v>0</v>
      </c>
      <c r="BR231">
        <f t="shared" si="144"/>
        <v>1.2933273230807041</v>
      </c>
      <c r="BS231" t="e">
        <f t="shared" si="145"/>
        <v>#DIV/0!</v>
      </c>
      <c r="BT231" t="e">
        <f t="shared" si="146"/>
        <v>#DIV/0!</v>
      </c>
      <c r="BU231">
        <v>3531</v>
      </c>
      <c r="BV231">
        <v>300</v>
      </c>
      <c r="BW231">
        <v>300</v>
      </c>
      <c r="BX231">
        <v>300</v>
      </c>
      <c r="BY231">
        <v>10549.3</v>
      </c>
      <c r="BZ231">
        <v>2570.36</v>
      </c>
      <c r="CA231">
        <v>-8.7453600000000006E-3</v>
      </c>
      <c r="CB231">
        <v>-28.22</v>
      </c>
      <c r="CC231" t="s">
        <v>417</v>
      </c>
      <c r="CD231" t="s">
        <v>417</v>
      </c>
      <c r="CE231" t="s">
        <v>417</v>
      </c>
      <c r="CF231" t="s">
        <v>417</v>
      </c>
      <c r="CG231" t="s">
        <v>417</v>
      </c>
      <c r="CH231" t="s">
        <v>417</v>
      </c>
      <c r="CI231" t="s">
        <v>417</v>
      </c>
      <c r="CJ231" t="s">
        <v>417</v>
      </c>
      <c r="CK231" t="s">
        <v>417</v>
      </c>
      <c r="CL231" t="s">
        <v>417</v>
      </c>
      <c r="CM231">
        <f>$B$11*DK231+$C$11*DL231+$F$11*DW231*(1-DZ231)</f>
        <v>4.9993099999999999E-2</v>
      </c>
      <c r="CN231">
        <f t="shared" si="147"/>
        <v>2.0994204399923999E-2</v>
      </c>
      <c r="CO231">
        <f>($B$11*$D$9+$C$11*$D$9+$F$11*((EJ231+EB231)/MAX(EJ231+EB231+EK231, 0.1)*$I$9+EK231/MAX(EJ231+EB231+EK231, 0.1)*$J$9))/($B$11+$C$11+$F$11)</f>
        <v>0.41994203999999996</v>
      </c>
      <c r="CP231">
        <f>($B$11*$K$9+$C$11*$K$9+$F$11*((EJ231+EB231)/MAX(EJ231+EB231+EK231, 0.1)*$P$9+EK231/MAX(EJ231+EB231+EK231, 0.1)*$Q$9))/($B$11+$C$11+$F$11)</f>
        <v>7.9788987599999986E-2</v>
      </c>
      <c r="CQ231">
        <v>6</v>
      </c>
      <c r="CR231">
        <v>0.5</v>
      </c>
      <c r="CS231" t="s">
        <v>418</v>
      </c>
      <c r="CT231">
        <v>2</v>
      </c>
      <c r="CU231">
        <v>1690422388</v>
      </c>
      <c r="CV231">
        <v>409.95600000000007</v>
      </c>
      <c r="CW231">
        <v>409.34503225806452</v>
      </c>
      <c r="CX231">
        <v>20.255574193548391</v>
      </c>
      <c r="CY231">
        <v>19.866377419354841</v>
      </c>
      <c r="CZ231">
        <v>409.17300000000012</v>
      </c>
      <c r="DA231">
        <v>19.99357419354839</v>
      </c>
      <c r="DB231">
        <v>600.22635483870965</v>
      </c>
      <c r="DC231">
        <v>101.0785806451613</v>
      </c>
      <c r="DD231">
        <v>9.9830519354838693E-2</v>
      </c>
      <c r="DE231">
        <v>26.19075161290322</v>
      </c>
      <c r="DF231">
        <v>25.897561290322582</v>
      </c>
      <c r="DG231">
        <v>999.90000000000032</v>
      </c>
      <c r="DH231">
        <v>0</v>
      </c>
      <c r="DI231">
        <v>0</v>
      </c>
      <c r="DJ231">
        <v>10014.554193548391</v>
      </c>
      <c r="DK231">
        <v>0</v>
      </c>
      <c r="DL231">
        <v>2.7566858064516131</v>
      </c>
      <c r="DM231">
        <v>0.64319335483870976</v>
      </c>
      <c r="DN231">
        <v>418.46893548387101</v>
      </c>
      <c r="DO231">
        <v>417.64203225806449</v>
      </c>
      <c r="DP231">
        <v>0.3997660967741935</v>
      </c>
      <c r="DQ231">
        <v>409.34503225806452</v>
      </c>
      <c r="DR231">
        <v>19.866377419354841</v>
      </c>
      <c r="DS231">
        <v>2.0484738709677419</v>
      </c>
      <c r="DT231">
        <v>2.0080661290322581</v>
      </c>
      <c r="DU231">
        <v>17.824070967741939</v>
      </c>
      <c r="DV231">
        <v>17.508080645161289</v>
      </c>
      <c r="DW231">
        <v>4.9993099999999999E-2</v>
      </c>
      <c r="DX231">
        <v>0</v>
      </c>
      <c r="DY231">
        <v>0</v>
      </c>
      <c r="DZ231">
        <v>0</v>
      </c>
      <c r="EA231">
        <v>600.63322580645161</v>
      </c>
      <c r="EB231">
        <v>4.9993099999999999E-2</v>
      </c>
      <c r="EC231">
        <v>10.34354838709678</v>
      </c>
      <c r="ED231">
        <v>-1.3596774193548391</v>
      </c>
      <c r="EE231">
        <v>35.401000000000003</v>
      </c>
      <c r="EF231">
        <v>39.673096774193539</v>
      </c>
      <c r="EG231">
        <v>37.642999999999986</v>
      </c>
      <c r="EH231">
        <v>40.76183870967742</v>
      </c>
      <c r="EI231">
        <v>38.108741935483877</v>
      </c>
      <c r="EJ231">
        <v>0</v>
      </c>
      <c r="EK231">
        <v>0</v>
      </c>
      <c r="EL231">
        <v>0</v>
      </c>
      <c r="EM231">
        <v>130.20000004768369</v>
      </c>
      <c r="EN231">
        <v>0</v>
      </c>
      <c r="EO231">
        <v>600.42038461538459</v>
      </c>
      <c r="EP231">
        <v>-0.83042732078278336</v>
      </c>
      <c r="EQ231">
        <v>-4.0365810670428921</v>
      </c>
      <c r="ER231">
        <v>10.311153846153839</v>
      </c>
      <c r="ES231">
        <v>15</v>
      </c>
      <c r="ET231">
        <v>1690422418</v>
      </c>
      <c r="EU231" t="s">
        <v>1434</v>
      </c>
      <c r="EV231">
        <v>1690422415</v>
      </c>
      <c r="EW231">
        <v>1690422418</v>
      </c>
      <c r="EX231">
        <v>171</v>
      </c>
      <c r="EY231">
        <v>-3.3000000000000002E-2</v>
      </c>
      <c r="EZ231">
        <v>0</v>
      </c>
      <c r="FA231">
        <v>0.78300000000000003</v>
      </c>
      <c r="FB231">
        <v>0.26200000000000001</v>
      </c>
      <c r="FC231">
        <v>409</v>
      </c>
      <c r="FD231">
        <v>20</v>
      </c>
      <c r="FE231">
        <v>0.26</v>
      </c>
      <c r="FF231">
        <v>0.21</v>
      </c>
      <c r="FG231">
        <v>-0.79930206331802112</v>
      </c>
      <c r="FH231">
        <v>-0.62535970495603754</v>
      </c>
      <c r="FI231">
        <v>5.5626711647635968E-2</v>
      </c>
      <c r="FJ231">
        <v>1</v>
      </c>
      <c r="FK231">
        <v>0.60139235000000002</v>
      </c>
      <c r="FL231">
        <v>0.81742554596622718</v>
      </c>
      <c r="FM231">
        <v>8.7891604983510799E-2</v>
      </c>
      <c r="FN231">
        <v>1</v>
      </c>
      <c r="FO231">
        <v>409.98286666666661</v>
      </c>
      <c r="FP231">
        <v>0.4890233592884875</v>
      </c>
      <c r="FQ231">
        <v>4.0685569377305837E-2</v>
      </c>
      <c r="FR231">
        <v>1</v>
      </c>
      <c r="FS231">
        <v>0.39573877499999999</v>
      </c>
      <c r="FT231">
        <v>6.6672731707316371E-2</v>
      </c>
      <c r="FU231">
        <v>6.9625111794793613E-3</v>
      </c>
      <c r="FV231">
        <v>1</v>
      </c>
      <c r="FW231">
        <v>20.26546333333334</v>
      </c>
      <c r="FX231">
        <v>4.7826473859805797E-2</v>
      </c>
      <c r="FY231">
        <v>3.565060385962156E-3</v>
      </c>
      <c r="FZ231">
        <v>1</v>
      </c>
      <c r="GA231">
        <v>5</v>
      </c>
      <c r="GB231">
        <v>5</v>
      </c>
      <c r="GC231" t="s">
        <v>420</v>
      </c>
      <c r="GD231">
        <v>3.17801</v>
      </c>
      <c r="GE231">
        <v>2.7967499999999998</v>
      </c>
      <c r="GF231">
        <v>0.102904</v>
      </c>
      <c r="GG231">
        <v>0.10344299999999999</v>
      </c>
      <c r="GH231">
        <v>0.106518</v>
      </c>
      <c r="GI231">
        <v>0.106168</v>
      </c>
      <c r="GJ231">
        <v>27966.3</v>
      </c>
      <c r="GK231">
        <v>22315.1</v>
      </c>
      <c r="GL231">
        <v>29135.3</v>
      </c>
      <c r="GM231">
        <v>24382</v>
      </c>
      <c r="GN231">
        <v>33093.199999999997</v>
      </c>
      <c r="GO231">
        <v>31799.4</v>
      </c>
      <c r="GP231">
        <v>40173.1</v>
      </c>
      <c r="GQ231">
        <v>39777.800000000003</v>
      </c>
      <c r="GR231">
        <v>2.1542699999999999</v>
      </c>
      <c r="GS231">
        <v>1.9030499999999999</v>
      </c>
      <c r="GT231">
        <v>9.3705999999999998E-2</v>
      </c>
      <c r="GU231">
        <v>0</v>
      </c>
      <c r="GV231">
        <v>24.351600000000001</v>
      </c>
      <c r="GW231">
        <v>999.9</v>
      </c>
      <c r="GX231">
        <v>64.8</v>
      </c>
      <c r="GY231">
        <v>29.1</v>
      </c>
      <c r="GZ231">
        <v>25.932300000000001</v>
      </c>
      <c r="HA231">
        <v>62.474499999999999</v>
      </c>
      <c r="HB231">
        <v>30.877400000000002</v>
      </c>
      <c r="HC231">
        <v>1</v>
      </c>
      <c r="HD231">
        <v>-8.0081300000000005E-3</v>
      </c>
      <c r="HE231">
        <v>0</v>
      </c>
      <c r="HF231">
        <v>20.294899999999998</v>
      </c>
      <c r="HG231">
        <v>5.2226800000000004</v>
      </c>
      <c r="HH231">
        <v>11.907999999999999</v>
      </c>
      <c r="HI231">
        <v>4.9634</v>
      </c>
      <c r="HJ231">
        <v>3.2913999999999999</v>
      </c>
      <c r="HK231">
        <v>9999</v>
      </c>
      <c r="HL231">
        <v>9999</v>
      </c>
      <c r="HM231">
        <v>9999</v>
      </c>
      <c r="HN231">
        <v>999.9</v>
      </c>
      <c r="HO231">
        <v>4.9702299999999999</v>
      </c>
      <c r="HP231">
        <v>1.8748499999999999</v>
      </c>
      <c r="HQ231">
        <v>1.87347</v>
      </c>
      <c r="HR231">
        <v>1.87259</v>
      </c>
      <c r="HS231">
        <v>1.8742300000000001</v>
      </c>
      <c r="HT231">
        <v>1.8692</v>
      </c>
      <c r="HU231">
        <v>1.8733200000000001</v>
      </c>
      <c r="HV231">
        <v>1.87839</v>
      </c>
      <c r="HW231">
        <v>0</v>
      </c>
      <c r="HX231">
        <v>0</v>
      </c>
      <c r="HY231">
        <v>0</v>
      </c>
      <c r="HZ231">
        <v>0</v>
      </c>
      <c r="IA231" t="s">
        <v>421</v>
      </c>
      <c r="IB231" t="s">
        <v>422</v>
      </c>
      <c r="IC231" t="s">
        <v>423</v>
      </c>
      <c r="ID231" t="s">
        <v>423</v>
      </c>
      <c r="IE231" t="s">
        <v>423</v>
      </c>
      <c r="IF231" t="s">
        <v>423</v>
      </c>
      <c r="IG231">
        <v>0</v>
      </c>
      <c r="IH231">
        <v>100</v>
      </c>
      <c r="II231">
        <v>100</v>
      </c>
      <c r="IJ231">
        <v>0.78300000000000003</v>
      </c>
      <c r="IK231">
        <v>0.26200000000000001</v>
      </c>
      <c r="IL231">
        <v>0.7942177301888238</v>
      </c>
      <c r="IM231">
        <v>7.5022699049890511E-4</v>
      </c>
      <c r="IN231">
        <v>-1.9075414379404558E-6</v>
      </c>
      <c r="IO231">
        <v>4.87577687351772E-10</v>
      </c>
      <c r="IP231">
        <v>2.4095106479670791E-2</v>
      </c>
      <c r="IQ231">
        <v>-4.1806313054066763E-3</v>
      </c>
      <c r="IR231">
        <v>9.7520324251473139E-4</v>
      </c>
      <c r="IS231">
        <v>-7.2278216180753071E-6</v>
      </c>
      <c r="IT231">
        <v>1</v>
      </c>
      <c r="IU231">
        <v>1943</v>
      </c>
      <c r="IV231">
        <v>1</v>
      </c>
      <c r="IW231">
        <v>21</v>
      </c>
      <c r="IX231">
        <v>1.9</v>
      </c>
      <c r="IY231">
        <v>1.9</v>
      </c>
      <c r="IZ231">
        <v>1.0668899999999999</v>
      </c>
      <c r="JA231">
        <v>2.3999000000000001</v>
      </c>
      <c r="JB231">
        <v>1.42578</v>
      </c>
      <c r="JC231">
        <v>2.2631800000000002</v>
      </c>
      <c r="JD231">
        <v>1.5478499999999999</v>
      </c>
      <c r="JE231">
        <v>2.4523899999999998</v>
      </c>
      <c r="JF231">
        <v>32.310699999999997</v>
      </c>
      <c r="JG231">
        <v>13.6417</v>
      </c>
      <c r="JH231">
        <v>18</v>
      </c>
      <c r="JI231">
        <v>618.62800000000004</v>
      </c>
      <c r="JJ231">
        <v>441.435</v>
      </c>
      <c r="JK231">
        <v>25.9907</v>
      </c>
      <c r="JL231">
        <v>27.192799999999998</v>
      </c>
      <c r="JM231">
        <v>29.9998</v>
      </c>
      <c r="JN231">
        <v>27.241299999999999</v>
      </c>
      <c r="JO231">
        <v>27.203399999999998</v>
      </c>
      <c r="JP231">
        <v>21.3918</v>
      </c>
      <c r="JQ231">
        <v>0</v>
      </c>
      <c r="JR231">
        <v>100</v>
      </c>
      <c r="JS231">
        <v>-999.9</v>
      </c>
      <c r="JT231">
        <v>409.21600000000001</v>
      </c>
      <c r="JU231">
        <v>25</v>
      </c>
      <c r="JV231">
        <v>94.908299999999997</v>
      </c>
      <c r="JW231">
        <v>101.20399999999999</v>
      </c>
    </row>
    <row r="232" spans="1:283" x14ac:dyDescent="0.2">
      <c r="A232">
        <v>216</v>
      </c>
      <c r="B232">
        <v>1690422575.5</v>
      </c>
      <c r="C232">
        <v>44205.400000095367</v>
      </c>
      <c r="D232" t="s">
        <v>1435</v>
      </c>
      <c r="E232" t="s">
        <v>1436</v>
      </c>
      <c r="F232">
        <v>15</v>
      </c>
      <c r="P232">
        <v>1690422567.75</v>
      </c>
      <c r="Q232">
        <f t="shared" si="111"/>
        <v>2.7007323827877097E-4</v>
      </c>
      <c r="R232">
        <f t="shared" si="112"/>
        <v>0.27007323827877094</v>
      </c>
      <c r="S232">
        <f t="shared" si="113"/>
        <v>-1.1670709494717271</v>
      </c>
      <c r="T232">
        <f t="shared" si="114"/>
        <v>410.07580000000002</v>
      </c>
      <c r="U232">
        <f t="shared" si="115"/>
        <v>490.60136740421052</v>
      </c>
      <c r="V232">
        <f t="shared" si="116"/>
        <v>49.637069307308259</v>
      </c>
      <c r="W232">
        <f t="shared" si="117"/>
        <v>41.48981690277121</v>
      </c>
      <c r="X232">
        <f t="shared" si="118"/>
        <v>2.0842305500706988E-2</v>
      </c>
      <c r="Y232">
        <f>IF(LEFT(CS232,1)&lt;&gt;"0",IF(LEFT(CS232,1)="1",3,CT232),$D$5+$E$5*(DJ232*DC232/($K$5*1000))+$F$5*(DJ232*DC232/($K$5*1000))*MAX(MIN(CQ232,$J$5),$I$5)*MAX(MIN(CQ232,$J$5),$I$5)+$G$5*MAX(MIN(CQ232,$J$5),$I$5)*(DJ232*DC232/($K$5*1000))+$H$5*(DJ232*DC232/($K$5*1000))*(DJ232*DC232/($K$5*1000)))</f>
        <v>2.9480445895691147</v>
      </c>
      <c r="Z232">
        <f t="shared" si="119"/>
        <v>2.0760788724384246E-2</v>
      </c>
      <c r="AA232">
        <f t="shared" si="120"/>
        <v>1.2982790231103162E-2</v>
      </c>
      <c r="AB232">
        <f t="shared" si="121"/>
        <v>3.9888988359855588E-3</v>
      </c>
      <c r="AC232">
        <f>(DE232+(AB232+2*0.95*0.0000000567*(((DE232+$B$7)+273)^4-(DE232+273)^4)-44100*Q232)/(1.84*29.3*Y232+8*0.95*0.0000000567*(DE232+273)^3))</f>
        <v>25.985895745782841</v>
      </c>
      <c r="AD232">
        <f>($C$7*DF232+$D$7*DG232+$E$7*AC232)</f>
        <v>25.57099333333333</v>
      </c>
      <c r="AE232">
        <f t="shared" si="122"/>
        <v>3.2895440949643966</v>
      </c>
      <c r="AF232">
        <f t="shared" si="123"/>
        <v>59.308154192668653</v>
      </c>
      <c r="AG232">
        <f t="shared" si="124"/>
        <v>2.0078209396038238</v>
      </c>
      <c r="AH232">
        <f t="shared" si="125"/>
        <v>3.3854045315273353</v>
      </c>
      <c r="AI232">
        <f t="shared" si="126"/>
        <v>1.2817231553605728</v>
      </c>
      <c r="AJ232">
        <f t="shared" si="127"/>
        <v>-11.910229808093799</v>
      </c>
      <c r="AK232">
        <f t="shared" si="128"/>
        <v>77.043731512753808</v>
      </c>
      <c r="AL232">
        <f>2*0.95*0.0000000567*(((DE232+$B$7)+273)^4-(AD232+273)^4)</f>
        <v>5.5733308372781352</v>
      </c>
      <c r="AM232">
        <f t="shared" si="129"/>
        <v>70.710821440774126</v>
      </c>
      <c r="AN232">
        <v>0</v>
      </c>
      <c r="AO232">
        <v>0</v>
      </c>
      <c r="AP232">
        <f>IF(AN232*$H$13&gt;=AR232,1,(AR232/(AR232-AN232*$H$13)))</f>
        <v>1</v>
      </c>
      <c r="AQ232">
        <f t="shared" si="130"/>
        <v>0</v>
      </c>
      <c r="AR232">
        <f>MAX(0,($B$13+$C$13*DJ232)/(1+$D$13*DJ232)*DC232/(DE232+273)*$E$13)</f>
        <v>53605.783329131606</v>
      </c>
      <c r="AS232" t="s">
        <v>1437</v>
      </c>
      <c r="AT232">
        <v>10485.5</v>
      </c>
      <c r="AU232">
        <v>613.03559999999993</v>
      </c>
      <c r="AV232">
        <v>3261.71</v>
      </c>
      <c r="AW232">
        <f t="shared" si="131"/>
        <v>0.81205085675918465</v>
      </c>
      <c r="AX232">
        <v>-1.16707094947167</v>
      </c>
      <c r="AY232" t="s">
        <v>417</v>
      </c>
      <c r="AZ232" t="s">
        <v>417</v>
      </c>
      <c r="BA232">
        <v>0</v>
      </c>
      <c r="BB232">
        <v>0</v>
      </c>
      <c r="BC232" t="e">
        <f t="shared" si="132"/>
        <v>#DIV/0!</v>
      </c>
      <c r="BD232">
        <v>0.5</v>
      </c>
      <c r="BE232">
        <f t="shared" si="133"/>
        <v>2.0994204399923999E-2</v>
      </c>
      <c r="BF232">
        <f t="shared" si="134"/>
        <v>-1.1670709494717271</v>
      </c>
      <c r="BG232" t="e">
        <f t="shared" si="135"/>
        <v>#DIV/0!</v>
      </c>
      <c r="BH232">
        <f t="shared" si="136"/>
        <v>-2.7181531806911257E-12</v>
      </c>
      <c r="BI232" t="e">
        <f t="shared" si="137"/>
        <v>#DIV/0!</v>
      </c>
      <c r="BJ232" t="e">
        <f t="shared" si="138"/>
        <v>#DIV/0!</v>
      </c>
      <c r="BK232" t="s">
        <v>417</v>
      </c>
      <c r="BL232">
        <v>0</v>
      </c>
      <c r="BM232" t="e">
        <f t="shared" si="139"/>
        <v>#DIV/0!</v>
      </c>
      <c r="BN232" t="e">
        <f t="shared" si="140"/>
        <v>#DIV/0!</v>
      </c>
      <c r="BO232" t="e">
        <f t="shared" si="141"/>
        <v>#DIV/0!</v>
      </c>
      <c r="BP232" t="e">
        <f t="shared" si="142"/>
        <v>#DIV/0!</v>
      </c>
      <c r="BQ232">
        <f t="shared" si="143"/>
        <v>0</v>
      </c>
      <c r="BR232">
        <f t="shared" si="144"/>
        <v>1.2314499660660443</v>
      </c>
      <c r="BS232" t="e">
        <f t="shared" si="145"/>
        <v>#DIV/0!</v>
      </c>
      <c r="BT232" t="e">
        <f t="shared" si="146"/>
        <v>#DIV/0!</v>
      </c>
      <c r="BU232">
        <v>3532</v>
      </c>
      <c r="BV232">
        <v>300</v>
      </c>
      <c r="BW232">
        <v>300</v>
      </c>
      <c r="BX232">
        <v>300</v>
      </c>
      <c r="BY232">
        <v>10485.5</v>
      </c>
      <c r="BZ232">
        <v>3150.92</v>
      </c>
      <c r="CA232">
        <v>-8.6927500000000008E-3</v>
      </c>
      <c r="CB232">
        <v>-32.520000000000003</v>
      </c>
      <c r="CC232" t="s">
        <v>417</v>
      </c>
      <c r="CD232" t="s">
        <v>417</v>
      </c>
      <c r="CE232" t="s">
        <v>417</v>
      </c>
      <c r="CF232" t="s">
        <v>417</v>
      </c>
      <c r="CG232" t="s">
        <v>417</v>
      </c>
      <c r="CH232" t="s">
        <v>417</v>
      </c>
      <c r="CI232" t="s">
        <v>417</v>
      </c>
      <c r="CJ232" t="s">
        <v>417</v>
      </c>
      <c r="CK232" t="s">
        <v>417</v>
      </c>
      <c r="CL232" t="s">
        <v>417</v>
      </c>
      <c r="CM232">
        <f>$B$11*DK232+$C$11*DL232+$F$11*DW232*(1-DZ232)</f>
        <v>4.9993099999999999E-2</v>
      </c>
      <c r="CN232">
        <f t="shared" si="147"/>
        <v>2.0994204399923999E-2</v>
      </c>
      <c r="CO232">
        <f>($B$11*$D$9+$C$11*$D$9+$F$11*((EJ232+EB232)/MAX(EJ232+EB232+EK232, 0.1)*$I$9+EK232/MAX(EJ232+EB232+EK232, 0.1)*$J$9))/($B$11+$C$11+$F$11)</f>
        <v>0.41994203999999996</v>
      </c>
      <c r="CP232">
        <f>($B$11*$K$9+$C$11*$K$9+$F$11*((EJ232+EB232)/MAX(EJ232+EB232+EK232, 0.1)*$P$9+EK232/MAX(EJ232+EB232+EK232, 0.1)*$Q$9))/($B$11+$C$11+$F$11)</f>
        <v>7.9788987599999986E-2</v>
      </c>
      <c r="CQ232">
        <v>6</v>
      </c>
      <c r="CR232">
        <v>0.5</v>
      </c>
      <c r="CS232" t="s">
        <v>418</v>
      </c>
      <c r="CT232">
        <v>2</v>
      </c>
      <c r="CU232">
        <v>1690422567.75</v>
      </c>
      <c r="CV232">
        <v>410.07580000000002</v>
      </c>
      <c r="CW232">
        <v>409.01986666666659</v>
      </c>
      <c r="CX232">
        <v>19.844839999999991</v>
      </c>
      <c r="CY232">
        <v>19.580223333333329</v>
      </c>
      <c r="CZ232">
        <v>409.25979999999998</v>
      </c>
      <c r="DA232">
        <v>19.587839999999989</v>
      </c>
      <c r="DB232">
        <v>600.21996666666678</v>
      </c>
      <c r="DC232">
        <v>101.07599999999999</v>
      </c>
      <c r="DD232">
        <v>9.9970156666666671E-2</v>
      </c>
      <c r="DE232">
        <v>26.055743333333329</v>
      </c>
      <c r="DF232">
        <v>25.57099333333333</v>
      </c>
      <c r="DG232">
        <v>999.9000000000002</v>
      </c>
      <c r="DH232">
        <v>0</v>
      </c>
      <c r="DI232">
        <v>0</v>
      </c>
      <c r="DJ232">
        <v>9998.2303333333348</v>
      </c>
      <c r="DK232">
        <v>0</v>
      </c>
      <c r="DL232">
        <v>2.379307666666667</v>
      </c>
      <c r="DM232">
        <v>1.0222832333333329</v>
      </c>
      <c r="DN232">
        <v>418.34646666666657</v>
      </c>
      <c r="DO232">
        <v>417.18866666666668</v>
      </c>
      <c r="DP232">
        <v>0.26999146666666662</v>
      </c>
      <c r="DQ232">
        <v>409.01986666666659</v>
      </c>
      <c r="DR232">
        <v>19.580223333333329</v>
      </c>
      <c r="DS232">
        <v>2.0063780000000002</v>
      </c>
      <c r="DT232">
        <v>1.9790883333333329</v>
      </c>
      <c r="DU232">
        <v>17.49475</v>
      </c>
      <c r="DV232">
        <v>17.27801333333333</v>
      </c>
      <c r="DW232">
        <v>4.9993099999999999E-2</v>
      </c>
      <c r="DX232">
        <v>0</v>
      </c>
      <c r="DY232">
        <v>0</v>
      </c>
      <c r="DZ232">
        <v>0</v>
      </c>
      <c r="EA232">
        <v>613.09999999999991</v>
      </c>
      <c r="EB232">
        <v>4.9993099999999999E-2</v>
      </c>
      <c r="EC232">
        <v>6.613999999999999</v>
      </c>
      <c r="ED232">
        <v>-2.6633333333333331</v>
      </c>
      <c r="EE232">
        <v>34.845599999999997</v>
      </c>
      <c r="EF232">
        <v>37.818433333333331</v>
      </c>
      <c r="EG232">
        <v>36.599733333333333</v>
      </c>
      <c r="EH232">
        <v>38.139299999999977</v>
      </c>
      <c r="EI232">
        <v>36.678899999999992</v>
      </c>
      <c r="EJ232">
        <v>0</v>
      </c>
      <c r="EK232">
        <v>0</v>
      </c>
      <c r="EL232">
        <v>0</v>
      </c>
      <c r="EM232">
        <v>179</v>
      </c>
      <c r="EN232">
        <v>0</v>
      </c>
      <c r="EO232">
        <v>613.03559999999993</v>
      </c>
      <c r="EP232">
        <v>7.5969230408469874</v>
      </c>
      <c r="EQ232">
        <v>-7.7353844764152777</v>
      </c>
      <c r="ER232">
        <v>6.2363999999999997</v>
      </c>
      <c r="ES232">
        <v>15</v>
      </c>
      <c r="ET232">
        <v>1690422593.5</v>
      </c>
      <c r="EU232" t="s">
        <v>1438</v>
      </c>
      <c r="EV232">
        <v>1690422593.5</v>
      </c>
      <c r="EW232">
        <v>1690422593</v>
      </c>
      <c r="EX232">
        <v>172</v>
      </c>
      <c r="EY232">
        <v>3.3000000000000002E-2</v>
      </c>
      <c r="EZ232">
        <v>2E-3</v>
      </c>
      <c r="FA232">
        <v>0.81599999999999995</v>
      </c>
      <c r="FB232">
        <v>0.25700000000000001</v>
      </c>
      <c r="FC232">
        <v>409</v>
      </c>
      <c r="FD232">
        <v>20</v>
      </c>
      <c r="FE232">
        <v>0.49</v>
      </c>
      <c r="FF232">
        <v>0.23</v>
      </c>
      <c r="FG232">
        <v>-1.136009619791722</v>
      </c>
      <c r="FH232">
        <v>-4.6597095450282053E-2</v>
      </c>
      <c r="FI232">
        <v>2.0757033683817261E-2</v>
      </c>
      <c r="FJ232">
        <v>1</v>
      </c>
      <c r="FK232">
        <v>1.0252950243902439</v>
      </c>
      <c r="FL232">
        <v>-1.498141463414575E-2</v>
      </c>
      <c r="FM232">
        <v>2.567163026879947E-2</v>
      </c>
      <c r="FN232">
        <v>1</v>
      </c>
      <c r="FO232">
        <v>410.04448387096772</v>
      </c>
      <c r="FP232">
        <v>-0.26012903225850731</v>
      </c>
      <c r="FQ232">
        <v>2.2058384358325831E-2</v>
      </c>
      <c r="FR232">
        <v>1</v>
      </c>
      <c r="FS232">
        <v>0.26539904878048781</v>
      </c>
      <c r="FT232">
        <v>6.9736829268292999E-2</v>
      </c>
      <c r="FU232">
        <v>7.0490001295849562E-3</v>
      </c>
      <c r="FV232">
        <v>1</v>
      </c>
      <c r="FW232">
        <v>19.849883870967741</v>
      </c>
      <c r="FX232">
        <v>1.208225806447902E-2</v>
      </c>
      <c r="FY232">
        <v>1.0488386124489219E-3</v>
      </c>
      <c r="FZ232">
        <v>1</v>
      </c>
      <c r="GA232">
        <v>5</v>
      </c>
      <c r="GB232">
        <v>5</v>
      </c>
      <c r="GC232" t="s">
        <v>420</v>
      </c>
      <c r="GD232">
        <v>3.1784599999999998</v>
      </c>
      <c r="GE232">
        <v>2.7968299999999999</v>
      </c>
      <c r="GF232">
        <v>0.10294</v>
      </c>
      <c r="GG232">
        <v>0.103413</v>
      </c>
      <c r="GH232">
        <v>0.10498200000000001</v>
      </c>
      <c r="GI232">
        <v>0.10509599999999999</v>
      </c>
      <c r="GJ232">
        <v>27979</v>
      </c>
      <c r="GK232">
        <v>22319.7</v>
      </c>
      <c r="GL232">
        <v>29149</v>
      </c>
      <c r="GM232">
        <v>24385.7</v>
      </c>
      <c r="GN232">
        <v>33166.300000000003</v>
      </c>
      <c r="GO232">
        <v>31843.599999999999</v>
      </c>
      <c r="GP232">
        <v>40191.4</v>
      </c>
      <c r="GQ232">
        <v>39784.800000000003</v>
      </c>
      <c r="GR232">
        <v>2.1584500000000002</v>
      </c>
      <c r="GS232">
        <v>1.8862000000000001</v>
      </c>
      <c r="GT232">
        <v>0.10843899999999999</v>
      </c>
      <c r="GU232">
        <v>0</v>
      </c>
      <c r="GV232">
        <v>23.803999999999998</v>
      </c>
      <c r="GW232">
        <v>999.9</v>
      </c>
      <c r="GX232">
        <v>64.599999999999994</v>
      </c>
      <c r="GY232">
        <v>28.9</v>
      </c>
      <c r="GZ232">
        <v>25.555700000000002</v>
      </c>
      <c r="HA232">
        <v>62.514499999999998</v>
      </c>
      <c r="HB232">
        <v>30.0321</v>
      </c>
      <c r="HC232">
        <v>1</v>
      </c>
      <c r="HD232">
        <v>-1.8689000000000001E-2</v>
      </c>
      <c r="HE232">
        <v>0</v>
      </c>
      <c r="HF232">
        <v>20.295300000000001</v>
      </c>
      <c r="HG232">
        <v>5.2288199999999998</v>
      </c>
      <c r="HH232">
        <v>11.908099999999999</v>
      </c>
      <c r="HI232">
        <v>4.9641500000000001</v>
      </c>
      <c r="HJ232">
        <v>3.2919999999999998</v>
      </c>
      <c r="HK232">
        <v>9999</v>
      </c>
      <c r="HL232">
        <v>9999</v>
      </c>
      <c r="HM232">
        <v>9999</v>
      </c>
      <c r="HN232">
        <v>999.9</v>
      </c>
      <c r="HO232">
        <v>4.9701899999999997</v>
      </c>
      <c r="HP232">
        <v>1.8748400000000001</v>
      </c>
      <c r="HQ232">
        <v>1.87347</v>
      </c>
      <c r="HR232">
        <v>1.87256</v>
      </c>
      <c r="HS232">
        <v>1.87419</v>
      </c>
      <c r="HT232">
        <v>1.8691800000000001</v>
      </c>
      <c r="HU232">
        <v>1.8733200000000001</v>
      </c>
      <c r="HV232">
        <v>1.87836</v>
      </c>
      <c r="HW232">
        <v>0</v>
      </c>
      <c r="HX232">
        <v>0</v>
      </c>
      <c r="HY232">
        <v>0</v>
      </c>
      <c r="HZ232">
        <v>0</v>
      </c>
      <c r="IA232" t="s">
        <v>421</v>
      </c>
      <c r="IB232" t="s">
        <v>422</v>
      </c>
      <c r="IC232" t="s">
        <v>423</v>
      </c>
      <c r="ID232" t="s">
        <v>423</v>
      </c>
      <c r="IE232" t="s">
        <v>423</v>
      </c>
      <c r="IF232" t="s">
        <v>423</v>
      </c>
      <c r="IG232">
        <v>0</v>
      </c>
      <c r="IH232">
        <v>100</v>
      </c>
      <c r="II232">
        <v>100</v>
      </c>
      <c r="IJ232">
        <v>0.81599999999999995</v>
      </c>
      <c r="IK232">
        <v>0.25700000000000001</v>
      </c>
      <c r="IL232">
        <v>0.76147412074800169</v>
      </c>
      <c r="IM232">
        <v>7.5022699049890511E-4</v>
      </c>
      <c r="IN232">
        <v>-1.9075414379404558E-6</v>
      </c>
      <c r="IO232">
        <v>4.87577687351772E-10</v>
      </c>
      <c r="IP232">
        <v>2.4435334667970439E-2</v>
      </c>
      <c r="IQ232">
        <v>-4.1806313054066763E-3</v>
      </c>
      <c r="IR232">
        <v>9.7520324251473139E-4</v>
      </c>
      <c r="IS232">
        <v>-7.2278216180753071E-6</v>
      </c>
      <c r="IT232">
        <v>1</v>
      </c>
      <c r="IU232">
        <v>1943</v>
      </c>
      <c r="IV232">
        <v>1</v>
      </c>
      <c r="IW232">
        <v>21</v>
      </c>
      <c r="IX232">
        <v>2.7</v>
      </c>
      <c r="IY232">
        <v>2.6</v>
      </c>
      <c r="IZ232">
        <v>1.0668899999999999</v>
      </c>
      <c r="JA232">
        <v>2.3938000000000001</v>
      </c>
      <c r="JB232">
        <v>1.42578</v>
      </c>
      <c r="JC232">
        <v>2.2644000000000002</v>
      </c>
      <c r="JD232">
        <v>1.5478499999999999</v>
      </c>
      <c r="JE232">
        <v>2.4694799999999999</v>
      </c>
      <c r="JF232">
        <v>32.178400000000003</v>
      </c>
      <c r="JG232">
        <v>13.615399999999999</v>
      </c>
      <c r="JH232">
        <v>18</v>
      </c>
      <c r="JI232">
        <v>620.51199999999994</v>
      </c>
      <c r="JJ232">
        <v>430.93799999999999</v>
      </c>
      <c r="JK232">
        <v>25.873100000000001</v>
      </c>
      <c r="JL232">
        <v>27.069900000000001</v>
      </c>
      <c r="JM232">
        <v>30.0001</v>
      </c>
      <c r="JN232">
        <v>27.130700000000001</v>
      </c>
      <c r="JO232">
        <v>27.106300000000001</v>
      </c>
      <c r="JP232">
        <v>21.3718</v>
      </c>
      <c r="JQ232">
        <v>0</v>
      </c>
      <c r="JR232">
        <v>100</v>
      </c>
      <c r="JS232">
        <v>-999.9</v>
      </c>
      <c r="JT232">
        <v>409.00599999999997</v>
      </c>
      <c r="JU232">
        <v>25</v>
      </c>
      <c r="JV232">
        <v>94.952200000000005</v>
      </c>
      <c r="JW232">
        <v>101.221</v>
      </c>
    </row>
    <row r="233" spans="1:283" x14ac:dyDescent="0.2">
      <c r="A233">
        <v>217</v>
      </c>
      <c r="B233">
        <v>1690422718</v>
      </c>
      <c r="C233">
        <v>44347.900000095367</v>
      </c>
      <c r="D233" t="s">
        <v>1439</v>
      </c>
      <c r="E233" t="s">
        <v>1440</v>
      </c>
      <c r="F233">
        <v>15</v>
      </c>
      <c r="P233">
        <v>1690422710.25</v>
      </c>
      <c r="Q233">
        <f t="shared" si="111"/>
        <v>9.222056807409942E-5</v>
      </c>
      <c r="R233">
        <f t="shared" si="112"/>
        <v>9.2220568074099424E-2</v>
      </c>
      <c r="S233">
        <f t="shared" si="113"/>
        <v>-0.55168103042875993</v>
      </c>
      <c r="T233">
        <f t="shared" si="114"/>
        <v>410.02126666666658</v>
      </c>
      <c r="U233">
        <f t="shared" si="115"/>
        <v>529.18002738120981</v>
      </c>
      <c r="V233">
        <f t="shared" si="116"/>
        <v>53.538244690810316</v>
      </c>
      <c r="W233">
        <f t="shared" si="117"/>
        <v>41.482704878093159</v>
      </c>
      <c r="X233">
        <f t="shared" si="118"/>
        <v>6.8337009398301857E-3</v>
      </c>
      <c r="Y233">
        <f>IF(LEFT(CS233,1)&lt;&gt;"0",IF(LEFT(CS233,1)="1",3,CT233),$D$5+$E$5*(DJ233*DC233/($K$5*1000))+$F$5*(DJ233*DC233/($K$5*1000))*MAX(MIN(CQ233,$J$5),$I$5)*MAX(MIN(CQ233,$J$5),$I$5)+$G$5*MAX(MIN(CQ233,$J$5),$I$5)*(DJ233*DC233/($K$5*1000))+$H$5*(DJ233*DC233/($K$5*1000))*(DJ233*DC233/($K$5*1000)))</f>
        <v>2.9487435883018298</v>
      </c>
      <c r="Z233">
        <f t="shared" si="119"/>
        <v>6.8249147820321791E-3</v>
      </c>
      <c r="AA233">
        <f t="shared" si="120"/>
        <v>4.2663601815237824E-3</v>
      </c>
      <c r="AB233">
        <f t="shared" si="121"/>
        <v>3.9888988359855588E-3</v>
      </c>
      <c r="AC233">
        <f>(DE233+(AB233+2*0.95*0.0000000567*(((DE233+$B$7)+273)^4-(DE233+273)^4)-44100*Q233)/(1.84*29.3*Y233+8*0.95*0.0000000567*(DE233+273)^3))</f>
        <v>26.004026385439975</v>
      </c>
      <c r="AD233">
        <f>($C$7*DF233+$D$7*DG233+$E$7*AC233)</f>
        <v>25.75235</v>
      </c>
      <c r="AE233">
        <f t="shared" si="122"/>
        <v>3.3251264587334397</v>
      </c>
      <c r="AF233">
        <f t="shared" si="123"/>
        <v>58.996903412912673</v>
      </c>
      <c r="AG233">
        <f t="shared" si="124"/>
        <v>1.9939917797952813</v>
      </c>
      <c r="AH233">
        <f t="shared" si="125"/>
        <v>3.3798244728872597</v>
      </c>
      <c r="AI233">
        <f t="shared" si="126"/>
        <v>1.3311346789381584</v>
      </c>
      <c r="AJ233">
        <f t="shared" si="127"/>
        <v>-4.0669270520677845</v>
      </c>
      <c r="AK233">
        <f t="shared" si="128"/>
        <v>43.798028841372918</v>
      </c>
      <c r="AL233">
        <f>2*0.95*0.0000000567*(((DE233+$B$7)+273)^4-(AD233+273)^4)</f>
        <v>3.1700306499078503</v>
      </c>
      <c r="AM233">
        <f t="shared" si="129"/>
        <v>42.905121338048971</v>
      </c>
      <c r="AN233">
        <v>0</v>
      </c>
      <c r="AO233">
        <v>0</v>
      </c>
      <c r="AP233">
        <f>IF(AN233*$H$13&gt;=AR233,1,(AR233/(AR233-AN233*$H$13)))</f>
        <v>1</v>
      </c>
      <c r="AQ233">
        <f t="shared" si="130"/>
        <v>0</v>
      </c>
      <c r="AR233">
        <f>MAX(0,($B$13+$C$13*DJ233)/(1+$D$13*DJ233)*DC233/(DE233+273)*$E$13)</f>
        <v>53631.121810919685</v>
      </c>
      <c r="AS233" t="s">
        <v>1441</v>
      </c>
      <c r="AT233">
        <v>10538.7</v>
      </c>
      <c r="AU233">
        <v>646.93880000000001</v>
      </c>
      <c r="AV233">
        <v>3073.25</v>
      </c>
      <c r="AW233">
        <f t="shared" si="131"/>
        <v>0.78949359798259167</v>
      </c>
      <c r="AX233">
        <v>-0.55168103042875993</v>
      </c>
      <c r="AY233" t="s">
        <v>417</v>
      </c>
      <c r="AZ233" t="s">
        <v>417</v>
      </c>
      <c r="BA233">
        <v>0</v>
      </c>
      <c r="BB233">
        <v>0</v>
      </c>
      <c r="BC233" t="e">
        <f t="shared" si="132"/>
        <v>#DIV/0!</v>
      </c>
      <c r="BD233">
        <v>0.5</v>
      </c>
      <c r="BE233">
        <f t="shared" si="133"/>
        <v>2.0994204399923999E-2</v>
      </c>
      <c r="BF233">
        <f t="shared" si="134"/>
        <v>-0.55168103042875993</v>
      </c>
      <c r="BG233" t="e">
        <f t="shared" si="135"/>
        <v>#DIV/0!</v>
      </c>
      <c r="BH233">
        <f t="shared" si="136"/>
        <v>0</v>
      </c>
      <c r="BI233" t="e">
        <f t="shared" si="137"/>
        <v>#DIV/0!</v>
      </c>
      <c r="BJ233" t="e">
        <f t="shared" si="138"/>
        <v>#DIV/0!</v>
      </c>
      <c r="BK233" t="s">
        <v>417</v>
      </c>
      <c r="BL233">
        <v>0</v>
      </c>
      <c r="BM233" t="e">
        <f t="shared" si="139"/>
        <v>#DIV/0!</v>
      </c>
      <c r="BN233" t="e">
        <f t="shared" si="140"/>
        <v>#DIV/0!</v>
      </c>
      <c r="BO233" t="e">
        <f t="shared" si="141"/>
        <v>#DIV/0!</v>
      </c>
      <c r="BP233" t="e">
        <f t="shared" si="142"/>
        <v>#DIV/0!</v>
      </c>
      <c r="BQ233">
        <f t="shared" si="143"/>
        <v>0</v>
      </c>
      <c r="BR233">
        <f t="shared" si="144"/>
        <v>1.2666347169316121</v>
      </c>
      <c r="BS233" t="e">
        <f t="shared" si="145"/>
        <v>#DIV/0!</v>
      </c>
      <c r="BT233" t="e">
        <f t="shared" si="146"/>
        <v>#DIV/0!</v>
      </c>
      <c r="BU233">
        <v>3533</v>
      </c>
      <c r="BV233">
        <v>300</v>
      </c>
      <c r="BW233">
        <v>300</v>
      </c>
      <c r="BX233">
        <v>300</v>
      </c>
      <c r="BY233">
        <v>10538.7</v>
      </c>
      <c r="BZ233">
        <v>2993.49</v>
      </c>
      <c r="CA233">
        <v>-8.7360800000000002E-3</v>
      </c>
      <c r="CB233">
        <v>-32.61</v>
      </c>
      <c r="CC233" t="s">
        <v>417</v>
      </c>
      <c r="CD233" t="s">
        <v>417</v>
      </c>
      <c r="CE233" t="s">
        <v>417</v>
      </c>
      <c r="CF233" t="s">
        <v>417</v>
      </c>
      <c r="CG233" t="s">
        <v>417</v>
      </c>
      <c r="CH233" t="s">
        <v>417</v>
      </c>
      <c r="CI233" t="s">
        <v>417</v>
      </c>
      <c r="CJ233" t="s">
        <v>417</v>
      </c>
      <c r="CK233" t="s">
        <v>417</v>
      </c>
      <c r="CL233" t="s">
        <v>417</v>
      </c>
      <c r="CM233">
        <f>$B$11*DK233+$C$11*DL233+$F$11*DW233*(1-DZ233)</f>
        <v>4.9993099999999999E-2</v>
      </c>
      <c r="CN233">
        <f t="shared" si="147"/>
        <v>2.0994204399923999E-2</v>
      </c>
      <c r="CO233">
        <f>($B$11*$D$9+$C$11*$D$9+$F$11*((EJ233+EB233)/MAX(EJ233+EB233+EK233, 0.1)*$I$9+EK233/MAX(EJ233+EB233+EK233, 0.1)*$J$9))/($B$11+$C$11+$F$11)</f>
        <v>0.41994203999999996</v>
      </c>
      <c r="CP233">
        <f>($B$11*$K$9+$C$11*$K$9+$F$11*((EJ233+EB233)/MAX(EJ233+EB233+EK233, 0.1)*$P$9+EK233/MAX(EJ233+EB233+EK233, 0.1)*$Q$9))/($B$11+$C$11+$F$11)</f>
        <v>7.9788987599999986E-2</v>
      </c>
      <c r="CQ233">
        <v>6</v>
      </c>
      <c r="CR233">
        <v>0.5</v>
      </c>
      <c r="CS233" t="s">
        <v>418</v>
      </c>
      <c r="CT233">
        <v>2</v>
      </c>
      <c r="CU233">
        <v>1690422710.25</v>
      </c>
      <c r="CV233">
        <v>410.02126666666658</v>
      </c>
      <c r="CW233">
        <v>409.50756666666672</v>
      </c>
      <c r="CX233">
        <v>19.708913333333339</v>
      </c>
      <c r="CY233">
        <v>19.618539999999999</v>
      </c>
      <c r="CZ233">
        <v>409.16726666666659</v>
      </c>
      <c r="DA233">
        <v>19.446913333333331</v>
      </c>
      <c r="DB233">
        <v>600.19696666666664</v>
      </c>
      <c r="DC233">
        <v>101.07210000000001</v>
      </c>
      <c r="DD233">
        <v>9.9981183333333321E-2</v>
      </c>
      <c r="DE233">
        <v>26.027856666666661</v>
      </c>
      <c r="DF233">
        <v>25.75235</v>
      </c>
      <c r="DG233">
        <v>999.9000000000002</v>
      </c>
      <c r="DH233">
        <v>0</v>
      </c>
      <c r="DI233">
        <v>0</v>
      </c>
      <c r="DJ233">
        <v>10002.58766666667</v>
      </c>
      <c r="DK233">
        <v>0</v>
      </c>
      <c r="DL233">
        <v>1.2517676666666671</v>
      </c>
      <c r="DM233">
        <v>0.4749297666666667</v>
      </c>
      <c r="DN233">
        <v>418.22473333333329</v>
      </c>
      <c r="DO233">
        <v>417.70226666666662</v>
      </c>
      <c r="DP233">
        <v>8.9192456666666683E-2</v>
      </c>
      <c r="DQ233">
        <v>409.50756666666672</v>
      </c>
      <c r="DR233">
        <v>19.618539999999999</v>
      </c>
      <c r="DS233">
        <v>1.991901666666666</v>
      </c>
      <c r="DT233">
        <v>1.982887666666667</v>
      </c>
      <c r="DU233">
        <v>17.380109999999998</v>
      </c>
      <c r="DV233">
        <v>17.308356666666668</v>
      </c>
      <c r="DW233">
        <v>4.9993099999999999E-2</v>
      </c>
      <c r="DX233">
        <v>0</v>
      </c>
      <c r="DY233">
        <v>0</v>
      </c>
      <c r="DZ233">
        <v>0</v>
      </c>
      <c r="EA233">
        <v>647.10166666666669</v>
      </c>
      <c r="EB233">
        <v>4.9993099999999999E-2</v>
      </c>
      <c r="EC233">
        <v>4.8736666666666668</v>
      </c>
      <c r="ED233">
        <v>-1.4153333333333331</v>
      </c>
      <c r="EE233">
        <v>35.2624</v>
      </c>
      <c r="EF233">
        <v>39.528933333333313</v>
      </c>
      <c r="EG233">
        <v>37.512399999999992</v>
      </c>
      <c r="EH233">
        <v>40.712333333333319</v>
      </c>
      <c r="EI233">
        <v>38.012333333333324</v>
      </c>
      <c r="EJ233">
        <v>0</v>
      </c>
      <c r="EK233">
        <v>0</v>
      </c>
      <c r="EL233">
        <v>0</v>
      </c>
      <c r="EM233">
        <v>141.60000014305109</v>
      </c>
      <c r="EN233">
        <v>0</v>
      </c>
      <c r="EO233">
        <v>646.93880000000001</v>
      </c>
      <c r="EP233">
        <v>-0.6153845531655121</v>
      </c>
      <c r="EQ233">
        <v>5.0192305867512177</v>
      </c>
      <c r="ER233">
        <v>4.9303999999999997</v>
      </c>
      <c r="ES233">
        <v>15</v>
      </c>
      <c r="ET233">
        <v>1690422737.5</v>
      </c>
      <c r="EU233" t="s">
        <v>1442</v>
      </c>
      <c r="EV233">
        <v>1690422737.5</v>
      </c>
      <c r="EW233">
        <v>1690422735</v>
      </c>
      <c r="EX233">
        <v>173</v>
      </c>
      <c r="EY233">
        <v>3.7999999999999999E-2</v>
      </c>
      <c r="EZ233">
        <v>3.0000000000000001E-3</v>
      </c>
      <c r="FA233">
        <v>0.85399999999999998</v>
      </c>
      <c r="FB233">
        <v>0.26200000000000001</v>
      </c>
      <c r="FC233">
        <v>410</v>
      </c>
      <c r="FD233">
        <v>20</v>
      </c>
      <c r="FE233">
        <v>0.75</v>
      </c>
      <c r="FF233">
        <v>0.15</v>
      </c>
      <c r="FG233">
        <v>-0.50946095784711676</v>
      </c>
      <c r="FH233">
        <v>0.33376103627028603</v>
      </c>
      <c r="FI233">
        <v>4.6628749887052588E-2</v>
      </c>
      <c r="FJ233">
        <v>1</v>
      </c>
      <c r="FK233">
        <v>0.46444248780487801</v>
      </c>
      <c r="FL233">
        <v>-4.0891567944251798E-2</v>
      </c>
      <c r="FM233">
        <v>4.4006286742182842E-2</v>
      </c>
      <c r="FN233">
        <v>1</v>
      </c>
      <c r="FO233">
        <v>409.98112903225808</v>
      </c>
      <c r="FP233">
        <v>-0.27362903225885321</v>
      </c>
      <c r="FQ233">
        <v>3.1199402326251659E-2</v>
      </c>
      <c r="FR233">
        <v>1</v>
      </c>
      <c r="FS233">
        <v>8.4443814634146339E-2</v>
      </c>
      <c r="FT233">
        <v>8.3283936585365814E-2</v>
      </c>
      <c r="FU233">
        <v>8.3568149062806605E-3</v>
      </c>
      <c r="FV233">
        <v>1</v>
      </c>
      <c r="FW233">
        <v>19.705680645161301</v>
      </c>
      <c r="FX233">
        <v>0.15973064516124341</v>
      </c>
      <c r="FY233">
        <v>1.196412431193824E-2</v>
      </c>
      <c r="FZ233">
        <v>1</v>
      </c>
      <c r="GA233">
        <v>5</v>
      </c>
      <c r="GB233">
        <v>5</v>
      </c>
      <c r="GC233" t="s">
        <v>420</v>
      </c>
      <c r="GD233">
        <v>3.1782599999999999</v>
      </c>
      <c r="GE233">
        <v>2.7972299999999999</v>
      </c>
      <c r="GF233">
        <v>0.102912</v>
      </c>
      <c r="GG233">
        <v>0.103489</v>
      </c>
      <c r="GH233">
        <v>0.104494</v>
      </c>
      <c r="GI233">
        <v>0.105292</v>
      </c>
      <c r="GJ233">
        <v>27972.3</v>
      </c>
      <c r="GK233">
        <v>22317.4</v>
      </c>
      <c r="GL233">
        <v>29141.4</v>
      </c>
      <c r="GM233">
        <v>24385.5</v>
      </c>
      <c r="GN233">
        <v>33176.400000000001</v>
      </c>
      <c r="GO233">
        <v>31835.9</v>
      </c>
      <c r="GP233">
        <v>40181.1</v>
      </c>
      <c r="GQ233">
        <v>39784</v>
      </c>
      <c r="GR233">
        <v>2.15625</v>
      </c>
      <c r="GS233">
        <v>1.9069</v>
      </c>
      <c r="GT233">
        <v>0.12143</v>
      </c>
      <c r="GU233">
        <v>0</v>
      </c>
      <c r="GV233">
        <v>23.7697</v>
      </c>
      <c r="GW233">
        <v>999.9</v>
      </c>
      <c r="GX233">
        <v>64.599999999999994</v>
      </c>
      <c r="GY233">
        <v>28.8</v>
      </c>
      <c r="GZ233">
        <v>25.4086</v>
      </c>
      <c r="HA233">
        <v>62.284599999999998</v>
      </c>
      <c r="HB233">
        <v>30.220400000000001</v>
      </c>
      <c r="HC233">
        <v>1</v>
      </c>
      <c r="HD233">
        <v>-1.53303E-2</v>
      </c>
      <c r="HE233">
        <v>0</v>
      </c>
      <c r="HF233">
        <v>20.295400000000001</v>
      </c>
      <c r="HG233">
        <v>5.2288199999999998</v>
      </c>
      <c r="HH233">
        <v>11.908099999999999</v>
      </c>
      <c r="HI233">
        <v>4.9642499999999998</v>
      </c>
      <c r="HJ233">
        <v>3.2919999999999998</v>
      </c>
      <c r="HK233">
        <v>9999</v>
      </c>
      <c r="HL233">
        <v>9999</v>
      </c>
      <c r="HM233">
        <v>9999</v>
      </c>
      <c r="HN233">
        <v>999.9</v>
      </c>
      <c r="HO233">
        <v>4.9702000000000002</v>
      </c>
      <c r="HP233">
        <v>1.87483</v>
      </c>
      <c r="HQ233">
        <v>1.87347</v>
      </c>
      <c r="HR233">
        <v>1.8725700000000001</v>
      </c>
      <c r="HS233">
        <v>1.8742099999999999</v>
      </c>
      <c r="HT233">
        <v>1.8691800000000001</v>
      </c>
      <c r="HU233">
        <v>1.8733200000000001</v>
      </c>
      <c r="HV233">
        <v>1.8783700000000001</v>
      </c>
      <c r="HW233">
        <v>0</v>
      </c>
      <c r="HX233">
        <v>0</v>
      </c>
      <c r="HY233">
        <v>0</v>
      </c>
      <c r="HZ233">
        <v>0</v>
      </c>
      <c r="IA233" t="s">
        <v>421</v>
      </c>
      <c r="IB233" t="s">
        <v>422</v>
      </c>
      <c r="IC233" t="s">
        <v>423</v>
      </c>
      <c r="ID233" t="s">
        <v>423</v>
      </c>
      <c r="IE233" t="s">
        <v>423</v>
      </c>
      <c r="IF233" t="s">
        <v>423</v>
      </c>
      <c r="IG233">
        <v>0</v>
      </c>
      <c r="IH233">
        <v>100</v>
      </c>
      <c r="II233">
        <v>100</v>
      </c>
      <c r="IJ233">
        <v>0.85399999999999998</v>
      </c>
      <c r="IK233">
        <v>0.26200000000000001</v>
      </c>
      <c r="IL233">
        <v>0.79423706174207964</v>
      </c>
      <c r="IM233">
        <v>7.5022699049890511E-4</v>
      </c>
      <c r="IN233">
        <v>-1.9075414379404558E-6</v>
      </c>
      <c r="IO233">
        <v>4.87577687351772E-10</v>
      </c>
      <c r="IP233">
        <v>2.6463598850193681E-2</v>
      </c>
      <c r="IQ233">
        <v>-4.1806313054066763E-3</v>
      </c>
      <c r="IR233">
        <v>9.7520324251473139E-4</v>
      </c>
      <c r="IS233">
        <v>-7.2278216180753071E-6</v>
      </c>
      <c r="IT233">
        <v>1</v>
      </c>
      <c r="IU233">
        <v>1943</v>
      </c>
      <c r="IV233">
        <v>1</v>
      </c>
      <c r="IW233">
        <v>21</v>
      </c>
      <c r="IX233">
        <v>2.1</v>
      </c>
      <c r="IY233">
        <v>2.1</v>
      </c>
      <c r="IZ233">
        <v>1.0668899999999999</v>
      </c>
      <c r="JA233">
        <v>2.3925800000000002</v>
      </c>
      <c r="JB233">
        <v>1.42578</v>
      </c>
      <c r="JC233">
        <v>2.2644000000000002</v>
      </c>
      <c r="JD233">
        <v>1.5478499999999999</v>
      </c>
      <c r="JE233">
        <v>2.4682599999999999</v>
      </c>
      <c r="JF233">
        <v>32.068399999999997</v>
      </c>
      <c r="JG233">
        <v>13.580399999999999</v>
      </c>
      <c r="JH233">
        <v>18</v>
      </c>
      <c r="JI233">
        <v>619.24900000000002</v>
      </c>
      <c r="JJ233">
        <v>443.24</v>
      </c>
      <c r="JK233">
        <v>25.829699999999999</v>
      </c>
      <c r="JL233">
        <v>27.1191</v>
      </c>
      <c r="JM233">
        <v>30.000699999999998</v>
      </c>
      <c r="JN233">
        <v>27.1633</v>
      </c>
      <c r="JO233">
        <v>27.145299999999999</v>
      </c>
      <c r="JP233">
        <v>21.393599999999999</v>
      </c>
      <c r="JQ233">
        <v>0</v>
      </c>
      <c r="JR233">
        <v>100</v>
      </c>
      <c r="JS233">
        <v>-999.9</v>
      </c>
      <c r="JT233">
        <v>409.53699999999998</v>
      </c>
      <c r="JU233">
        <v>25</v>
      </c>
      <c r="JV233">
        <v>94.927800000000005</v>
      </c>
      <c r="JW233">
        <v>101.22</v>
      </c>
    </row>
    <row r="234" spans="1:283" x14ac:dyDescent="0.2">
      <c r="A234">
        <v>218</v>
      </c>
      <c r="B234">
        <v>1690422877.0999999</v>
      </c>
      <c r="C234">
        <v>44507</v>
      </c>
      <c r="D234" t="s">
        <v>1443</v>
      </c>
      <c r="E234" t="s">
        <v>1444</v>
      </c>
      <c r="F234">
        <v>15</v>
      </c>
      <c r="P234">
        <v>1690422869.099999</v>
      </c>
      <c r="Q234">
        <f t="shared" si="111"/>
        <v>1.2779069630120606E-4</v>
      </c>
      <c r="R234">
        <f t="shared" si="112"/>
        <v>0.12779069630120607</v>
      </c>
      <c r="S234">
        <f t="shared" si="113"/>
        <v>-0.41285297140142507</v>
      </c>
      <c r="T234">
        <f t="shared" si="114"/>
        <v>409.83767741935492</v>
      </c>
      <c r="U234">
        <f t="shared" si="115"/>
        <v>470.8862941190356</v>
      </c>
      <c r="V234">
        <f t="shared" si="116"/>
        <v>47.640096862850918</v>
      </c>
      <c r="W234">
        <f t="shared" si="117"/>
        <v>41.46373953574502</v>
      </c>
      <c r="X234">
        <f t="shared" si="118"/>
        <v>9.3595554523500865E-3</v>
      </c>
      <c r="Y234">
        <f>IF(LEFT(CS234,1)&lt;&gt;"0",IF(LEFT(CS234,1)="1",3,CT234),$D$5+$E$5*(DJ234*DC234/($K$5*1000))+$F$5*(DJ234*DC234/($K$5*1000))*MAX(MIN(CQ234,$J$5),$I$5)*MAX(MIN(CQ234,$J$5),$I$5)+$G$5*MAX(MIN(CQ234,$J$5),$I$5)*(DJ234*DC234/($K$5*1000))+$H$5*(DJ234*DC234/($K$5*1000))*(DJ234*DC234/($K$5*1000)))</f>
        <v>2.9470564202029843</v>
      </c>
      <c r="Z234">
        <f t="shared" si="119"/>
        <v>9.3430729636132318E-3</v>
      </c>
      <c r="AA234">
        <f t="shared" si="120"/>
        <v>5.8408990390319939E-3</v>
      </c>
      <c r="AB234">
        <f t="shared" si="121"/>
        <v>3.9888988359855588E-3</v>
      </c>
      <c r="AC234">
        <f>(DE234+(AB234+2*0.95*0.0000000567*(((DE234+$B$7)+273)^4-(DE234+273)^4)-44100*Q234)/(1.84*29.3*Y234+8*0.95*0.0000000567*(DE234+273)^3))</f>
        <v>26.006345361767139</v>
      </c>
      <c r="AD234">
        <f>($C$7*DF234+$D$7*DG234+$E$7*AC234)</f>
        <v>25.705190322580641</v>
      </c>
      <c r="AE234">
        <f t="shared" si="122"/>
        <v>3.3158414874326692</v>
      </c>
      <c r="AF234">
        <f t="shared" si="123"/>
        <v>58.194093105005663</v>
      </c>
      <c r="AG234">
        <f t="shared" si="124"/>
        <v>1.9682010460276118</v>
      </c>
      <c r="AH234">
        <f t="shared" si="125"/>
        <v>3.3821320017414509</v>
      </c>
      <c r="AI234">
        <f t="shared" si="126"/>
        <v>1.3476404414050573</v>
      </c>
      <c r="AJ234">
        <f t="shared" si="127"/>
        <v>-5.6355697068831869</v>
      </c>
      <c r="AK234">
        <f t="shared" si="128"/>
        <v>53.098778575256077</v>
      </c>
      <c r="AL234">
        <f>2*0.95*0.0000000567*(((DE234+$B$7)+273)^4-(AD234+273)^4)</f>
        <v>3.8447170753585014</v>
      </c>
      <c r="AM234">
        <f t="shared" si="129"/>
        <v>51.311914842567376</v>
      </c>
      <c r="AN234">
        <v>0</v>
      </c>
      <c r="AO234">
        <v>0</v>
      </c>
      <c r="AP234">
        <f>IF(AN234*$H$13&gt;=AR234,1,(AR234/(AR234-AN234*$H$13)))</f>
        <v>1</v>
      </c>
      <c r="AQ234">
        <f t="shared" si="130"/>
        <v>0</v>
      </c>
      <c r="AR234">
        <f>MAX(0,($B$13+$C$13*DJ234)/(1+$D$13*DJ234)*DC234/(DE234+273)*$E$13)</f>
        <v>53579.746641606216</v>
      </c>
      <c r="AS234" t="s">
        <v>1445</v>
      </c>
      <c r="AT234">
        <v>10572.8</v>
      </c>
      <c r="AU234">
        <v>589.80799999999999</v>
      </c>
      <c r="AV234">
        <v>2727.16</v>
      </c>
      <c r="AW234">
        <f t="shared" si="131"/>
        <v>0.78372812742926712</v>
      </c>
      <c r="AX234">
        <v>-0.41285297140136817</v>
      </c>
      <c r="AY234" t="s">
        <v>417</v>
      </c>
      <c r="AZ234" t="s">
        <v>417</v>
      </c>
      <c r="BA234">
        <v>0</v>
      </c>
      <c r="BB234">
        <v>0</v>
      </c>
      <c r="BC234" t="e">
        <f t="shared" si="132"/>
        <v>#DIV/0!</v>
      </c>
      <c r="BD234">
        <v>0.5</v>
      </c>
      <c r="BE234">
        <f t="shared" si="133"/>
        <v>2.0994204399923999E-2</v>
      </c>
      <c r="BF234">
        <f t="shared" si="134"/>
        <v>-0.41285297140142507</v>
      </c>
      <c r="BG234" t="e">
        <f t="shared" si="135"/>
        <v>#DIV/0!</v>
      </c>
      <c r="BH234">
        <f t="shared" si="136"/>
        <v>-2.7102208270509768E-12</v>
      </c>
      <c r="BI234" t="e">
        <f t="shared" si="137"/>
        <v>#DIV/0!</v>
      </c>
      <c r="BJ234" t="e">
        <f t="shared" si="138"/>
        <v>#DIV/0!</v>
      </c>
      <c r="BK234" t="s">
        <v>417</v>
      </c>
      <c r="BL234">
        <v>0</v>
      </c>
      <c r="BM234" t="e">
        <f t="shared" si="139"/>
        <v>#DIV/0!</v>
      </c>
      <c r="BN234" t="e">
        <f t="shared" si="140"/>
        <v>#DIV/0!</v>
      </c>
      <c r="BO234" t="e">
        <f t="shared" si="141"/>
        <v>#DIV/0!</v>
      </c>
      <c r="BP234" t="e">
        <f t="shared" si="142"/>
        <v>#DIV/0!</v>
      </c>
      <c r="BQ234">
        <f t="shared" si="143"/>
        <v>0</v>
      </c>
      <c r="BR234">
        <f t="shared" si="144"/>
        <v>1.2759526741500697</v>
      </c>
      <c r="BS234" t="e">
        <f t="shared" si="145"/>
        <v>#DIV/0!</v>
      </c>
      <c r="BT234" t="e">
        <f t="shared" si="146"/>
        <v>#DIV/0!</v>
      </c>
      <c r="BU234">
        <v>3534</v>
      </c>
      <c r="BV234">
        <v>300</v>
      </c>
      <c r="BW234">
        <v>300</v>
      </c>
      <c r="BX234">
        <v>300</v>
      </c>
      <c r="BY234">
        <v>10572.8</v>
      </c>
      <c r="BZ234">
        <v>2689.69</v>
      </c>
      <c r="CA234">
        <v>-8.7623900000000001E-3</v>
      </c>
      <c r="CB234">
        <v>-19.739999999999998</v>
      </c>
      <c r="CC234" t="s">
        <v>417</v>
      </c>
      <c r="CD234" t="s">
        <v>417</v>
      </c>
      <c r="CE234" t="s">
        <v>417</v>
      </c>
      <c r="CF234" t="s">
        <v>417</v>
      </c>
      <c r="CG234" t="s">
        <v>417</v>
      </c>
      <c r="CH234" t="s">
        <v>417</v>
      </c>
      <c r="CI234" t="s">
        <v>417</v>
      </c>
      <c r="CJ234" t="s">
        <v>417</v>
      </c>
      <c r="CK234" t="s">
        <v>417</v>
      </c>
      <c r="CL234" t="s">
        <v>417</v>
      </c>
      <c r="CM234">
        <f>$B$11*DK234+$C$11*DL234+$F$11*DW234*(1-DZ234)</f>
        <v>4.9993099999999999E-2</v>
      </c>
      <c r="CN234">
        <f t="shared" si="147"/>
        <v>2.0994204399923999E-2</v>
      </c>
      <c r="CO234">
        <f>($B$11*$D$9+$C$11*$D$9+$F$11*((EJ234+EB234)/MAX(EJ234+EB234+EK234, 0.1)*$I$9+EK234/MAX(EJ234+EB234+EK234, 0.1)*$J$9))/($B$11+$C$11+$F$11)</f>
        <v>0.41994203999999996</v>
      </c>
      <c r="CP234">
        <f>($B$11*$K$9+$C$11*$K$9+$F$11*((EJ234+EB234)/MAX(EJ234+EB234+EK234, 0.1)*$P$9+EK234/MAX(EJ234+EB234+EK234, 0.1)*$Q$9))/($B$11+$C$11+$F$11)</f>
        <v>7.9788987599999986E-2</v>
      </c>
      <c r="CQ234">
        <v>6</v>
      </c>
      <c r="CR234">
        <v>0.5</v>
      </c>
      <c r="CS234" t="s">
        <v>418</v>
      </c>
      <c r="CT234">
        <v>2</v>
      </c>
      <c r="CU234">
        <v>1690422869.099999</v>
      </c>
      <c r="CV234">
        <v>409.83767741935492</v>
      </c>
      <c r="CW234">
        <v>409.47732258064519</v>
      </c>
      <c r="CX234">
        <v>19.454177419354838</v>
      </c>
      <c r="CY234">
        <v>19.328916129032262</v>
      </c>
      <c r="CZ234">
        <v>409.00567741935492</v>
      </c>
      <c r="DA234">
        <v>19.20517741935484</v>
      </c>
      <c r="DB234">
        <v>600.20761290322582</v>
      </c>
      <c r="DC234">
        <v>101.0713225806452</v>
      </c>
      <c r="DD234">
        <v>9.9803990322580624E-2</v>
      </c>
      <c r="DE234">
        <v>26.0393935483871</v>
      </c>
      <c r="DF234">
        <v>25.705190322580641</v>
      </c>
      <c r="DG234">
        <v>999.90000000000032</v>
      </c>
      <c r="DH234">
        <v>0</v>
      </c>
      <c r="DI234">
        <v>0</v>
      </c>
      <c r="DJ234">
        <v>9993.0803225806449</v>
      </c>
      <c r="DK234">
        <v>0</v>
      </c>
      <c r="DL234">
        <v>0.84967335483870965</v>
      </c>
      <c r="DM234">
        <v>0.38249948387096772</v>
      </c>
      <c r="DN234">
        <v>417.99506451612899</v>
      </c>
      <c r="DO234">
        <v>417.54799999999989</v>
      </c>
      <c r="DP234">
        <v>0.1339580967741936</v>
      </c>
      <c r="DQ234">
        <v>409.47732258064519</v>
      </c>
      <c r="DR234">
        <v>19.328916129032262</v>
      </c>
      <c r="DS234">
        <v>1.9671393548387091</v>
      </c>
      <c r="DT234">
        <v>1.9535996774193549</v>
      </c>
      <c r="DU234">
        <v>17.18227741935484</v>
      </c>
      <c r="DV234">
        <v>17.07319032258064</v>
      </c>
      <c r="DW234">
        <v>4.9993099999999999E-2</v>
      </c>
      <c r="DX234">
        <v>0</v>
      </c>
      <c r="DY234">
        <v>0</v>
      </c>
      <c r="DZ234">
        <v>0</v>
      </c>
      <c r="EA234">
        <v>589.6061290322582</v>
      </c>
      <c r="EB234">
        <v>4.9993099999999999E-2</v>
      </c>
      <c r="EC234">
        <v>7.0480645161290338</v>
      </c>
      <c r="ED234">
        <v>-2.23</v>
      </c>
      <c r="EE234">
        <v>35.279967741935479</v>
      </c>
      <c r="EF234">
        <v>38.747741935483873</v>
      </c>
      <c r="EG234">
        <v>37.223516129032248</v>
      </c>
      <c r="EH234">
        <v>39.610645161290307</v>
      </c>
      <c r="EI234">
        <v>37.26790322580645</v>
      </c>
      <c r="EJ234">
        <v>0</v>
      </c>
      <c r="EK234">
        <v>0</v>
      </c>
      <c r="EL234">
        <v>0</v>
      </c>
      <c r="EM234">
        <v>158.60000014305109</v>
      </c>
      <c r="EN234">
        <v>0</v>
      </c>
      <c r="EO234">
        <v>589.80799999999999</v>
      </c>
      <c r="EP234">
        <v>4.7330768568926533</v>
      </c>
      <c r="EQ234">
        <v>-4.1807691825329476</v>
      </c>
      <c r="ER234">
        <v>6.944</v>
      </c>
      <c r="ES234">
        <v>15</v>
      </c>
      <c r="ET234">
        <v>1690422898.0999999</v>
      </c>
      <c r="EU234" t="s">
        <v>1446</v>
      </c>
      <c r="EV234">
        <v>1690422898.0999999</v>
      </c>
      <c r="EW234">
        <v>1690422895.5999999</v>
      </c>
      <c r="EX234">
        <v>174</v>
      </c>
      <c r="EY234">
        <v>-2.1999999999999999E-2</v>
      </c>
      <c r="EZ234">
        <v>-4.0000000000000001E-3</v>
      </c>
      <c r="FA234">
        <v>0.83199999999999996</v>
      </c>
      <c r="FB234">
        <v>0.249</v>
      </c>
      <c r="FC234">
        <v>410</v>
      </c>
      <c r="FD234">
        <v>19</v>
      </c>
      <c r="FE234">
        <v>0.36</v>
      </c>
      <c r="FF234">
        <v>0.21</v>
      </c>
      <c r="FG234">
        <v>-0.43631246193833789</v>
      </c>
      <c r="FH234">
        <v>-1.0513204441100569E-2</v>
      </c>
      <c r="FI234">
        <v>3.7766941937447993E-2</v>
      </c>
      <c r="FJ234">
        <v>1</v>
      </c>
      <c r="FK234">
        <v>0.3421288780487805</v>
      </c>
      <c r="FL234">
        <v>0.54709914982578356</v>
      </c>
      <c r="FM234">
        <v>8.1863359369609368E-2</v>
      </c>
      <c r="FN234">
        <v>1</v>
      </c>
      <c r="FO234">
        <v>409.85319354838708</v>
      </c>
      <c r="FP234">
        <v>0.37819354838732883</v>
      </c>
      <c r="FQ234">
        <v>3.2291434352934439E-2</v>
      </c>
      <c r="FR234">
        <v>1</v>
      </c>
      <c r="FS234">
        <v>0.13130353658536589</v>
      </c>
      <c r="FT234">
        <v>4.4689463414634131E-2</v>
      </c>
      <c r="FU234">
        <v>4.5792784983810153E-3</v>
      </c>
      <c r="FV234">
        <v>1</v>
      </c>
      <c r="FW234">
        <v>19.46350967741936</v>
      </c>
      <c r="FX234">
        <v>-3.9237096774245458E-2</v>
      </c>
      <c r="FY234">
        <v>3.0069119127074922E-3</v>
      </c>
      <c r="FZ234">
        <v>1</v>
      </c>
      <c r="GA234">
        <v>5</v>
      </c>
      <c r="GB234">
        <v>5</v>
      </c>
      <c r="GC234" t="s">
        <v>420</v>
      </c>
      <c r="GD234">
        <v>3.1781799999999998</v>
      </c>
      <c r="GE234">
        <v>2.7968700000000002</v>
      </c>
      <c r="GF234">
        <v>0.102884</v>
      </c>
      <c r="GG234">
        <v>0.103502</v>
      </c>
      <c r="GH234">
        <v>0.103477</v>
      </c>
      <c r="GI234">
        <v>0.10410800000000001</v>
      </c>
      <c r="GJ234">
        <v>27976.2</v>
      </c>
      <c r="GK234">
        <v>22316</v>
      </c>
      <c r="GL234">
        <v>29144.400000000001</v>
      </c>
      <c r="GM234">
        <v>24384.1</v>
      </c>
      <c r="GN234">
        <v>33218.6</v>
      </c>
      <c r="GO234">
        <v>31876.400000000001</v>
      </c>
      <c r="GP234">
        <v>40185.800000000003</v>
      </c>
      <c r="GQ234">
        <v>39781.1</v>
      </c>
      <c r="GR234">
        <v>2.1573000000000002</v>
      </c>
      <c r="GS234">
        <v>1.9271</v>
      </c>
      <c r="GT234">
        <v>0.11386</v>
      </c>
      <c r="GU234">
        <v>0</v>
      </c>
      <c r="GV234">
        <v>23.844799999999999</v>
      </c>
      <c r="GW234">
        <v>999.9</v>
      </c>
      <c r="GX234">
        <v>64.599999999999994</v>
      </c>
      <c r="GY234">
        <v>28.7</v>
      </c>
      <c r="GZ234">
        <v>25.2623</v>
      </c>
      <c r="HA234">
        <v>62.641800000000003</v>
      </c>
      <c r="HB234">
        <v>30.5929</v>
      </c>
      <c r="HC234">
        <v>1</v>
      </c>
      <c r="HD234">
        <v>-1.40777E-2</v>
      </c>
      <c r="HE234">
        <v>0</v>
      </c>
      <c r="HF234">
        <v>20.293199999999999</v>
      </c>
      <c r="HG234">
        <v>5.22912</v>
      </c>
      <c r="HH234">
        <v>11.908099999999999</v>
      </c>
      <c r="HI234">
        <v>4.9638999999999998</v>
      </c>
      <c r="HJ234">
        <v>3.2919999999999998</v>
      </c>
      <c r="HK234">
        <v>9999</v>
      </c>
      <c r="HL234">
        <v>9999</v>
      </c>
      <c r="HM234">
        <v>9999</v>
      </c>
      <c r="HN234">
        <v>999.9</v>
      </c>
      <c r="HO234">
        <v>4.9701899999999997</v>
      </c>
      <c r="HP234">
        <v>1.87483</v>
      </c>
      <c r="HQ234">
        <v>1.87347</v>
      </c>
      <c r="HR234">
        <v>1.8725700000000001</v>
      </c>
      <c r="HS234">
        <v>1.8742000000000001</v>
      </c>
      <c r="HT234">
        <v>1.8691599999999999</v>
      </c>
      <c r="HU234">
        <v>1.8733200000000001</v>
      </c>
      <c r="HV234">
        <v>1.87836</v>
      </c>
      <c r="HW234">
        <v>0</v>
      </c>
      <c r="HX234">
        <v>0</v>
      </c>
      <c r="HY234">
        <v>0</v>
      </c>
      <c r="HZ234">
        <v>0</v>
      </c>
      <c r="IA234" t="s">
        <v>421</v>
      </c>
      <c r="IB234" t="s">
        <v>422</v>
      </c>
      <c r="IC234" t="s">
        <v>423</v>
      </c>
      <c r="ID234" t="s">
        <v>423</v>
      </c>
      <c r="IE234" t="s">
        <v>423</v>
      </c>
      <c r="IF234" t="s">
        <v>423</v>
      </c>
      <c r="IG234">
        <v>0</v>
      </c>
      <c r="IH234">
        <v>100</v>
      </c>
      <c r="II234">
        <v>100</v>
      </c>
      <c r="IJ234">
        <v>0.83199999999999996</v>
      </c>
      <c r="IK234">
        <v>0.249</v>
      </c>
      <c r="IL234">
        <v>0.83287226700247063</v>
      </c>
      <c r="IM234">
        <v>7.5022699049890511E-4</v>
      </c>
      <c r="IN234">
        <v>-1.9075414379404558E-6</v>
      </c>
      <c r="IO234">
        <v>4.87577687351772E-10</v>
      </c>
      <c r="IP234">
        <v>2.9497847194233519E-2</v>
      </c>
      <c r="IQ234">
        <v>-4.1806313054066763E-3</v>
      </c>
      <c r="IR234">
        <v>9.7520324251473139E-4</v>
      </c>
      <c r="IS234">
        <v>-7.2278216180753071E-6</v>
      </c>
      <c r="IT234">
        <v>1</v>
      </c>
      <c r="IU234">
        <v>1943</v>
      </c>
      <c r="IV234">
        <v>1</v>
      </c>
      <c r="IW234">
        <v>21</v>
      </c>
      <c r="IX234">
        <v>2.2999999999999998</v>
      </c>
      <c r="IY234">
        <v>2.4</v>
      </c>
      <c r="IZ234">
        <v>1.0668899999999999</v>
      </c>
      <c r="JA234">
        <v>2.3950200000000001</v>
      </c>
      <c r="JB234">
        <v>1.42578</v>
      </c>
      <c r="JC234">
        <v>2.2644000000000002</v>
      </c>
      <c r="JD234">
        <v>1.5478499999999999</v>
      </c>
      <c r="JE234">
        <v>2.4084500000000002</v>
      </c>
      <c r="JF234">
        <v>31.980499999999999</v>
      </c>
      <c r="JG234">
        <v>13.5366</v>
      </c>
      <c r="JH234">
        <v>18</v>
      </c>
      <c r="JI234">
        <v>619.98400000000004</v>
      </c>
      <c r="JJ234">
        <v>455.07600000000002</v>
      </c>
      <c r="JK234">
        <v>25.7836</v>
      </c>
      <c r="JL234">
        <v>27.094899999999999</v>
      </c>
      <c r="JM234">
        <v>29.9999</v>
      </c>
      <c r="JN234">
        <v>27.160299999999999</v>
      </c>
      <c r="JO234">
        <v>27.128399999999999</v>
      </c>
      <c r="JP234">
        <v>21.383500000000002</v>
      </c>
      <c r="JQ234">
        <v>0</v>
      </c>
      <c r="JR234">
        <v>100</v>
      </c>
      <c r="JS234">
        <v>-999.9</v>
      </c>
      <c r="JT234">
        <v>409.495</v>
      </c>
      <c r="JU234">
        <v>25</v>
      </c>
      <c r="JV234">
        <v>94.938199999999995</v>
      </c>
      <c r="JW234">
        <v>101.21299999999999</v>
      </c>
    </row>
    <row r="235" spans="1:283" x14ac:dyDescent="0.2">
      <c r="A235">
        <v>219</v>
      </c>
      <c r="B235">
        <v>1690422997.0999999</v>
      </c>
      <c r="C235">
        <v>44627</v>
      </c>
      <c r="D235" t="s">
        <v>1447</v>
      </c>
      <c r="E235" t="s">
        <v>1448</v>
      </c>
      <c r="F235">
        <v>15</v>
      </c>
      <c r="P235">
        <v>1690422989.099999</v>
      </c>
      <c r="Q235">
        <f t="shared" si="111"/>
        <v>3.8446971467561363E-4</v>
      </c>
      <c r="R235">
        <f t="shared" si="112"/>
        <v>0.38446971467561364</v>
      </c>
      <c r="S235">
        <f t="shared" si="113"/>
        <v>-0.90902275030400181</v>
      </c>
      <c r="T235">
        <f t="shared" si="114"/>
        <v>409.97041935483873</v>
      </c>
      <c r="U235">
        <f t="shared" si="115"/>
        <v>451.17420760290747</v>
      </c>
      <c r="V235">
        <f t="shared" si="116"/>
        <v>45.646856065099868</v>
      </c>
      <c r="W235">
        <f t="shared" si="117"/>
        <v>41.478126204655766</v>
      </c>
      <c r="X235">
        <f t="shared" si="118"/>
        <v>2.9005398485292988E-2</v>
      </c>
      <c r="Y235">
        <f>IF(LEFT(CS235,1)&lt;&gt;"0",IF(LEFT(CS235,1)="1",3,CT235),$D$5+$E$5*(DJ235*DC235/($K$5*1000))+$F$5*(DJ235*DC235/($K$5*1000))*MAX(MIN(CQ235,$J$5),$I$5)*MAX(MIN(CQ235,$J$5),$I$5)+$G$5*MAX(MIN(CQ235,$J$5),$I$5)*(DJ235*DC235/($K$5*1000))+$H$5*(DJ235*DC235/($K$5*1000))*(DJ235*DC235/($K$5*1000)))</f>
        <v>2.9492815018977394</v>
      </c>
      <c r="Z235">
        <f t="shared" si="119"/>
        <v>2.8847849899495237E-2</v>
      </c>
      <c r="AA235">
        <f t="shared" si="120"/>
        <v>1.804398982242628E-2</v>
      </c>
      <c r="AB235">
        <f t="shared" si="121"/>
        <v>3.9888988359855588E-3</v>
      </c>
      <c r="AC235">
        <f>(DE235+(AB235+2*0.95*0.0000000567*(((DE235+$B$7)+273)^4-(DE235+273)^4)-44100*Q235)/(1.84*29.3*Y235+8*0.95*0.0000000567*(DE235+273)^3))</f>
        <v>25.788942431305315</v>
      </c>
      <c r="AD235">
        <f>($C$7*DF235+$D$7*DG235+$E$7*AC235)</f>
        <v>25.515929032258061</v>
      </c>
      <c r="AE235">
        <f t="shared" si="122"/>
        <v>3.2788064649613058</v>
      </c>
      <c r="AF235">
        <f t="shared" si="123"/>
        <v>58.631996399592957</v>
      </c>
      <c r="AG235">
        <f t="shared" si="124"/>
        <v>1.965363015407082</v>
      </c>
      <c r="AH235">
        <f t="shared" si="125"/>
        <v>3.3520315460735808</v>
      </c>
      <c r="AI235">
        <f t="shared" si="126"/>
        <v>1.3134434495542238</v>
      </c>
      <c r="AJ235">
        <f t="shared" si="127"/>
        <v>-16.955114417194562</v>
      </c>
      <c r="AK235">
        <f t="shared" si="128"/>
        <v>59.216835973958268</v>
      </c>
      <c r="AL235">
        <f>2*0.95*0.0000000567*(((DE235+$B$7)+273)^4-(AD235+273)^4)</f>
        <v>4.2771587142893326</v>
      </c>
      <c r="AM235">
        <f t="shared" si="129"/>
        <v>46.542869169889023</v>
      </c>
      <c r="AN235">
        <v>0</v>
      </c>
      <c r="AO235">
        <v>0</v>
      </c>
      <c r="AP235">
        <f>IF(AN235*$H$13&gt;=AR235,1,(AR235/(AR235-AN235*$H$13)))</f>
        <v>1</v>
      </c>
      <c r="AQ235">
        <f t="shared" si="130"/>
        <v>0</v>
      </c>
      <c r="AR235">
        <f>MAX(0,($B$13+$C$13*DJ235)/(1+$D$13*DJ235)*DC235/(DE235+273)*$E$13)</f>
        <v>53671.91028386652</v>
      </c>
      <c r="AS235" t="s">
        <v>1449</v>
      </c>
      <c r="AT235">
        <v>10490.1</v>
      </c>
      <c r="AU235">
        <v>577.73</v>
      </c>
      <c r="AV235">
        <v>3116.81</v>
      </c>
      <c r="AW235">
        <f t="shared" si="131"/>
        <v>0.81464061011097888</v>
      </c>
      <c r="AX235">
        <v>-0.90902275030400181</v>
      </c>
      <c r="AY235" t="s">
        <v>417</v>
      </c>
      <c r="AZ235" t="s">
        <v>417</v>
      </c>
      <c r="BA235">
        <v>0</v>
      </c>
      <c r="BB235">
        <v>0</v>
      </c>
      <c r="BC235" t="e">
        <f t="shared" si="132"/>
        <v>#DIV/0!</v>
      </c>
      <c r="BD235">
        <v>0.5</v>
      </c>
      <c r="BE235">
        <f t="shared" si="133"/>
        <v>2.0994204399923999E-2</v>
      </c>
      <c r="BF235">
        <f t="shared" si="134"/>
        <v>-0.90902275030400181</v>
      </c>
      <c r="BG235" t="e">
        <f t="shared" si="135"/>
        <v>#DIV/0!</v>
      </c>
      <c r="BH235">
        <f t="shared" si="136"/>
        <v>0</v>
      </c>
      <c r="BI235" t="e">
        <f t="shared" si="137"/>
        <v>#DIV/0!</v>
      </c>
      <c r="BJ235" t="e">
        <f t="shared" si="138"/>
        <v>#DIV/0!</v>
      </c>
      <c r="BK235" t="s">
        <v>417</v>
      </c>
      <c r="BL235">
        <v>0</v>
      </c>
      <c r="BM235" t="e">
        <f t="shared" si="139"/>
        <v>#DIV/0!</v>
      </c>
      <c r="BN235" t="e">
        <f t="shared" si="140"/>
        <v>#DIV/0!</v>
      </c>
      <c r="BO235" t="e">
        <f t="shared" si="141"/>
        <v>#DIV/0!</v>
      </c>
      <c r="BP235" t="e">
        <f t="shared" si="142"/>
        <v>#DIV/0!</v>
      </c>
      <c r="BQ235">
        <f t="shared" si="143"/>
        <v>0</v>
      </c>
      <c r="BR235">
        <f t="shared" si="144"/>
        <v>1.2275351702191346</v>
      </c>
      <c r="BS235" t="e">
        <f t="shared" si="145"/>
        <v>#DIV/0!</v>
      </c>
      <c r="BT235" t="e">
        <f t="shared" si="146"/>
        <v>#DIV/0!</v>
      </c>
      <c r="BU235">
        <v>3535</v>
      </c>
      <c r="BV235">
        <v>300</v>
      </c>
      <c r="BW235">
        <v>300</v>
      </c>
      <c r="BX235">
        <v>300</v>
      </c>
      <c r="BY235">
        <v>10490.1</v>
      </c>
      <c r="BZ235">
        <v>3011.94</v>
      </c>
      <c r="CA235">
        <v>-8.6969400000000002E-3</v>
      </c>
      <c r="CB235">
        <v>-25.07</v>
      </c>
      <c r="CC235" t="s">
        <v>417</v>
      </c>
      <c r="CD235" t="s">
        <v>417</v>
      </c>
      <c r="CE235" t="s">
        <v>417</v>
      </c>
      <c r="CF235" t="s">
        <v>417</v>
      </c>
      <c r="CG235" t="s">
        <v>417</v>
      </c>
      <c r="CH235" t="s">
        <v>417</v>
      </c>
      <c r="CI235" t="s">
        <v>417</v>
      </c>
      <c r="CJ235" t="s">
        <v>417</v>
      </c>
      <c r="CK235" t="s">
        <v>417</v>
      </c>
      <c r="CL235" t="s">
        <v>417</v>
      </c>
      <c r="CM235">
        <f>$B$11*DK235+$C$11*DL235+$F$11*DW235*(1-DZ235)</f>
        <v>4.9993099999999999E-2</v>
      </c>
      <c r="CN235">
        <f t="shared" si="147"/>
        <v>2.0994204399923999E-2</v>
      </c>
      <c r="CO235">
        <f>($B$11*$D$9+$C$11*$D$9+$F$11*((EJ235+EB235)/MAX(EJ235+EB235+EK235, 0.1)*$I$9+EK235/MAX(EJ235+EB235+EK235, 0.1)*$J$9))/($B$11+$C$11+$F$11)</f>
        <v>0.41994203999999996</v>
      </c>
      <c r="CP235">
        <f>($B$11*$K$9+$C$11*$K$9+$F$11*((EJ235+EB235)/MAX(EJ235+EB235+EK235, 0.1)*$P$9+EK235/MAX(EJ235+EB235+EK235, 0.1)*$Q$9))/($B$11+$C$11+$F$11)</f>
        <v>7.9788987599999986E-2</v>
      </c>
      <c r="CQ235">
        <v>6</v>
      </c>
      <c r="CR235">
        <v>0.5</v>
      </c>
      <c r="CS235" t="s">
        <v>418</v>
      </c>
      <c r="CT235">
        <v>2</v>
      </c>
      <c r="CU235">
        <v>1690422989.099999</v>
      </c>
      <c r="CV235">
        <v>409.97041935483873</v>
      </c>
      <c r="CW235">
        <v>409.21922580645162</v>
      </c>
      <c r="CX235">
        <v>19.425677419354841</v>
      </c>
      <c r="CY235">
        <v>19.04878064516129</v>
      </c>
      <c r="CZ235">
        <v>409.1734193548387</v>
      </c>
      <c r="DA235">
        <v>19.182677419354839</v>
      </c>
      <c r="DB235">
        <v>600.16612903225803</v>
      </c>
      <c r="DC235">
        <v>101.0735161290323</v>
      </c>
      <c r="DD235">
        <v>9.99448E-2</v>
      </c>
      <c r="DE235">
        <v>25.888358064516119</v>
      </c>
      <c r="DF235">
        <v>25.515929032258061</v>
      </c>
      <c r="DG235">
        <v>999.90000000000032</v>
      </c>
      <c r="DH235">
        <v>0</v>
      </c>
      <c r="DI235">
        <v>0</v>
      </c>
      <c r="DJ235">
        <v>10005.504516129031</v>
      </c>
      <c r="DK235">
        <v>0</v>
      </c>
      <c r="DL235">
        <v>0.70132129032258061</v>
      </c>
      <c r="DM235">
        <v>0.78550867741935482</v>
      </c>
      <c r="DN235">
        <v>418.13141935483878</v>
      </c>
      <c r="DO235">
        <v>417.16580645161281</v>
      </c>
      <c r="DP235">
        <v>0.3868509677419355</v>
      </c>
      <c r="DQ235">
        <v>409.21922580645162</v>
      </c>
      <c r="DR235">
        <v>19.04878064516129</v>
      </c>
      <c r="DS235">
        <v>1.9644274193548379</v>
      </c>
      <c r="DT235">
        <v>1.925328064516129</v>
      </c>
      <c r="DU235">
        <v>17.16049677419355</v>
      </c>
      <c r="DV235">
        <v>16.843245161290319</v>
      </c>
      <c r="DW235">
        <v>4.9993099999999999E-2</v>
      </c>
      <c r="DX235">
        <v>0</v>
      </c>
      <c r="DY235">
        <v>0</v>
      </c>
      <c r="DZ235">
        <v>0</v>
      </c>
      <c r="EA235">
        <v>577.72774193548378</v>
      </c>
      <c r="EB235">
        <v>4.9993099999999999E-2</v>
      </c>
      <c r="EC235">
        <v>1.3874193548387099</v>
      </c>
      <c r="ED235">
        <v>-1.7103225806451621</v>
      </c>
      <c r="EE235">
        <v>35.006</v>
      </c>
      <c r="EF235">
        <v>38.931290322580637</v>
      </c>
      <c r="EG235">
        <v>37.185161290322583</v>
      </c>
      <c r="EH235">
        <v>39.705387096774167</v>
      </c>
      <c r="EI235">
        <v>37.634935483870962</v>
      </c>
      <c r="EJ235">
        <v>0</v>
      </c>
      <c r="EK235">
        <v>0</v>
      </c>
      <c r="EL235">
        <v>0</v>
      </c>
      <c r="EM235">
        <v>119.3999998569489</v>
      </c>
      <c r="EN235">
        <v>0</v>
      </c>
      <c r="EO235">
        <v>577.73</v>
      </c>
      <c r="EP235">
        <v>1.3558975507112401</v>
      </c>
      <c r="EQ235">
        <v>0.30256402174666219</v>
      </c>
      <c r="ER235">
        <v>1.361923076923077</v>
      </c>
      <c r="ES235">
        <v>15</v>
      </c>
      <c r="ET235">
        <v>1690423015.0999999</v>
      </c>
      <c r="EU235" t="s">
        <v>1450</v>
      </c>
      <c r="EV235">
        <v>1690423015.0999999</v>
      </c>
      <c r="EW235">
        <v>1690423014.5999999</v>
      </c>
      <c r="EX235">
        <v>175</v>
      </c>
      <c r="EY235">
        <v>-3.5000000000000003E-2</v>
      </c>
      <c r="EZ235">
        <v>0</v>
      </c>
      <c r="FA235">
        <v>0.79700000000000004</v>
      </c>
      <c r="FB235">
        <v>0.24299999999999999</v>
      </c>
      <c r="FC235">
        <v>409</v>
      </c>
      <c r="FD235">
        <v>19</v>
      </c>
      <c r="FE235">
        <v>0.43</v>
      </c>
      <c r="FF235">
        <v>0.14000000000000001</v>
      </c>
      <c r="FG235">
        <v>-0.94328807798590564</v>
      </c>
      <c r="FH235">
        <v>-0.15336889862777489</v>
      </c>
      <c r="FI235">
        <v>2.684348026019916E-2</v>
      </c>
      <c r="FJ235">
        <v>1</v>
      </c>
      <c r="FK235">
        <v>0.77104105000000001</v>
      </c>
      <c r="FL235">
        <v>0.28060270919324343</v>
      </c>
      <c r="FM235">
        <v>3.9528955716000153E-2</v>
      </c>
      <c r="FN235">
        <v>1</v>
      </c>
      <c r="FO235">
        <v>410.00439999999998</v>
      </c>
      <c r="FP235">
        <v>0.32350611790898331</v>
      </c>
      <c r="FQ235">
        <v>3.0777264335872311E-2</v>
      </c>
      <c r="FR235">
        <v>1</v>
      </c>
      <c r="FS235">
        <v>0.38101295000000002</v>
      </c>
      <c r="FT235">
        <v>0.1159710844277666</v>
      </c>
      <c r="FU235">
        <v>1.134294151873754E-2</v>
      </c>
      <c r="FV235">
        <v>1</v>
      </c>
      <c r="FW235">
        <v>19.43575666666667</v>
      </c>
      <c r="FX235">
        <v>-4.0367519466078708E-2</v>
      </c>
      <c r="FY235">
        <v>3.0841188188668791E-3</v>
      </c>
      <c r="FZ235">
        <v>1</v>
      </c>
      <c r="GA235">
        <v>5</v>
      </c>
      <c r="GB235">
        <v>5</v>
      </c>
      <c r="GC235" t="s">
        <v>420</v>
      </c>
      <c r="GD235">
        <v>3.1786500000000002</v>
      </c>
      <c r="GE235">
        <v>2.7970700000000002</v>
      </c>
      <c r="GF235">
        <v>0.102925</v>
      </c>
      <c r="GG235">
        <v>0.103434</v>
      </c>
      <c r="GH235">
        <v>0.103412</v>
      </c>
      <c r="GI235">
        <v>0.103037</v>
      </c>
      <c r="GJ235">
        <v>27978.2</v>
      </c>
      <c r="GK235">
        <v>22320.3</v>
      </c>
      <c r="GL235">
        <v>29147.7</v>
      </c>
      <c r="GM235">
        <v>24386.9</v>
      </c>
      <c r="GN235">
        <v>33224</v>
      </c>
      <c r="GO235">
        <v>31919.4</v>
      </c>
      <c r="GP235">
        <v>40189.4</v>
      </c>
      <c r="GQ235">
        <v>39786.5</v>
      </c>
      <c r="GR235">
        <v>2.1582300000000001</v>
      </c>
      <c r="GS235">
        <v>1.90663</v>
      </c>
      <c r="GT235">
        <v>0.114344</v>
      </c>
      <c r="GU235">
        <v>0</v>
      </c>
      <c r="GV235">
        <v>23.636099999999999</v>
      </c>
      <c r="GW235">
        <v>999.9</v>
      </c>
      <c r="GX235">
        <v>64.599999999999994</v>
      </c>
      <c r="GY235">
        <v>28.6</v>
      </c>
      <c r="GZ235">
        <v>25.1145</v>
      </c>
      <c r="HA235">
        <v>62.3718</v>
      </c>
      <c r="HB235">
        <v>29.511199999999999</v>
      </c>
      <c r="HC235">
        <v>1</v>
      </c>
      <c r="HD235">
        <v>-1.9471499999999999E-2</v>
      </c>
      <c r="HE235">
        <v>0</v>
      </c>
      <c r="HF235">
        <v>20.295400000000001</v>
      </c>
      <c r="HG235">
        <v>5.2279200000000001</v>
      </c>
      <c r="HH235">
        <v>11.908099999999999</v>
      </c>
      <c r="HI235">
        <v>4.9637500000000001</v>
      </c>
      <c r="HJ235">
        <v>3.2919999999999998</v>
      </c>
      <c r="HK235">
        <v>9999</v>
      </c>
      <c r="HL235">
        <v>9999</v>
      </c>
      <c r="HM235">
        <v>9999</v>
      </c>
      <c r="HN235">
        <v>999.9</v>
      </c>
      <c r="HO235">
        <v>4.9702000000000002</v>
      </c>
      <c r="HP235">
        <v>1.87479</v>
      </c>
      <c r="HQ235">
        <v>1.87347</v>
      </c>
      <c r="HR235">
        <v>1.87256</v>
      </c>
      <c r="HS235">
        <v>1.8741699999999999</v>
      </c>
      <c r="HT235">
        <v>1.86917</v>
      </c>
      <c r="HU235">
        <v>1.8733200000000001</v>
      </c>
      <c r="HV235">
        <v>1.87836</v>
      </c>
      <c r="HW235">
        <v>0</v>
      </c>
      <c r="HX235">
        <v>0</v>
      </c>
      <c r="HY235">
        <v>0</v>
      </c>
      <c r="HZ235">
        <v>0</v>
      </c>
      <c r="IA235" t="s">
        <v>421</v>
      </c>
      <c r="IB235" t="s">
        <v>422</v>
      </c>
      <c r="IC235" t="s">
        <v>423</v>
      </c>
      <c r="ID235" t="s">
        <v>423</v>
      </c>
      <c r="IE235" t="s">
        <v>423</v>
      </c>
      <c r="IF235" t="s">
        <v>423</v>
      </c>
      <c r="IG235">
        <v>0</v>
      </c>
      <c r="IH235">
        <v>100</v>
      </c>
      <c r="II235">
        <v>100</v>
      </c>
      <c r="IJ235">
        <v>0.79700000000000004</v>
      </c>
      <c r="IK235">
        <v>0.24299999999999999</v>
      </c>
      <c r="IL235">
        <v>0.81027148509974201</v>
      </c>
      <c r="IM235">
        <v>7.5022699049890511E-4</v>
      </c>
      <c r="IN235">
        <v>-1.9075414379404558E-6</v>
      </c>
      <c r="IO235">
        <v>4.87577687351772E-10</v>
      </c>
      <c r="IP235">
        <v>2.531644747023774E-2</v>
      </c>
      <c r="IQ235">
        <v>-4.1806313054066763E-3</v>
      </c>
      <c r="IR235">
        <v>9.7520324251473139E-4</v>
      </c>
      <c r="IS235">
        <v>-7.2278216180753071E-6</v>
      </c>
      <c r="IT235">
        <v>1</v>
      </c>
      <c r="IU235">
        <v>1943</v>
      </c>
      <c r="IV235">
        <v>1</v>
      </c>
      <c r="IW235">
        <v>21</v>
      </c>
      <c r="IX235">
        <v>1.6</v>
      </c>
      <c r="IY235">
        <v>1.7</v>
      </c>
      <c r="IZ235">
        <v>1.0668899999999999</v>
      </c>
      <c r="JA235">
        <v>2.3901400000000002</v>
      </c>
      <c r="JB235">
        <v>1.42578</v>
      </c>
      <c r="JC235">
        <v>2.2717299999999998</v>
      </c>
      <c r="JD235">
        <v>1.5478499999999999</v>
      </c>
      <c r="JE235">
        <v>2.4194300000000002</v>
      </c>
      <c r="JF235">
        <v>31.9146</v>
      </c>
      <c r="JG235">
        <v>13.527900000000001</v>
      </c>
      <c r="JH235">
        <v>18</v>
      </c>
      <c r="JI235">
        <v>620.13400000000001</v>
      </c>
      <c r="JJ235">
        <v>442.56599999999997</v>
      </c>
      <c r="JK235">
        <v>25.741700000000002</v>
      </c>
      <c r="JL235">
        <v>27.078099999999999</v>
      </c>
      <c r="JM235">
        <v>30</v>
      </c>
      <c r="JN235">
        <v>27.110099999999999</v>
      </c>
      <c r="JO235">
        <v>27.078800000000001</v>
      </c>
      <c r="JP235">
        <v>21.362500000000001</v>
      </c>
      <c r="JQ235">
        <v>0</v>
      </c>
      <c r="JR235">
        <v>100</v>
      </c>
      <c r="JS235">
        <v>-999.9</v>
      </c>
      <c r="JT235">
        <v>409.1</v>
      </c>
      <c r="JU235">
        <v>25</v>
      </c>
      <c r="JV235">
        <v>94.947699999999998</v>
      </c>
      <c r="JW235">
        <v>101.226</v>
      </c>
    </row>
    <row r="236" spans="1:283" x14ac:dyDescent="0.2">
      <c r="A236">
        <v>220</v>
      </c>
      <c r="B236">
        <v>1690423145.5999999</v>
      </c>
      <c r="C236">
        <v>44775.5</v>
      </c>
      <c r="D236" t="s">
        <v>1451</v>
      </c>
      <c r="E236" t="s">
        <v>1452</v>
      </c>
      <c r="F236">
        <v>15</v>
      </c>
      <c r="P236">
        <v>1690423137.849999</v>
      </c>
      <c r="Q236">
        <f t="shared" si="111"/>
        <v>1.5339043750355852E-4</v>
      </c>
      <c r="R236">
        <f t="shared" si="112"/>
        <v>0.15339043750355852</v>
      </c>
      <c r="S236">
        <f t="shared" si="113"/>
        <v>-0.29755978162709285</v>
      </c>
      <c r="T236">
        <f t="shared" si="114"/>
        <v>409.95496666666662</v>
      </c>
      <c r="U236">
        <f t="shared" si="115"/>
        <v>442.48406669162375</v>
      </c>
      <c r="V236">
        <f t="shared" si="116"/>
        <v>44.768235284021706</v>
      </c>
      <c r="W236">
        <f t="shared" si="117"/>
        <v>41.477110217342954</v>
      </c>
      <c r="X236">
        <f t="shared" si="118"/>
        <v>1.1441335410442259E-2</v>
      </c>
      <c r="Y236">
        <f>IF(LEFT(CS236,1)&lt;&gt;"0",IF(LEFT(CS236,1)="1",3,CT236),$D$5+$E$5*(DJ236*DC236/($K$5*1000))+$F$5*(DJ236*DC236/($K$5*1000))*MAX(MIN(CQ236,$J$5),$I$5)*MAX(MIN(CQ236,$J$5),$I$5)+$G$5*MAX(MIN(CQ236,$J$5),$I$5)*(DJ236*DC236/($K$5*1000))+$H$5*(DJ236*DC236/($K$5*1000))*(DJ236*DC236/($K$5*1000)))</f>
        <v>2.9490865311509884</v>
      </c>
      <c r="Z236">
        <f t="shared" si="119"/>
        <v>1.141673265406931E-2</v>
      </c>
      <c r="AA236">
        <f t="shared" si="120"/>
        <v>7.1376639167080556E-3</v>
      </c>
      <c r="AB236">
        <f t="shared" si="121"/>
        <v>3.9888988359855588E-3</v>
      </c>
      <c r="AC236">
        <f>(DE236+(AB236+2*0.95*0.0000000567*(((DE236+$B$7)+273)^4-(DE236+273)^4)-44100*Q236)/(1.84*29.3*Y236+8*0.95*0.0000000567*(DE236+273)^3))</f>
        <v>25.700580824586307</v>
      </c>
      <c r="AD236">
        <f>($C$7*DF236+$D$7*DG236+$E$7*AC236)</f>
        <v>25.36357666666667</v>
      </c>
      <c r="AE236">
        <f t="shared" si="122"/>
        <v>3.2492569024853166</v>
      </c>
      <c r="AF236">
        <f t="shared" si="123"/>
        <v>57.924256934655617</v>
      </c>
      <c r="AG236">
        <f t="shared" si="124"/>
        <v>1.9246720934484753</v>
      </c>
      <c r="AH236">
        <f t="shared" si="125"/>
        <v>3.3227393760436135</v>
      </c>
      <c r="AI236">
        <f t="shared" si="126"/>
        <v>1.3245848090368413</v>
      </c>
      <c r="AJ236">
        <f t="shared" si="127"/>
        <v>-6.7645182939069306</v>
      </c>
      <c r="AK236">
        <f t="shared" si="128"/>
        <v>59.885607714369918</v>
      </c>
      <c r="AL236">
        <f>2*0.95*0.0000000567*(((DE236+$B$7)+273)^4-(AD236+273)^4)</f>
        <v>4.3192254490293962</v>
      </c>
      <c r="AM236">
        <f t="shared" si="129"/>
        <v>57.444303768328368</v>
      </c>
      <c r="AN236">
        <v>0</v>
      </c>
      <c r="AO236">
        <v>0</v>
      </c>
      <c r="AP236">
        <f>IF(AN236*$H$13&gt;=AR236,1,(AR236/(AR236-AN236*$H$13)))</f>
        <v>1</v>
      </c>
      <c r="AQ236">
        <f t="shared" si="130"/>
        <v>0</v>
      </c>
      <c r="AR236">
        <f>MAX(0,($B$13+$C$13*DJ236)/(1+$D$13*DJ236)*DC236/(DE236+273)*$E$13)</f>
        <v>53692.846522443804</v>
      </c>
      <c r="AS236" t="s">
        <v>1453</v>
      </c>
      <c r="AT236">
        <v>10531</v>
      </c>
      <c r="AU236">
        <v>523.74239999999998</v>
      </c>
      <c r="AV236">
        <v>2537.7800000000002</v>
      </c>
      <c r="AW236">
        <f t="shared" si="131"/>
        <v>0.79362182695111483</v>
      </c>
      <c r="AX236">
        <v>-0.29755978162703589</v>
      </c>
      <c r="AY236" t="s">
        <v>417</v>
      </c>
      <c r="AZ236" t="s">
        <v>417</v>
      </c>
      <c r="BA236">
        <v>0</v>
      </c>
      <c r="BB236">
        <v>0</v>
      </c>
      <c r="BC236" t="e">
        <f t="shared" si="132"/>
        <v>#DIV/0!</v>
      </c>
      <c r="BD236">
        <v>0.5</v>
      </c>
      <c r="BE236">
        <f t="shared" si="133"/>
        <v>2.0994204399923999E-2</v>
      </c>
      <c r="BF236">
        <f t="shared" si="134"/>
        <v>-0.29755978162709285</v>
      </c>
      <c r="BG236" t="e">
        <f t="shared" si="135"/>
        <v>#DIV/0!</v>
      </c>
      <c r="BH236">
        <f t="shared" si="136"/>
        <v>-2.7128649449310261E-12</v>
      </c>
      <c r="BI236" t="e">
        <f t="shared" si="137"/>
        <v>#DIV/0!</v>
      </c>
      <c r="BJ236" t="e">
        <f t="shared" si="138"/>
        <v>#DIV/0!</v>
      </c>
      <c r="BK236" t="s">
        <v>417</v>
      </c>
      <c r="BL236">
        <v>0</v>
      </c>
      <c r="BM236" t="e">
        <f t="shared" si="139"/>
        <v>#DIV/0!</v>
      </c>
      <c r="BN236" t="e">
        <f t="shared" si="140"/>
        <v>#DIV/0!</v>
      </c>
      <c r="BO236" t="e">
        <f t="shared" si="141"/>
        <v>#DIV/0!</v>
      </c>
      <c r="BP236" t="e">
        <f t="shared" si="142"/>
        <v>#DIV/0!</v>
      </c>
      <c r="BQ236">
        <f t="shared" si="143"/>
        <v>0</v>
      </c>
      <c r="BR236">
        <f t="shared" si="144"/>
        <v>1.2600459892109264</v>
      </c>
      <c r="BS236" t="e">
        <f t="shared" si="145"/>
        <v>#DIV/0!</v>
      </c>
      <c r="BT236" t="e">
        <f t="shared" si="146"/>
        <v>#DIV/0!</v>
      </c>
      <c r="BU236">
        <v>3536</v>
      </c>
      <c r="BV236">
        <v>300</v>
      </c>
      <c r="BW236">
        <v>300</v>
      </c>
      <c r="BX236">
        <v>300</v>
      </c>
      <c r="BY236">
        <v>10531</v>
      </c>
      <c r="BZ236">
        <v>2517.25</v>
      </c>
      <c r="CA236">
        <v>-8.7289900000000007E-3</v>
      </c>
      <c r="CB236">
        <v>-2.2799999999999998</v>
      </c>
      <c r="CC236" t="s">
        <v>417</v>
      </c>
      <c r="CD236" t="s">
        <v>417</v>
      </c>
      <c r="CE236" t="s">
        <v>417</v>
      </c>
      <c r="CF236" t="s">
        <v>417</v>
      </c>
      <c r="CG236" t="s">
        <v>417</v>
      </c>
      <c r="CH236" t="s">
        <v>417</v>
      </c>
      <c r="CI236" t="s">
        <v>417</v>
      </c>
      <c r="CJ236" t="s">
        <v>417</v>
      </c>
      <c r="CK236" t="s">
        <v>417</v>
      </c>
      <c r="CL236" t="s">
        <v>417</v>
      </c>
      <c r="CM236">
        <f>$B$11*DK236+$C$11*DL236+$F$11*DW236*(1-DZ236)</f>
        <v>4.9993099999999999E-2</v>
      </c>
      <c r="CN236">
        <f t="shared" si="147"/>
        <v>2.0994204399923999E-2</v>
      </c>
      <c r="CO236">
        <f>($B$11*$D$9+$C$11*$D$9+$F$11*((EJ236+EB236)/MAX(EJ236+EB236+EK236, 0.1)*$I$9+EK236/MAX(EJ236+EB236+EK236, 0.1)*$J$9))/($B$11+$C$11+$F$11)</f>
        <v>0.41994203999999996</v>
      </c>
      <c r="CP236">
        <f>($B$11*$K$9+$C$11*$K$9+$F$11*((EJ236+EB236)/MAX(EJ236+EB236+EK236, 0.1)*$P$9+EK236/MAX(EJ236+EB236+EK236, 0.1)*$Q$9))/($B$11+$C$11+$F$11)</f>
        <v>7.9788987599999986E-2</v>
      </c>
      <c r="CQ236">
        <v>6</v>
      </c>
      <c r="CR236">
        <v>0.5</v>
      </c>
      <c r="CS236" t="s">
        <v>418</v>
      </c>
      <c r="CT236">
        <v>2</v>
      </c>
      <c r="CU236">
        <v>1690423137.849999</v>
      </c>
      <c r="CV236">
        <v>409.95496666666662</v>
      </c>
      <c r="CW236">
        <v>409.72036666666662</v>
      </c>
      <c r="CX236">
        <v>19.023236666666669</v>
      </c>
      <c r="CY236">
        <v>18.87281333333333</v>
      </c>
      <c r="CZ236">
        <v>409.19196666666659</v>
      </c>
      <c r="DA236">
        <v>18.78523666666667</v>
      </c>
      <c r="DB236">
        <v>600.1959333333333</v>
      </c>
      <c r="DC236">
        <v>101.0748</v>
      </c>
      <c r="DD236">
        <v>9.9996233333333337E-2</v>
      </c>
      <c r="DE236">
        <v>25.740236666666661</v>
      </c>
      <c r="DF236">
        <v>25.36357666666667</v>
      </c>
      <c r="DG236">
        <v>999.9000000000002</v>
      </c>
      <c r="DH236">
        <v>0</v>
      </c>
      <c r="DI236">
        <v>0</v>
      </c>
      <c r="DJ236">
        <v>10004.26933333333</v>
      </c>
      <c r="DK236">
        <v>0</v>
      </c>
      <c r="DL236">
        <v>0.42338070000000011</v>
      </c>
      <c r="DM236">
        <v>0.26758316666666659</v>
      </c>
      <c r="DN236">
        <v>417.94063333333332</v>
      </c>
      <c r="DO236">
        <v>417.60180000000003</v>
      </c>
      <c r="DP236">
        <v>0.15523286666666669</v>
      </c>
      <c r="DQ236">
        <v>409.72036666666662</v>
      </c>
      <c r="DR236">
        <v>18.87281333333333</v>
      </c>
      <c r="DS236">
        <v>1.923256333333333</v>
      </c>
      <c r="DT236">
        <v>1.907566333333333</v>
      </c>
      <c r="DU236">
        <v>16.826286666666661</v>
      </c>
      <c r="DV236">
        <v>16.69727</v>
      </c>
      <c r="DW236">
        <v>4.9993099999999999E-2</v>
      </c>
      <c r="DX236">
        <v>0</v>
      </c>
      <c r="DY236">
        <v>0</v>
      </c>
      <c r="DZ236">
        <v>0</v>
      </c>
      <c r="EA236">
        <v>523.76366666666661</v>
      </c>
      <c r="EB236">
        <v>4.9993099999999999E-2</v>
      </c>
      <c r="EC236">
        <v>-1.408666666666667</v>
      </c>
      <c r="ED236">
        <v>-1.115666666666667</v>
      </c>
      <c r="EE236">
        <v>35.516533333333328</v>
      </c>
      <c r="EF236">
        <v>40.020666666666664</v>
      </c>
      <c r="EG236">
        <v>37.953800000000001</v>
      </c>
      <c r="EH236">
        <v>41.62473333333331</v>
      </c>
      <c r="EI236">
        <v>38.307866666666648</v>
      </c>
      <c r="EJ236">
        <v>0</v>
      </c>
      <c r="EK236">
        <v>0</v>
      </c>
      <c r="EL236">
        <v>0</v>
      </c>
      <c r="EM236">
        <v>147.5999999046326</v>
      </c>
      <c r="EN236">
        <v>0</v>
      </c>
      <c r="EO236">
        <v>523.74239999999998</v>
      </c>
      <c r="EP236">
        <v>-5.5884614450277397</v>
      </c>
      <c r="EQ236">
        <v>3.5607691627258991</v>
      </c>
      <c r="ER236">
        <v>-1.4232</v>
      </c>
      <c r="ES236">
        <v>15</v>
      </c>
      <c r="ET236">
        <v>1690423162.5999999</v>
      </c>
      <c r="EU236" t="s">
        <v>1454</v>
      </c>
      <c r="EV236">
        <v>1690423160.5999999</v>
      </c>
      <c r="EW236">
        <v>1690423162.5999999</v>
      </c>
      <c r="EX236">
        <v>176</v>
      </c>
      <c r="EY236">
        <v>-3.3000000000000002E-2</v>
      </c>
      <c r="EZ236">
        <v>-1E-3</v>
      </c>
      <c r="FA236">
        <v>0.76300000000000001</v>
      </c>
      <c r="FB236">
        <v>0.23799999999999999</v>
      </c>
      <c r="FC236">
        <v>410</v>
      </c>
      <c r="FD236">
        <v>19</v>
      </c>
      <c r="FE236">
        <v>0.28000000000000003</v>
      </c>
      <c r="FF236">
        <v>0.18</v>
      </c>
      <c r="FG236">
        <v>-0.32913411170798762</v>
      </c>
      <c r="FH236">
        <v>-0.48758812298730908</v>
      </c>
      <c r="FI236">
        <v>4.2931132137517418E-2</v>
      </c>
      <c r="FJ236">
        <v>1</v>
      </c>
      <c r="FK236">
        <v>0.25912239999999997</v>
      </c>
      <c r="FL236">
        <v>0.29740478048780528</v>
      </c>
      <c r="FM236">
        <v>3.8062138697004401E-2</v>
      </c>
      <c r="FN236">
        <v>1</v>
      </c>
      <c r="FO236">
        <v>409.98803333333331</v>
      </c>
      <c r="FP236">
        <v>4.9895439377346452E-2</v>
      </c>
      <c r="FQ236">
        <v>2.452275587196109E-2</v>
      </c>
      <c r="FR236">
        <v>1</v>
      </c>
      <c r="FS236">
        <v>0.15056207499999999</v>
      </c>
      <c r="FT236">
        <v>0.1206323639774859</v>
      </c>
      <c r="FU236">
        <v>1.16973561251838E-2</v>
      </c>
      <c r="FV236">
        <v>1</v>
      </c>
      <c r="FW236">
        <v>19.028063333333328</v>
      </c>
      <c r="FX236">
        <v>5.6155728587324837E-2</v>
      </c>
      <c r="FY236">
        <v>4.1218509865783874E-3</v>
      </c>
      <c r="FZ236">
        <v>1</v>
      </c>
      <c r="GA236">
        <v>5</v>
      </c>
      <c r="GB236">
        <v>5</v>
      </c>
      <c r="GC236" t="s">
        <v>420</v>
      </c>
      <c r="GD236">
        <v>3.1783700000000001</v>
      </c>
      <c r="GE236">
        <v>2.7972700000000001</v>
      </c>
      <c r="GF236">
        <v>0.102932</v>
      </c>
      <c r="GG236">
        <v>0.103549</v>
      </c>
      <c r="GH236">
        <v>0.101926</v>
      </c>
      <c r="GI236">
        <v>0.10241</v>
      </c>
      <c r="GJ236">
        <v>27983.8</v>
      </c>
      <c r="GK236">
        <v>22318.3</v>
      </c>
      <c r="GL236">
        <v>29153.599999999999</v>
      </c>
      <c r="GM236">
        <v>24387.7</v>
      </c>
      <c r="GN236">
        <v>33287.300000000003</v>
      </c>
      <c r="GO236">
        <v>31943.1</v>
      </c>
      <c r="GP236">
        <v>40197.9</v>
      </c>
      <c r="GQ236">
        <v>39787.9</v>
      </c>
      <c r="GR236">
        <v>2.15917</v>
      </c>
      <c r="GS236">
        <v>1.891</v>
      </c>
      <c r="GT236">
        <v>0.11446000000000001</v>
      </c>
      <c r="GU236">
        <v>0</v>
      </c>
      <c r="GV236">
        <v>23.5029</v>
      </c>
      <c r="GW236">
        <v>999.9</v>
      </c>
      <c r="GX236">
        <v>64.400000000000006</v>
      </c>
      <c r="GY236">
        <v>28.4</v>
      </c>
      <c r="GZ236">
        <v>24.751200000000001</v>
      </c>
      <c r="HA236">
        <v>62.151800000000001</v>
      </c>
      <c r="HB236">
        <v>29.6875</v>
      </c>
      <c r="HC236">
        <v>1</v>
      </c>
      <c r="HD236">
        <v>-2.2718499999999999E-2</v>
      </c>
      <c r="HE236">
        <v>0</v>
      </c>
      <c r="HF236">
        <v>20.295400000000001</v>
      </c>
      <c r="HG236">
        <v>5.22837</v>
      </c>
      <c r="HH236">
        <v>11.908099999999999</v>
      </c>
      <c r="HI236">
        <v>4.9638</v>
      </c>
      <c r="HJ236">
        <v>3.2919999999999998</v>
      </c>
      <c r="HK236">
        <v>9999</v>
      </c>
      <c r="HL236">
        <v>9999</v>
      </c>
      <c r="HM236">
        <v>9999</v>
      </c>
      <c r="HN236">
        <v>999.9</v>
      </c>
      <c r="HO236">
        <v>4.9701899999999997</v>
      </c>
      <c r="HP236">
        <v>1.8747799999999999</v>
      </c>
      <c r="HQ236">
        <v>1.87347</v>
      </c>
      <c r="HR236">
        <v>1.87256</v>
      </c>
      <c r="HS236">
        <v>1.8741000000000001</v>
      </c>
      <c r="HT236">
        <v>1.86913</v>
      </c>
      <c r="HU236">
        <v>1.8733200000000001</v>
      </c>
      <c r="HV236">
        <v>1.8783700000000001</v>
      </c>
      <c r="HW236">
        <v>0</v>
      </c>
      <c r="HX236">
        <v>0</v>
      </c>
      <c r="HY236">
        <v>0</v>
      </c>
      <c r="HZ236">
        <v>0</v>
      </c>
      <c r="IA236" t="s">
        <v>421</v>
      </c>
      <c r="IB236" t="s">
        <v>422</v>
      </c>
      <c r="IC236" t="s">
        <v>423</v>
      </c>
      <c r="ID236" t="s">
        <v>423</v>
      </c>
      <c r="IE236" t="s">
        <v>423</v>
      </c>
      <c r="IF236" t="s">
        <v>423</v>
      </c>
      <c r="IG236">
        <v>0</v>
      </c>
      <c r="IH236">
        <v>100</v>
      </c>
      <c r="II236">
        <v>100</v>
      </c>
      <c r="IJ236">
        <v>0.76300000000000001</v>
      </c>
      <c r="IK236">
        <v>0.23799999999999999</v>
      </c>
      <c r="IL236">
        <v>0.77504845271075595</v>
      </c>
      <c r="IM236">
        <v>7.5022699049890511E-4</v>
      </c>
      <c r="IN236">
        <v>-1.9075414379404558E-6</v>
      </c>
      <c r="IO236">
        <v>4.87577687351772E-10</v>
      </c>
      <c r="IP236">
        <v>2.513158115796205E-2</v>
      </c>
      <c r="IQ236">
        <v>-4.1806313054066763E-3</v>
      </c>
      <c r="IR236">
        <v>9.7520324251473139E-4</v>
      </c>
      <c r="IS236">
        <v>-7.2278216180753071E-6</v>
      </c>
      <c r="IT236">
        <v>1</v>
      </c>
      <c r="IU236">
        <v>1943</v>
      </c>
      <c r="IV236">
        <v>1</v>
      </c>
      <c r="IW236">
        <v>21</v>
      </c>
      <c r="IX236">
        <v>2.2000000000000002</v>
      </c>
      <c r="IY236">
        <v>2.2000000000000002</v>
      </c>
      <c r="IZ236">
        <v>1.0668899999999999</v>
      </c>
      <c r="JA236">
        <v>2.3803700000000001</v>
      </c>
      <c r="JB236">
        <v>1.42578</v>
      </c>
      <c r="JC236">
        <v>2.2717299999999998</v>
      </c>
      <c r="JD236">
        <v>1.5478499999999999</v>
      </c>
      <c r="JE236">
        <v>2.3803700000000001</v>
      </c>
      <c r="JF236">
        <v>31.8049</v>
      </c>
      <c r="JG236">
        <v>13.5016</v>
      </c>
      <c r="JH236">
        <v>18</v>
      </c>
      <c r="JI236">
        <v>620.31899999999996</v>
      </c>
      <c r="JJ236">
        <v>433.12299999999999</v>
      </c>
      <c r="JK236">
        <v>25.5959</v>
      </c>
      <c r="JL236">
        <v>27.0486</v>
      </c>
      <c r="JM236">
        <v>30.000299999999999</v>
      </c>
      <c r="JN236">
        <v>27.062100000000001</v>
      </c>
      <c r="JO236">
        <v>27.0304</v>
      </c>
      <c r="JP236">
        <v>21.383900000000001</v>
      </c>
      <c r="JQ236">
        <v>0</v>
      </c>
      <c r="JR236">
        <v>100</v>
      </c>
      <c r="JS236">
        <v>-999.9</v>
      </c>
      <c r="JT236">
        <v>409.733</v>
      </c>
      <c r="JU236">
        <v>25</v>
      </c>
      <c r="JV236">
        <v>94.967399999999998</v>
      </c>
      <c r="JW236">
        <v>101.229</v>
      </c>
    </row>
    <row r="237" spans="1:283" x14ac:dyDescent="0.2">
      <c r="A237">
        <v>221</v>
      </c>
      <c r="B237">
        <v>1690423433.0999999</v>
      </c>
      <c r="C237">
        <v>45063</v>
      </c>
      <c r="D237" t="s">
        <v>1455</v>
      </c>
      <c r="E237" t="s">
        <v>1456</v>
      </c>
      <c r="F237">
        <v>15</v>
      </c>
      <c r="P237">
        <v>1690423425.349999</v>
      </c>
      <c r="Q237">
        <f t="shared" si="111"/>
        <v>4.2443616264325242E-4</v>
      </c>
      <c r="R237">
        <f t="shared" si="112"/>
        <v>0.4244361626432524</v>
      </c>
      <c r="S237">
        <f t="shared" si="113"/>
        <v>-1.4326344629346921</v>
      </c>
      <c r="T237">
        <f t="shared" si="114"/>
        <v>409.91289999999998</v>
      </c>
      <c r="U237">
        <f t="shared" si="115"/>
        <v>472.14472734525316</v>
      </c>
      <c r="V237">
        <f t="shared" si="116"/>
        <v>47.770010597206863</v>
      </c>
      <c r="W237">
        <f t="shared" si="117"/>
        <v>41.47360426332348</v>
      </c>
      <c r="X237">
        <f t="shared" si="118"/>
        <v>3.2187039762014508E-2</v>
      </c>
      <c r="Y237">
        <f>IF(LEFT(CS237,1)&lt;&gt;"0",IF(LEFT(CS237,1)="1",3,CT237),$D$5+$E$5*(DJ237*DC237/($K$5*1000))+$F$5*(DJ237*DC237/($K$5*1000))*MAX(MIN(CQ237,$J$5),$I$5)*MAX(MIN(CQ237,$J$5),$I$5)+$G$5*MAX(MIN(CQ237,$J$5),$I$5)*(DJ237*DC237/($K$5*1000))+$H$5*(DJ237*DC237/($K$5*1000))*(DJ237*DC237/($K$5*1000)))</f>
        <v>2.9481433457724213</v>
      </c>
      <c r="Z237">
        <f t="shared" si="119"/>
        <v>3.1993082406982523E-2</v>
      </c>
      <c r="AA237">
        <f t="shared" si="120"/>
        <v>2.0013005222148161E-2</v>
      </c>
      <c r="AB237">
        <f t="shared" si="121"/>
        <v>3.9888988359855588E-3</v>
      </c>
      <c r="AC237">
        <f>(DE237+(AB237+2*0.95*0.0000000567*(((DE237+$B$7)+273)^4-(DE237+273)^4)-44100*Q237)/(1.84*29.3*Y237+8*0.95*0.0000000567*(DE237+273)^3))</f>
        <v>25.249938690220645</v>
      </c>
      <c r="AD237">
        <f>($C$7*DF237+$D$7*DG237+$E$7*AC237)</f>
        <v>24.953036666666669</v>
      </c>
      <c r="AE237">
        <f t="shared" si="122"/>
        <v>3.1707856589707846</v>
      </c>
      <c r="AF237">
        <f t="shared" si="123"/>
        <v>57.31558903379468</v>
      </c>
      <c r="AG237">
        <f t="shared" si="124"/>
        <v>1.8619092717438599</v>
      </c>
      <c r="AH237">
        <f t="shared" si="125"/>
        <v>3.2485215682700783</v>
      </c>
      <c r="AI237">
        <f t="shared" si="126"/>
        <v>1.3088763872269247</v>
      </c>
      <c r="AJ237">
        <f t="shared" si="127"/>
        <v>-18.717634772567433</v>
      </c>
      <c r="AK237">
        <f t="shared" si="128"/>
        <v>64.646319670231875</v>
      </c>
      <c r="AL237">
        <f>2*0.95*0.0000000567*(((DE237+$B$7)+273)^4-(AD237+273)^4)</f>
        <v>4.6455703564109774</v>
      </c>
      <c r="AM237">
        <f t="shared" si="129"/>
        <v>50.57824415291141</v>
      </c>
      <c r="AN237">
        <v>0</v>
      </c>
      <c r="AO237">
        <v>0</v>
      </c>
      <c r="AP237">
        <f>IF(AN237*$H$13&gt;=AR237,1,(AR237/(AR237-AN237*$H$13)))</f>
        <v>1</v>
      </c>
      <c r="AQ237">
        <f t="shared" si="130"/>
        <v>0</v>
      </c>
      <c r="AR237">
        <f>MAX(0,($B$13+$C$13*DJ237)/(1+$D$13*DJ237)*DC237/(DE237+273)*$E$13)</f>
        <v>53733.732499182312</v>
      </c>
      <c r="AS237" t="s">
        <v>1457</v>
      </c>
      <c r="AT237">
        <v>10505</v>
      </c>
      <c r="AU237">
        <v>635.14807692307681</v>
      </c>
      <c r="AV237">
        <v>3372.48</v>
      </c>
      <c r="AW237">
        <f t="shared" si="131"/>
        <v>0.81166735550008395</v>
      </c>
      <c r="AX237">
        <v>-1.4326344629347489</v>
      </c>
      <c r="AY237" t="s">
        <v>417</v>
      </c>
      <c r="AZ237" t="s">
        <v>417</v>
      </c>
      <c r="BA237">
        <v>0</v>
      </c>
      <c r="BB237">
        <v>0</v>
      </c>
      <c r="BC237" t="e">
        <f t="shared" si="132"/>
        <v>#DIV/0!</v>
      </c>
      <c r="BD237">
        <v>0.5</v>
      </c>
      <c r="BE237">
        <f t="shared" si="133"/>
        <v>2.0994204399923999E-2</v>
      </c>
      <c r="BF237">
        <f t="shared" si="134"/>
        <v>-1.4326344629346921</v>
      </c>
      <c r="BG237" t="e">
        <f t="shared" si="135"/>
        <v>#DIV/0!</v>
      </c>
      <c r="BH237">
        <f t="shared" si="136"/>
        <v>2.707576709170927E-12</v>
      </c>
      <c r="BI237" t="e">
        <f t="shared" si="137"/>
        <v>#DIV/0!</v>
      </c>
      <c r="BJ237" t="e">
        <f t="shared" si="138"/>
        <v>#DIV/0!</v>
      </c>
      <c r="BK237" t="s">
        <v>417</v>
      </c>
      <c r="BL237">
        <v>0</v>
      </c>
      <c r="BM237" t="e">
        <f t="shared" si="139"/>
        <v>#DIV/0!</v>
      </c>
      <c r="BN237" t="e">
        <f t="shared" si="140"/>
        <v>#DIV/0!</v>
      </c>
      <c r="BO237" t="e">
        <f t="shared" si="141"/>
        <v>#DIV/0!</v>
      </c>
      <c r="BP237" t="e">
        <f t="shared" si="142"/>
        <v>#DIV/0!</v>
      </c>
      <c r="BQ237">
        <f t="shared" si="143"/>
        <v>0</v>
      </c>
      <c r="BR237">
        <f t="shared" si="144"/>
        <v>1.2320318086266766</v>
      </c>
      <c r="BS237" t="e">
        <f t="shared" si="145"/>
        <v>#DIV/0!</v>
      </c>
      <c r="BT237" t="e">
        <f t="shared" si="146"/>
        <v>#DIV/0!</v>
      </c>
      <c r="BU237">
        <v>3537</v>
      </c>
      <c r="BV237">
        <v>300</v>
      </c>
      <c r="BW237">
        <v>300</v>
      </c>
      <c r="BX237">
        <v>300</v>
      </c>
      <c r="BY237">
        <v>10505</v>
      </c>
      <c r="BZ237">
        <v>3311.49</v>
      </c>
      <c r="CA237">
        <v>-8.7100900000000002E-3</v>
      </c>
      <c r="CB237">
        <v>-8.84</v>
      </c>
      <c r="CC237" t="s">
        <v>417</v>
      </c>
      <c r="CD237" t="s">
        <v>417</v>
      </c>
      <c r="CE237" t="s">
        <v>417</v>
      </c>
      <c r="CF237" t="s">
        <v>417</v>
      </c>
      <c r="CG237" t="s">
        <v>417</v>
      </c>
      <c r="CH237" t="s">
        <v>417</v>
      </c>
      <c r="CI237" t="s">
        <v>417</v>
      </c>
      <c r="CJ237" t="s">
        <v>417</v>
      </c>
      <c r="CK237" t="s">
        <v>417</v>
      </c>
      <c r="CL237" t="s">
        <v>417</v>
      </c>
      <c r="CM237">
        <f>$B$11*DK237+$C$11*DL237+$F$11*DW237*(1-DZ237)</f>
        <v>4.9993099999999999E-2</v>
      </c>
      <c r="CN237">
        <f t="shared" si="147"/>
        <v>2.0994204399923999E-2</v>
      </c>
      <c r="CO237">
        <f>($B$11*$D$9+$C$11*$D$9+$F$11*((EJ237+EB237)/MAX(EJ237+EB237+EK237, 0.1)*$I$9+EK237/MAX(EJ237+EB237+EK237, 0.1)*$J$9))/($B$11+$C$11+$F$11)</f>
        <v>0.41994203999999996</v>
      </c>
      <c r="CP237">
        <f>($B$11*$K$9+$C$11*$K$9+$F$11*((EJ237+EB237)/MAX(EJ237+EB237+EK237, 0.1)*$P$9+EK237/MAX(EJ237+EB237+EK237, 0.1)*$Q$9))/($B$11+$C$11+$F$11)</f>
        <v>7.9788987599999986E-2</v>
      </c>
      <c r="CQ237">
        <v>6</v>
      </c>
      <c r="CR237">
        <v>0.5</v>
      </c>
      <c r="CS237" t="s">
        <v>418</v>
      </c>
      <c r="CT237">
        <v>2</v>
      </c>
      <c r="CU237">
        <v>1690423425.349999</v>
      </c>
      <c r="CV237">
        <v>409.91289999999998</v>
      </c>
      <c r="CW237">
        <v>408.65466666666663</v>
      </c>
      <c r="CX237">
        <v>18.40256333333333</v>
      </c>
      <c r="CY237">
        <v>17.986076666666669</v>
      </c>
      <c r="CZ237">
        <v>409.03789999999998</v>
      </c>
      <c r="DA237">
        <v>18.183563333333328</v>
      </c>
      <c r="DB237">
        <v>600.19993333333332</v>
      </c>
      <c r="DC237">
        <v>101.0766</v>
      </c>
      <c r="DD237">
        <v>0.10002621333333329</v>
      </c>
      <c r="DE237">
        <v>25.359770000000001</v>
      </c>
      <c r="DF237">
        <v>24.953036666666669</v>
      </c>
      <c r="DG237">
        <v>999.9000000000002</v>
      </c>
      <c r="DH237">
        <v>0</v>
      </c>
      <c r="DI237">
        <v>0</v>
      </c>
      <c r="DJ237">
        <v>9998.7319999999982</v>
      </c>
      <c r="DK237">
        <v>0</v>
      </c>
      <c r="DL237">
        <v>0.28336866666666682</v>
      </c>
      <c r="DM237">
        <v>1.1463433333333339</v>
      </c>
      <c r="DN237">
        <v>417.48733333333342</v>
      </c>
      <c r="DO237">
        <v>416.13940000000002</v>
      </c>
      <c r="DP237">
        <v>0.4247794333333334</v>
      </c>
      <c r="DQ237">
        <v>408.65466666666663</v>
      </c>
      <c r="DR237">
        <v>17.986076666666669</v>
      </c>
      <c r="DS237">
        <v>1.8609070000000001</v>
      </c>
      <c r="DT237">
        <v>1.817971666666667</v>
      </c>
      <c r="DU237">
        <v>16.308013333333339</v>
      </c>
      <c r="DV237">
        <v>15.942159999999999</v>
      </c>
      <c r="DW237">
        <v>4.9993099999999999E-2</v>
      </c>
      <c r="DX237">
        <v>0</v>
      </c>
      <c r="DY237">
        <v>0</v>
      </c>
      <c r="DZ237">
        <v>0</v>
      </c>
      <c r="EA237">
        <v>635.05633333333344</v>
      </c>
      <c r="EB237">
        <v>4.9993099999999999E-2</v>
      </c>
      <c r="EC237">
        <v>-4.1706666666666674</v>
      </c>
      <c r="ED237">
        <v>-1.6659999999999999</v>
      </c>
      <c r="EE237">
        <v>35.093499999999992</v>
      </c>
      <c r="EF237">
        <v>39.506199999999993</v>
      </c>
      <c r="EG237">
        <v>37.4559</v>
      </c>
      <c r="EH237">
        <v>40.714299999999987</v>
      </c>
      <c r="EI237">
        <v>37.793399999999991</v>
      </c>
      <c r="EJ237">
        <v>0</v>
      </c>
      <c r="EK237">
        <v>0</v>
      </c>
      <c r="EL237">
        <v>0</v>
      </c>
      <c r="EM237">
        <v>286.79999995231628</v>
      </c>
      <c r="EN237">
        <v>0</v>
      </c>
      <c r="EO237">
        <v>635.14807692307681</v>
      </c>
      <c r="EP237">
        <v>0.78393176639960016</v>
      </c>
      <c r="EQ237">
        <v>8.461538308110379</v>
      </c>
      <c r="ER237">
        <v>-4.1100000000000003</v>
      </c>
      <c r="ES237">
        <v>15</v>
      </c>
      <c r="ET237">
        <v>1690423464.5999999</v>
      </c>
      <c r="EU237" t="s">
        <v>1458</v>
      </c>
      <c r="EV237">
        <v>1690423464.5999999</v>
      </c>
      <c r="EW237">
        <v>1690423451.5999999</v>
      </c>
      <c r="EX237">
        <v>177</v>
      </c>
      <c r="EY237">
        <v>0.111</v>
      </c>
      <c r="EZ237">
        <v>4.0000000000000001E-3</v>
      </c>
      <c r="FA237">
        <v>0.875</v>
      </c>
      <c r="FB237">
        <v>0.219</v>
      </c>
      <c r="FC237">
        <v>409</v>
      </c>
      <c r="FD237">
        <v>18</v>
      </c>
      <c r="FE237">
        <v>0.37</v>
      </c>
      <c r="FF237">
        <v>0.22</v>
      </c>
      <c r="FG237">
        <v>-1.3257079354258841</v>
      </c>
      <c r="FH237">
        <v>7.8023272269940991E-2</v>
      </c>
      <c r="FI237">
        <v>2.0609837391018591E-2</v>
      </c>
      <c r="FJ237">
        <v>1</v>
      </c>
      <c r="FK237">
        <v>1.110619731707317</v>
      </c>
      <c r="FL237">
        <v>0.48169630662020813</v>
      </c>
      <c r="FM237">
        <v>7.4303677293376696E-2</v>
      </c>
      <c r="FN237">
        <v>1</v>
      </c>
      <c r="FO237">
        <v>409.79183870967739</v>
      </c>
      <c r="FP237">
        <v>0.41922580645123159</v>
      </c>
      <c r="FQ237">
        <v>3.610387949326406E-2</v>
      </c>
      <c r="FR237">
        <v>1</v>
      </c>
      <c r="FS237">
        <v>0.41989707317073183</v>
      </c>
      <c r="FT237">
        <v>7.4298334494773216E-2</v>
      </c>
      <c r="FU237">
        <v>7.616179470466368E-3</v>
      </c>
      <c r="FV237">
        <v>1</v>
      </c>
      <c r="FW237">
        <v>18.414180645161291</v>
      </c>
      <c r="FX237">
        <v>-0.1708161290323009</v>
      </c>
      <c r="FY237">
        <v>1.2751708787575E-2</v>
      </c>
      <c r="FZ237">
        <v>1</v>
      </c>
      <c r="GA237">
        <v>5</v>
      </c>
      <c r="GB237">
        <v>5</v>
      </c>
      <c r="GC237" t="s">
        <v>420</v>
      </c>
      <c r="GD237">
        <v>3.1789499999999999</v>
      </c>
      <c r="GE237">
        <v>2.7968700000000002</v>
      </c>
      <c r="GF237">
        <v>0.103044</v>
      </c>
      <c r="GG237">
        <v>0.10348599999999999</v>
      </c>
      <c r="GH237">
        <v>9.95973E-2</v>
      </c>
      <c r="GI237">
        <v>9.9030400000000005E-2</v>
      </c>
      <c r="GJ237">
        <v>28012.6</v>
      </c>
      <c r="GK237">
        <v>22343.1</v>
      </c>
      <c r="GL237">
        <v>29184.1</v>
      </c>
      <c r="GM237">
        <v>24410.6</v>
      </c>
      <c r="GN237">
        <v>33408.699999999997</v>
      </c>
      <c r="GO237">
        <v>32094.3</v>
      </c>
      <c r="GP237">
        <v>40238.9</v>
      </c>
      <c r="GQ237">
        <v>39824.699999999997</v>
      </c>
      <c r="GR237">
        <v>2.1628500000000002</v>
      </c>
      <c r="GS237">
        <v>1.8962699999999999</v>
      </c>
      <c r="GT237">
        <v>0.11633300000000001</v>
      </c>
      <c r="GU237">
        <v>0</v>
      </c>
      <c r="GV237">
        <v>23.059899999999999</v>
      </c>
      <c r="GW237">
        <v>999.9</v>
      </c>
      <c r="GX237">
        <v>64</v>
      </c>
      <c r="GY237">
        <v>28.2</v>
      </c>
      <c r="GZ237">
        <v>24.307700000000001</v>
      </c>
      <c r="HA237">
        <v>61.911799999999999</v>
      </c>
      <c r="HB237">
        <v>30.112200000000001</v>
      </c>
      <c r="HC237">
        <v>1</v>
      </c>
      <c r="HD237">
        <v>-7.3579800000000001E-2</v>
      </c>
      <c r="HE237">
        <v>0</v>
      </c>
      <c r="HF237">
        <v>20.2958</v>
      </c>
      <c r="HG237">
        <v>5.2258300000000002</v>
      </c>
      <c r="HH237">
        <v>11.9063</v>
      </c>
      <c r="HI237">
        <v>4.9642499999999998</v>
      </c>
      <c r="HJ237">
        <v>3.2919999999999998</v>
      </c>
      <c r="HK237">
        <v>9999</v>
      </c>
      <c r="HL237">
        <v>9999</v>
      </c>
      <c r="HM237">
        <v>9999</v>
      </c>
      <c r="HN237">
        <v>999.9</v>
      </c>
      <c r="HO237">
        <v>4.9701899999999997</v>
      </c>
      <c r="HP237">
        <v>1.8748499999999999</v>
      </c>
      <c r="HQ237">
        <v>1.87348</v>
      </c>
      <c r="HR237">
        <v>1.87256</v>
      </c>
      <c r="HS237">
        <v>1.87419</v>
      </c>
      <c r="HT237">
        <v>1.8692</v>
      </c>
      <c r="HU237">
        <v>1.8733299999999999</v>
      </c>
      <c r="HV237">
        <v>1.8783799999999999</v>
      </c>
      <c r="HW237">
        <v>0</v>
      </c>
      <c r="HX237">
        <v>0</v>
      </c>
      <c r="HY237">
        <v>0</v>
      </c>
      <c r="HZ237">
        <v>0</v>
      </c>
      <c r="IA237" t="s">
        <v>421</v>
      </c>
      <c r="IB237" t="s">
        <v>422</v>
      </c>
      <c r="IC237" t="s">
        <v>423</v>
      </c>
      <c r="ID237" t="s">
        <v>423</v>
      </c>
      <c r="IE237" t="s">
        <v>423</v>
      </c>
      <c r="IF237" t="s">
        <v>423</v>
      </c>
      <c r="IG237">
        <v>0</v>
      </c>
      <c r="IH237">
        <v>100</v>
      </c>
      <c r="II237">
        <v>100</v>
      </c>
      <c r="IJ237">
        <v>0.875</v>
      </c>
      <c r="IK237">
        <v>0.219</v>
      </c>
      <c r="IL237">
        <v>0.74205018191661787</v>
      </c>
      <c r="IM237">
        <v>7.5022699049890511E-4</v>
      </c>
      <c r="IN237">
        <v>-1.9075414379404558E-6</v>
      </c>
      <c r="IO237">
        <v>4.87577687351772E-10</v>
      </c>
      <c r="IP237">
        <v>2.4314942258915929E-2</v>
      </c>
      <c r="IQ237">
        <v>-4.1806313054066763E-3</v>
      </c>
      <c r="IR237">
        <v>9.7520324251473139E-4</v>
      </c>
      <c r="IS237">
        <v>-7.2278216180753071E-6</v>
      </c>
      <c r="IT237">
        <v>1</v>
      </c>
      <c r="IU237">
        <v>1943</v>
      </c>
      <c r="IV237">
        <v>1</v>
      </c>
      <c r="IW237">
        <v>21</v>
      </c>
      <c r="IX237">
        <v>4.5</v>
      </c>
      <c r="IY237">
        <v>4.5</v>
      </c>
      <c r="IZ237">
        <v>1.0632299999999999</v>
      </c>
      <c r="JA237">
        <v>2.3645</v>
      </c>
      <c r="JB237">
        <v>1.42578</v>
      </c>
      <c r="JC237">
        <v>2.2717299999999998</v>
      </c>
      <c r="JD237">
        <v>1.5478499999999999</v>
      </c>
      <c r="JE237">
        <v>2.3925800000000002</v>
      </c>
      <c r="JF237">
        <v>31.455200000000001</v>
      </c>
      <c r="JG237">
        <v>13.4666</v>
      </c>
      <c r="JH237">
        <v>18</v>
      </c>
      <c r="JI237">
        <v>617.81500000000005</v>
      </c>
      <c r="JJ237">
        <v>432.44200000000001</v>
      </c>
      <c r="JK237">
        <v>25.206499999999998</v>
      </c>
      <c r="JL237">
        <v>26.449100000000001</v>
      </c>
      <c r="JM237">
        <v>29.999300000000002</v>
      </c>
      <c r="JN237">
        <v>26.5716</v>
      </c>
      <c r="JO237">
        <v>26.542000000000002</v>
      </c>
      <c r="JP237">
        <v>21.317699999999999</v>
      </c>
      <c r="JQ237">
        <v>0</v>
      </c>
      <c r="JR237">
        <v>100</v>
      </c>
      <c r="JS237">
        <v>-999.9</v>
      </c>
      <c r="JT237">
        <v>408.72500000000002</v>
      </c>
      <c r="JU237">
        <v>25</v>
      </c>
      <c r="JV237">
        <v>95.065299999999993</v>
      </c>
      <c r="JW237">
        <v>101.32299999999999</v>
      </c>
    </row>
    <row r="238" spans="1:283" x14ac:dyDescent="0.2">
      <c r="A238">
        <v>222</v>
      </c>
      <c r="B238">
        <v>1690423565.5999999</v>
      </c>
      <c r="C238">
        <v>45195.5</v>
      </c>
      <c r="D238" t="s">
        <v>1459</v>
      </c>
      <c r="E238" t="s">
        <v>1460</v>
      </c>
      <c r="F238">
        <v>15</v>
      </c>
      <c r="P238">
        <v>1690423557.599999</v>
      </c>
      <c r="Q238">
        <f t="shared" si="111"/>
        <v>2.7804973948749944E-4</v>
      </c>
      <c r="R238">
        <f t="shared" si="112"/>
        <v>0.27804973948749945</v>
      </c>
      <c r="S238">
        <f t="shared" si="113"/>
        <v>-1.0725967774504894</v>
      </c>
      <c r="T238">
        <f t="shared" si="114"/>
        <v>409.61283870967748</v>
      </c>
      <c r="U238">
        <f t="shared" si="115"/>
        <v>483.99014169144294</v>
      </c>
      <c r="V238">
        <f t="shared" si="116"/>
        <v>48.963598205594373</v>
      </c>
      <c r="W238">
        <f t="shared" si="117"/>
        <v>41.439105318016807</v>
      </c>
      <c r="X238">
        <f t="shared" si="118"/>
        <v>2.0468502692140282E-2</v>
      </c>
      <c r="Y238">
        <f>IF(LEFT(CS238,1)&lt;&gt;"0",IF(LEFT(CS238,1)="1",3,CT238),$D$5+$E$5*(DJ238*DC238/($K$5*1000))+$F$5*(DJ238*DC238/($K$5*1000))*MAX(MIN(CQ238,$J$5),$I$5)*MAX(MIN(CQ238,$J$5),$I$5)+$G$5*MAX(MIN(CQ238,$J$5),$I$5)*(DJ238*DC238/($K$5*1000))+$H$5*(DJ238*DC238/($K$5*1000))*(DJ238*DC238/($K$5*1000)))</f>
        <v>2.9481742934232695</v>
      </c>
      <c r="Z238">
        <f t="shared" si="119"/>
        <v>2.0389881162099392E-2</v>
      </c>
      <c r="AA238">
        <f t="shared" si="120"/>
        <v>1.2750714283497229E-2</v>
      </c>
      <c r="AB238">
        <f t="shared" si="121"/>
        <v>3.9888988359855588E-3</v>
      </c>
      <c r="AC238">
        <f>(DE238+(AB238+2*0.95*0.0000000567*(((DE238+$B$7)+273)^4-(DE238+273)^4)-44100*Q238)/(1.84*29.3*Y238+8*0.95*0.0000000567*(DE238+273)^3))</f>
        <v>25.292680687801951</v>
      </c>
      <c r="AD238">
        <f>($C$7*DF238+$D$7*DG238+$E$7*AC238)</f>
        <v>24.905658064516128</v>
      </c>
      <c r="AE238">
        <f t="shared" si="122"/>
        <v>3.1618371290255318</v>
      </c>
      <c r="AF238">
        <f t="shared" si="123"/>
        <v>55.892575422104194</v>
      </c>
      <c r="AG238">
        <f t="shared" si="124"/>
        <v>1.8162063040910856</v>
      </c>
      <c r="AH238">
        <f t="shared" si="125"/>
        <v>3.2494589672688776</v>
      </c>
      <c r="AI238">
        <f t="shared" si="126"/>
        <v>1.3456308249344462</v>
      </c>
      <c r="AJ238">
        <f t="shared" si="127"/>
        <v>-12.261993511398725</v>
      </c>
      <c r="AK238">
        <f t="shared" si="128"/>
        <v>72.948725504285491</v>
      </c>
      <c r="AL238">
        <f>2*0.95*0.0000000567*(((DE238+$B$7)+273)^4-(AD238+273)^4)</f>
        <v>5.241016452012432</v>
      </c>
      <c r="AM238">
        <f t="shared" si="129"/>
        <v>65.931737343735179</v>
      </c>
      <c r="AN238">
        <v>0</v>
      </c>
      <c r="AO238">
        <v>0</v>
      </c>
      <c r="AP238">
        <f>IF(AN238*$H$13&gt;=AR238,1,(AR238/(AR238-AN238*$H$13)))</f>
        <v>1</v>
      </c>
      <c r="AQ238">
        <f t="shared" si="130"/>
        <v>0</v>
      </c>
      <c r="AR238">
        <f>MAX(0,($B$13+$C$13*DJ238)/(1+$D$13*DJ238)*DC238/(DE238+273)*$E$13)</f>
        <v>53733.546458793833</v>
      </c>
      <c r="AS238" t="s">
        <v>1461</v>
      </c>
      <c r="AT238">
        <v>10529.6</v>
      </c>
      <c r="AU238">
        <v>638.14153846153852</v>
      </c>
      <c r="AV238">
        <v>3385.39</v>
      </c>
      <c r="AW238">
        <f t="shared" si="131"/>
        <v>0.81150132231100747</v>
      </c>
      <c r="AX238">
        <v>-1.072596777450489</v>
      </c>
      <c r="AY238" t="s">
        <v>417</v>
      </c>
      <c r="AZ238" t="s">
        <v>417</v>
      </c>
      <c r="BA238">
        <v>0</v>
      </c>
      <c r="BB238">
        <v>0</v>
      </c>
      <c r="BC238" t="e">
        <f t="shared" si="132"/>
        <v>#DIV/0!</v>
      </c>
      <c r="BD238">
        <v>0.5</v>
      </c>
      <c r="BE238">
        <f t="shared" si="133"/>
        <v>2.0994204399923999E-2</v>
      </c>
      <c r="BF238">
        <f t="shared" si="134"/>
        <v>-1.0725967774504894</v>
      </c>
      <c r="BG238" t="e">
        <f t="shared" si="135"/>
        <v>#DIV/0!</v>
      </c>
      <c r="BH238">
        <f t="shared" si="136"/>
        <v>-2.1152943040397867E-14</v>
      </c>
      <c r="BI238" t="e">
        <f t="shared" si="137"/>
        <v>#DIV/0!</v>
      </c>
      <c r="BJ238" t="e">
        <f t="shared" si="138"/>
        <v>#DIV/0!</v>
      </c>
      <c r="BK238" t="s">
        <v>417</v>
      </c>
      <c r="BL238">
        <v>0</v>
      </c>
      <c r="BM238" t="e">
        <f t="shared" si="139"/>
        <v>#DIV/0!</v>
      </c>
      <c r="BN238" t="e">
        <f t="shared" si="140"/>
        <v>#DIV/0!</v>
      </c>
      <c r="BO238" t="e">
        <f t="shared" si="141"/>
        <v>#DIV/0!</v>
      </c>
      <c r="BP238" t="e">
        <f t="shared" si="142"/>
        <v>#DIV/0!</v>
      </c>
      <c r="BQ238">
        <f t="shared" si="143"/>
        <v>0</v>
      </c>
      <c r="BR238">
        <f t="shared" si="144"/>
        <v>1.2322838823628566</v>
      </c>
      <c r="BS238" t="e">
        <f t="shared" si="145"/>
        <v>#DIV/0!</v>
      </c>
      <c r="BT238" t="e">
        <f t="shared" si="146"/>
        <v>#DIV/0!</v>
      </c>
      <c r="BU238">
        <v>3538</v>
      </c>
      <c r="BV238">
        <v>300</v>
      </c>
      <c r="BW238">
        <v>300</v>
      </c>
      <c r="BX238">
        <v>300</v>
      </c>
      <c r="BY238">
        <v>10529.6</v>
      </c>
      <c r="BZ238">
        <v>3296.19</v>
      </c>
      <c r="CA238">
        <v>-8.7288399999999999E-3</v>
      </c>
      <c r="CB238">
        <v>-23.26</v>
      </c>
      <c r="CC238" t="s">
        <v>417</v>
      </c>
      <c r="CD238" t="s">
        <v>417</v>
      </c>
      <c r="CE238" t="s">
        <v>417</v>
      </c>
      <c r="CF238" t="s">
        <v>417</v>
      </c>
      <c r="CG238" t="s">
        <v>417</v>
      </c>
      <c r="CH238" t="s">
        <v>417</v>
      </c>
      <c r="CI238" t="s">
        <v>417</v>
      </c>
      <c r="CJ238" t="s">
        <v>417</v>
      </c>
      <c r="CK238" t="s">
        <v>417</v>
      </c>
      <c r="CL238" t="s">
        <v>417</v>
      </c>
      <c r="CM238">
        <f>$B$11*DK238+$C$11*DL238+$F$11*DW238*(1-DZ238)</f>
        <v>4.9993099999999999E-2</v>
      </c>
      <c r="CN238">
        <f t="shared" si="147"/>
        <v>2.0994204399923999E-2</v>
      </c>
      <c r="CO238">
        <f>($B$11*$D$9+$C$11*$D$9+$F$11*((EJ238+EB238)/MAX(EJ238+EB238+EK238, 0.1)*$I$9+EK238/MAX(EJ238+EB238+EK238, 0.1)*$J$9))/($B$11+$C$11+$F$11)</f>
        <v>0.41994203999999996</v>
      </c>
      <c r="CP238">
        <f>($B$11*$K$9+$C$11*$K$9+$F$11*((EJ238+EB238)/MAX(EJ238+EB238+EK238, 0.1)*$P$9+EK238/MAX(EJ238+EB238+EK238, 0.1)*$Q$9))/($B$11+$C$11+$F$11)</f>
        <v>7.9788987599999986E-2</v>
      </c>
      <c r="CQ238">
        <v>6</v>
      </c>
      <c r="CR238">
        <v>0.5</v>
      </c>
      <c r="CS238" t="s">
        <v>418</v>
      </c>
      <c r="CT238">
        <v>2</v>
      </c>
      <c r="CU238">
        <v>1690423557.599999</v>
      </c>
      <c r="CV238">
        <v>409.61283870967748</v>
      </c>
      <c r="CW238">
        <v>408.6544516129033</v>
      </c>
      <c r="CX238">
        <v>17.952641935483872</v>
      </c>
      <c r="CY238">
        <v>17.67967419354839</v>
      </c>
      <c r="CZ238">
        <v>408.81083870967751</v>
      </c>
      <c r="DA238">
        <v>17.734641935483872</v>
      </c>
      <c r="DB238">
        <v>600.19841935483873</v>
      </c>
      <c r="DC238">
        <v>101.0665483870967</v>
      </c>
      <c r="DD238">
        <v>9.9971316129032248E-2</v>
      </c>
      <c r="DE238">
        <v>25.364622580645161</v>
      </c>
      <c r="DF238">
        <v>24.905658064516128</v>
      </c>
      <c r="DG238">
        <v>999.90000000000032</v>
      </c>
      <c r="DH238">
        <v>0</v>
      </c>
      <c r="DI238">
        <v>0</v>
      </c>
      <c r="DJ238">
        <v>9999.9022580645178</v>
      </c>
      <c r="DK238">
        <v>0</v>
      </c>
      <c r="DL238">
        <v>0.28266200000000008</v>
      </c>
      <c r="DM238">
        <v>1.0309530967741929</v>
      </c>
      <c r="DN238">
        <v>417.17593548387089</v>
      </c>
      <c r="DO238">
        <v>416.00932258064518</v>
      </c>
      <c r="DP238">
        <v>0.27559574193548392</v>
      </c>
      <c r="DQ238">
        <v>408.6544516129033</v>
      </c>
      <c r="DR238">
        <v>17.67967419354839</v>
      </c>
      <c r="DS238">
        <v>1.814676451612903</v>
      </c>
      <c r="DT238">
        <v>1.786821935483871</v>
      </c>
      <c r="DU238">
        <v>15.913780645161291</v>
      </c>
      <c r="DV238">
        <v>15.671977419354841</v>
      </c>
      <c r="DW238">
        <v>4.9993099999999999E-2</v>
      </c>
      <c r="DX238">
        <v>0</v>
      </c>
      <c r="DY238">
        <v>0</v>
      </c>
      <c r="DZ238">
        <v>0</v>
      </c>
      <c r="EA238">
        <v>638.39612903225805</v>
      </c>
      <c r="EB238">
        <v>4.9993099999999999E-2</v>
      </c>
      <c r="EC238">
        <v>-4.443548387096774</v>
      </c>
      <c r="ED238">
        <v>-0.96612903225806457</v>
      </c>
      <c r="EE238">
        <v>35.523999999999987</v>
      </c>
      <c r="EF238">
        <v>40</v>
      </c>
      <c r="EG238">
        <v>37.882999999999988</v>
      </c>
      <c r="EH238">
        <v>41.848580645161292</v>
      </c>
      <c r="EI238">
        <v>38.309999999999981</v>
      </c>
      <c r="EJ238">
        <v>0</v>
      </c>
      <c r="EK238">
        <v>0</v>
      </c>
      <c r="EL238">
        <v>0</v>
      </c>
      <c r="EM238">
        <v>131.79999995231631</v>
      </c>
      <c r="EN238">
        <v>0</v>
      </c>
      <c r="EO238">
        <v>638.14153846153852</v>
      </c>
      <c r="EP238">
        <v>9.2594872732947948</v>
      </c>
      <c r="EQ238">
        <v>5.124786315049179</v>
      </c>
      <c r="ER238">
        <v>-4.3669230769230767</v>
      </c>
      <c r="ES238">
        <v>15</v>
      </c>
      <c r="ET238">
        <v>1690423583.5999999</v>
      </c>
      <c r="EU238" t="s">
        <v>1462</v>
      </c>
      <c r="EV238">
        <v>1690423582.5999999</v>
      </c>
      <c r="EW238">
        <v>1690423583.5999999</v>
      </c>
      <c r="EX238">
        <v>178</v>
      </c>
      <c r="EY238">
        <v>-7.2999999999999995E-2</v>
      </c>
      <c r="EZ238">
        <v>3.0000000000000001E-3</v>
      </c>
      <c r="FA238">
        <v>0.80200000000000005</v>
      </c>
      <c r="FB238">
        <v>0.218</v>
      </c>
      <c r="FC238">
        <v>409</v>
      </c>
      <c r="FD238">
        <v>18</v>
      </c>
      <c r="FE238">
        <v>0.37</v>
      </c>
      <c r="FF238">
        <v>0.12</v>
      </c>
      <c r="FG238">
        <v>-1.1418124238333489</v>
      </c>
      <c r="FH238">
        <v>-1.324821841953131</v>
      </c>
      <c r="FI238">
        <v>0.1122764753253347</v>
      </c>
      <c r="FJ238">
        <v>0</v>
      </c>
      <c r="FK238">
        <v>1.0665951499999999</v>
      </c>
      <c r="FL238">
        <v>0.111062679174482</v>
      </c>
      <c r="FM238">
        <v>0.12908170344021461</v>
      </c>
      <c r="FN238">
        <v>1</v>
      </c>
      <c r="FO238">
        <v>409.69490000000002</v>
      </c>
      <c r="FP238">
        <v>1.836093437151656</v>
      </c>
      <c r="FQ238">
        <v>0.13664463643578251</v>
      </c>
      <c r="FR238">
        <v>1</v>
      </c>
      <c r="FS238">
        <v>0.27369897500000001</v>
      </c>
      <c r="FT238">
        <v>5.7453624765478217E-2</v>
      </c>
      <c r="FU238">
        <v>5.6196532832884817E-3</v>
      </c>
      <c r="FV238">
        <v>1</v>
      </c>
      <c r="FW238">
        <v>17.95579</v>
      </c>
      <c r="FX238">
        <v>0.10308253615128379</v>
      </c>
      <c r="FY238">
        <v>7.48257308684659E-3</v>
      </c>
      <c r="FZ238">
        <v>1</v>
      </c>
      <c r="GA238">
        <v>4</v>
      </c>
      <c r="GB238">
        <v>5</v>
      </c>
      <c r="GC238" t="s">
        <v>489</v>
      </c>
      <c r="GD238">
        <v>3.1793300000000002</v>
      </c>
      <c r="GE238">
        <v>2.7969900000000001</v>
      </c>
      <c r="GF238">
        <v>0.103065</v>
      </c>
      <c r="GG238">
        <v>0.10352500000000001</v>
      </c>
      <c r="GH238">
        <v>9.7995600000000002E-2</v>
      </c>
      <c r="GI238">
        <v>9.7995100000000002E-2</v>
      </c>
      <c r="GJ238">
        <v>28025.7</v>
      </c>
      <c r="GK238">
        <v>22351.8</v>
      </c>
      <c r="GL238">
        <v>29197.200000000001</v>
      </c>
      <c r="GM238">
        <v>24420.3</v>
      </c>
      <c r="GN238">
        <v>33483.9</v>
      </c>
      <c r="GO238">
        <v>32144.2</v>
      </c>
      <c r="GP238">
        <v>40256.6</v>
      </c>
      <c r="GQ238">
        <v>39840.300000000003</v>
      </c>
      <c r="GR238">
        <v>2.1657199999999999</v>
      </c>
      <c r="GS238">
        <v>1.9058999999999999</v>
      </c>
      <c r="GT238">
        <v>9.7759100000000002E-2</v>
      </c>
      <c r="GU238">
        <v>0</v>
      </c>
      <c r="GV238">
        <v>23.3127</v>
      </c>
      <c r="GW238">
        <v>999.9</v>
      </c>
      <c r="GX238">
        <v>63.9</v>
      </c>
      <c r="GY238">
        <v>28</v>
      </c>
      <c r="GZ238">
        <v>23.992599999999999</v>
      </c>
      <c r="HA238">
        <v>61.971800000000002</v>
      </c>
      <c r="HB238">
        <v>30.0761</v>
      </c>
      <c r="HC238">
        <v>1</v>
      </c>
      <c r="HD238">
        <v>-9.3638200000000005E-2</v>
      </c>
      <c r="HE238">
        <v>0</v>
      </c>
      <c r="HF238">
        <v>20.295500000000001</v>
      </c>
      <c r="HG238">
        <v>5.2273199999999997</v>
      </c>
      <c r="HH238">
        <v>11.9057</v>
      </c>
      <c r="HI238">
        <v>4.9641999999999999</v>
      </c>
      <c r="HJ238">
        <v>3.2919999999999998</v>
      </c>
      <c r="HK238">
        <v>9999</v>
      </c>
      <c r="HL238">
        <v>9999</v>
      </c>
      <c r="HM238">
        <v>9999</v>
      </c>
      <c r="HN238">
        <v>999.9</v>
      </c>
      <c r="HO238">
        <v>4.97018</v>
      </c>
      <c r="HP238">
        <v>1.87483</v>
      </c>
      <c r="HQ238">
        <v>1.87347</v>
      </c>
      <c r="HR238">
        <v>1.87256</v>
      </c>
      <c r="HS238">
        <v>1.8742099999999999</v>
      </c>
      <c r="HT238">
        <v>1.8691800000000001</v>
      </c>
      <c r="HU238">
        <v>1.8733200000000001</v>
      </c>
      <c r="HV238">
        <v>1.87836</v>
      </c>
      <c r="HW238">
        <v>0</v>
      </c>
      <c r="HX238">
        <v>0</v>
      </c>
      <c r="HY238">
        <v>0</v>
      </c>
      <c r="HZ238">
        <v>0</v>
      </c>
      <c r="IA238" t="s">
        <v>421</v>
      </c>
      <c r="IB238" t="s">
        <v>422</v>
      </c>
      <c r="IC238" t="s">
        <v>423</v>
      </c>
      <c r="ID238" t="s">
        <v>423</v>
      </c>
      <c r="IE238" t="s">
        <v>423</v>
      </c>
      <c r="IF238" t="s">
        <v>423</v>
      </c>
      <c r="IG238">
        <v>0</v>
      </c>
      <c r="IH238">
        <v>100</v>
      </c>
      <c r="II238">
        <v>100</v>
      </c>
      <c r="IJ238">
        <v>0.80200000000000005</v>
      </c>
      <c r="IK238">
        <v>0.218</v>
      </c>
      <c r="IL238">
        <v>0.85340165534665113</v>
      </c>
      <c r="IM238">
        <v>7.5022699049890511E-4</v>
      </c>
      <c r="IN238">
        <v>-1.9075414379404558E-6</v>
      </c>
      <c r="IO238">
        <v>4.87577687351772E-10</v>
      </c>
      <c r="IP238">
        <v>2.8363117268234019E-2</v>
      </c>
      <c r="IQ238">
        <v>-4.1806313054066763E-3</v>
      </c>
      <c r="IR238">
        <v>9.7520324251473139E-4</v>
      </c>
      <c r="IS238">
        <v>-7.2278216180753071E-6</v>
      </c>
      <c r="IT238">
        <v>1</v>
      </c>
      <c r="IU238">
        <v>1943</v>
      </c>
      <c r="IV238">
        <v>1</v>
      </c>
      <c r="IW238">
        <v>21</v>
      </c>
      <c r="IX238">
        <v>1.7</v>
      </c>
      <c r="IY238">
        <v>1.9</v>
      </c>
      <c r="IZ238">
        <v>1.0632299999999999</v>
      </c>
      <c r="JA238">
        <v>2.34375</v>
      </c>
      <c r="JB238">
        <v>1.42578</v>
      </c>
      <c r="JC238">
        <v>2.2717299999999998</v>
      </c>
      <c r="JD238">
        <v>1.5478499999999999</v>
      </c>
      <c r="JE238">
        <v>2.4548299999999998</v>
      </c>
      <c r="JF238">
        <v>31.324400000000001</v>
      </c>
      <c r="JG238">
        <v>13.4491</v>
      </c>
      <c r="JH238">
        <v>18</v>
      </c>
      <c r="JI238">
        <v>617.45299999999997</v>
      </c>
      <c r="JJ238">
        <v>436.24099999999999</v>
      </c>
      <c r="JK238">
        <v>25.1248</v>
      </c>
      <c r="JL238">
        <v>26.2181</v>
      </c>
      <c r="JM238">
        <v>29.999500000000001</v>
      </c>
      <c r="JN238">
        <v>26.340800000000002</v>
      </c>
      <c r="JO238">
        <v>26.316299999999998</v>
      </c>
      <c r="JP238">
        <v>21.308599999999998</v>
      </c>
      <c r="JQ238">
        <v>0</v>
      </c>
      <c r="JR238">
        <v>100</v>
      </c>
      <c r="JS238">
        <v>-999.9</v>
      </c>
      <c r="JT238">
        <v>408.73200000000003</v>
      </c>
      <c r="JU238">
        <v>25</v>
      </c>
      <c r="JV238">
        <v>95.107600000000005</v>
      </c>
      <c r="JW238">
        <v>101.363</v>
      </c>
    </row>
    <row r="239" spans="1:283" x14ac:dyDescent="0.2">
      <c r="A239">
        <v>223</v>
      </c>
      <c r="B239">
        <v>1690423687.0999999</v>
      </c>
      <c r="C239">
        <v>45317</v>
      </c>
      <c r="D239" t="s">
        <v>1463</v>
      </c>
      <c r="E239" t="s">
        <v>1464</v>
      </c>
      <c r="F239">
        <v>15</v>
      </c>
      <c r="P239">
        <v>1690423679.349999</v>
      </c>
      <c r="Q239">
        <f t="shared" si="111"/>
        <v>5.4226564929495753E-4</v>
      </c>
      <c r="R239">
        <f t="shared" si="112"/>
        <v>0.54226564929495757</v>
      </c>
      <c r="S239">
        <f t="shared" si="113"/>
        <v>-1.3981835625339318</v>
      </c>
      <c r="T239">
        <f t="shared" si="114"/>
        <v>409.96633333333318</v>
      </c>
      <c r="U239">
        <f t="shared" si="115"/>
        <v>455.97925183685879</v>
      </c>
      <c r="V239">
        <f t="shared" si="116"/>
        <v>46.13101373862218</v>
      </c>
      <c r="W239">
        <f t="shared" si="117"/>
        <v>41.47592786116283</v>
      </c>
      <c r="X239">
        <f t="shared" si="118"/>
        <v>4.0720349675720587E-2</v>
      </c>
      <c r="Y239">
        <f>IF(LEFT(CS239,1)&lt;&gt;"0",IF(LEFT(CS239,1)="1",3,CT239),$D$5+$E$5*(DJ239*DC239/($K$5*1000))+$F$5*(DJ239*DC239/($K$5*1000))*MAX(MIN(CQ239,$J$5),$I$5)*MAX(MIN(CQ239,$J$5),$I$5)+$G$5*MAX(MIN(CQ239,$J$5),$I$5)*(DJ239*DC239/($K$5*1000))+$H$5*(DJ239*DC239/($K$5*1000))*(DJ239*DC239/($K$5*1000)))</f>
        <v>2.9475381682809068</v>
      </c>
      <c r="Z239">
        <f t="shared" si="119"/>
        <v>4.0410388378830556E-2</v>
      </c>
      <c r="AA239">
        <f t="shared" si="120"/>
        <v>2.5284144711372313E-2</v>
      </c>
      <c r="AB239">
        <f t="shared" si="121"/>
        <v>3.9888988359855588E-3</v>
      </c>
      <c r="AC239">
        <f>(DE239+(AB239+2*0.95*0.0000000567*(((DE239+$B$7)+273)^4-(DE239+273)^4)-44100*Q239)/(1.84*29.3*Y239+8*0.95*0.0000000567*(DE239+273)^3))</f>
        <v>25.095152811807488</v>
      </c>
      <c r="AD239">
        <f>($C$7*DF239+$D$7*DG239+$E$7*AC239)</f>
        <v>24.83159666666667</v>
      </c>
      <c r="AE239">
        <f t="shared" si="122"/>
        <v>3.1478931573651368</v>
      </c>
      <c r="AF239">
        <f t="shared" si="123"/>
        <v>56.554765131148301</v>
      </c>
      <c r="AG239">
        <f t="shared" si="124"/>
        <v>1.8236648811131353</v>
      </c>
      <c r="AH239">
        <f t="shared" si="125"/>
        <v>3.2245998668443363</v>
      </c>
      <c r="AI239">
        <f t="shared" si="126"/>
        <v>1.3242282762520015</v>
      </c>
      <c r="AJ239">
        <f t="shared" si="127"/>
        <v>-23.913915133907626</v>
      </c>
      <c r="AK239">
        <f t="shared" si="128"/>
        <v>64.186518880298067</v>
      </c>
      <c r="AL239">
        <f>2*0.95*0.0000000567*(((DE239+$B$7)+273)^4-(AD239+273)^4)</f>
        <v>4.6077753422135785</v>
      </c>
      <c r="AM239">
        <f t="shared" si="129"/>
        <v>44.884367987440001</v>
      </c>
      <c r="AN239">
        <v>0</v>
      </c>
      <c r="AO239">
        <v>0</v>
      </c>
      <c r="AP239">
        <f>IF(AN239*$H$13&gt;=AR239,1,(AR239/(AR239-AN239*$H$13)))</f>
        <v>1</v>
      </c>
      <c r="AQ239">
        <f t="shared" si="130"/>
        <v>0</v>
      </c>
      <c r="AR239">
        <f>MAX(0,($B$13+$C$13*DJ239)/(1+$D$13*DJ239)*DC239/(DE239+273)*$E$13)</f>
        <v>53738.232494954937</v>
      </c>
      <c r="AS239" t="s">
        <v>1465</v>
      </c>
      <c r="AT239">
        <v>10506</v>
      </c>
      <c r="AU239">
        <v>657.64160000000004</v>
      </c>
      <c r="AV239">
        <v>3269.72</v>
      </c>
      <c r="AW239">
        <f t="shared" si="131"/>
        <v>0.79886913864184084</v>
      </c>
      <c r="AX239">
        <v>-1.3981835625339889</v>
      </c>
      <c r="AY239" t="s">
        <v>417</v>
      </c>
      <c r="AZ239" t="s">
        <v>417</v>
      </c>
      <c r="BA239">
        <v>0</v>
      </c>
      <c r="BB239">
        <v>0</v>
      </c>
      <c r="BC239" t="e">
        <f t="shared" si="132"/>
        <v>#DIV/0!</v>
      </c>
      <c r="BD239">
        <v>0.5</v>
      </c>
      <c r="BE239">
        <f t="shared" si="133"/>
        <v>2.0994204399923999E-2</v>
      </c>
      <c r="BF239">
        <f t="shared" si="134"/>
        <v>-1.3981835625339318</v>
      </c>
      <c r="BG239" t="e">
        <f t="shared" si="135"/>
        <v>#DIV/0!</v>
      </c>
      <c r="BH239">
        <f t="shared" si="136"/>
        <v>2.7181531806911257E-12</v>
      </c>
      <c r="BI239" t="e">
        <f t="shared" si="137"/>
        <v>#DIV/0!</v>
      </c>
      <c r="BJ239" t="e">
        <f t="shared" si="138"/>
        <v>#DIV/0!</v>
      </c>
      <c r="BK239" t="s">
        <v>417</v>
      </c>
      <c r="BL239">
        <v>0</v>
      </c>
      <c r="BM239" t="e">
        <f t="shared" si="139"/>
        <v>#DIV/0!</v>
      </c>
      <c r="BN239" t="e">
        <f t="shared" si="140"/>
        <v>#DIV/0!</v>
      </c>
      <c r="BO239" t="e">
        <f t="shared" si="141"/>
        <v>#DIV/0!</v>
      </c>
      <c r="BP239" t="e">
        <f t="shared" si="142"/>
        <v>#DIV/0!</v>
      </c>
      <c r="BQ239">
        <f t="shared" si="143"/>
        <v>0</v>
      </c>
      <c r="BR239">
        <f t="shared" si="144"/>
        <v>1.2517694721567316</v>
      </c>
      <c r="BS239" t="e">
        <f t="shared" si="145"/>
        <v>#DIV/0!</v>
      </c>
      <c r="BT239" t="e">
        <f t="shared" si="146"/>
        <v>#DIV/0!</v>
      </c>
      <c r="BU239">
        <v>3539</v>
      </c>
      <c r="BV239">
        <v>300</v>
      </c>
      <c r="BW239">
        <v>300</v>
      </c>
      <c r="BX239">
        <v>300</v>
      </c>
      <c r="BY239">
        <v>10506</v>
      </c>
      <c r="BZ239">
        <v>3130.54</v>
      </c>
      <c r="CA239">
        <v>-8.7102599999999992E-3</v>
      </c>
      <c r="CB239">
        <v>-34.869999999999997</v>
      </c>
      <c r="CC239" t="s">
        <v>417</v>
      </c>
      <c r="CD239" t="s">
        <v>417</v>
      </c>
      <c r="CE239" t="s">
        <v>417</v>
      </c>
      <c r="CF239" t="s">
        <v>417</v>
      </c>
      <c r="CG239" t="s">
        <v>417</v>
      </c>
      <c r="CH239" t="s">
        <v>417</v>
      </c>
      <c r="CI239" t="s">
        <v>417</v>
      </c>
      <c r="CJ239" t="s">
        <v>417</v>
      </c>
      <c r="CK239" t="s">
        <v>417</v>
      </c>
      <c r="CL239" t="s">
        <v>417</v>
      </c>
      <c r="CM239">
        <f>$B$11*DK239+$C$11*DL239+$F$11*DW239*(1-DZ239)</f>
        <v>4.9993099999999999E-2</v>
      </c>
      <c r="CN239">
        <f t="shared" si="147"/>
        <v>2.0994204399923999E-2</v>
      </c>
      <c r="CO239">
        <f>($B$11*$D$9+$C$11*$D$9+$F$11*((EJ239+EB239)/MAX(EJ239+EB239+EK239, 0.1)*$I$9+EK239/MAX(EJ239+EB239+EK239, 0.1)*$J$9))/($B$11+$C$11+$F$11)</f>
        <v>0.41994203999999996</v>
      </c>
      <c r="CP239">
        <f>($B$11*$K$9+$C$11*$K$9+$F$11*((EJ239+EB239)/MAX(EJ239+EB239+EK239, 0.1)*$P$9+EK239/MAX(EJ239+EB239+EK239, 0.1)*$Q$9))/($B$11+$C$11+$F$11)</f>
        <v>7.9788987599999986E-2</v>
      </c>
      <c r="CQ239">
        <v>6</v>
      </c>
      <c r="CR239">
        <v>0.5</v>
      </c>
      <c r="CS239" t="s">
        <v>418</v>
      </c>
      <c r="CT239">
        <v>2</v>
      </c>
      <c r="CU239">
        <v>1690423679.349999</v>
      </c>
      <c r="CV239">
        <v>409.96633333333318</v>
      </c>
      <c r="CW239">
        <v>408.79093333333333</v>
      </c>
      <c r="CX239">
        <v>18.025906666666671</v>
      </c>
      <c r="CY239">
        <v>17.49363</v>
      </c>
      <c r="CZ239">
        <v>409.14633333333319</v>
      </c>
      <c r="DA239">
        <v>17.813906666666671</v>
      </c>
      <c r="DB239">
        <v>600.24140000000011</v>
      </c>
      <c r="DC239">
        <v>101.06926666666661</v>
      </c>
      <c r="DD239">
        <v>9.9840376666666661E-2</v>
      </c>
      <c r="DE239">
        <v>25.235520000000001</v>
      </c>
      <c r="DF239">
        <v>24.83159666666667</v>
      </c>
      <c r="DG239">
        <v>999.9000000000002</v>
      </c>
      <c r="DH239">
        <v>0</v>
      </c>
      <c r="DI239">
        <v>0</v>
      </c>
      <c r="DJ239">
        <v>9996.0196666666652</v>
      </c>
      <c r="DK239">
        <v>0</v>
      </c>
      <c r="DL239">
        <v>0.28266200000000008</v>
      </c>
      <c r="DM239">
        <v>1.1562916666666669</v>
      </c>
      <c r="DN239">
        <v>417.47856666666661</v>
      </c>
      <c r="DO239">
        <v>416.06956666666667</v>
      </c>
      <c r="DP239">
        <v>0.54623923333333335</v>
      </c>
      <c r="DQ239">
        <v>408.79093333333333</v>
      </c>
      <c r="DR239">
        <v>17.49363</v>
      </c>
      <c r="DS239">
        <v>1.823275</v>
      </c>
      <c r="DT239">
        <v>1.768067333333333</v>
      </c>
      <c r="DU239">
        <v>15.987763333333341</v>
      </c>
      <c r="DV239">
        <v>15.507296666666671</v>
      </c>
      <c r="DW239">
        <v>4.9993099999999999E-2</v>
      </c>
      <c r="DX239">
        <v>0</v>
      </c>
      <c r="DY239">
        <v>0</v>
      </c>
      <c r="DZ239">
        <v>0</v>
      </c>
      <c r="EA239">
        <v>657.57866666666666</v>
      </c>
      <c r="EB239">
        <v>4.9993099999999999E-2</v>
      </c>
      <c r="EC239">
        <v>-5.4349999999999996</v>
      </c>
      <c r="ED239">
        <v>-2.253333333333333</v>
      </c>
      <c r="EE239">
        <v>34.629133333333343</v>
      </c>
      <c r="EF239">
        <v>37.795599999999993</v>
      </c>
      <c r="EG239">
        <v>36.562333333333328</v>
      </c>
      <c r="EH239">
        <v>38.345599999999997</v>
      </c>
      <c r="EI239">
        <v>36.903866666666673</v>
      </c>
      <c r="EJ239">
        <v>0</v>
      </c>
      <c r="EK239">
        <v>0</v>
      </c>
      <c r="EL239">
        <v>0</v>
      </c>
      <c r="EM239">
        <v>120.7000000476837</v>
      </c>
      <c r="EN239">
        <v>0</v>
      </c>
      <c r="EO239">
        <v>657.64160000000004</v>
      </c>
      <c r="EP239">
        <v>20.063846279720909</v>
      </c>
      <c r="EQ239">
        <v>-6.3315385191868678</v>
      </c>
      <c r="ER239">
        <v>-5.5760000000000014</v>
      </c>
      <c r="ES239">
        <v>15</v>
      </c>
      <c r="ET239">
        <v>1690423708.0999999</v>
      </c>
      <c r="EU239" t="s">
        <v>1466</v>
      </c>
      <c r="EV239">
        <v>1690423706.5999999</v>
      </c>
      <c r="EW239">
        <v>1690423708.0999999</v>
      </c>
      <c r="EX239">
        <v>179</v>
      </c>
      <c r="EY239">
        <v>1.7999999999999999E-2</v>
      </c>
      <c r="EZ239">
        <v>0</v>
      </c>
      <c r="FA239">
        <v>0.82</v>
      </c>
      <c r="FB239">
        <v>0.21199999999999999</v>
      </c>
      <c r="FC239">
        <v>409</v>
      </c>
      <c r="FD239">
        <v>17</v>
      </c>
      <c r="FE239">
        <v>0.62</v>
      </c>
      <c r="FF239">
        <v>0.16</v>
      </c>
      <c r="FG239">
        <v>-1.393273030255739</v>
      </c>
      <c r="FH239">
        <v>3.1820778298239268E-2</v>
      </c>
      <c r="FI239">
        <v>5.7389258615546591E-2</v>
      </c>
      <c r="FJ239">
        <v>1</v>
      </c>
      <c r="FK239">
        <v>1.16501425</v>
      </c>
      <c r="FL239">
        <v>-2.0907804878049378E-2</v>
      </c>
      <c r="FM239">
        <v>5.2686025181612438E-2</v>
      </c>
      <c r="FN239">
        <v>1</v>
      </c>
      <c r="FO239">
        <v>409.94766666666658</v>
      </c>
      <c r="FP239">
        <v>0.1332680756403046</v>
      </c>
      <c r="FQ239">
        <v>2.1056009962846581E-2</v>
      </c>
      <c r="FR239">
        <v>1</v>
      </c>
      <c r="FS239">
        <v>0.54326882499999996</v>
      </c>
      <c r="FT239">
        <v>6.3171996247651865E-2</v>
      </c>
      <c r="FU239">
        <v>6.1797038557179261E-3</v>
      </c>
      <c r="FV239">
        <v>1</v>
      </c>
      <c r="FW239">
        <v>18.040173333333328</v>
      </c>
      <c r="FX239">
        <v>-3.1122580645153702E-2</v>
      </c>
      <c r="FY239">
        <v>2.3194731202485189E-3</v>
      </c>
      <c r="FZ239">
        <v>1</v>
      </c>
      <c r="GA239">
        <v>5</v>
      </c>
      <c r="GB239">
        <v>5</v>
      </c>
      <c r="GC239" t="s">
        <v>420</v>
      </c>
      <c r="GD239">
        <v>3.1795300000000002</v>
      </c>
      <c r="GE239">
        <v>2.79678</v>
      </c>
      <c r="GF239">
        <v>0.103141</v>
      </c>
      <c r="GG239">
        <v>0.10359500000000001</v>
      </c>
      <c r="GH239">
        <v>9.8278099999999993E-2</v>
      </c>
      <c r="GI239">
        <v>9.7224400000000002E-2</v>
      </c>
      <c r="GJ239">
        <v>28027</v>
      </c>
      <c r="GK239">
        <v>22354.9</v>
      </c>
      <c r="GL239">
        <v>29200.5</v>
      </c>
      <c r="GM239">
        <v>24425</v>
      </c>
      <c r="GN239">
        <v>33476.1</v>
      </c>
      <c r="GO239">
        <v>32177.9</v>
      </c>
      <c r="GP239">
        <v>40260.300000000003</v>
      </c>
      <c r="GQ239">
        <v>39847.599999999999</v>
      </c>
      <c r="GR239">
        <v>2.1686000000000001</v>
      </c>
      <c r="GS239">
        <v>1.9115</v>
      </c>
      <c r="GT239">
        <v>0.10889</v>
      </c>
      <c r="GU239">
        <v>0</v>
      </c>
      <c r="GV239">
        <v>23.047699999999999</v>
      </c>
      <c r="GW239">
        <v>999.9</v>
      </c>
      <c r="GX239">
        <v>63.9</v>
      </c>
      <c r="GY239">
        <v>27.9</v>
      </c>
      <c r="GZ239">
        <v>23.853000000000002</v>
      </c>
      <c r="HA239">
        <v>62.3718</v>
      </c>
      <c r="HB239">
        <v>30.296500000000002</v>
      </c>
      <c r="HC239">
        <v>1</v>
      </c>
      <c r="HD239">
        <v>-0.10345799999999999</v>
      </c>
      <c r="HE239">
        <v>0</v>
      </c>
      <c r="HF239">
        <v>20.2957</v>
      </c>
      <c r="HG239">
        <v>5.2273199999999997</v>
      </c>
      <c r="HH239">
        <v>11.905900000000001</v>
      </c>
      <c r="HI239">
        <v>4.9642499999999998</v>
      </c>
      <c r="HJ239">
        <v>3.2919999999999998</v>
      </c>
      <c r="HK239">
        <v>9999</v>
      </c>
      <c r="HL239">
        <v>9999</v>
      </c>
      <c r="HM239">
        <v>9999</v>
      </c>
      <c r="HN239">
        <v>999.9</v>
      </c>
      <c r="HO239">
        <v>4.97018</v>
      </c>
      <c r="HP239">
        <v>1.8748</v>
      </c>
      <c r="HQ239">
        <v>1.87347</v>
      </c>
      <c r="HR239">
        <v>1.87256</v>
      </c>
      <c r="HS239">
        <v>1.87416</v>
      </c>
      <c r="HT239">
        <v>1.8691899999999999</v>
      </c>
      <c r="HU239">
        <v>1.8733200000000001</v>
      </c>
      <c r="HV239">
        <v>1.87836</v>
      </c>
      <c r="HW239">
        <v>0</v>
      </c>
      <c r="HX239">
        <v>0</v>
      </c>
      <c r="HY239">
        <v>0</v>
      </c>
      <c r="HZ239">
        <v>0</v>
      </c>
      <c r="IA239" t="s">
        <v>421</v>
      </c>
      <c r="IB239" t="s">
        <v>422</v>
      </c>
      <c r="IC239" t="s">
        <v>423</v>
      </c>
      <c r="ID239" t="s">
        <v>423</v>
      </c>
      <c r="IE239" t="s">
        <v>423</v>
      </c>
      <c r="IF239" t="s">
        <v>423</v>
      </c>
      <c r="IG239">
        <v>0</v>
      </c>
      <c r="IH239">
        <v>100</v>
      </c>
      <c r="II239">
        <v>100</v>
      </c>
      <c r="IJ239">
        <v>0.82</v>
      </c>
      <c r="IK239">
        <v>0.21199999999999999</v>
      </c>
      <c r="IL239">
        <v>0.77990746710828018</v>
      </c>
      <c r="IM239">
        <v>7.5022699049890511E-4</v>
      </c>
      <c r="IN239">
        <v>-1.9075414379404558E-6</v>
      </c>
      <c r="IO239">
        <v>4.87577687351772E-10</v>
      </c>
      <c r="IP239">
        <v>3.1828461395061958E-2</v>
      </c>
      <c r="IQ239">
        <v>-4.1806313054066763E-3</v>
      </c>
      <c r="IR239">
        <v>9.7520324251473139E-4</v>
      </c>
      <c r="IS239">
        <v>-7.2278216180753071E-6</v>
      </c>
      <c r="IT239">
        <v>1</v>
      </c>
      <c r="IU239">
        <v>1943</v>
      </c>
      <c r="IV239">
        <v>1</v>
      </c>
      <c r="IW239">
        <v>21</v>
      </c>
      <c r="IX239">
        <v>1.7</v>
      </c>
      <c r="IY239">
        <v>1.7</v>
      </c>
      <c r="IZ239">
        <v>1.0632299999999999</v>
      </c>
      <c r="JA239">
        <v>2.3327599999999999</v>
      </c>
      <c r="JB239">
        <v>1.42578</v>
      </c>
      <c r="JC239">
        <v>2.2729499999999998</v>
      </c>
      <c r="JD239">
        <v>1.5478499999999999</v>
      </c>
      <c r="JE239">
        <v>2.4548299999999998</v>
      </c>
      <c r="JF239">
        <v>31.193899999999999</v>
      </c>
      <c r="JG239">
        <v>13.4316</v>
      </c>
      <c r="JH239">
        <v>18</v>
      </c>
      <c r="JI239">
        <v>617.89</v>
      </c>
      <c r="JJ239">
        <v>438.26499999999999</v>
      </c>
      <c r="JK239">
        <v>25.023</v>
      </c>
      <c r="JL239">
        <v>26.0992</v>
      </c>
      <c r="JM239">
        <v>29.9999</v>
      </c>
      <c r="JN239">
        <v>26.1861</v>
      </c>
      <c r="JO239">
        <v>26.160799999999998</v>
      </c>
      <c r="JP239">
        <v>21.3154</v>
      </c>
      <c r="JQ239">
        <v>0</v>
      </c>
      <c r="JR239">
        <v>100</v>
      </c>
      <c r="JS239">
        <v>-999.9</v>
      </c>
      <c r="JT239">
        <v>408.85899999999998</v>
      </c>
      <c r="JU239">
        <v>25</v>
      </c>
      <c r="JV239">
        <v>95.117099999999994</v>
      </c>
      <c r="JW239">
        <v>101.38200000000001</v>
      </c>
    </row>
    <row r="240" spans="1:283" x14ac:dyDescent="0.2">
      <c r="A240">
        <v>224</v>
      </c>
      <c r="B240">
        <v>1690423841.5999999</v>
      </c>
      <c r="C240">
        <v>45471.5</v>
      </c>
      <c r="D240" t="s">
        <v>1467</v>
      </c>
      <c r="E240" t="s">
        <v>1468</v>
      </c>
      <c r="F240">
        <v>15</v>
      </c>
      <c r="P240">
        <v>1690423833.849999</v>
      </c>
      <c r="Q240">
        <f t="shared" si="111"/>
        <v>2.6240933932119437E-4</v>
      </c>
      <c r="R240">
        <f t="shared" si="112"/>
        <v>0.26240933932119437</v>
      </c>
      <c r="S240">
        <f t="shared" si="113"/>
        <v>-1.0245577301294289</v>
      </c>
      <c r="T240">
        <f t="shared" si="114"/>
        <v>409.82823333333329</v>
      </c>
      <c r="U240">
        <f t="shared" si="115"/>
        <v>483.9363835844307</v>
      </c>
      <c r="V240">
        <f t="shared" si="116"/>
        <v>48.957438765023575</v>
      </c>
      <c r="W240">
        <f t="shared" si="117"/>
        <v>41.460285521379767</v>
      </c>
      <c r="X240">
        <f t="shared" si="118"/>
        <v>1.9650583916807955E-2</v>
      </c>
      <c r="Y240">
        <f>IF(LEFT(CS240,1)&lt;&gt;"0",IF(LEFT(CS240,1)="1",3,CT240),$D$5+$E$5*(DJ240*DC240/($K$5*1000))+$F$5*(DJ240*DC240/($K$5*1000))*MAX(MIN(CQ240,$J$5),$I$5)*MAX(MIN(CQ240,$J$5),$I$5)+$G$5*MAX(MIN(CQ240,$J$5),$I$5)*(DJ240*DC240/($K$5*1000))+$H$5*(DJ240*DC240/($K$5*1000))*(DJ240*DC240/($K$5*1000)))</f>
        <v>2.9480339196002538</v>
      </c>
      <c r="Z240">
        <f t="shared" si="119"/>
        <v>1.9578104810685289E-2</v>
      </c>
      <c r="AA240">
        <f t="shared" si="120"/>
        <v>1.224280508605689E-2</v>
      </c>
      <c r="AB240">
        <f t="shared" si="121"/>
        <v>3.9888988359855588E-3</v>
      </c>
      <c r="AC240">
        <f>(DE240+(AB240+2*0.95*0.0000000567*(((DE240+$B$7)+273)^4-(DE240+273)^4)-44100*Q240)/(1.84*29.3*Y240+8*0.95*0.0000000567*(DE240+273)^3))</f>
        <v>24.944727039235794</v>
      </c>
      <c r="AD240">
        <f>($C$7*DF240+$D$7*DG240+$E$7*AC240)</f>
        <v>24.639563333333331</v>
      </c>
      <c r="AE240">
        <f t="shared" si="122"/>
        <v>3.1119879605544818</v>
      </c>
      <c r="AF240">
        <f t="shared" si="123"/>
        <v>56.217921555741469</v>
      </c>
      <c r="AG240">
        <f t="shared" si="124"/>
        <v>1.7888961672974437</v>
      </c>
      <c r="AH240">
        <f t="shared" si="125"/>
        <v>3.1820745374296857</v>
      </c>
      <c r="AI240">
        <f t="shared" si="126"/>
        <v>1.3230917932570381</v>
      </c>
      <c r="AJ240">
        <f t="shared" si="127"/>
        <v>-11.572251864064672</v>
      </c>
      <c r="AK240">
        <f t="shared" si="128"/>
        <v>59.294717914236792</v>
      </c>
      <c r="AL240">
        <f>2*0.95*0.0000000567*(((DE240+$B$7)+273)^4-(AD240+273)^4)</f>
        <v>4.2470089883617455</v>
      </c>
      <c r="AM240">
        <f t="shared" si="129"/>
        <v>51.97346393736985</v>
      </c>
      <c r="AN240">
        <v>0</v>
      </c>
      <c r="AO240">
        <v>0</v>
      </c>
      <c r="AP240">
        <f>IF(AN240*$H$13&gt;=AR240,1,(AR240/(AR240-AN240*$H$13)))</f>
        <v>1</v>
      </c>
      <c r="AQ240">
        <f t="shared" si="130"/>
        <v>0</v>
      </c>
      <c r="AR240">
        <f>MAX(0,($B$13+$C$13*DJ240)/(1+$D$13*DJ240)*DC240/(DE240+273)*$E$13)</f>
        <v>53792.863737460822</v>
      </c>
      <c r="AS240" t="s">
        <v>1469</v>
      </c>
      <c r="AT240">
        <v>10533.8</v>
      </c>
      <c r="AU240">
        <v>639.95800000000008</v>
      </c>
      <c r="AV240">
        <v>3360.23</v>
      </c>
      <c r="AW240">
        <f t="shared" si="131"/>
        <v>0.80954934632450759</v>
      </c>
      <c r="AX240">
        <v>-1.0245577301294291</v>
      </c>
      <c r="AY240" t="s">
        <v>417</v>
      </c>
      <c r="AZ240" t="s">
        <v>417</v>
      </c>
      <c r="BA240">
        <v>0</v>
      </c>
      <c r="BB240">
        <v>0</v>
      </c>
      <c r="BC240" t="e">
        <f t="shared" si="132"/>
        <v>#DIV/0!</v>
      </c>
      <c r="BD240">
        <v>0.5</v>
      </c>
      <c r="BE240">
        <f t="shared" si="133"/>
        <v>2.0994204399923999E-2</v>
      </c>
      <c r="BF240">
        <f t="shared" si="134"/>
        <v>-1.0245577301294289</v>
      </c>
      <c r="BG240" t="e">
        <f t="shared" si="135"/>
        <v>#DIV/0!</v>
      </c>
      <c r="BH240">
        <f t="shared" si="136"/>
        <v>1.0576471520198934E-14</v>
      </c>
      <c r="BI240" t="e">
        <f t="shared" si="137"/>
        <v>#DIV/0!</v>
      </c>
      <c r="BJ240" t="e">
        <f t="shared" si="138"/>
        <v>#DIV/0!</v>
      </c>
      <c r="BK240" t="s">
        <v>417</v>
      </c>
      <c r="BL240">
        <v>0</v>
      </c>
      <c r="BM240" t="e">
        <f t="shared" si="139"/>
        <v>#DIV/0!</v>
      </c>
      <c r="BN240" t="e">
        <f t="shared" si="140"/>
        <v>#DIV/0!</v>
      </c>
      <c r="BO240" t="e">
        <f t="shared" si="141"/>
        <v>#DIV/0!</v>
      </c>
      <c r="BP240" t="e">
        <f t="shared" si="142"/>
        <v>#DIV/0!</v>
      </c>
      <c r="BQ240">
        <f t="shared" si="143"/>
        <v>0</v>
      </c>
      <c r="BR240">
        <f t="shared" si="144"/>
        <v>1.2352551509554928</v>
      </c>
      <c r="BS240" t="e">
        <f t="shared" si="145"/>
        <v>#DIV/0!</v>
      </c>
      <c r="BT240" t="e">
        <f t="shared" si="146"/>
        <v>#DIV/0!</v>
      </c>
      <c r="BU240">
        <v>3540</v>
      </c>
      <c r="BV240">
        <v>300</v>
      </c>
      <c r="BW240">
        <v>300</v>
      </c>
      <c r="BX240">
        <v>300</v>
      </c>
      <c r="BY240">
        <v>10533.8</v>
      </c>
      <c r="BZ240">
        <v>3258.5</v>
      </c>
      <c r="CA240">
        <v>-8.7330299999999993E-3</v>
      </c>
      <c r="CB240">
        <v>-34.51</v>
      </c>
      <c r="CC240" t="s">
        <v>417</v>
      </c>
      <c r="CD240" t="s">
        <v>417</v>
      </c>
      <c r="CE240" t="s">
        <v>417</v>
      </c>
      <c r="CF240" t="s">
        <v>417</v>
      </c>
      <c r="CG240" t="s">
        <v>417</v>
      </c>
      <c r="CH240" t="s">
        <v>417</v>
      </c>
      <c r="CI240" t="s">
        <v>417</v>
      </c>
      <c r="CJ240" t="s">
        <v>417</v>
      </c>
      <c r="CK240" t="s">
        <v>417</v>
      </c>
      <c r="CL240" t="s">
        <v>417</v>
      </c>
      <c r="CM240">
        <f>$B$11*DK240+$C$11*DL240+$F$11*DW240*(1-DZ240)</f>
        <v>4.9993099999999999E-2</v>
      </c>
      <c r="CN240">
        <f t="shared" si="147"/>
        <v>2.0994204399923999E-2</v>
      </c>
      <c r="CO240">
        <f>($B$11*$D$9+$C$11*$D$9+$F$11*((EJ240+EB240)/MAX(EJ240+EB240+EK240, 0.1)*$I$9+EK240/MAX(EJ240+EB240+EK240, 0.1)*$J$9))/($B$11+$C$11+$F$11)</f>
        <v>0.41994203999999996</v>
      </c>
      <c r="CP240">
        <f>($B$11*$K$9+$C$11*$K$9+$F$11*((EJ240+EB240)/MAX(EJ240+EB240+EK240, 0.1)*$P$9+EK240/MAX(EJ240+EB240+EK240, 0.1)*$Q$9))/($B$11+$C$11+$F$11)</f>
        <v>7.9788987599999986E-2</v>
      </c>
      <c r="CQ240">
        <v>6</v>
      </c>
      <c r="CR240">
        <v>0.5</v>
      </c>
      <c r="CS240" t="s">
        <v>418</v>
      </c>
      <c r="CT240">
        <v>2</v>
      </c>
      <c r="CU240">
        <v>1690423833.849999</v>
      </c>
      <c r="CV240">
        <v>409.82823333333329</v>
      </c>
      <c r="CW240">
        <v>408.91149999999988</v>
      </c>
      <c r="CX240">
        <v>17.682950000000002</v>
      </c>
      <c r="CY240">
        <v>17.425260000000002</v>
      </c>
      <c r="CZ240">
        <v>408.99123333333341</v>
      </c>
      <c r="DA240">
        <v>17.46895</v>
      </c>
      <c r="DB240">
        <v>600.18433333333337</v>
      </c>
      <c r="DC240">
        <v>101.0650666666667</v>
      </c>
      <c r="DD240">
        <v>9.9963336666666666E-2</v>
      </c>
      <c r="DE240">
        <v>25.012640000000001</v>
      </c>
      <c r="DF240">
        <v>24.639563333333331</v>
      </c>
      <c r="DG240">
        <v>999.9000000000002</v>
      </c>
      <c r="DH240">
        <v>0</v>
      </c>
      <c r="DI240">
        <v>0</v>
      </c>
      <c r="DJ240">
        <v>9999.2513333333318</v>
      </c>
      <c r="DK240">
        <v>0</v>
      </c>
      <c r="DL240">
        <v>0.28266200000000008</v>
      </c>
      <c r="DM240">
        <v>0.8991545666666666</v>
      </c>
      <c r="DN240">
        <v>417.18939999999998</v>
      </c>
      <c r="DO240">
        <v>416.16313333333329</v>
      </c>
      <c r="DP240">
        <v>0.26156903333333331</v>
      </c>
      <c r="DQ240">
        <v>408.91149999999988</v>
      </c>
      <c r="DR240">
        <v>17.425260000000002</v>
      </c>
      <c r="DS240">
        <v>1.787520999999999</v>
      </c>
      <c r="DT240">
        <v>1.761085666666667</v>
      </c>
      <c r="DU240">
        <v>15.67808333333333</v>
      </c>
      <c r="DV240">
        <v>15.445589999999999</v>
      </c>
      <c r="DW240">
        <v>4.9993099999999999E-2</v>
      </c>
      <c r="DX240">
        <v>0</v>
      </c>
      <c r="DY240">
        <v>0</v>
      </c>
      <c r="DZ240">
        <v>0</v>
      </c>
      <c r="EA240">
        <v>640.1586666666667</v>
      </c>
      <c r="EB240">
        <v>4.9993099999999999E-2</v>
      </c>
      <c r="EC240">
        <v>-5.8323333333333327</v>
      </c>
      <c r="ED240">
        <v>-1.5386666666666671</v>
      </c>
      <c r="EE240">
        <v>35.085099999999997</v>
      </c>
      <c r="EF240">
        <v>39.222700000000003</v>
      </c>
      <c r="EG240">
        <v>37.330900000000007</v>
      </c>
      <c r="EH240">
        <v>40.6873</v>
      </c>
      <c r="EI240">
        <v>37.764466666666657</v>
      </c>
      <c r="EJ240">
        <v>0</v>
      </c>
      <c r="EK240">
        <v>0</v>
      </c>
      <c r="EL240">
        <v>0</v>
      </c>
      <c r="EM240">
        <v>154</v>
      </c>
      <c r="EN240">
        <v>0</v>
      </c>
      <c r="EO240">
        <v>639.95800000000008</v>
      </c>
      <c r="EP240">
        <v>-3.4753846374050679</v>
      </c>
      <c r="EQ240">
        <v>-0.1646151526016692</v>
      </c>
      <c r="ER240">
        <v>-5.7904</v>
      </c>
      <c r="ES240">
        <v>15</v>
      </c>
      <c r="ET240">
        <v>1690423859.5999999</v>
      </c>
      <c r="EU240" t="s">
        <v>1470</v>
      </c>
      <c r="EV240">
        <v>1690423858.0999999</v>
      </c>
      <c r="EW240">
        <v>1690423859.5999999</v>
      </c>
      <c r="EX240">
        <v>180</v>
      </c>
      <c r="EY240">
        <v>1.7000000000000001E-2</v>
      </c>
      <c r="EZ240">
        <v>1E-3</v>
      </c>
      <c r="FA240">
        <v>0.83699999999999997</v>
      </c>
      <c r="FB240">
        <v>0.214</v>
      </c>
      <c r="FC240">
        <v>409</v>
      </c>
      <c r="FD240">
        <v>17</v>
      </c>
      <c r="FE240">
        <v>0.43</v>
      </c>
      <c r="FF240">
        <v>0.22</v>
      </c>
      <c r="FG240">
        <v>-0.99225208099101703</v>
      </c>
      <c r="FH240">
        <v>-0.15666537054383539</v>
      </c>
      <c r="FI240">
        <v>4.6345630172353797E-2</v>
      </c>
      <c r="FJ240">
        <v>1</v>
      </c>
      <c r="FK240">
        <v>0.8671928000000001</v>
      </c>
      <c r="FL240">
        <v>0.30672715947466972</v>
      </c>
      <c r="FM240">
        <v>5.5369731577911772E-2</v>
      </c>
      <c r="FN240">
        <v>1</v>
      </c>
      <c r="FO240">
        <v>409.79706666666681</v>
      </c>
      <c r="FP240">
        <v>0.61241379310345812</v>
      </c>
      <c r="FQ240">
        <v>4.6401819887688107E-2</v>
      </c>
      <c r="FR240">
        <v>1</v>
      </c>
      <c r="FS240">
        <v>0.26056390000000001</v>
      </c>
      <c r="FT240">
        <v>1.430868292682873E-2</v>
      </c>
      <c r="FU240">
        <v>1.9838540873763849E-3</v>
      </c>
      <c r="FV240">
        <v>1</v>
      </c>
      <c r="FW240">
        <v>17.684763333333329</v>
      </c>
      <c r="FX240">
        <v>0.1208676307007735</v>
      </c>
      <c r="FY240">
        <v>8.7596606986546921E-3</v>
      </c>
      <c r="FZ240">
        <v>1</v>
      </c>
      <c r="GA240">
        <v>5</v>
      </c>
      <c r="GB240">
        <v>5</v>
      </c>
      <c r="GC240" t="s">
        <v>420</v>
      </c>
      <c r="GD240">
        <v>3.1795900000000001</v>
      </c>
      <c r="GE240">
        <v>2.79704</v>
      </c>
      <c r="GF240">
        <v>0.103168</v>
      </c>
      <c r="GG240">
        <v>0.103653</v>
      </c>
      <c r="GH240">
        <v>9.7018099999999996E-2</v>
      </c>
      <c r="GI240">
        <v>9.7097799999999998E-2</v>
      </c>
      <c r="GJ240">
        <v>28030.3</v>
      </c>
      <c r="GK240">
        <v>22356.1</v>
      </c>
      <c r="GL240">
        <v>29203.9</v>
      </c>
      <c r="GM240">
        <v>24427.200000000001</v>
      </c>
      <c r="GN240">
        <v>33528</v>
      </c>
      <c r="GO240">
        <v>32184.7</v>
      </c>
      <c r="GP240">
        <v>40265.4</v>
      </c>
      <c r="GQ240">
        <v>39850.5</v>
      </c>
      <c r="GR240">
        <v>2.16838</v>
      </c>
      <c r="GS240">
        <v>1.9013500000000001</v>
      </c>
      <c r="GT240">
        <v>0.121973</v>
      </c>
      <c r="GU240">
        <v>0</v>
      </c>
      <c r="GV240">
        <v>22.649799999999999</v>
      </c>
      <c r="GW240">
        <v>999.9</v>
      </c>
      <c r="GX240">
        <v>63.8</v>
      </c>
      <c r="GY240">
        <v>27.7</v>
      </c>
      <c r="GZ240">
        <v>23.540700000000001</v>
      </c>
      <c r="HA240">
        <v>61.881799999999998</v>
      </c>
      <c r="HB240">
        <v>31.117799999999999</v>
      </c>
      <c r="HC240">
        <v>1</v>
      </c>
      <c r="HD240">
        <v>-0.112299</v>
      </c>
      <c r="HE240">
        <v>0</v>
      </c>
      <c r="HF240">
        <v>20.2957</v>
      </c>
      <c r="HG240">
        <v>5.2274700000000003</v>
      </c>
      <c r="HH240">
        <v>11.906599999999999</v>
      </c>
      <c r="HI240">
        <v>4.9644500000000003</v>
      </c>
      <c r="HJ240">
        <v>3.2919999999999998</v>
      </c>
      <c r="HK240">
        <v>9999</v>
      </c>
      <c r="HL240">
        <v>9999</v>
      </c>
      <c r="HM240">
        <v>9999</v>
      </c>
      <c r="HN240">
        <v>999.9</v>
      </c>
      <c r="HO240">
        <v>4.9701700000000004</v>
      </c>
      <c r="HP240">
        <v>1.8748400000000001</v>
      </c>
      <c r="HQ240">
        <v>1.87347</v>
      </c>
      <c r="HR240">
        <v>1.87256</v>
      </c>
      <c r="HS240">
        <v>1.8741000000000001</v>
      </c>
      <c r="HT240">
        <v>1.8691</v>
      </c>
      <c r="HU240">
        <v>1.8733200000000001</v>
      </c>
      <c r="HV240">
        <v>1.87836</v>
      </c>
      <c r="HW240">
        <v>0</v>
      </c>
      <c r="HX240">
        <v>0</v>
      </c>
      <c r="HY240">
        <v>0</v>
      </c>
      <c r="HZ240">
        <v>0</v>
      </c>
      <c r="IA240" t="s">
        <v>421</v>
      </c>
      <c r="IB240" t="s">
        <v>422</v>
      </c>
      <c r="IC240" t="s">
        <v>423</v>
      </c>
      <c r="ID240" t="s">
        <v>423</v>
      </c>
      <c r="IE240" t="s">
        <v>423</v>
      </c>
      <c r="IF240" t="s">
        <v>423</v>
      </c>
      <c r="IG240">
        <v>0</v>
      </c>
      <c r="IH240">
        <v>100</v>
      </c>
      <c r="II240">
        <v>100</v>
      </c>
      <c r="IJ240">
        <v>0.83699999999999997</v>
      </c>
      <c r="IK240">
        <v>0.214</v>
      </c>
      <c r="IL240">
        <v>0.79823484894792407</v>
      </c>
      <c r="IM240">
        <v>7.5022699049890511E-4</v>
      </c>
      <c r="IN240">
        <v>-1.9075414379404558E-6</v>
      </c>
      <c r="IO240">
        <v>4.87577687351772E-10</v>
      </c>
      <c r="IP240">
        <v>3.1843819397968549E-2</v>
      </c>
      <c r="IQ240">
        <v>-4.1806313054066763E-3</v>
      </c>
      <c r="IR240">
        <v>9.7520324251473139E-4</v>
      </c>
      <c r="IS240">
        <v>-7.2278216180753071E-6</v>
      </c>
      <c r="IT240">
        <v>1</v>
      </c>
      <c r="IU240">
        <v>1943</v>
      </c>
      <c r="IV240">
        <v>1</v>
      </c>
      <c r="IW240">
        <v>21</v>
      </c>
      <c r="IX240">
        <v>2.2000000000000002</v>
      </c>
      <c r="IY240">
        <v>2.2000000000000002</v>
      </c>
      <c r="IZ240">
        <v>1.0632299999999999</v>
      </c>
      <c r="JA240">
        <v>2.34619</v>
      </c>
      <c r="JB240">
        <v>1.42578</v>
      </c>
      <c r="JC240">
        <v>2.2717299999999998</v>
      </c>
      <c r="JD240">
        <v>1.5478499999999999</v>
      </c>
      <c r="JE240">
        <v>2.3010299999999999</v>
      </c>
      <c r="JF240">
        <v>31.041899999999998</v>
      </c>
      <c r="JG240">
        <v>13.3965</v>
      </c>
      <c r="JH240">
        <v>18</v>
      </c>
      <c r="JI240">
        <v>616.08600000000001</v>
      </c>
      <c r="JJ240">
        <v>431.24099999999999</v>
      </c>
      <c r="JK240">
        <v>24.8294</v>
      </c>
      <c r="JL240">
        <v>25.953800000000001</v>
      </c>
      <c r="JM240">
        <v>29.9999</v>
      </c>
      <c r="JN240">
        <v>26.0322</v>
      </c>
      <c r="JO240">
        <v>26.006399999999999</v>
      </c>
      <c r="JP240">
        <v>21.3093</v>
      </c>
      <c r="JQ240">
        <v>0</v>
      </c>
      <c r="JR240">
        <v>100</v>
      </c>
      <c r="JS240">
        <v>-999.9</v>
      </c>
      <c r="JT240">
        <v>408.82299999999998</v>
      </c>
      <c r="JU240">
        <v>25</v>
      </c>
      <c r="JV240">
        <v>95.128799999999998</v>
      </c>
      <c r="JW240">
        <v>101.39</v>
      </c>
    </row>
    <row r="241" spans="1:283" x14ac:dyDescent="0.2">
      <c r="A241">
        <v>225</v>
      </c>
      <c r="B241">
        <v>1690423976.5999999</v>
      </c>
      <c r="C241">
        <v>45606.5</v>
      </c>
      <c r="D241" t="s">
        <v>1471</v>
      </c>
      <c r="E241" t="s">
        <v>1472</v>
      </c>
      <c r="F241">
        <v>15</v>
      </c>
      <c r="P241">
        <v>1690423968.599999</v>
      </c>
      <c r="Q241">
        <f t="shared" si="111"/>
        <v>2.1629593593916073E-4</v>
      </c>
      <c r="R241">
        <f t="shared" si="112"/>
        <v>0.21629593593916072</v>
      </c>
      <c r="S241">
        <f t="shared" si="113"/>
        <v>-1.1807855720553988</v>
      </c>
      <c r="T241">
        <f t="shared" si="114"/>
        <v>409.95564516129042</v>
      </c>
      <c r="U241">
        <f t="shared" si="115"/>
        <v>515.41872210310714</v>
      </c>
      <c r="V241">
        <f t="shared" si="116"/>
        <v>52.14226011459408</v>
      </c>
      <c r="W241">
        <f t="shared" si="117"/>
        <v>41.473103262962304</v>
      </c>
      <c r="X241">
        <f t="shared" si="118"/>
        <v>1.6439096144907007E-2</v>
      </c>
      <c r="Y241">
        <f>IF(LEFT(CS241,1)&lt;&gt;"0",IF(LEFT(CS241,1)="1",3,CT241),$D$5+$E$5*(DJ241*DC241/($K$5*1000))+$F$5*(DJ241*DC241/($K$5*1000))*MAX(MIN(CQ241,$J$5),$I$5)*MAX(MIN(CQ241,$J$5),$I$5)+$G$5*MAX(MIN(CQ241,$J$5),$I$5)*(DJ241*DC241/($K$5*1000))+$H$5*(DJ241*DC241/($K$5*1000))*(DJ241*DC241/($K$5*1000)))</f>
        <v>2.9488236382485664</v>
      </c>
      <c r="Z241">
        <f t="shared" si="119"/>
        <v>1.6388352160275954E-2</v>
      </c>
      <c r="AA241">
        <f t="shared" si="120"/>
        <v>1.0247266114005357E-2</v>
      </c>
      <c r="AB241">
        <f t="shared" si="121"/>
        <v>3.9888988359855588E-3</v>
      </c>
      <c r="AC241">
        <f>(DE241+(AB241+2*0.95*0.0000000567*(((DE241+$B$7)+273)^4-(DE241+273)^4)-44100*Q241)/(1.84*29.3*Y241+8*0.95*0.0000000567*(DE241+273)^3))</f>
        <v>24.834373639680269</v>
      </c>
      <c r="AD241">
        <f>($C$7*DF241+$D$7*DG241+$E$7*AC241)</f>
        <v>24.495983870967741</v>
      </c>
      <c r="AE241">
        <f t="shared" si="122"/>
        <v>3.0853767407738144</v>
      </c>
      <c r="AF241">
        <f t="shared" si="123"/>
        <v>56.420990709075944</v>
      </c>
      <c r="AG241">
        <f t="shared" si="124"/>
        <v>1.7823100086831241</v>
      </c>
      <c r="AH241">
        <f t="shared" si="125"/>
        <v>3.1589484450446199</v>
      </c>
      <c r="AI241">
        <f t="shared" si="126"/>
        <v>1.3030667320906903</v>
      </c>
      <c r="AJ241">
        <f t="shared" si="127"/>
        <v>-9.538650774916988</v>
      </c>
      <c r="AK241">
        <f t="shared" si="128"/>
        <v>62.693341300637556</v>
      </c>
      <c r="AL241">
        <f>2*0.95*0.0000000567*(((DE241+$B$7)+273)^4-(AD241+273)^4)</f>
        <v>4.4832255602702062</v>
      </c>
      <c r="AM241">
        <f t="shared" si="129"/>
        <v>57.641904984826759</v>
      </c>
      <c r="AN241">
        <v>0</v>
      </c>
      <c r="AO241">
        <v>0</v>
      </c>
      <c r="AP241">
        <f>IF(AN241*$H$13&gt;=AR241,1,(AR241/(AR241-AN241*$H$13)))</f>
        <v>1</v>
      </c>
      <c r="AQ241">
        <f t="shared" si="130"/>
        <v>0</v>
      </c>
      <c r="AR241">
        <f>MAX(0,($B$13+$C$13*DJ241)/(1+$D$13*DJ241)*DC241/(DE241+273)*$E$13)</f>
        <v>53838.106898208833</v>
      </c>
      <c r="AS241" t="s">
        <v>1473</v>
      </c>
      <c r="AT241">
        <v>10540</v>
      </c>
      <c r="AU241">
        <v>660.46559999999999</v>
      </c>
      <c r="AV241">
        <v>3559.49</v>
      </c>
      <c r="AW241">
        <f t="shared" si="131"/>
        <v>0.81444937336528545</v>
      </c>
      <c r="AX241">
        <v>-1.180785572055342</v>
      </c>
      <c r="AY241" t="s">
        <v>417</v>
      </c>
      <c r="AZ241" t="s">
        <v>417</v>
      </c>
      <c r="BA241">
        <v>0</v>
      </c>
      <c r="BB241">
        <v>0</v>
      </c>
      <c r="BC241" t="e">
        <f t="shared" si="132"/>
        <v>#DIV/0!</v>
      </c>
      <c r="BD241">
        <v>0.5</v>
      </c>
      <c r="BE241">
        <f t="shared" si="133"/>
        <v>2.0994204399923999E-2</v>
      </c>
      <c r="BF241">
        <f t="shared" si="134"/>
        <v>-1.1807855720553988</v>
      </c>
      <c r="BG241" t="e">
        <f t="shared" si="135"/>
        <v>#DIV/0!</v>
      </c>
      <c r="BH241">
        <f t="shared" si="136"/>
        <v>-2.707576709170927E-12</v>
      </c>
      <c r="BI241" t="e">
        <f t="shared" si="137"/>
        <v>#DIV/0!</v>
      </c>
      <c r="BJ241" t="e">
        <f t="shared" si="138"/>
        <v>#DIV/0!</v>
      </c>
      <c r="BK241" t="s">
        <v>417</v>
      </c>
      <c r="BL241">
        <v>0</v>
      </c>
      <c r="BM241" t="e">
        <f t="shared" si="139"/>
        <v>#DIV/0!</v>
      </c>
      <c r="BN241" t="e">
        <f t="shared" si="140"/>
        <v>#DIV/0!</v>
      </c>
      <c r="BO241" t="e">
        <f t="shared" si="141"/>
        <v>#DIV/0!</v>
      </c>
      <c r="BP241" t="e">
        <f t="shared" si="142"/>
        <v>#DIV/0!</v>
      </c>
      <c r="BQ241">
        <f t="shared" si="143"/>
        <v>0</v>
      </c>
      <c r="BR241">
        <f t="shared" si="144"/>
        <v>1.2278234015553646</v>
      </c>
      <c r="BS241" t="e">
        <f t="shared" si="145"/>
        <v>#DIV/0!</v>
      </c>
      <c r="BT241" t="e">
        <f t="shared" si="146"/>
        <v>#DIV/0!</v>
      </c>
      <c r="BU241">
        <v>3541</v>
      </c>
      <c r="BV241">
        <v>300</v>
      </c>
      <c r="BW241">
        <v>300</v>
      </c>
      <c r="BX241">
        <v>300</v>
      </c>
      <c r="BY241">
        <v>10540</v>
      </c>
      <c r="BZ241">
        <v>3475.06</v>
      </c>
      <c r="CA241">
        <v>-8.7376299999999997E-3</v>
      </c>
      <c r="CB241">
        <v>-26.17</v>
      </c>
      <c r="CC241" t="s">
        <v>417</v>
      </c>
      <c r="CD241" t="s">
        <v>417</v>
      </c>
      <c r="CE241" t="s">
        <v>417</v>
      </c>
      <c r="CF241" t="s">
        <v>417</v>
      </c>
      <c r="CG241" t="s">
        <v>417</v>
      </c>
      <c r="CH241" t="s">
        <v>417</v>
      </c>
      <c r="CI241" t="s">
        <v>417</v>
      </c>
      <c r="CJ241" t="s">
        <v>417</v>
      </c>
      <c r="CK241" t="s">
        <v>417</v>
      </c>
      <c r="CL241" t="s">
        <v>417</v>
      </c>
      <c r="CM241">
        <f>$B$11*DK241+$C$11*DL241+$F$11*DW241*(1-DZ241)</f>
        <v>4.9993099999999999E-2</v>
      </c>
      <c r="CN241">
        <f t="shared" si="147"/>
        <v>2.0994204399923999E-2</v>
      </c>
      <c r="CO241">
        <f>($B$11*$D$9+$C$11*$D$9+$F$11*((EJ241+EB241)/MAX(EJ241+EB241+EK241, 0.1)*$I$9+EK241/MAX(EJ241+EB241+EK241, 0.1)*$J$9))/($B$11+$C$11+$F$11)</f>
        <v>0.41994203999999996</v>
      </c>
      <c r="CP241">
        <f>($B$11*$K$9+$C$11*$K$9+$F$11*((EJ241+EB241)/MAX(EJ241+EB241+EK241, 0.1)*$P$9+EK241/MAX(EJ241+EB241+EK241, 0.1)*$Q$9))/($B$11+$C$11+$F$11)</f>
        <v>7.9788987599999986E-2</v>
      </c>
      <c r="CQ241">
        <v>6</v>
      </c>
      <c r="CR241">
        <v>0.5</v>
      </c>
      <c r="CS241" t="s">
        <v>418</v>
      </c>
      <c r="CT241">
        <v>2</v>
      </c>
      <c r="CU241">
        <v>1690423968.599999</v>
      </c>
      <c r="CV241">
        <v>409.95564516129042</v>
      </c>
      <c r="CW241">
        <v>408.86390322580638</v>
      </c>
      <c r="CX241">
        <v>17.617877419354841</v>
      </c>
      <c r="CY241">
        <v>17.40546451612904</v>
      </c>
      <c r="CZ241">
        <v>409.12164516129042</v>
      </c>
      <c r="DA241">
        <v>17.40487741935484</v>
      </c>
      <c r="DB241">
        <v>600.20438709677433</v>
      </c>
      <c r="DC241">
        <v>101.0648709677419</v>
      </c>
      <c r="DD241">
        <v>9.9983700000000009E-2</v>
      </c>
      <c r="DE241">
        <v>24.890338709677419</v>
      </c>
      <c r="DF241">
        <v>24.495983870967741</v>
      </c>
      <c r="DG241">
        <v>999.90000000000032</v>
      </c>
      <c r="DH241">
        <v>0</v>
      </c>
      <c r="DI241">
        <v>0</v>
      </c>
      <c r="DJ241">
        <v>10003.758064516131</v>
      </c>
      <c r="DK241">
        <v>0</v>
      </c>
      <c r="DL241">
        <v>0.28266200000000008</v>
      </c>
      <c r="DM241">
        <v>1.0945428064516129</v>
      </c>
      <c r="DN241">
        <v>417.31258064516129</v>
      </c>
      <c r="DO241">
        <v>416.10651612903217</v>
      </c>
      <c r="DP241">
        <v>0.2171296129032258</v>
      </c>
      <c r="DQ241">
        <v>408.86390322580638</v>
      </c>
      <c r="DR241">
        <v>17.40546451612904</v>
      </c>
      <c r="DS241">
        <v>1.7810258064516129</v>
      </c>
      <c r="DT241">
        <v>1.7590819354838709</v>
      </c>
      <c r="DU241">
        <v>15.621251612903229</v>
      </c>
      <c r="DV241">
        <v>15.42785806451613</v>
      </c>
      <c r="DW241">
        <v>4.9993099999999999E-2</v>
      </c>
      <c r="DX241">
        <v>0</v>
      </c>
      <c r="DY241">
        <v>0</v>
      </c>
      <c r="DZ241">
        <v>0</v>
      </c>
      <c r="EA241">
        <v>660.29548387096781</v>
      </c>
      <c r="EB241">
        <v>4.9993099999999999E-2</v>
      </c>
      <c r="EC241">
        <v>-4.6561290322580646</v>
      </c>
      <c r="ED241">
        <v>-1.0816129032258059</v>
      </c>
      <c r="EE241">
        <v>35.432999999999993</v>
      </c>
      <c r="EF241">
        <v>39.721548387096767</v>
      </c>
      <c r="EG241">
        <v>37.709354838709679</v>
      </c>
      <c r="EH241">
        <v>41.743806451612897</v>
      </c>
      <c r="EI241">
        <v>38.186999999999983</v>
      </c>
      <c r="EJ241">
        <v>0</v>
      </c>
      <c r="EK241">
        <v>0</v>
      </c>
      <c r="EL241">
        <v>0</v>
      </c>
      <c r="EM241">
        <v>134.39999985694891</v>
      </c>
      <c r="EN241">
        <v>0</v>
      </c>
      <c r="EO241">
        <v>660.46559999999999</v>
      </c>
      <c r="EP241">
        <v>-0.38999999624105158</v>
      </c>
      <c r="EQ241">
        <v>8.2169230937252493</v>
      </c>
      <c r="ER241">
        <v>-4.7956000000000003</v>
      </c>
      <c r="ES241">
        <v>15</v>
      </c>
      <c r="ET241">
        <v>1690423993.5999999</v>
      </c>
      <c r="EU241" t="s">
        <v>1474</v>
      </c>
      <c r="EV241">
        <v>1690423992.5999999</v>
      </c>
      <c r="EW241">
        <v>1690423993.5999999</v>
      </c>
      <c r="EX241">
        <v>181</v>
      </c>
      <c r="EY241">
        <v>-4.0000000000000001E-3</v>
      </c>
      <c r="EZ241">
        <v>1E-3</v>
      </c>
      <c r="FA241">
        <v>0.83399999999999996</v>
      </c>
      <c r="FB241">
        <v>0.21299999999999999</v>
      </c>
      <c r="FC241">
        <v>409</v>
      </c>
      <c r="FD241">
        <v>17</v>
      </c>
      <c r="FE241">
        <v>0.54</v>
      </c>
      <c r="FF241">
        <v>0.14000000000000001</v>
      </c>
      <c r="FG241">
        <v>-1.1878754665757409</v>
      </c>
      <c r="FH241">
        <v>-0.1049703333433947</v>
      </c>
      <c r="FI241">
        <v>6.8565442578878755E-2</v>
      </c>
      <c r="FJ241">
        <v>1</v>
      </c>
      <c r="FK241">
        <v>1.1079316749999999</v>
      </c>
      <c r="FL241">
        <v>-0.19821157598499259</v>
      </c>
      <c r="FM241">
        <v>6.8014144708430868E-2</v>
      </c>
      <c r="FN241">
        <v>1</v>
      </c>
      <c r="FO241">
        <v>409.95996666666662</v>
      </c>
      <c r="FP241">
        <v>-0.20441379310439001</v>
      </c>
      <c r="FQ241">
        <v>4.2685269382098621E-2</v>
      </c>
      <c r="FR241">
        <v>1</v>
      </c>
      <c r="FS241">
        <v>0.21392732500000011</v>
      </c>
      <c r="FT241">
        <v>8.3717864915572024E-2</v>
      </c>
      <c r="FU241">
        <v>8.0868675282444822E-3</v>
      </c>
      <c r="FV241">
        <v>1</v>
      </c>
      <c r="FW241">
        <v>17.62312</v>
      </c>
      <c r="FX241">
        <v>0.120165517241375</v>
      </c>
      <c r="FY241">
        <v>8.6876694228082366E-3</v>
      </c>
      <c r="FZ241">
        <v>1</v>
      </c>
      <c r="GA241">
        <v>5</v>
      </c>
      <c r="GB241">
        <v>5</v>
      </c>
      <c r="GC241" t="s">
        <v>420</v>
      </c>
      <c r="GD241">
        <v>3.17997</v>
      </c>
      <c r="GE241">
        <v>2.7970199999999998</v>
      </c>
      <c r="GF241">
        <v>0.103186</v>
      </c>
      <c r="GG241">
        <v>0.103667</v>
      </c>
      <c r="GH241">
        <v>9.6774600000000002E-2</v>
      </c>
      <c r="GI241">
        <v>9.6991800000000003E-2</v>
      </c>
      <c r="GJ241">
        <v>28033.599999999999</v>
      </c>
      <c r="GK241">
        <v>22357</v>
      </c>
      <c r="GL241">
        <v>29207.7</v>
      </c>
      <c r="GM241">
        <v>24428.5</v>
      </c>
      <c r="GN241">
        <v>33541</v>
      </c>
      <c r="GO241">
        <v>32191</v>
      </c>
      <c r="GP241">
        <v>40270</v>
      </c>
      <c r="GQ241">
        <v>39853.5</v>
      </c>
      <c r="GR241">
        <v>2.1693500000000001</v>
      </c>
      <c r="GS241">
        <v>1.92435</v>
      </c>
      <c r="GT241">
        <v>0.12197</v>
      </c>
      <c r="GU241">
        <v>0</v>
      </c>
      <c r="GV241">
        <v>22.5106</v>
      </c>
      <c r="GW241">
        <v>999.9</v>
      </c>
      <c r="GX241">
        <v>63.8</v>
      </c>
      <c r="GY241">
        <v>27.6</v>
      </c>
      <c r="GZ241">
        <v>23.4025</v>
      </c>
      <c r="HA241">
        <v>62.091799999999999</v>
      </c>
      <c r="HB241">
        <v>29.984000000000002</v>
      </c>
      <c r="HC241">
        <v>1</v>
      </c>
      <c r="HD241">
        <v>-0.117063</v>
      </c>
      <c r="HE241">
        <v>0</v>
      </c>
      <c r="HF241">
        <v>20.295400000000001</v>
      </c>
      <c r="HG241">
        <v>5.2267200000000003</v>
      </c>
      <c r="HH241">
        <v>11.9062</v>
      </c>
      <c r="HI241">
        <v>4.9642999999999997</v>
      </c>
      <c r="HJ241">
        <v>3.2919999999999998</v>
      </c>
      <c r="HK241">
        <v>9999</v>
      </c>
      <c r="HL241">
        <v>9999</v>
      </c>
      <c r="HM241">
        <v>9999</v>
      </c>
      <c r="HN241">
        <v>999.9</v>
      </c>
      <c r="HO241">
        <v>4.9701899999999997</v>
      </c>
      <c r="HP241">
        <v>1.8747400000000001</v>
      </c>
      <c r="HQ241">
        <v>1.87347</v>
      </c>
      <c r="HR241">
        <v>1.87256</v>
      </c>
      <c r="HS241">
        <v>1.87408</v>
      </c>
      <c r="HT241">
        <v>1.86914</v>
      </c>
      <c r="HU241">
        <v>1.8733200000000001</v>
      </c>
      <c r="HV241">
        <v>1.87836</v>
      </c>
      <c r="HW241">
        <v>0</v>
      </c>
      <c r="HX241">
        <v>0</v>
      </c>
      <c r="HY241">
        <v>0</v>
      </c>
      <c r="HZ241">
        <v>0</v>
      </c>
      <c r="IA241" t="s">
        <v>421</v>
      </c>
      <c r="IB241" t="s">
        <v>422</v>
      </c>
      <c r="IC241" t="s">
        <v>423</v>
      </c>
      <c r="ID241" t="s">
        <v>423</v>
      </c>
      <c r="IE241" t="s">
        <v>423</v>
      </c>
      <c r="IF241" t="s">
        <v>423</v>
      </c>
      <c r="IG241">
        <v>0</v>
      </c>
      <c r="IH241">
        <v>100</v>
      </c>
      <c r="II241">
        <v>100</v>
      </c>
      <c r="IJ241">
        <v>0.83399999999999996</v>
      </c>
      <c r="IK241">
        <v>0.21299999999999999</v>
      </c>
      <c r="IL241">
        <v>0.815826095355349</v>
      </c>
      <c r="IM241">
        <v>7.5022699049890511E-4</v>
      </c>
      <c r="IN241">
        <v>-1.9075414379404558E-6</v>
      </c>
      <c r="IO241">
        <v>4.87577687351772E-10</v>
      </c>
      <c r="IP241">
        <v>3.3176126889614029E-2</v>
      </c>
      <c r="IQ241">
        <v>-4.1806313054066763E-3</v>
      </c>
      <c r="IR241">
        <v>9.7520324251473139E-4</v>
      </c>
      <c r="IS241">
        <v>-7.2278216180753071E-6</v>
      </c>
      <c r="IT241">
        <v>1</v>
      </c>
      <c r="IU241">
        <v>1943</v>
      </c>
      <c r="IV241">
        <v>1</v>
      </c>
      <c r="IW241">
        <v>21</v>
      </c>
      <c r="IX241">
        <v>2</v>
      </c>
      <c r="IY241">
        <v>1.9</v>
      </c>
      <c r="IZ241">
        <v>1.0632299999999999</v>
      </c>
      <c r="JA241">
        <v>2.32422</v>
      </c>
      <c r="JB241">
        <v>1.42578</v>
      </c>
      <c r="JC241">
        <v>2.2729499999999998</v>
      </c>
      <c r="JD241">
        <v>1.5478499999999999</v>
      </c>
      <c r="JE241">
        <v>2.3974600000000001</v>
      </c>
      <c r="JF241">
        <v>30.933499999999999</v>
      </c>
      <c r="JG241">
        <v>13.3878</v>
      </c>
      <c r="JH241">
        <v>18</v>
      </c>
      <c r="JI241">
        <v>616.01099999999997</v>
      </c>
      <c r="JJ241">
        <v>443.935</v>
      </c>
      <c r="JK241">
        <v>24.6752</v>
      </c>
      <c r="JL241">
        <v>25.901399999999999</v>
      </c>
      <c r="JM241">
        <v>29.9999</v>
      </c>
      <c r="JN241">
        <v>25.959199999999999</v>
      </c>
      <c r="JO241">
        <v>25.933</v>
      </c>
      <c r="JP241">
        <v>21.311599999999999</v>
      </c>
      <c r="JQ241">
        <v>0</v>
      </c>
      <c r="JR241">
        <v>100</v>
      </c>
      <c r="JS241">
        <v>-999.9</v>
      </c>
      <c r="JT241">
        <v>408.97500000000002</v>
      </c>
      <c r="JU241">
        <v>25</v>
      </c>
      <c r="JV241">
        <v>95.140299999999996</v>
      </c>
      <c r="JW241">
        <v>101.39700000000001</v>
      </c>
    </row>
    <row r="242" spans="1:283" x14ac:dyDescent="0.2">
      <c r="A242">
        <v>226</v>
      </c>
      <c r="B242">
        <v>1690424177.0999999</v>
      </c>
      <c r="C242">
        <v>45807</v>
      </c>
      <c r="D242" t="s">
        <v>1475</v>
      </c>
      <c r="E242" t="s">
        <v>1476</v>
      </c>
      <c r="F242">
        <v>15</v>
      </c>
      <c r="P242">
        <v>1690424169.349999</v>
      </c>
      <c r="Q242">
        <f t="shared" si="111"/>
        <v>5.2958291713935026E-4</v>
      </c>
      <c r="R242">
        <f t="shared" si="112"/>
        <v>0.52958291713935024</v>
      </c>
      <c r="S242">
        <f t="shared" si="113"/>
        <v>-0.88572156552880754</v>
      </c>
      <c r="T242">
        <f t="shared" si="114"/>
        <v>409.72893333333337</v>
      </c>
      <c r="U242">
        <f t="shared" si="115"/>
        <v>436.78130470475088</v>
      </c>
      <c r="V242">
        <f t="shared" si="116"/>
        <v>44.19572762045037</v>
      </c>
      <c r="W242">
        <f t="shared" si="117"/>
        <v>41.458432723118115</v>
      </c>
      <c r="X242">
        <f t="shared" si="118"/>
        <v>3.9376876877951439E-2</v>
      </c>
      <c r="Y242">
        <f>IF(LEFT(CS242,1)&lt;&gt;"0",IF(LEFT(CS242,1)="1",3,CT242),$D$5+$E$5*(DJ242*DC242/($K$5*1000))+$F$5*(DJ242*DC242/($K$5*1000))*MAX(MIN(CQ242,$J$5),$I$5)*MAX(MIN(CQ242,$J$5),$I$5)+$G$5*MAX(MIN(CQ242,$J$5),$I$5)*(DJ242*DC242/($K$5*1000))+$H$5*(DJ242*DC242/($K$5*1000))*(DJ242*DC242/($K$5*1000)))</f>
        <v>2.9484605256723873</v>
      </c>
      <c r="Z242">
        <f t="shared" si="119"/>
        <v>3.9087042483282416E-2</v>
      </c>
      <c r="AA242">
        <f t="shared" si="120"/>
        <v>2.4455264044006615E-2</v>
      </c>
      <c r="AB242">
        <f t="shared" si="121"/>
        <v>3.9888988359855588E-3</v>
      </c>
      <c r="AC242">
        <f>(DE242+(AB242+2*0.95*0.0000000567*(((DE242+$B$7)+273)^4-(DE242+273)^4)-44100*Q242)/(1.84*29.3*Y242+8*0.95*0.0000000567*(DE242+273)^3))</f>
        <v>24.809796323736542</v>
      </c>
      <c r="AD242">
        <f>($C$7*DF242+$D$7*DG242+$E$7*AC242)</f>
        <v>24.676256666666671</v>
      </c>
      <c r="AE242">
        <f t="shared" si="122"/>
        <v>3.1188208543565907</v>
      </c>
      <c r="AF242">
        <f t="shared" si="123"/>
        <v>56.192180070301191</v>
      </c>
      <c r="AG242">
        <f t="shared" si="124"/>
        <v>1.7810780506946766</v>
      </c>
      <c r="AH242">
        <f t="shared" si="125"/>
        <v>3.1696190617028859</v>
      </c>
      <c r="AI242">
        <f t="shared" si="126"/>
        <v>1.3377428036619141</v>
      </c>
      <c r="AJ242">
        <f t="shared" si="127"/>
        <v>-23.354606645845347</v>
      </c>
      <c r="AK242">
        <f t="shared" si="128"/>
        <v>43.015463058566588</v>
      </c>
      <c r="AL242">
        <f>2*0.95*0.0000000567*(((DE242+$B$7)+273)^4-(AD242+273)^4)</f>
        <v>3.0801030301008385</v>
      </c>
      <c r="AM242">
        <f t="shared" si="129"/>
        <v>22.744948341658066</v>
      </c>
      <c r="AN242">
        <v>0</v>
      </c>
      <c r="AO242">
        <v>0</v>
      </c>
      <c r="AP242">
        <f>IF(AN242*$H$13&gt;=AR242,1,(AR242/(AR242-AN242*$H$13)))</f>
        <v>1</v>
      </c>
      <c r="AQ242">
        <f t="shared" si="130"/>
        <v>0</v>
      </c>
      <c r="AR242">
        <f>MAX(0,($B$13+$C$13*DJ242)/(1+$D$13*DJ242)*DC242/(DE242+273)*$E$13)</f>
        <v>53817.68290209453</v>
      </c>
      <c r="AS242" t="s">
        <v>1477</v>
      </c>
      <c r="AT242">
        <v>10602.9</v>
      </c>
      <c r="AU242">
        <v>566.54719999999998</v>
      </c>
      <c r="AV242">
        <v>2561.12</v>
      </c>
      <c r="AW242">
        <f t="shared" si="131"/>
        <v>0.77878927969013556</v>
      </c>
      <c r="AX242">
        <v>-0.88572156552880754</v>
      </c>
      <c r="AY242" t="s">
        <v>417</v>
      </c>
      <c r="AZ242" t="s">
        <v>417</v>
      </c>
      <c r="BA242">
        <v>0</v>
      </c>
      <c r="BB242">
        <v>0</v>
      </c>
      <c r="BC242" t="e">
        <f t="shared" si="132"/>
        <v>#DIV/0!</v>
      </c>
      <c r="BD242">
        <v>0.5</v>
      </c>
      <c r="BE242">
        <f t="shared" si="133"/>
        <v>2.0994204399923999E-2</v>
      </c>
      <c r="BF242">
        <f t="shared" si="134"/>
        <v>-0.88572156552880754</v>
      </c>
      <c r="BG242" t="e">
        <f t="shared" si="135"/>
        <v>#DIV/0!</v>
      </c>
      <c r="BH242">
        <f t="shared" si="136"/>
        <v>0</v>
      </c>
      <c r="BI242" t="e">
        <f t="shared" si="137"/>
        <v>#DIV/0!</v>
      </c>
      <c r="BJ242" t="e">
        <f t="shared" si="138"/>
        <v>#DIV/0!</v>
      </c>
      <c r="BK242" t="s">
        <v>417</v>
      </c>
      <c r="BL242">
        <v>0</v>
      </c>
      <c r="BM242" t="e">
        <f t="shared" si="139"/>
        <v>#DIV/0!</v>
      </c>
      <c r="BN242" t="e">
        <f t="shared" si="140"/>
        <v>#DIV/0!</v>
      </c>
      <c r="BO242" t="e">
        <f t="shared" si="141"/>
        <v>#DIV/0!</v>
      </c>
      <c r="BP242" t="e">
        <f t="shared" si="142"/>
        <v>#DIV/0!</v>
      </c>
      <c r="BQ242">
        <f t="shared" si="143"/>
        <v>0</v>
      </c>
      <c r="BR242">
        <f t="shared" si="144"/>
        <v>1.2840443828372672</v>
      </c>
      <c r="BS242" t="e">
        <f t="shared" si="145"/>
        <v>#DIV/0!</v>
      </c>
      <c r="BT242" t="e">
        <f t="shared" si="146"/>
        <v>#DIV/0!</v>
      </c>
      <c r="BU242">
        <v>3542</v>
      </c>
      <c r="BV242">
        <v>300</v>
      </c>
      <c r="BW242">
        <v>300</v>
      </c>
      <c r="BX242">
        <v>300</v>
      </c>
      <c r="BY242">
        <v>10602.9</v>
      </c>
      <c r="BZ242">
        <v>2482.79</v>
      </c>
      <c r="CA242">
        <v>-8.7884699999999996E-3</v>
      </c>
      <c r="CB242">
        <v>-28.78</v>
      </c>
      <c r="CC242" t="s">
        <v>417</v>
      </c>
      <c r="CD242" t="s">
        <v>417</v>
      </c>
      <c r="CE242" t="s">
        <v>417</v>
      </c>
      <c r="CF242" t="s">
        <v>417</v>
      </c>
      <c r="CG242" t="s">
        <v>417</v>
      </c>
      <c r="CH242" t="s">
        <v>417</v>
      </c>
      <c r="CI242" t="s">
        <v>417</v>
      </c>
      <c r="CJ242" t="s">
        <v>417</v>
      </c>
      <c r="CK242" t="s">
        <v>417</v>
      </c>
      <c r="CL242" t="s">
        <v>417</v>
      </c>
      <c r="CM242">
        <f>$B$11*DK242+$C$11*DL242+$F$11*DW242*(1-DZ242)</f>
        <v>4.9993099999999999E-2</v>
      </c>
      <c r="CN242">
        <f t="shared" si="147"/>
        <v>2.0994204399923999E-2</v>
      </c>
      <c r="CO242">
        <f>($B$11*$D$9+$C$11*$D$9+$F$11*((EJ242+EB242)/MAX(EJ242+EB242+EK242, 0.1)*$I$9+EK242/MAX(EJ242+EB242+EK242, 0.1)*$J$9))/($B$11+$C$11+$F$11)</f>
        <v>0.41994203999999996</v>
      </c>
      <c r="CP242">
        <f>($B$11*$K$9+$C$11*$K$9+$F$11*((EJ242+EB242)/MAX(EJ242+EB242+EK242, 0.1)*$P$9+EK242/MAX(EJ242+EB242+EK242, 0.1)*$Q$9))/($B$11+$C$11+$F$11)</f>
        <v>7.9788987599999986E-2</v>
      </c>
      <c r="CQ242">
        <v>6</v>
      </c>
      <c r="CR242">
        <v>0.5</v>
      </c>
      <c r="CS242" t="s">
        <v>418</v>
      </c>
      <c r="CT242">
        <v>2</v>
      </c>
      <c r="CU242">
        <v>1690424169.349999</v>
      </c>
      <c r="CV242">
        <v>409.72893333333337</v>
      </c>
      <c r="CW242">
        <v>409.06040000000007</v>
      </c>
      <c r="CX242">
        <v>17.60219</v>
      </c>
      <c r="CY242">
        <v>17.082086666666669</v>
      </c>
      <c r="CZ242">
        <v>408.94293333333337</v>
      </c>
      <c r="DA242">
        <v>17.396190000000001</v>
      </c>
      <c r="DB242">
        <v>600.18200000000002</v>
      </c>
      <c r="DC242">
        <v>101.0850333333333</v>
      </c>
      <c r="DD242">
        <v>9.9992546666666682E-2</v>
      </c>
      <c r="DE242">
        <v>24.946866666666661</v>
      </c>
      <c r="DF242">
        <v>24.676256666666671</v>
      </c>
      <c r="DG242">
        <v>999.9000000000002</v>
      </c>
      <c r="DH242">
        <v>0</v>
      </c>
      <c r="DI242">
        <v>0</v>
      </c>
      <c r="DJ242">
        <v>9999.6996666666691</v>
      </c>
      <c r="DK242">
        <v>0</v>
      </c>
      <c r="DL242">
        <v>0.28266200000000008</v>
      </c>
      <c r="DM242">
        <v>0.71576040000000007</v>
      </c>
      <c r="DN242">
        <v>417.12343333333331</v>
      </c>
      <c r="DO242">
        <v>416.16946666666672</v>
      </c>
      <c r="DP242">
        <v>0.5322914666666666</v>
      </c>
      <c r="DQ242">
        <v>409.06040000000007</v>
      </c>
      <c r="DR242">
        <v>17.082086666666669</v>
      </c>
      <c r="DS242">
        <v>1.7805500000000001</v>
      </c>
      <c r="DT242">
        <v>1.7267436666666669</v>
      </c>
      <c r="DU242">
        <v>15.61707333333333</v>
      </c>
      <c r="DV242">
        <v>15.138956666666671</v>
      </c>
      <c r="DW242">
        <v>4.9993099999999999E-2</v>
      </c>
      <c r="DX242">
        <v>0</v>
      </c>
      <c r="DY242">
        <v>0</v>
      </c>
      <c r="DZ242">
        <v>0</v>
      </c>
      <c r="EA242">
        <v>566.89199999999994</v>
      </c>
      <c r="EB242">
        <v>4.9993099999999999E-2</v>
      </c>
      <c r="EC242">
        <v>-5.6523333333333339</v>
      </c>
      <c r="ED242">
        <v>-1.968333333333333</v>
      </c>
      <c r="EE242">
        <v>34.728999999999999</v>
      </c>
      <c r="EF242">
        <v>38.474733333333333</v>
      </c>
      <c r="EG242">
        <v>36.937066666666659</v>
      </c>
      <c r="EH242">
        <v>39.374733333333317</v>
      </c>
      <c r="EI242">
        <v>37.287199999999991</v>
      </c>
      <c r="EJ242">
        <v>0</v>
      </c>
      <c r="EK242">
        <v>0</v>
      </c>
      <c r="EL242">
        <v>0</v>
      </c>
      <c r="EM242">
        <v>199.5999999046326</v>
      </c>
      <c r="EN242">
        <v>0</v>
      </c>
      <c r="EO242">
        <v>566.54719999999998</v>
      </c>
      <c r="EP242">
        <v>1.193076903838155</v>
      </c>
      <c r="EQ242">
        <v>-6.2592307896515003</v>
      </c>
      <c r="ER242">
        <v>-5.5536000000000003</v>
      </c>
      <c r="ES242">
        <v>15</v>
      </c>
      <c r="ET242">
        <v>1690424200.0999999</v>
      </c>
      <c r="EU242" t="s">
        <v>1478</v>
      </c>
      <c r="EV242">
        <v>1690424200.0999999</v>
      </c>
      <c r="EW242">
        <v>1690424195.0999999</v>
      </c>
      <c r="EX242">
        <v>182</v>
      </c>
      <c r="EY242">
        <v>-4.8000000000000001E-2</v>
      </c>
      <c r="EZ242">
        <v>0</v>
      </c>
      <c r="FA242">
        <v>0.78600000000000003</v>
      </c>
      <c r="FB242">
        <v>0.20599999999999999</v>
      </c>
      <c r="FC242">
        <v>409</v>
      </c>
      <c r="FD242">
        <v>17</v>
      </c>
      <c r="FE242">
        <v>0.28000000000000003</v>
      </c>
      <c r="FF242">
        <v>0.15</v>
      </c>
      <c r="FG242">
        <v>-0.9346515974820363</v>
      </c>
      <c r="FH242">
        <v>0.10015176329421931</v>
      </c>
      <c r="FI242">
        <v>2.3335056246249809E-2</v>
      </c>
      <c r="FJ242">
        <v>1</v>
      </c>
      <c r="FK242">
        <v>0.7039140487804878</v>
      </c>
      <c r="FL242">
        <v>0.128136836236934</v>
      </c>
      <c r="FM242">
        <v>3.296658787166272E-2</v>
      </c>
      <c r="FN242">
        <v>1</v>
      </c>
      <c r="FO242">
        <v>409.76019354838701</v>
      </c>
      <c r="FP242">
        <v>0.80869354838641672</v>
      </c>
      <c r="FQ242">
        <v>6.4720949071373809E-2</v>
      </c>
      <c r="FR242">
        <v>1</v>
      </c>
      <c r="FS242">
        <v>0.52873490243902443</v>
      </c>
      <c r="FT242">
        <v>5.7882459930313927E-2</v>
      </c>
      <c r="FU242">
        <v>5.8905448371340593E-3</v>
      </c>
      <c r="FV242">
        <v>1</v>
      </c>
      <c r="FW242">
        <v>17.61498709677419</v>
      </c>
      <c r="FX242">
        <v>-2.2664516129070628E-2</v>
      </c>
      <c r="FY242">
        <v>1.798698801281214E-3</v>
      </c>
      <c r="FZ242">
        <v>1</v>
      </c>
      <c r="GA242">
        <v>5</v>
      </c>
      <c r="GB242">
        <v>5</v>
      </c>
      <c r="GC242" t="s">
        <v>420</v>
      </c>
      <c r="GD242">
        <v>3.18005</v>
      </c>
      <c r="GE242">
        <v>2.7968700000000002</v>
      </c>
      <c r="GF242">
        <v>0.103244</v>
      </c>
      <c r="GG242">
        <v>0.103768</v>
      </c>
      <c r="GH242">
        <v>9.6729899999999994E-2</v>
      </c>
      <c r="GI242">
        <v>9.5724799999999999E-2</v>
      </c>
      <c r="GJ242">
        <v>28041.4</v>
      </c>
      <c r="GK242">
        <v>22361.9</v>
      </c>
      <c r="GL242">
        <v>29216.6</v>
      </c>
      <c r="GM242">
        <v>24435.599999999999</v>
      </c>
      <c r="GN242">
        <v>33552.300000000003</v>
      </c>
      <c r="GO242">
        <v>32245.8</v>
      </c>
      <c r="GP242">
        <v>40281.800000000003</v>
      </c>
      <c r="GQ242">
        <v>39864.699999999997</v>
      </c>
      <c r="GR242">
        <v>2.1741799999999998</v>
      </c>
      <c r="GS242">
        <v>1.9283300000000001</v>
      </c>
      <c r="GT242">
        <v>6.8753999999999996E-2</v>
      </c>
      <c r="GU242">
        <v>0</v>
      </c>
      <c r="GV242">
        <v>23.571300000000001</v>
      </c>
      <c r="GW242">
        <v>999.9</v>
      </c>
      <c r="GX242">
        <v>63.9</v>
      </c>
      <c r="GY242">
        <v>27.4</v>
      </c>
      <c r="GZ242">
        <v>23.162500000000001</v>
      </c>
      <c r="HA242">
        <v>61.821800000000003</v>
      </c>
      <c r="HB242">
        <v>29.6234</v>
      </c>
      <c r="HC242">
        <v>1</v>
      </c>
      <c r="HD242">
        <v>-0.13220499999999999</v>
      </c>
      <c r="HE242">
        <v>0</v>
      </c>
      <c r="HF242">
        <v>20.295500000000001</v>
      </c>
      <c r="HG242">
        <v>5.2265699999999997</v>
      </c>
      <c r="HH242">
        <v>11.902699999999999</v>
      </c>
      <c r="HI242">
        <v>4.9643499999999996</v>
      </c>
      <c r="HJ242">
        <v>3.2919999999999998</v>
      </c>
      <c r="HK242">
        <v>9999</v>
      </c>
      <c r="HL242">
        <v>9999</v>
      </c>
      <c r="HM242">
        <v>9999</v>
      </c>
      <c r="HN242">
        <v>999.9</v>
      </c>
      <c r="HO242">
        <v>4.97018</v>
      </c>
      <c r="HP242">
        <v>1.87476</v>
      </c>
      <c r="HQ242">
        <v>1.87347</v>
      </c>
      <c r="HR242">
        <v>1.87256</v>
      </c>
      <c r="HS242">
        <v>1.87408</v>
      </c>
      <c r="HT242">
        <v>1.8691199999999999</v>
      </c>
      <c r="HU242">
        <v>1.8733200000000001</v>
      </c>
      <c r="HV242">
        <v>1.87836</v>
      </c>
      <c r="HW242">
        <v>0</v>
      </c>
      <c r="HX242">
        <v>0</v>
      </c>
      <c r="HY242">
        <v>0</v>
      </c>
      <c r="HZ242">
        <v>0</v>
      </c>
      <c r="IA242" t="s">
        <v>421</v>
      </c>
      <c r="IB242" t="s">
        <v>422</v>
      </c>
      <c r="IC242" t="s">
        <v>423</v>
      </c>
      <c r="ID242" t="s">
        <v>423</v>
      </c>
      <c r="IE242" t="s">
        <v>423</v>
      </c>
      <c r="IF242" t="s">
        <v>423</v>
      </c>
      <c r="IG242">
        <v>0</v>
      </c>
      <c r="IH242">
        <v>100</v>
      </c>
      <c r="II242">
        <v>100</v>
      </c>
      <c r="IJ242">
        <v>0.78600000000000003</v>
      </c>
      <c r="IK242">
        <v>0.20599999999999999</v>
      </c>
      <c r="IL242">
        <v>0.81204901625735071</v>
      </c>
      <c r="IM242">
        <v>7.5022699049890511E-4</v>
      </c>
      <c r="IN242">
        <v>-1.9075414379404558E-6</v>
      </c>
      <c r="IO242">
        <v>4.87577687351772E-10</v>
      </c>
      <c r="IP242">
        <v>3.3855515643531682E-2</v>
      </c>
      <c r="IQ242">
        <v>-4.1806313054066763E-3</v>
      </c>
      <c r="IR242">
        <v>9.7520324251473139E-4</v>
      </c>
      <c r="IS242">
        <v>-7.2278216180753071E-6</v>
      </c>
      <c r="IT242">
        <v>1</v>
      </c>
      <c r="IU242">
        <v>1943</v>
      </c>
      <c r="IV242">
        <v>1</v>
      </c>
      <c r="IW242">
        <v>21</v>
      </c>
      <c r="IX242">
        <v>3.1</v>
      </c>
      <c r="IY242">
        <v>3.1</v>
      </c>
      <c r="IZ242">
        <v>1.0632299999999999</v>
      </c>
      <c r="JA242">
        <v>2.2802699999999998</v>
      </c>
      <c r="JB242">
        <v>1.42578</v>
      </c>
      <c r="JC242">
        <v>2.2729499999999998</v>
      </c>
      <c r="JD242">
        <v>1.5478499999999999</v>
      </c>
      <c r="JE242">
        <v>2.4621599999999999</v>
      </c>
      <c r="JF242">
        <v>30.782</v>
      </c>
      <c r="JG242">
        <v>13.3528</v>
      </c>
      <c r="JH242">
        <v>18</v>
      </c>
      <c r="JI242">
        <v>617.601</v>
      </c>
      <c r="JJ242">
        <v>444.80700000000002</v>
      </c>
      <c r="JK242">
        <v>24.5839</v>
      </c>
      <c r="JL242">
        <v>25.6921</v>
      </c>
      <c r="JM242">
        <v>29.999500000000001</v>
      </c>
      <c r="JN242">
        <v>25.7819</v>
      </c>
      <c r="JO242">
        <v>25.751200000000001</v>
      </c>
      <c r="JP242">
        <v>21.308800000000002</v>
      </c>
      <c r="JQ242">
        <v>0</v>
      </c>
      <c r="JR242">
        <v>100</v>
      </c>
      <c r="JS242">
        <v>-999.9</v>
      </c>
      <c r="JT242">
        <v>409.06299999999999</v>
      </c>
      <c r="JU242">
        <v>25</v>
      </c>
      <c r="JV242">
        <v>95.168700000000001</v>
      </c>
      <c r="JW242">
        <v>101.426</v>
      </c>
    </row>
    <row r="243" spans="1:283" x14ac:dyDescent="0.2">
      <c r="A243">
        <v>227</v>
      </c>
      <c r="B243">
        <v>1690425049.5</v>
      </c>
      <c r="C243">
        <v>46679.400000095367</v>
      </c>
      <c r="D243" t="s">
        <v>1479</v>
      </c>
      <c r="E243" t="s">
        <v>1480</v>
      </c>
      <c r="F243">
        <v>15</v>
      </c>
      <c r="P243">
        <v>1690425041.5</v>
      </c>
      <c r="Q243">
        <f t="shared" si="111"/>
        <v>2.4572457367883253E-4</v>
      </c>
      <c r="R243">
        <f t="shared" si="112"/>
        <v>0.24572457367883255</v>
      </c>
      <c r="S243">
        <f t="shared" si="113"/>
        <v>-1.4285718184323379</v>
      </c>
      <c r="T243">
        <f t="shared" si="114"/>
        <v>410.70829032258058</v>
      </c>
      <c r="U243">
        <f t="shared" si="115"/>
        <v>515.98242465046576</v>
      </c>
      <c r="V243">
        <f t="shared" si="116"/>
        <v>52.219950853629513</v>
      </c>
      <c r="W243">
        <f t="shared" si="117"/>
        <v>41.565692378673539</v>
      </c>
      <c r="X243">
        <f t="shared" si="118"/>
        <v>2.0046208886414875E-2</v>
      </c>
      <c r="Y243">
        <f>IF(LEFT(CS243,1)&lt;&gt;"0",IF(LEFT(CS243,1)="1",3,CT243),$D$5+$E$5*(DJ243*DC243/($K$5*1000))+$F$5*(DJ243*DC243/($K$5*1000))*MAX(MIN(CQ243,$J$5),$I$5)*MAX(MIN(CQ243,$J$5),$I$5)+$G$5*MAX(MIN(CQ243,$J$5),$I$5)*(DJ243*DC243/($K$5*1000))+$H$5*(DJ243*DC243/($K$5*1000))*(DJ243*DC243/($K$5*1000)))</f>
        <v>2.9487131469424659</v>
      </c>
      <c r="Z243">
        <f t="shared" si="119"/>
        <v>1.9970805308580506E-2</v>
      </c>
      <c r="AA243">
        <f t="shared" si="120"/>
        <v>1.2488504288271801E-2</v>
      </c>
      <c r="AB243">
        <f t="shared" si="121"/>
        <v>3.9888988359855588E-3</v>
      </c>
      <c r="AC243">
        <f>(DE243+(AB243+2*0.95*0.0000000567*(((DE243+$B$7)+273)^4-(DE243+273)^4)-44100*Q243)/(1.84*29.3*Y243+8*0.95*0.0000000567*(DE243+273)^3))</f>
        <v>24.126352876585198</v>
      </c>
      <c r="AD243">
        <f>($C$7*DF243+$D$7*DG243+$E$7*AC243)</f>
        <v>23.911812903225812</v>
      </c>
      <c r="AE243">
        <f t="shared" si="122"/>
        <v>2.9791456142027406</v>
      </c>
      <c r="AF243">
        <f t="shared" si="123"/>
        <v>58.200343636130349</v>
      </c>
      <c r="AG243">
        <f t="shared" si="124"/>
        <v>1.763075911203543</v>
      </c>
      <c r="AH243">
        <f t="shared" si="125"/>
        <v>3.0293221672819097</v>
      </c>
      <c r="AI243">
        <f t="shared" si="126"/>
        <v>1.2160697029991976</v>
      </c>
      <c r="AJ243">
        <f t="shared" si="127"/>
        <v>-10.836453699236515</v>
      </c>
      <c r="AK243">
        <f t="shared" si="128"/>
        <v>44.218559311578623</v>
      </c>
      <c r="AL243">
        <f>2*0.95*0.0000000567*(((DE243+$B$7)+273)^4-(AD243+273)^4)</f>
        <v>3.1417812299020342</v>
      </c>
      <c r="AM243">
        <f t="shared" si="129"/>
        <v>36.52787574108013</v>
      </c>
      <c r="AN243">
        <v>53</v>
      </c>
      <c r="AO243">
        <v>9</v>
      </c>
      <c r="AP243">
        <f>IF(AN243*$H$13&gt;=AR243,1,(AR243/(AR243-AN243*$H$13)))</f>
        <v>1</v>
      </c>
      <c r="AQ243">
        <f t="shared" si="130"/>
        <v>0</v>
      </c>
      <c r="AR243">
        <f>MAX(0,($B$13+$C$13*DJ243)/(1+$D$13*DJ243)*DC243/(DE243+273)*$E$13)</f>
        <v>53962.608223333897</v>
      </c>
      <c r="AS243" t="s">
        <v>1481</v>
      </c>
      <c r="AT243">
        <v>10535.6</v>
      </c>
      <c r="AU243">
        <v>646.08720000000005</v>
      </c>
      <c r="AV243">
        <v>3186.06</v>
      </c>
      <c r="AW243">
        <f t="shared" si="131"/>
        <v>0.79721436507787047</v>
      </c>
      <c r="AX243">
        <v>-1.428571818432395</v>
      </c>
      <c r="AY243" t="s">
        <v>417</v>
      </c>
      <c r="AZ243" t="s">
        <v>417</v>
      </c>
      <c r="BA243">
        <v>0</v>
      </c>
      <c r="BB243">
        <v>0</v>
      </c>
      <c r="BC243" t="e">
        <f t="shared" si="132"/>
        <v>#DIV/0!</v>
      </c>
      <c r="BD243">
        <v>0.5</v>
      </c>
      <c r="BE243">
        <f t="shared" si="133"/>
        <v>2.0994204399923999E-2</v>
      </c>
      <c r="BF243">
        <f t="shared" si="134"/>
        <v>-1.4285718184323379</v>
      </c>
      <c r="BG243" t="e">
        <f t="shared" si="135"/>
        <v>#DIV/0!</v>
      </c>
      <c r="BH243">
        <f t="shared" si="136"/>
        <v>2.7181531806911257E-12</v>
      </c>
      <c r="BI243" t="e">
        <f t="shared" si="137"/>
        <v>#DIV/0!</v>
      </c>
      <c r="BJ243" t="e">
        <f t="shared" si="138"/>
        <v>#DIV/0!</v>
      </c>
      <c r="BK243" t="s">
        <v>417</v>
      </c>
      <c r="BL243">
        <v>0</v>
      </c>
      <c r="BM243" t="e">
        <f t="shared" si="139"/>
        <v>#DIV/0!</v>
      </c>
      <c r="BN243" t="e">
        <f t="shared" si="140"/>
        <v>#DIV/0!</v>
      </c>
      <c r="BO243" t="e">
        <f t="shared" si="141"/>
        <v>#DIV/0!</v>
      </c>
      <c r="BP243" t="e">
        <f t="shared" si="142"/>
        <v>#DIV/0!</v>
      </c>
      <c r="BQ243">
        <f t="shared" si="143"/>
        <v>0</v>
      </c>
      <c r="BR243">
        <f t="shared" si="144"/>
        <v>1.2543677633083314</v>
      </c>
      <c r="BS243" t="e">
        <f t="shared" si="145"/>
        <v>#DIV/0!</v>
      </c>
      <c r="BT243" t="e">
        <f t="shared" si="146"/>
        <v>#DIV/0!</v>
      </c>
      <c r="BU243">
        <v>3543</v>
      </c>
      <c r="BV243">
        <v>300</v>
      </c>
      <c r="BW243">
        <v>300</v>
      </c>
      <c r="BX243">
        <v>300</v>
      </c>
      <c r="BY243">
        <v>10535.6</v>
      </c>
      <c r="BZ243">
        <v>3086.98</v>
      </c>
      <c r="CA243">
        <v>-8.7334500000000002E-3</v>
      </c>
      <c r="CB243">
        <v>-30.52</v>
      </c>
      <c r="CC243" t="s">
        <v>417</v>
      </c>
      <c r="CD243" t="s">
        <v>417</v>
      </c>
      <c r="CE243" t="s">
        <v>417</v>
      </c>
      <c r="CF243" t="s">
        <v>417</v>
      </c>
      <c r="CG243" t="s">
        <v>417</v>
      </c>
      <c r="CH243" t="s">
        <v>417</v>
      </c>
      <c r="CI243" t="s">
        <v>417</v>
      </c>
      <c r="CJ243" t="s">
        <v>417</v>
      </c>
      <c r="CK243" t="s">
        <v>417</v>
      </c>
      <c r="CL243" t="s">
        <v>417</v>
      </c>
      <c r="CM243">
        <f>$B$11*DK243+$C$11*DL243+$F$11*DW243*(1-DZ243)</f>
        <v>4.9993099999999999E-2</v>
      </c>
      <c r="CN243">
        <f t="shared" si="147"/>
        <v>2.0994204399923999E-2</v>
      </c>
      <c r="CO243">
        <f>($B$11*$D$9+$C$11*$D$9+$F$11*((EJ243+EB243)/MAX(EJ243+EB243+EK243, 0.1)*$I$9+EK243/MAX(EJ243+EB243+EK243, 0.1)*$J$9))/($B$11+$C$11+$F$11)</f>
        <v>0.41994203999999996</v>
      </c>
      <c r="CP243">
        <f>($B$11*$K$9+$C$11*$K$9+$F$11*((EJ243+EB243)/MAX(EJ243+EB243+EK243, 0.1)*$P$9+EK243/MAX(EJ243+EB243+EK243, 0.1)*$Q$9))/($B$11+$C$11+$F$11)</f>
        <v>7.9788987599999986E-2</v>
      </c>
      <c r="CQ243">
        <v>6</v>
      </c>
      <c r="CR243">
        <v>0.5</v>
      </c>
      <c r="CS243" t="s">
        <v>418</v>
      </c>
      <c r="CT243">
        <v>2</v>
      </c>
      <c r="CU243">
        <v>1690425041.5</v>
      </c>
      <c r="CV243">
        <v>410.70829032258058</v>
      </c>
      <c r="CW243">
        <v>409.38112903225812</v>
      </c>
      <c r="CX243">
        <v>17.42085483870968</v>
      </c>
      <c r="CY243">
        <v>17.179500000000001</v>
      </c>
      <c r="CZ243">
        <v>410.06229032258062</v>
      </c>
      <c r="DA243">
        <v>17.194854838709681</v>
      </c>
      <c r="DB243">
        <v>600.22125806451629</v>
      </c>
      <c r="DC243">
        <v>101.1048387096774</v>
      </c>
      <c r="DD243">
        <v>0.1000635483870968</v>
      </c>
      <c r="DE243">
        <v>24.18996774193549</v>
      </c>
      <c r="DF243">
        <v>23.911812903225812</v>
      </c>
      <c r="DG243">
        <v>999.90000000000032</v>
      </c>
      <c r="DH243">
        <v>0</v>
      </c>
      <c r="DI243">
        <v>0</v>
      </c>
      <c r="DJ243">
        <v>9999.1758064516107</v>
      </c>
      <c r="DK243">
        <v>0</v>
      </c>
      <c r="DL243">
        <v>0.28266200000000008</v>
      </c>
      <c r="DM243">
        <v>1.465893548387097</v>
      </c>
      <c r="DN243">
        <v>418.12596774193543</v>
      </c>
      <c r="DO243">
        <v>416.53709677419351</v>
      </c>
      <c r="DP243">
        <v>0.22909070967741929</v>
      </c>
      <c r="DQ243">
        <v>409.38112903225812</v>
      </c>
      <c r="DR243">
        <v>17.179500000000001</v>
      </c>
      <c r="DS243">
        <v>1.7600919354838711</v>
      </c>
      <c r="DT243">
        <v>1.7369300000000001</v>
      </c>
      <c r="DU243">
        <v>15.436800000000011</v>
      </c>
      <c r="DV243">
        <v>15.230464516129031</v>
      </c>
      <c r="DW243">
        <v>4.9993099999999999E-2</v>
      </c>
      <c r="DX243">
        <v>0</v>
      </c>
      <c r="DY243">
        <v>0</v>
      </c>
      <c r="DZ243">
        <v>0</v>
      </c>
      <c r="EA243">
        <v>646.05032258064512</v>
      </c>
      <c r="EB243">
        <v>4.9993099999999999E-2</v>
      </c>
      <c r="EC243">
        <v>-5.4741935483870972</v>
      </c>
      <c r="ED243">
        <v>-1.298064516129033</v>
      </c>
      <c r="EE243">
        <v>35.25</v>
      </c>
      <c r="EF243">
        <v>39.25</v>
      </c>
      <c r="EG243">
        <v>37.5</v>
      </c>
      <c r="EH243">
        <v>41.941064516129011</v>
      </c>
      <c r="EI243">
        <v>38.061999999999983</v>
      </c>
      <c r="EJ243">
        <v>0</v>
      </c>
      <c r="EK243">
        <v>0</v>
      </c>
      <c r="EL243">
        <v>0</v>
      </c>
      <c r="EM243">
        <v>871.79999995231628</v>
      </c>
      <c r="EN243">
        <v>0</v>
      </c>
      <c r="EO243">
        <v>646.08720000000005</v>
      </c>
      <c r="EP243">
        <v>-1.7661537399670071</v>
      </c>
      <c r="EQ243">
        <v>7.1984614635125066</v>
      </c>
      <c r="ER243">
        <v>-5.4535999999999998</v>
      </c>
      <c r="ES243">
        <v>15</v>
      </c>
      <c r="ET243">
        <v>1690425069.5</v>
      </c>
      <c r="EU243" t="s">
        <v>1482</v>
      </c>
      <c r="EV243">
        <v>1690425069.5</v>
      </c>
      <c r="EW243">
        <v>1690425066.5</v>
      </c>
      <c r="EX243">
        <v>183</v>
      </c>
      <c r="EY243">
        <v>-0.14000000000000001</v>
      </c>
      <c r="EZ243">
        <v>1.9E-2</v>
      </c>
      <c r="FA243">
        <v>0.64600000000000002</v>
      </c>
      <c r="FB243">
        <v>0.22600000000000001</v>
      </c>
      <c r="FC243">
        <v>409</v>
      </c>
      <c r="FD243">
        <v>17</v>
      </c>
      <c r="FE243">
        <v>0.4</v>
      </c>
      <c r="FF243">
        <v>0.17</v>
      </c>
      <c r="FG243">
        <v>-1.56718422524953</v>
      </c>
      <c r="FH243">
        <v>0.25973974984784992</v>
      </c>
      <c r="FI243">
        <v>3.7420171070605572E-2</v>
      </c>
      <c r="FJ243">
        <v>1</v>
      </c>
      <c r="FK243">
        <v>1.5289712195121949</v>
      </c>
      <c r="FL243">
        <v>-0.92993895470382693</v>
      </c>
      <c r="FM243">
        <v>0.1105369822275613</v>
      </c>
      <c r="FN243">
        <v>1</v>
      </c>
      <c r="FO243">
        <v>410.8869354838709</v>
      </c>
      <c r="FP243">
        <v>-2.3016774193567771</v>
      </c>
      <c r="FQ243">
        <v>0.17350410155677601</v>
      </c>
      <c r="FR243">
        <v>1</v>
      </c>
      <c r="FS243">
        <v>0.21438660975609761</v>
      </c>
      <c r="FT243">
        <v>0.24990727526132381</v>
      </c>
      <c r="FU243">
        <v>2.469752294074621E-2</v>
      </c>
      <c r="FV243">
        <v>1</v>
      </c>
      <c r="FW243">
        <v>17.407322580645161</v>
      </c>
      <c r="FX243">
        <v>7.3519354838668116E-2</v>
      </c>
      <c r="FY243">
        <v>6.0958848984465457E-3</v>
      </c>
      <c r="FZ243">
        <v>1</v>
      </c>
      <c r="GA243">
        <v>5</v>
      </c>
      <c r="GB243">
        <v>5</v>
      </c>
      <c r="GC243" t="s">
        <v>420</v>
      </c>
      <c r="GD243">
        <v>3.1825700000000001</v>
      </c>
      <c r="GE243">
        <v>2.79664</v>
      </c>
      <c r="GF243">
        <v>0.103992</v>
      </c>
      <c r="GG243">
        <v>0.104377</v>
      </c>
      <c r="GH243">
        <v>9.64922E-2</v>
      </c>
      <c r="GI243">
        <v>9.6570000000000003E-2</v>
      </c>
      <c r="GJ243">
        <v>28144.3</v>
      </c>
      <c r="GK243">
        <v>22433.5</v>
      </c>
      <c r="GL243">
        <v>29336.2</v>
      </c>
      <c r="GM243">
        <v>24520.799999999999</v>
      </c>
      <c r="GN243">
        <v>33689.800000000003</v>
      </c>
      <c r="GO243">
        <v>32323.7</v>
      </c>
      <c r="GP243">
        <v>40438.699999999997</v>
      </c>
      <c r="GQ243">
        <v>40001</v>
      </c>
      <c r="GR243">
        <v>2.09958</v>
      </c>
      <c r="GS243">
        <v>1.94895</v>
      </c>
      <c r="GT243">
        <v>9.9405599999999997E-2</v>
      </c>
      <c r="GU243">
        <v>0</v>
      </c>
      <c r="GV243">
        <v>22.271000000000001</v>
      </c>
      <c r="GW243">
        <v>999.9</v>
      </c>
      <c r="GX243">
        <v>62.6</v>
      </c>
      <c r="GY243">
        <v>26.5</v>
      </c>
      <c r="GZ243">
        <v>21.518599999999999</v>
      </c>
      <c r="HA243">
        <v>62.491799999999998</v>
      </c>
      <c r="HB243">
        <v>30.348600000000001</v>
      </c>
      <c r="HC243">
        <v>1</v>
      </c>
      <c r="HD243">
        <v>-0.31325199999999997</v>
      </c>
      <c r="HE243">
        <v>0</v>
      </c>
      <c r="HF243">
        <v>20.2941</v>
      </c>
      <c r="HG243">
        <v>5.2282200000000003</v>
      </c>
      <c r="HH243">
        <v>11.902100000000001</v>
      </c>
      <c r="HI243">
        <v>4.9653499999999999</v>
      </c>
      <c r="HJ243">
        <v>3.2919999999999998</v>
      </c>
      <c r="HK243">
        <v>9999</v>
      </c>
      <c r="HL243">
        <v>9999</v>
      </c>
      <c r="HM243">
        <v>9999</v>
      </c>
      <c r="HN243">
        <v>999.9</v>
      </c>
      <c r="HO243">
        <v>4.9701300000000002</v>
      </c>
      <c r="HP243">
        <v>1.87459</v>
      </c>
      <c r="HQ243">
        <v>1.8733</v>
      </c>
      <c r="HR243">
        <v>1.87233</v>
      </c>
      <c r="HS243">
        <v>1.87395</v>
      </c>
      <c r="HT243">
        <v>1.8689199999999999</v>
      </c>
      <c r="HU243">
        <v>1.87317</v>
      </c>
      <c r="HV243">
        <v>1.8782000000000001</v>
      </c>
      <c r="HW243">
        <v>0</v>
      </c>
      <c r="HX243">
        <v>0</v>
      </c>
      <c r="HY243">
        <v>0</v>
      </c>
      <c r="HZ243">
        <v>0</v>
      </c>
      <c r="IA243" t="s">
        <v>421</v>
      </c>
      <c r="IB243" t="s">
        <v>422</v>
      </c>
      <c r="IC243" t="s">
        <v>423</v>
      </c>
      <c r="ID243" t="s">
        <v>423</v>
      </c>
      <c r="IE243" t="s">
        <v>423</v>
      </c>
      <c r="IF243" t="s">
        <v>423</v>
      </c>
      <c r="IG243">
        <v>0</v>
      </c>
      <c r="IH243">
        <v>100</v>
      </c>
      <c r="II243">
        <v>100</v>
      </c>
      <c r="IJ243">
        <v>0.64600000000000002</v>
      </c>
      <c r="IK243">
        <v>0.22600000000000001</v>
      </c>
      <c r="IL243">
        <v>0.7643511581223541</v>
      </c>
      <c r="IM243">
        <v>7.5022699049890511E-4</v>
      </c>
      <c r="IN243">
        <v>-1.9075414379404558E-6</v>
      </c>
      <c r="IO243">
        <v>4.87577687351772E-10</v>
      </c>
      <c r="IP243">
        <v>3.4037187149894267E-2</v>
      </c>
      <c r="IQ243">
        <v>-4.1806313054066763E-3</v>
      </c>
      <c r="IR243">
        <v>9.7520324251473139E-4</v>
      </c>
      <c r="IS243">
        <v>-7.2278216180753071E-6</v>
      </c>
      <c r="IT243">
        <v>1</v>
      </c>
      <c r="IU243">
        <v>1943</v>
      </c>
      <c r="IV243">
        <v>1</v>
      </c>
      <c r="IW243">
        <v>21</v>
      </c>
      <c r="IX243">
        <v>14.2</v>
      </c>
      <c r="IY243">
        <v>14.2</v>
      </c>
      <c r="IZ243">
        <v>1.0437000000000001</v>
      </c>
      <c r="JA243">
        <v>2.3962400000000001</v>
      </c>
      <c r="JB243">
        <v>1.42578</v>
      </c>
      <c r="JC243">
        <v>2.2729499999999998</v>
      </c>
      <c r="JD243">
        <v>1.5478499999999999</v>
      </c>
      <c r="JE243">
        <v>2.4475099999999999</v>
      </c>
      <c r="JF243">
        <v>29.091799999999999</v>
      </c>
      <c r="JG243">
        <v>13.055099999999999</v>
      </c>
      <c r="JH243">
        <v>18</v>
      </c>
      <c r="JI243">
        <v>543.72500000000002</v>
      </c>
      <c r="JJ243">
        <v>438.755</v>
      </c>
      <c r="JK243">
        <v>23.648</v>
      </c>
      <c r="JL243">
        <v>23.3962</v>
      </c>
      <c r="JM243">
        <v>30.0001</v>
      </c>
      <c r="JN243">
        <v>23.546299999999999</v>
      </c>
      <c r="JO243">
        <v>23.536000000000001</v>
      </c>
      <c r="JP243">
        <v>20.901</v>
      </c>
      <c r="JQ243">
        <v>0</v>
      </c>
      <c r="JR243">
        <v>100</v>
      </c>
      <c r="JS243">
        <v>-999.9</v>
      </c>
      <c r="JT243">
        <v>409.05099999999999</v>
      </c>
      <c r="JU243">
        <v>22</v>
      </c>
      <c r="JV243">
        <v>95.547300000000007</v>
      </c>
      <c r="JW243">
        <v>101.77500000000001</v>
      </c>
    </row>
    <row r="244" spans="1:283" x14ac:dyDescent="0.2">
      <c r="A244">
        <v>228</v>
      </c>
      <c r="B244">
        <v>1690425147</v>
      </c>
      <c r="C244">
        <v>46776.900000095367</v>
      </c>
      <c r="D244" t="s">
        <v>1483</v>
      </c>
      <c r="E244" t="s">
        <v>1484</v>
      </c>
      <c r="F244">
        <v>15</v>
      </c>
      <c r="P244">
        <v>1690425139.25</v>
      </c>
      <c r="Q244">
        <f t="shared" si="111"/>
        <v>5.3178076513706594E-4</v>
      </c>
      <c r="R244">
        <f t="shared" si="112"/>
        <v>0.53178076513706596</v>
      </c>
      <c r="S244">
        <f t="shared" si="113"/>
        <v>-1.2005410943355272</v>
      </c>
      <c r="T244">
        <f t="shared" si="114"/>
        <v>409.83623333333333</v>
      </c>
      <c r="U244">
        <f t="shared" si="115"/>
        <v>444.04366988902405</v>
      </c>
      <c r="V244">
        <f t="shared" si="116"/>
        <v>44.939137707307637</v>
      </c>
      <c r="W244">
        <f t="shared" si="117"/>
        <v>41.477197348211057</v>
      </c>
      <c r="X244">
        <f t="shared" si="118"/>
        <v>4.5870855125908341E-2</v>
      </c>
      <c r="Y244">
        <f>IF(LEFT(CS244,1)&lt;&gt;"0",IF(LEFT(CS244,1)="1",3,CT244),$D$5+$E$5*(DJ244*DC244/($K$5*1000))+$F$5*(DJ244*DC244/($K$5*1000))*MAX(MIN(CQ244,$J$5),$I$5)*MAX(MIN(CQ244,$J$5),$I$5)+$G$5*MAX(MIN(CQ244,$J$5),$I$5)*(DJ244*DC244/($K$5*1000))+$H$5*(DJ244*DC244/($K$5*1000))*(DJ244*DC244/($K$5*1000)))</f>
        <v>2.9485501240293988</v>
      </c>
      <c r="Z244">
        <f t="shared" si="119"/>
        <v>4.5478065977867951E-2</v>
      </c>
      <c r="AA244">
        <f t="shared" si="120"/>
        <v>2.8458801308167626E-2</v>
      </c>
      <c r="AB244">
        <f t="shared" si="121"/>
        <v>3.9888988359855588E-3</v>
      </c>
      <c r="AC244">
        <f>(DE244+(AB244+2*0.95*0.0000000567*(((DE244+$B$7)+273)^4-(DE244+273)^4)-44100*Q244)/(1.84*29.3*Y244+8*0.95*0.0000000567*(DE244+273)^3))</f>
        <v>23.846402235253457</v>
      </c>
      <c r="AD244">
        <f>($C$7*DF244+$D$7*DG244+$E$7*AC244)</f>
        <v>23.605816666666669</v>
      </c>
      <c r="AE244">
        <f t="shared" si="122"/>
        <v>2.9247875947660447</v>
      </c>
      <c r="AF244">
        <f t="shared" si="123"/>
        <v>59.116422611361351</v>
      </c>
      <c r="AG244">
        <f t="shared" si="124"/>
        <v>1.7688342634657768</v>
      </c>
      <c r="AH244">
        <f t="shared" si="125"/>
        <v>2.9921199310288298</v>
      </c>
      <c r="AI244">
        <f t="shared" si="126"/>
        <v>1.1559533313002679</v>
      </c>
      <c r="AJ244">
        <f t="shared" si="127"/>
        <v>-23.451531742544606</v>
      </c>
      <c r="AK244">
        <f t="shared" si="128"/>
        <v>60.137002852989959</v>
      </c>
      <c r="AL244">
        <f>2*0.95*0.0000000567*(((DE244+$B$7)+273)^4-(AD244+273)^4)</f>
        <v>4.2620080463174697</v>
      </c>
      <c r="AM244">
        <f t="shared" si="129"/>
        <v>40.951468055598809</v>
      </c>
      <c r="AN244">
        <v>0</v>
      </c>
      <c r="AO244">
        <v>0</v>
      </c>
      <c r="AP244">
        <f>IF(AN244*$H$13&gt;=AR244,1,(AR244/(AR244-AN244*$H$13)))</f>
        <v>1</v>
      </c>
      <c r="AQ244">
        <f t="shared" si="130"/>
        <v>0</v>
      </c>
      <c r="AR244">
        <f>MAX(0,($B$13+$C$13*DJ244)/(1+$D$13*DJ244)*DC244/(DE244+273)*$E$13)</f>
        <v>53995.200681643328</v>
      </c>
      <c r="AS244" t="s">
        <v>1485</v>
      </c>
      <c r="AT244">
        <v>10478.700000000001</v>
      </c>
      <c r="AU244">
        <v>631.21079999999995</v>
      </c>
      <c r="AV244">
        <v>3198.05</v>
      </c>
      <c r="AW244">
        <f t="shared" si="131"/>
        <v>0.80262635043229469</v>
      </c>
      <c r="AX244">
        <v>-1.200541094335527</v>
      </c>
      <c r="AY244" t="s">
        <v>417</v>
      </c>
      <c r="AZ244" t="s">
        <v>417</v>
      </c>
      <c r="BA244">
        <v>0</v>
      </c>
      <c r="BB244">
        <v>0</v>
      </c>
      <c r="BC244" t="e">
        <f t="shared" si="132"/>
        <v>#DIV/0!</v>
      </c>
      <c r="BD244">
        <v>0.5</v>
      </c>
      <c r="BE244">
        <f t="shared" si="133"/>
        <v>2.0994204399923999E-2</v>
      </c>
      <c r="BF244">
        <f t="shared" si="134"/>
        <v>-1.2005410943355272</v>
      </c>
      <c r="BG244" t="e">
        <f t="shared" si="135"/>
        <v>#DIV/0!</v>
      </c>
      <c r="BH244">
        <f t="shared" si="136"/>
        <v>-1.0576471520198934E-14</v>
      </c>
      <c r="BI244" t="e">
        <f t="shared" si="137"/>
        <v>#DIV/0!</v>
      </c>
      <c r="BJ244" t="e">
        <f t="shared" si="138"/>
        <v>#DIV/0!</v>
      </c>
      <c r="BK244" t="s">
        <v>417</v>
      </c>
      <c r="BL244">
        <v>0</v>
      </c>
      <c r="BM244" t="e">
        <f t="shared" si="139"/>
        <v>#DIV/0!</v>
      </c>
      <c r="BN244" t="e">
        <f t="shared" si="140"/>
        <v>#DIV/0!</v>
      </c>
      <c r="BO244" t="e">
        <f t="shared" si="141"/>
        <v>#DIV/0!</v>
      </c>
      <c r="BP244" t="e">
        <f t="shared" si="142"/>
        <v>#DIV/0!</v>
      </c>
      <c r="BQ244">
        <f t="shared" si="143"/>
        <v>0</v>
      </c>
      <c r="BR244">
        <f t="shared" si="144"/>
        <v>1.2459097554689049</v>
      </c>
      <c r="BS244" t="e">
        <f t="shared" si="145"/>
        <v>#DIV/0!</v>
      </c>
      <c r="BT244" t="e">
        <f t="shared" si="146"/>
        <v>#DIV/0!</v>
      </c>
      <c r="BU244">
        <v>3544</v>
      </c>
      <c r="BV244">
        <v>300</v>
      </c>
      <c r="BW244">
        <v>300</v>
      </c>
      <c r="BX244">
        <v>300</v>
      </c>
      <c r="BY244">
        <v>10478.700000000001</v>
      </c>
      <c r="BZ244">
        <v>3158.93</v>
      </c>
      <c r="CA244">
        <v>-8.6852300000000004E-3</v>
      </c>
      <c r="CB244">
        <v>-7.63</v>
      </c>
      <c r="CC244" t="s">
        <v>417</v>
      </c>
      <c r="CD244" t="s">
        <v>417</v>
      </c>
      <c r="CE244" t="s">
        <v>417</v>
      </c>
      <c r="CF244" t="s">
        <v>417</v>
      </c>
      <c r="CG244" t="s">
        <v>417</v>
      </c>
      <c r="CH244" t="s">
        <v>417</v>
      </c>
      <c r="CI244" t="s">
        <v>417</v>
      </c>
      <c r="CJ244" t="s">
        <v>417</v>
      </c>
      <c r="CK244" t="s">
        <v>417</v>
      </c>
      <c r="CL244" t="s">
        <v>417</v>
      </c>
      <c r="CM244">
        <f>$B$11*DK244+$C$11*DL244+$F$11*DW244*(1-DZ244)</f>
        <v>4.9993099999999999E-2</v>
      </c>
      <c r="CN244">
        <f t="shared" si="147"/>
        <v>2.0994204399923999E-2</v>
      </c>
      <c r="CO244">
        <f>($B$11*$D$9+$C$11*$D$9+$F$11*((EJ244+EB244)/MAX(EJ244+EB244+EK244, 0.1)*$I$9+EK244/MAX(EJ244+EB244+EK244, 0.1)*$J$9))/($B$11+$C$11+$F$11)</f>
        <v>0.41994203999999996</v>
      </c>
      <c r="CP244">
        <f>($B$11*$K$9+$C$11*$K$9+$F$11*((EJ244+EB244)/MAX(EJ244+EB244+EK244, 0.1)*$P$9+EK244/MAX(EJ244+EB244+EK244, 0.1)*$Q$9))/($B$11+$C$11+$F$11)</f>
        <v>7.9788987599999986E-2</v>
      </c>
      <c r="CQ244">
        <v>6</v>
      </c>
      <c r="CR244">
        <v>0.5</v>
      </c>
      <c r="CS244" t="s">
        <v>418</v>
      </c>
      <c r="CT244">
        <v>2</v>
      </c>
      <c r="CU244">
        <v>1690425139.25</v>
      </c>
      <c r="CV244">
        <v>409.83623333333333</v>
      </c>
      <c r="CW244">
        <v>408.85386666666659</v>
      </c>
      <c r="CX244">
        <v>17.477853333333329</v>
      </c>
      <c r="CY244">
        <v>16.955490000000001</v>
      </c>
      <c r="CZ244">
        <v>409.16623333333331</v>
      </c>
      <c r="DA244">
        <v>17.26685333333333</v>
      </c>
      <c r="DB244">
        <v>600.14133333333325</v>
      </c>
      <c r="DC244">
        <v>101.1042666666666</v>
      </c>
      <c r="DD244">
        <v>0.1000534366666667</v>
      </c>
      <c r="DE244">
        <v>23.984126666666661</v>
      </c>
      <c r="DF244">
        <v>23.605816666666669</v>
      </c>
      <c r="DG244">
        <v>999.9000000000002</v>
      </c>
      <c r="DH244">
        <v>0</v>
      </c>
      <c r="DI244">
        <v>0</v>
      </c>
      <c r="DJ244">
        <v>9998.3063333333375</v>
      </c>
      <c r="DK244">
        <v>0</v>
      </c>
      <c r="DL244">
        <v>0.28266200000000008</v>
      </c>
      <c r="DM244">
        <v>0.95735996666666667</v>
      </c>
      <c r="DN244">
        <v>417.11143333333342</v>
      </c>
      <c r="DO244">
        <v>415.90576666666658</v>
      </c>
      <c r="DP244">
        <v>0.54588490000000001</v>
      </c>
      <c r="DQ244">
        <v>408.85386666666659</v>
      </c>
      <c r="DR244">
        <v>16.955490000000001</v>
      </c>
      <c r="DS244">
        <v>1.769463666666667</v>
      </c>
      <c r="DT244">
        <v>1.7142729999999999</v>
      </c>
      <c r="DU244">
        <v>15.51962333333333</v>
      </c>
      <c r="DV244">
        <v>15.026263333333331</v>
      </c>
      <c r="DW244">
        <v>4.9993099999999999E-2</v>
      </c>
      <c r="DX244">
        <v>0</v>
      </c>
      <c r="DY244">
        <v>0</v>
      </c>
      <c r="DZ244">
        <v>0</v>
      </c>
      <c r="EA244">
        <v>630.81433333333337</v>
      </c>
      <c r="EB244">
        <v>4.9993099999999999E-2</v>
      </c>
      <c r="EC244">
        <v>-4.8463333333333347</v>
      </c>
      <c r="ED244">
        <v>-2.1603333333333339</v>
      </c>
      <c r="EE244">
        <v>35.10596666666666</v>
      </c>
      <c r="EF244">
        <v>38.381066666666662</v>
      </c>
      <c r="EG244">
        <v>37.093499999999992</v>
      </c>
      <c r="EH244">
        <v>40.091399999999993</v>
      </c>
      <c r="EI244">
        <v>37.126800000000003</v>
      </c>
      <c r="EJ244">
        <v>0</v>
      </c>
      <c r="EK244">
        <v>0</v>
      </c>
      <c r="EL244">
        <v>0</v>
      </c>
      <c r="EM244">
        <v>96.799999952316284</v>
      </c>
      <c r="EN244">
        <v>0</v>
      </c>
      <c r="EO244">
        <v>631.21079999999995</v>
      </c>
      <c r="EP244">
        <v>-1.132307967467963</v>
      </c>
      <c r="EQ244">
        <v>-9.5923075403922553</v>
      </c>
      <c r="ER244">
        <v>-5.2063999999999986</v>
      </c>
      <c r="ES244">
        <v>15</v>
      </c>
      <c r="ET244">
        <v>1690425167</v>
      </c>
      <c r="EU244" t="s">
        <v>1486</v>
      </c>
      <c r="EV244">
        <v>1690425164</v>
      </c>
      <c r="EW244">
        <v>1690425167</v>
      </c>
      <c r="EX244">
        <v>184</v>
      </c>
      <c r="EY244">
        <v>2.4E-2</v>
      </c>
      <c r="EZ244">
        <v>-7.0000000000000001E-3</v>
      </c>
      <c r="FA244">
        <v>0.67</v>
      </c>
      <c r="FB244">
        <v>0.21099999999999999</v>
      </c>
      <c r="FC244">
        <v>409</v>
      </c>
      <c r="FD244">
        <v>17</v>
      </c>
      <c r="FE244">
        <v>0.53</v>
      </c>
      <c r="FF244">
        <v>0.17</v>
      </c>
      <c r="FG244">
        <v>-1.197714890925307</v>
      </c>
      <c r="FH244">
        <v>0.84721162551476992</v>
      </c>
      <c r="FI244">
        <v>6.7193231185763355E-2</v>
      </c>
      <c r="FJ244">
        <v>1</v>
      </c>
      <c r="FK244">
        <v>0.99622975609756093</v>
      </c>
      <c r="FL244">
        <v>-0.7501253101045281</v>
      </c>
      <c r="FM244">
        <v>8.4543105103696392E-2</v>
      </c>
      <c r="FN244">
        <v>1</v>
      </c>
      <c r="FO244">
        <v>409.81251612903208</v>
      </c>
      <c r="FP244">
        <v>-3.1935483872932448E-3</v>
      </c>
      <c r="FQ244">
        <v>1.889678410554951E-2</v>
      </c>
      <c r="FR244">
        <v>1</v>
      </c>
      <c r="FS244">
        <v>0.52652182926829272</v>
      </c>
      <c r="FT244">
        <v>0.33514929616724698</v>
      </c>
      <c r="FU244">
        <v>3.3493633337420753E-2</v>
      </c>
      <c r="FV244">
        <v>1</v>
      </c>
      <c r="FW244">
        <v>17.501061290322578</v>
      </c>
      <c r="FX244">
        <v>8.2838709676967409E-3</v>
      </c>
      <c r="FY244">
        <v>2.417900638231189E-3</v>
      </c>
      <c r="FZ244">
        <v>1</v>
      </c>
      <c r="GA244">
        <v>5</v>
      </c>
      <c r="GB244">
        <v>5</v>
      </c>
      <c r="GC244" t="s">
        <v>420</v>
      </c>
      <c r="GD244">
        <v>3.18255</v>
      </c>
      <c r="GE244">
        <v>2.79671</v>
      </c>
      <c r="GF244">
        <v>0.10388699999999999</v>
      </c>
      <c r="GG244">
        <v>0.104354</v>
      </c>
      <c r="GH244">
        <v>9.6759899999999996E-2</v>
      </c>
      <c r="GI244">
        <v>9.5629099999999995E-2</v>
      </c>
      <c r="GJ244">
        <v>28140.1</v>
      </c>
      <c r="GK244">
        <v>22428.5</v>
      </c>
      <c r="GL244">
        <v>29328.6</v>
      </c>
      <c r="GM244">
        <v>24515</v>
      </c>
      <c r="GN244">
        <v>33671.1</v>
      </c>
      <c r="GO244">
        <v>32349.200000000001</v>
      </c>
      <c r="GP244">
        <v>40428.6</v>
      </c>
      <c r="GQ244">
        <v>39990.1</v>
      </c>
      <c r="GR244">
        <v>2.1994500000000001</v>
      </c>
      <c r="GS244">
        <v>1.9693000000000001</v>
      </c>
      <c r="GT244">
        <v>9.63807E-2</v>
      </c>
      <c r="GU244">
        <v>0</v>
      </c>
      <c r="GV244">
        <v>22.009499999999999</v>
      </c>
      <c r="GW244">
        <v>999.9</v>
      </c>
      <c r="GX244">
        <v>63.1</v>
      </c>
      <c r="GY244">
        <v>26.4</v>
      </c>
      <c r="GZ244">
        <v>21.562100000000001</v>
      </c>
      <c r="HA244">
        <v>61.721800000000002</v>
      </c>
      <c r="HB244">
        <v>31.23</v>
      </c>
      <c r="HC244">
        <v>1</v>
      </c>
      <c r="HD244">
        <v>-0.30688300000000002</v>
      </c>
      <c r="HE244">
        <v>0</v>
      </c>
      <c r="HF244">
        <v>20.292200000000001</v>
      </c>
      <c r="HG244">
        <v>5.2271700000000001</v>
      </c>
      <c r="HH244">
        <v>11.902100000000001</v>
      </c>
      <c r="HI244">
        <v>4.9653499999999999</v>
      </c>
      <c r="HJ244">
        <v>3.2919999999999998</v>
      </c>
      <c r="HK244">
        <v>9999</v>
      </c>
      <c r="HL244">
        <v>9999</v>
      </c>
      <c r="HM244">
        <v>9999</v>
      </c>
      <c r="HN244">
        <v>999.9</v>
      </c>
      <c r="HO244">
        <v>4.9701500000000003</v>
      </c>
      <c r="HP244">
        <v>1.8745700000000001</v>
      </c>
      <c r="HQ244">
        <v>1.8732899999999999</v>
      </c>
      <c r="HR244">
        <v>1.8723399999999999</v>
      </c>
      <c r="HS244">
        <v>1.8739399999999999</v>
      </c>
      <c r="HT244">
        <v>1.86893</v>
      </c>
      <c r="HU244">
        <v>1.87317</v>
      </c>
      <c r="HV244">
        <v>1.8782000000000001</v>
      </c>
      <c r="HW244">
        <v>0</v>
      </c>
      <c r="HX244">
        <v>0</v>
      </c>
      <c r="HY244">
        <v>0</v>
      </c>
      <c r="HZ244">
        <v>0</v>
      </c>
      <c r="IA244" t="s">
        <v>421</v>
      </c>
      <c r="IB244" t="s">
        <v>422</v>
      </c>
      <c r="IC244" t="s">
        <v>423</v>
      </c>
      <c r="ID244" t="s">
        <v>423</v>
      </c>
      <c r="IE244" t="s">
        <v>423</v>
      </c>
      <c r="IF244" t="s">
        <v>423</v>
      </c>
      <c r="IG244">
        <v>0</v>
      </c>
      <c r="IH244">
        <v>100</v>
      </c>
      <c r="II244">
        <v>100</v>
      </c>
      <c r="IJ244">
        <v>0.67</v>
      </c>
      <c r="IK244">
        <v>0.21099999999999999</v>
      </c>
      <c r="IL244">
        <v>0.62403438592751348</v>
      </c>
      <c r="IM244">
        <v>7.5022699049890511E-4</v>
      </c>
      <c r="IN244">
        <v>-1.9075414379404558E-6</v>
      </c>
      <c r="IO244">
        <v>4.87577687351772E-10</v>
      </c>
      <c r="IP244">
        <v>5.3158040754545867E-2</v>
      </c>
      <c r="IQ244">
        <v>-4.1806313054066763E-3</v>
      </c>
      <c r="IR244">
        <v>9.7520324251473139E-4</v>
      </c>
      <c r="IS244">
        <v>-7.2278216180753071E-6</v>
      </c>
      <c r="IT244">
        <v>1</v>
      </c>
      <c r="IU244">
        <v>1943</v>
      </c>
      <c r="IV244">
        <v>1</v>
      </c>
      <c r="IW244">
        <v>21</v>
      </c>
      <c r="IX244">
        <v>1.3</v>
      </c>
      <c r="IY244">
        <v>1.3</v>
      </c>
      <c r="IZ244">
        <v>1.0449200000000001</v>
      </c>
      <c r="JA244">
        <v>2.3938000000000001</v>
      </c>
      <c r="JB244">
        <v>1.42578</v>
      </c>
      <c r="JC244">
        <v>2.2741699999999998</v>
      </c>
      <c r="JD244">
        <v>1.5478499999999999</v>
      </c>
      <c r="JE244">
        <v>2.4157700000000002</v>
      </c>
      <c r="JF244">
        <v>29.028199999999998</v>
      </c>
      <c r="JG244">
        <v>12.9938</v>
      </c>
      <c r="JH244">
        <v>18</v>
      </c>
      <c r="JI244">
        <v>610.93799999999999</v>
      </c>
      <c r="JJ244">
        <v>450.15600000000001</v>
      </c>
      <c r="JK244">
        <v>23.500399999999999</v>
      </c>
      <c r="JL244">
        <v>23.438199999999998</v>
      </c>
      <c r="JM244">
        <v>30.000699999999998</v>
      </c>
      <c r="JN244">
        <v>23.512</v>
      </c>
      <c r="JO244">
        <v>23.495699999999999</v>
      </c>
      <c r="JP244">
        <v>20.930700000000002</v>
      </c>
      <c r="JQ244">
        <v>0</v>
      </c>
      <c r="JR244">
        <v>100</v>
      </c>
      <c r="JS244">
        <v>-999.9</v>
      </c>
      <c r="JT244">
        <v>409.05099999999999</v>
      </c>
      <c r="JU244">
        <v>22</v>
      </c>
      <c r="JV244">
        <v>95.522999999999996</v>
      </c>
      <c r="JW244">
        <v>101.749</v>
      </c>
    </row>
    <row r="245" spans="1:283" x14ac:dyDescent="0.2">
      <c r="A245">
        <v>229</v>
      </c>
      <c r="B245">
        <v>1690425240</v>
      </c>
      <c r="C245">
        <v>46869.900000095367</v>
      </c>
      <c r="D245" t="s">
        <v>1487</v>
      </c>
      <c r="E245" t="s">
        <v>1488</v>
      </c>
      <c r="F245">
        <v>15</v>
      </c>
      <c r="P245">
        <v>1690425232</v>
      </c>
      <c r="Q245">
        <f t="shared" si="111"/>
        <v>3.114084201191658E-4</v>
      </c>
      <c r="R245">
        <f t="shared" si="112"/>
        <v>0.31140842011916581</v>
      </c>
      <c r="S245">
        <f t="shared" si="113"/>
        <v>-1.4258477790013779</v>
      </c>
      <c r="T245">
        <f t="shared" si="114"/>
        <v>409.79745161290322</v>
      </c>
      <c r="U245">
        <f t="shared" si="115"/>
        <v>485.40728196984338</v>
      </c>
      <c r="V245">
        <f t="shared" si="116"/>
        <v>49.126872781858154</v>
      </c>
      <c r="W245">
        <f t="shared" si="117"/>
        <v>41.474588494054565</v>
      </c>
      <c r="X245">
        <f t="shared" si="118"/>
        <v>2.7343174930443276E-2</v>
      </c>
      <c r="Y245">
        <f>IF(LEFT(CS245,1)&lt;&gt;"0",IF(LEFT(CS245,1)="1",3,CT245),$D$5+$E$5*(DJ245*DC245/($K$5*1000))+$F$5*(DJ245*DC245/($K$5*1000))*MAX(MIN(CQ245,$J$5),$I$5)*MAX(MIN(CQ245,$J$5),$I$5)+$G$5*MAX(MIN(CQ245,$J$5),$I$5)*(DJ245*DC245/($K$5*1000))+$H$5*(DJ245*DC245/($K$5*1000))*(DJ245*DC245/($K$5*1000)))</f>
        <v>2.9488699173702928</v>
      </c>
      <c r="Z245">
        <f t="shared" si="119"/>
        <v>2.7203099831507007E-2</v>
      </c>
      <c r="AA245">
        <f t="shared" si="120"/>
        <v>1.7014462630641162E-2</v>
      </c>
      <c r="AB245">
        <f t="shared" si="121"/>
        <v>3.9888988359855588E-3</v>
      </c>
      <c r="AC245">
        <f>(DE245+(AB245+2*0.95*0.0000000567*(((DE245+$B$7)+273)^4-(DE245+273)^4)-44100*Q245)/(1.84*29.3*Y245+8*0.95*0.0000000567*(DE245+273)^3))</f>
        <v>23.565558516001303</v>
      </c>
      <c r="AD245">
        <f>($C$7*DF245+$D$7*DG245+$E$7*AC245)</f>
        <v>23.128996774193549</v>
      </c>
      <c r="AE245">
        <f t="shared" si="122"/>
        <v>2.841812456134575</v>
      </c>
      <c r="AF245">
        <f t="shared" si="123"/>
        <v>58.29931348019641</v>
      </c>
      <c r="AG245">
        <f t="shared" si="124"/>
        <v>1.7092851847084625</v>
      </c>
      <c r="AH245">
        <f t="shared" si="125"/>
        <v>2.9319130580998802</v>
      </c>
      <c r="AI245">
        <f t="shared" si="126"/>
        <v>1.1325272714261125</v>
      </c>
      <c r="AJ245">
        <f t="shared" si="127"/>
        <v>-13.733111327255212</v>
      </c>
      <c r="AK245">
        <f t="shared" si="128"/>
        <v>82.226235810443612</v>
      </c>
      <c r="AL245">
        <f>2*0.95*0.0000000567*(((DE245+$B$7)+273)^4-(AD245+273)^4)</f>
        <v>5.8029180461517669</v>
      </c>
      <c r="AM245">
        <f t="shared" si="129"/>
        <v>74.300031428176155</v>
      </c>
      <c r="AN245">
        <v>0</v>
      </c>
      <c r="AO245">
        <v>0</v>
      </c>
      <c r="AP245">
        <f>IF(AN245*$H$13&gt;=AR245,1,(AR245/(AR245-AN245*$H$13)))</f>
        <v>1</v>
      </c>
      <c r="AQ245">
        <f t="shared" si="130"/>
        <v>0</v>
      </c>
      <c r="AR245">
        <f>MAX(0,($B$13+$C$13*DJ245)/(1+$D$13*DJ245)*DC245/(DE245+273)*$E$13)</f>
        <v>54066.200168896772</v>
      </c>
      <c r="AS245" t="s">
        <v>1489</v>
      </c>
      <c r="AT245">
        <v>10472.4</v>
      </c>
      <c r="AU245">
        <v>623.09192307692308</v>
      </c>
      <c r="AV245">
        <v>3791.37</v>
      </c>
      <c r="AW245">
        <f t="shared" si="131"/>
        <v>0.83565520561777851</v>
      </c>
      <c r="AX245">
        <v>-1.4258477790013779</v>
      </c>
      <c r="AY245" t="s">
        <v>417</v>
      </c>
      <c r="AZ245" t="s">
        <v>417</v>
      </c>
      <c r="BA245">
        <v>0</v>
      </c>
      <c r="BB245">
        <v>0</v>
      </c>
      <c r="BC245" t="e">
        <f t="shared" si="132"/>
        <v>#DIV/0!</v>
      </c>
      <c r="BD245">
        <v>0.5</v>
      </c>
      <c r="BE245">
        <f t="shared" si="133"/>
        <v>2.0994204399923999E-2</v>
      </c>
      <c r="BF245">
        <f t="shared" si="134"/>
        <v>-1.4258477790013779</v>
      </c>
      <c r="BG245" t="e">
        <f t="shared" si="135"/>
        <v>#DIV/0!</v>
      </c>
      <c r="BH245">
        <f t="shared" si="136"/>
        <v>0</v>
      </c>
      <c r="BI245" t="e">
        <f t="shared" si="137"/>
        <v>#DIV/0!</v>
      </c>
      <c r="BJ245" t="e">
        <f t="shared" si="138"/>
        <v>#DIV/0!</v>
      </c>
      <c r="BK245" t="s">
        <v>417</v>
      </c>
      <c r="BL245">
        <v>0</v>
      </c>
      <c r="BM245" t="e">
        <f t="shared" si="139"/>
        <v>#DIV/0!</v>
      </c>
      <c r="BN245" t="e">
        <f t="shared" si="140"/>
        <v>#DIV/0!</v>
      </c>
      <c r="BO245" t="e">
        <f t="shared" si="141"/>
        <v>#DIV/0!</v>
      </c>
      <c r="BP245" t="e">
        <f t="shared" si="142"/>
        <v>#DIV/0!</v>
      </c>
      <c r="BQ245">
        <f t="shared" si="143"/>
        <v>0</v>
      </c>
      <c r="BR245">
        <f t="shared" si="144"/>
        <v>1.1966657938314711</v>
      </c>
      <c r="BS245" t="e">
        <f t="shared" si="145"/>
        <v>#DIV/0!</v>
      </c>
      <c r="BT245" t="e">
        <f t="shared" si="146"/>
        <v>#DIV/0!</v>
      </c>
      <c r="BU245">
        <v>3545</v>
      </c>
      <c r="BV245">
        <v>300</v>
      </c>
      <c r="BW245">
        <v>300</v>
      </c>
      <c r="BX245">
        <v>300</v>
      </c>
      <c r="BY245">
        <v>10472.4</v>
      </c>
      <c r="BZ245">
        <v>3713.84</v>
      </c>
      <c r="CA245">
        <v>-8.6839499999999993E-3</v>
      </c>
      <c r="CB245">
        <v>-11.02</v>
      </c>
      <c r="CC245" t="s">
        <v>417</v>
      </c>
      <c r="CD245" t="s">
        <v>417</v>
      </c>
      <c r="CE245" t="s">
        <v>417</v>
      </c>
      <c r="CF245" t="s">
        <v>417</v>
      </c>
      <c r="CG245" t="s">
        <v>417</v>
      </c>
      <c r="CH245" t="s">
        <v>417</v>
      </c>
      <c r="CI245" t="s">
        <v>417</v>
      </c>
      <c r="CJ245" t="s">
        <v>417</v>
      </c>
      <c r="CK245" t="s">
        <v>417</v>
      </c>
      <c r="CL245" t="s">
        <v>417</v>
      </c>
      <c r="CM245">
        <f>$B$11*DK245+$C$11*DL245+$F$11*DW245*(1-DZ245)</f>
        <v>4.9993099999999999E-2</v>
      </c>
      <c r="CN245">
        <f t="shared" si="147"/>
        <v>2.0994204399923999E-2</v>
      </c>
      <c r="CO245">
        <f>($B$11*$D$9+$C$11*$D$9+$F$11*((EJ245+EB245)/MAX(EJ245+EB245+EK245, 0.1)*$I$9+EK245/MAX(EJ245+EB245+EK245, 0.1)*$J$9))/($B$11+$C$11+$F$11)</f>
        <v>0.41994203999999996</v>
      </c>
      <c r="CP245">
        <f>($B$11*$K$9+$C$11*$K$9+$F$11*((EJ245+EB245)/MAX(EJ245+EB245+EK245, 0.1)*$P$9+EK245/MAX(EJ245+EB245+EK245, 0.1)*$Q$9))/($B$11+$C$11+$F$11)</f>
        <v>7.9788987599999986E-2</v>
      </c>
      <c r="CQ245">
        <v>6</v>
      </c>
      <c r="CR245">
        <v>0.5</v>
      </c>
      <c r="CS245" t="s">
        <v>418</v>
      </c>
      <c r="CT245">
        <v>2</v>
      </c>
      <c r="CU245">
        <v>1690425232</v>
      </c>
      <c r="CV245">
        <v>409.79745161290322</v>
      </c>
      <c r="CW245">
        <v>408.49964516129029</v>
      </c>
      <c r="CX245">
        <v>16.888912903225801</v>
      </c>
      <c r="CY245">
        <v>16.582864516129028</v>
      </c>
      <c r="CZ245">
        <v>409.10945161290317</v>
      </c>
      <c r="DA245">
        <v>16.68091290322581</v>
      </c>
      <c r="DB245">
        <v>600.19738709677415</v>
      </c>
      <c r="DC245">
        <v>101.1075483870968</v>
      </c>
      <c r="DD245">
        <v>9.9983116129032254E-2</v>
      </c>
      <c r="DE245">
        <v>23.64620967741935</v>
      </c>
      <c r="DF245">
        <v>23.128996774193549</v>
      </c>
      <c r="DG245">
        <v>999.90000000000032</v>
      </c>
      <c r="DH245">
        <v>0</v>
      </c>
      <c r="DI245">
        <v>0</v>
      </c>
      <c r="DJ245">
        <v>9999.7983870967746</v>
      </c>
      <c r="DK245">
        <v>0</v>
      </c>
      <c r="DL245">
        <v>0.28266200000000008</v>
      </c>
      <c r="DM245">
        <v>1.2794238709677419</v>
      </c>
      <c r="DN245">
        <v>416.82112903225811</v>
      </c>
      <c r="DO245">
        <v>415.38790322580638</v>
      </c>
      <c r="DP245">
        <v>0.31180532258064508</v>
      </c>
      <c r="DQ245">
        <v>408.49964516129029</v>
      </c>
      <c r="DR245">
        <v>16.582864516129028</v>
      </c>
      <c r="DS245">
        <v>1.7081783870967739</v>
      </c>
      <c r="DT245">
        <v>1.676652258064516</v>
      </c>
      <c r="DU245">
        <v>14.97094516129032</v>
      </c>
      <c r="DV245">
        <v>14.681945161290329</v>
      </c>
      <c r="DW245">
        <v>4.9993099999999999E-2</v>
      </c>
      <c r="DX245">
        <v>0</v>
      </c>
      <c r="DY245">
        <v>0</v>
      </c>
      <c r="DZ245">
        <v>0</v>
      </c>
      <c r="EA245">
        <v>623.11225806451614</v>
      </c>
      <c r="EB245">
        <v>4.9993099999999999E-2</v>
      </c>
      <c r="EC245">
        <v>-5.8883870967741929</v>
      </c>
      <c r="ED245">
        <v>-2.355483870967741</v>
      </c>
      <c r="EE245">
        <v>34.588419354838713</v>
      </c>
      <c r="EF245">
        <v>37.892870967741921</v>
      </c>
      <c r="EG245">
        <v>36.67499999999999</v>
      </c>
      <c r="EH245">
        <v>38.894967741935481</v>
      </c>
      <c r="EI245">
        <v>36.999935483870964</v>
      </c>
      <c r="EJ245">
        <v>0</v>
      </c>
      <c r="EK245">
        <v>0</v>
      </c>
      <c r="EL245">
        <v>0</v>
      </c>
      <c r="EM245">
        <v>92.199999809265137</v>
      </c>
      <c r="EN245">
        <v>0</v>
      </c>
      <c r="EO245">
        <v>623.09192307692308</v>
      </c>
      <c r="EP245">
        <v>-11.21538457515244</v>
      </c>
      <c r="EQ245">
        <v>1.253675162591058</v>
      </c>
      <c r="ER245">
        <v>-6.0503846153846146</v>
      </c>
      <c r="ES245">
        <v>15</v>
      </c>
      <c r="ET245">
        <v>1690425262</v>
      </c>
      <c r="EU245" t="s">
        <v>1490</v>
      </c>
      <c r="EV245">
        <v>1690425262</v>
      </c>
      <c r="EW245">
        <v>1690425259</v>
      </c>
      <c r="EX245">
        <v>185</v>
      </c>
      <c r="EY245">
        <v>1.7999999999999999E-2</v>
      </c>
      <c r="EZ245">
        <v>1E-3</v>
      </c>
      <c r="FA245">
        <v>0.68799999999999994</v>
      </c>
      <c r="FB245">
        <v>0.20799999999999999</v>
      </c>
      <c r="FC245">
        <v>409</v>
      </c>
      <c r="FD245">
        <v>17</v>
      </c>
      <c r="FE245">
        <v>0.6</v>
      </c>
      <c r="FF245">
        <v>0.17</v>
      </c>
      <c r="FG245">
        <v>-1.4131588662473999</v>
      </c>
      <c r="FH245">
        <v>1.024415781684487</v>
      </c>
      <c r="FI245">
        <v>0.12828974097491971</v>
      </c>
      <c r="FJ245">
        <v>0</v>
      </c>
      <c r="FK245">
        <v>1.3013429999999999</v>
      </c>
      <c r="FL245">
        <v>-0.82701118198874513</v>
      </c>
      <c r="FM245">
        <v>0.12250462101896401</v>
      </c>
      <c r="FN245">
        <v>1</v>
      </c>
      <c r="FO245">
        <v>409.7797666666666</v>
      </c>
      <c r="FP245">
        <v>0.1249121245829274</v>
      </c>
      <c r="FQ245">
        <v>3.9724621528159337E-2</v>
      </c>
      <c r="FR245">
        <v>1</v>
      </c>
      <c r="FS245">
        <v>0.30713657500000002</v>
      </c>
      <c r="FT245">
        <v>0.11136111444652839</v>
      </c>
      <c r="FU245">
        <v>1.092784071051436E-2</v>
      </c>
      <c r="FV245">
        <v>1</v>
      </c>
      <c r="FW245">
        <v>16.89522666666667</v>
      </c>
      <c r="FX245">
        <v>0.1151839822025167</v>
      </c>
      <c r="FY245">
        <v>8.369903756249979E-3</v>
      </c>
      <c r="FZ245">
        <v>1</v>
      </c>
      <c r="GA245">
        <v>4</v>
      </c>
      <c r="GB245">
        <v>5</v>
      </c>
      <c r="GC245" t="s">
        <v>489</v>
      </c>
      <c r="GD245">
        <v>3.1823999999999999</v>
      </c>
      <c r="GE245">
        <v>2.7968500000000001</v>
      </c>
      <c r="GF245">
        <v>0.103869</v>
      </c>
      <c r="GG245">
        <v>0.10428800000000001</v>
      </c>
      <c r="GH245">
        <v>9.4458799999999996E-2</v>
      </c>
      <c r="GI245">
        <v>9.4288200000000003E-2</v>
      </c>
      <c r="GJ245">
        <v>28134.9</v>
      </c>
      <c r="GK245">
        <v>22424.5</v>
      </c>
      <c r="GL245">
        <v>29323</v>
      </c>
      <c r="GM245">
        <v>24509.1</v>
      </c>
      <c r="GN245">
        <v>33753</v>
      </c>
      <c r="GO245">
        <v>32391.5</v>
      </c>
      <c r="GP245">
        <v>40421</v>
      </c>
      <c r="GQ245">
        <v>39981.800000000003</v>
      </c>
      <c r="GR245">
        <v>2.19712</v>
      </c>
      <c r="GS245">
        <v>1.9699500000000001</v>
      </c>
      <c r="GT245">
        <v>0.100546</v>
      </c>
      <c r="GU245">
        <v>0</v>
      </c>
      <c r="GV245">
        <v>21.473299999999998</v>
      </c>
      <c r="GW245">
        <v>999.9</v>
      </c>
      <c r="GX245">
        <v>63.4</v>
      </c>
      <c r="GY245">
        <v>26.3</v>
      </c>
      <c r="GZ245">
        <v>21.5366</v>
      </c>
      <c r="HA245">
        <v>62.021799999999999</v>
      </c>
      <c r="HB245">
        <v>31.3462</v>
      </c>
      <c r="HC245">
        <v>1</v>
      </c>
      <c r="HD245">
        <v>-0.29872199999999999</v>
      </c>
      <c r="HE245">
        <v>0</v>
      </c>
      <c r="HF245">
        <v>20.2944</v>
      </c>
      <c r="HG245">
        <v>5.22403</v>
      </c>
      <c r="HH245">
        <v>11.902100000000001</v>
      </c>
      <c r="HI245">
        <v>4.9648500000000002</v>
      </c>
      <c r="HJ245">
        <v>3.2919999999999998</v>
      </c>
      <c r="HK245">
        <v>9999</v>
      </c>
      <c r="HL245">
        <v>9999</v>
      </c>
      <c r="HM245">
        <v>9999</v>
      </c>
      <c r="HN245">
        <v>999.9</v>
      </c>
      <c r="HO245">
        <v>4.9701500000000003</v>
      </c>
      <c r="HP245">
        <v>1.8745400000000001</v>
      </c>
      <c r="HQ245">
        <v>1.8732800000000001</v>
      </c>
      <c r="HR245">
        <v>1.87235</v>
      </c>
      <c r="HS245">
        <v>1.8739600000000001</v>
      </c>
      <c r="HT245">
        <v>1.86894</v>
      </c>
      <c r="HU245">
        <v>1.87317</v>
      </c>
      <c r="HV245">
        <v>1.8782000000000001</v>
      </c>
      <c r="HW245">
        <v>0</v>
      </c>
      <c r="HX245">
        <v>0</v>
      </c>
      <c r="HY245">
        <v>0</v>
      </c>
      <c r="HZ245">
        <v>0</v>
      </c>
      <c r="IA245" t="s">
        <v>421</v>
      </c>
      <c r="IB245" t="s">
        <v>422</v>
      </c>
      <c r="IC245" t="s">
        <v>423</v>
      </c>
      <c r="ID245" t="s">
        <v>423</v>
      </c>
      <c r="IE245" t="s">
        <v>423</v>
      </c>
      <c r="IF245" t="s">
        <v>423</v>
      </c>
      <c r="IG245">
        <v>0</v>
      </c>
      <c r="IH245">
        <v>100</v>
      </c>
      <c r="II245">
        <v>100</v>
      </c>
      <c r="IJ245">
        <v>0.68799999999999994</v>
      </c>
      <c r="IK245">
        <v>0.20799999999999999</v>
      </c>
      <c r="IL245">
        <v>0.64844921360179464</v>
      </c>
      <c r="IM245">
        <v>7.5022699049890511E-4</v>
      </c>
      <c r="IN245">
        <v>-1.9075414379404558E-6</v>
      </c>
      <c r="IO245">
        <v>4.87577687351772E-10</v>
      </c>
      <c r="IP245">
        <v>4.5689711553008917E-2</v>
      </c>
      <c r="IQ245">
        <v>-4.1806313054066763E-3</v>
      </c>
      <c r="IR245">
        <v>9.7520324251473139E-4</v>
      </c>
      <c r="IS245">
        <v>-7.2278216180753071E-6</v>
      </c>
      <c r="IT245">
        <v>1</v>
      </c>
      <c r="IU245">
        <v>1943</v>
      </c>
      <c r="IV245">
        <v>1</v>
      </c>
      <c r="IW245">
        <v>21</v>
      </c>
      <c r="IX245">
        <v>1.3</v>
      </c>
      <c r="IY245">
        <v>1.2</v>
      </c>
      <c r="IZ245">
        <v>1.0437000000000001</v>
      </c>
      <c r="JA245">
        <v>2.3913600000000002</v>
      </c>
      <c r="JB245">
        <v>1.42578</v>
      </c>
      <c r="JC245">
        <v>2.2741699999999998</v>
      </c>
      <c r="JD245">
        <v>1.5478499999999999</v>
      </c>
      <c r="JE245">
        <v>2.36938</v>
      </c>
      <c r="JF245">
        <v>28.985900000000001</v>
      </c>
      <c r="JG245">
        <v>12.95</v>
      </c>
      <c r="JH245">
        <v>18</v>
      </c>
      <c r="JI245">
        <v>609.53599999999994</v>
      </c>
      <c r="JJ245">
        <v>450.649</v>
      </c>
      <c r="JK245">
        <v>23.329899999999999</v>
      </c>
      <c r="JL245">
        <v>23.505099999999999</v>
      </c>
      <c r="JM245">
        <v>30.000399999999999</v>
      </c>
      <c r="JN245">
        <v>23.534400000000002</v>
      </c>
      <c r="JO245">
        <v>23.509499999999999</v>
      </c>
      <c r="JP245">
        <v>20.9114</v>
      </c>
      <c r="JQ245">
        <v>0</v>
      </c>
      <c r="JR245">
        <v>100</v>
      </c>
      <c r="JS245">
        <v>-999.9</v>
      </c>
      <c r="JT245">
        <v>408.666</v>
      </c>
      <c r="JU245">
        <v>22</v>
      </c>
      <c r="JV245">
        <v>95.504800000000003</v>
      </c>
      <c r="JW245">
        <v>101.726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0DDF-B169-E744-8652-961BB17F0908}">
  <dimension ref="A1"/>
  <sheetViews>
    <sheetView workbookViewId="0">
      <selection sqref="A1:XFD1048576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Sheet1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2023-07-27T02:37:07Z</dcterms:created>
  <dcterms:modified xsi:type="dcterms:W3CDTF">2023-08-01T23:37:24Z</dcterms:modified>
</cp:coreProperties>
</file>