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<sst xmlns="http://schemas.openxmlformats.org/spreadsheetml/2006/main" count="3248" uniqueCount="637">
  <si>
    <t>File opened</t>
  </si>
  <si>
    <t>2022-07-15 09:01:22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</si>
  <si>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</si>
  <si>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</si>
  <si>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</si>
  <si>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</si>
  <si>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</si>
  <si>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</si>
  <si>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</si>
  <si>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</si>
  <si>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</si>
  <si>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</si>
  <si>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</si>
  <si>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</si>
  <si>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</si>
  <si>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Fri Jul 15 20:52</t>
  </si>
  <si>
    <t>H2O rangematch</t>
  </si>
  <si>
    <t>Fri Jul 15 20:58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</si>
  <si>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</si>
  <si>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</si>
  <si>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</si>
  <si>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</si>
  <si>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</si>
  <si>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</si>
  <si>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</si>
  <si>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</si>
  <si>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</si>
  <si>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09:01:22</t>
  </si>
  <si>
    <t>Stability Definition:	ΔCO2 (Meas2): Slp&lt;1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</si>
  <si>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</si>
  <si>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</si>
  <si>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</si>
  <si>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</si>
  <si>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</si>
  <si>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</si>
  <si>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</si>
  <si>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</si>
  <si>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</si>
  <si>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</si>
  <si>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</si>
  <si>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</si>
  <si>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</si>
  <si>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</si>
  <si>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</si>
  <si>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</si>
  <si>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</si>
  <si>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</si>
  <si>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</si>
  <si>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</si>
  <si>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</si>
  <si>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</si>
  <si>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</si>
  <si>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</si>
  <si>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</si>
  <si>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</si>
  <si>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</si>
  <si>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</si>
  <si>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</si>
  <si>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</si>
  <si>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</si>
  <si>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</si>
  <si>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</si>
  <si>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</si>
  <si>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</si>
  <si>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</si>
  <si>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</si>
  <si>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</si>
  <si>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</si>
  <si>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</si>
  <si>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</si>
  <si>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</si>
  <si>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</si>
  <si>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</si>
  <si>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</si>
  <si>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</si>
  <si>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</si>
  <si>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</si>
  <si>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</si>
  <si>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</si>
  <si>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</si>
  <si>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1.78156 79.7194 373.416 616.141 863.494 1061.38 1244.71 1399.68</t>
  </si>
  <si>
    <t>Fs_true</t>
  </si>
  <si>
    <t>-0.314164 100.351 401.609 601.207 802.473 1001.28 1202.68 1400.85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</si>
  <si>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</si>
  <si>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</si>
  <si>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</si>
  <si>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</si>
  <si>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</si>
  <si>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</si>
  <si>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</si>
  <si>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</si>
  <si>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</si>
  <si>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</si>
  <si>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</si>
  <si>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</si>
  <si>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</si>
  <si>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</si>
  <si>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</si>
  <si>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</si>
  <si>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</si>
  <si>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</si>
  <si>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</si>
  <si>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</si>
  <si>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</si>
  <si>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</si>
  <si>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</si>
  <si>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</si>
  <si>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</si>
  <si>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</si>
  <si>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</si>
  <si>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</si>
  <si>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</si>
  <si>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</si>
  <si>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</si>
  <si>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</si>
  <si>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</si>
  <si>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</si>
  <si>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</si>
  <si>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</si>
  <si>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</si>
  <si>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</si>
  <si>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</si>
  <si>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</si>
  <si>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</si>
  <si>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</si>
  <si>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</si>
  <si>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</si>
  <si>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</si>
  <si>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</si>
  <si>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</si>
  <si>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</si>
  <si>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</si>
  <si>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</si>
  <si>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</si>
  <si>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</si>
  <si>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</si>
  <si>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</si>
  <si>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</si>
  <si>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</si>
  <si>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</si>
  <si>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</si>
  <si>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</si>
  <si>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</si>
  <si>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</si>
  <si>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</si>
  <si>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</si>
  <si>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</si>
  <si>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</si>
  <si>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</si>
  <si>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</si>
  <si>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</si>
  <si>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</si>
  <si>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</si>
  <si>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</si>
  <si>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</si>
  <si>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</si>
  <si>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</si>
  <si>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</si>
  <si>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</si>
  <si>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</si>
  <si>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</si>
  <si>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</si>
  <si>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</si>
  <si>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</si>
  <si>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</si>
  <si>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</si>
  <si>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</si>
  <si>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</si>
  <si>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</si>
  <si>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</si>
  <si>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</si>
  <si>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</si>
  <si>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</si>
  <si>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</si>
  <si>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</si>
  <si>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</si>
  <si>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</si>
  <si>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</si>
  <si>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</si>
  <si>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</si>
  <si>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</si>
  <si>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</si>
  <si>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</si>
  <si>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</si>
  <si>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</si>
  <si>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</si>
  <si>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</si>
  <si>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</si>
  <si>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</si>
  <si>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</si>
  <si>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</si>
  <si>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</si>
  <si>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</si>
  <si>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</si>
  <si>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</si>
  <si>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</si>
  <si>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</si>
  <si>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</si>
  <si>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</si>
  <si>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</si>
  <si>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</si>
  <si>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</si>
  <si>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</si>
  <si>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</si>
  <si>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</si>
  <si>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</si>
  <si>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</si>
  <si>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</si>
  <si>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</si>
  <si>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</si>
  <si>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</si>
  <si>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</si>
  <si>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</si>
  <si>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</si>
  <si>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</si>
  <si>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</si>
  <si>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</si>
  <si>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</si>
  <si>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</si>
  <si>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</si>
  <si>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</si>
  <si>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</si>
  <si>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</si>
  <si>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</si>
  <si>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</si>
  <si>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</si>
  <si>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</si>
  <si>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</si>
  <si>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</si>
  <si>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</si>
  <si>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</si>
  <si>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</si>
  <si>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</si>
  <si>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</si>
  <si>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</si>
  <si>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</si>
  <si>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</si>
  <si>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</si>
  <si>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</si>
  <si>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</si>
  <si>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</si>
  <si>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</si>
  <si>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</si>
  <si>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</si>
  <si>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</si>
  <si>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</si>
  <si>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</si>
  <si>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</si>
  <si>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</si>
  <si>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</si>
  <si>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</si>
  <si>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</si>
  <si>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</si>
  <si>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</si>
  <si>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</si>
  <si>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</si>
  <si>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</si>
  <si>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</si>
  <si>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</si>
  <si>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</si>
  <si>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</si>
  <si>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</si>
  <si>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</si>
  <si>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</si>
  <si>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</si>
  <si>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</si>
  <si>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</si>
  <si>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</si>
  <si>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</si>
  <si>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</si>
  <si>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</si>
  <si>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</si>
  <si>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</si>
  <si>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</si>
  <si>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</si>
  <si>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</si>
  <si>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</si>
  <si>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</si>
  <si>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</si>
  <si>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</si>
  <si>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</si>
  <si>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</si>
  <si>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</si>
  <si>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</si>
  <si>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</si>
  <si>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</si>
  <si>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</si>
  <si>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</si>
  <si>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</si>
  <si>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</si>
  <si>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</si>
  <si>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</si>
  <si>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</si>
  <si>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</si>
  <si>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</si>
  <si>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</si>
  <si>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</si>
  <si>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</si>
  <si>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</si>
  <si>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</si>
  <si>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</si>
  <si>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</si>
  <si>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</si>
  <si>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</si>
  <si>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</si>
  <si>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</si>
  <si>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</si>
  <si>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</si>
  <si>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</si>
  <si>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</si>
  <si>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</si>
  <si>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</si>
  <si>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</si>
  <si>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</si>
  <si>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</si>
  <si>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</si>
  <si>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</si>
  <si>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</si>
  <si>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</si>
  <si>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</si>
  <si>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</si>
  <si>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</si>
  <si>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</si>
  <si>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</si>
  <si>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</si>
  <si>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</si>
  <si>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</si>
  <si>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</si>
  <si>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</si>
  <si>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</si>
  <si>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</si>
  <si>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</si>
  <si>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</si>
  <si>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</si>
  <si>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</si>
  <si>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</si>
  <si>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</si>
  <si>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</si>
  <si>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</si>
  <si>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</si>
  <si>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</si>
  <si>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</si>
  <si>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</si>
  <si>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</si>
  <si>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</si>
  <si>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</si>
  <si>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</si>
  <si>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</si>
  <si>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</si>
  <si>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</si>
  <si>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</si>
  <si>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</si>
  <si>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</si>
  <si>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</si>
  <si>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</si>
  <si>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</si>
  <si>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</si>
  <si>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</si>
  <si>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</si>
  <si>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</si>
  <si>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</si>
  <si>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</si>
  <si>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</si>
  <si>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</si>
  <si>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</si>
  <si>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</si>
  <si>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</si>
  <si>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</si>
  <si>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</si>
  <si>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</si>
  <si>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</si>
  <si>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</si>
  <si>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</si>
  <si>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</si>
  <si>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</si>
  <si>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</si>
  <si>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</si>
  <si>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</si>
  <si>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</si>
  <si>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</si>
  <si>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</si>
  <si>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</si>
  <si>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</si>
  <si>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</si>
  <si>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</si>
  <si>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</si>
  <si>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</si>
  <si>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</si>
  <si>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</si>
  <si>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</si>
  <si>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</si>
  <si>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</si>
  <si>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</si>
  <si>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</si>
  <si>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20220715 09:33:19</t>
  </si>
  <si>
    <t>09:33:19</t>
  </si>
  <si>
    <t>none</t>
  </si>
  <si>
    <t>ch</t>
  </si>
  <si>
    <t>25</t>
  </si>
  <si>
    <t>large</t>
  </si>
  <si>
    <t>11</t>
  </si>
  <si>
    <t>LCOR-092</t>
  </si>
  <si>
    <t>-</t>
  </si>
  <si>
    <t>RECT-20-20220715-09_33_21</t>
  </si>
  <si>
    <t>0: Broadleaf</t>
  </si>
  <si>
    <t>09:34:00</t>
  </si>
  <si>
    <t>2/2</t>
  </si>
  <si>
    <t>00000000</t>
  </si>
  <si>
    <t>iiiiiiii</t>
  </si>
  <si>
    <t>off</t>
  </si>
  <si>
    <t>on</t>
  </si>
  <si>
    <t>20220715 09:38:39</t>
  </si>
  <si>
    <t>09:38:39</t>
  </si>
  <si>
    <t>RECT-21-20220715-09_38_40</t>
  </si>
  <si>
    <t>20220715 09:39:41</t>
  </si>
  <si>
    <t>09:39:41</t>
  </si>
  <si>
    <t>RECT-22-20220715-09_39_42</t>
  </si>
  <si>
    <t>09:40:06</t>
  </si>
  <si>
    <t>20220715 09:41:07</t>
  </si>
  <si>
    <t>09:41:07</t>
  </si>
  <si>
    <t>RECT-23-20220715-09_41_09</t>
  </si>
  <si>
    <t>09:41:36</t>
  </si>
  <si>
    <t>20220715 09:42:37</t>
  </si>
  <si>
    <t>09:42:37</t>
  </si>
  <si>
    <t>RECT-24-20220715-09_42_39</t>
  </si>
  <si>
    <t>09:42:54</t>
  </si>
  <si>
    <t>20220715 09:43:55</t>
  </si>
  <si>
    <t>09:43:55</t>
  </si>
  <si>
    <t>RECT-25-20220715-09_43_57</t>
  </si>
  <si>
    <t>09:44:11</t>
  </si>
  <si>
    <t>09:44:56</t>
  </si>
  <si>
    <t>Stability Definition:	ΔCO2 (Meas2): Slp&lt;0.5 Per=20	ΔH2O (Meas2): Slp&lt;0.5 Per=20</t>
  </si>
  <si>
    <t>20220715 09:53:12</t>
  </si>
  <si>
    <t>09:53:12</t>
  </si>
  <si>
    <t>RECT-26-20220715-09_53_14</t>
  </si>
  <si>
    <t>09:53:38</t>
  </si>
  <si>
    <t>20220715 09:54:54</t>
  </si>
  <si>
    <t>09:54:54</t>
  </si>
  <si>
    <t>RECT-27-20220715-09_54_56</t>
  </si>
  <si>
    <t>09:55:32</t>
  </si>
  <si>
    <t>20220715 09:56:48</t>
  </si>
  <si>
    <t>09:56:48</t>
  </si>
  <si>
    <t>RECT-28-20220715-09_56_50</t>
  </si>
  <si>
    <t>09:57:07</t>
  </si>
  <si>
    <t>20220715 09:58:23</t>
  </si>
  <si>
    <t>09:58:23</t>
  </si>
  <si>
    <t>RECT-29-20220715-09_58_25</t>
  </si>
  <si>
    <t>09:58:40</t>
  </si>
  <si>
    <t>20220715 09:59:56</t>
  </si>
  <si>
    <t>09:59:56</t>
  </si>
  <si>
    <t>RECT-30-20220715-09_59_58</t>
  </si>
  <si>
    <t>10:00:12</t>
  </si>
  <si>
    <t>20220715 10:01:28</t>
  </si>
  <si>
    <t>10:01:28</t>
  </si>
  <si>
    <t>RECT-31-20220715-10_01_30</t>
  </si>
  <si>
    <t>10:02:09</t>
  </si>
  <si>
    <t>20220715 10:03:25</t>
  </si>
  <si>
    <t>10:03:25</t>
  </si>
  <si>
    <t>RECT-32-20220715-10_03_26</t>
  </si>
  <si>
    <t>10:03:46</t>
  </si>
  <si>
    <t>20220715 10:05:02</t>
  </si>
  <si>
    <t>10:05:02</t>
  </si>
  <si>
    <t>RECT-33-20220715-10_05_03</t>
  </si>
  <si>
    <t>20220715 10:06:19</t>
  </si>
  <si>
    <t>10:06:19</t>
  </si>
  <si>
    <t>RECT-34-20220715-10_06_20</t>
  </si>
  <si>
    <t>10:06:44</t>
  </si>
  <si>
    <t>20220715 10:08:00</t>
  </si>
  <si>
    <t>10:08:00</t>
  </si>
  <si>
    <t>RECT-35-20220715-10_08_02</t>
  </si>
  <si>
    <t>10:08:32</t>
  </si>
  <si>
    <t>20220715 10:09:48</t>
  </si>
  <si>
    <t>10:09:48</t>
  </si>
  <si>
    <t>RECT-36-20220715-10_09_49</t>
  </si>
  <si>
    <t>10:10:10</t>
  </si>
  <si>
    <t>10:10:56</t>
  </si>
  <si>
    <t>092 - may stayed too long at low co2</t>
  </si>
  <si>
    <t>10:10:58</t>
  </si>
  <si>
    <t>10:11:01</t>
  </si>
  <si>
    <t>20220715 10:11:26</t>
  </si>
  <si>
    <t>10:11:26</t>
  </si>
  <si>
    <t>RECT-37-20220715-10_11_28</t>
  </si>
  <si>
    <t>10:11:56</t>
  </si>
  <si>
    <t>20220715 10:13:12</t>
  </si>
  <si>
    <t>10:13:12</t>
  </si>
  <si>
    <t>RECT-38-20220715-10_13_14</t>
  </si>
  <si>
    <t>10:13:53</t>
  </si>
  <si>
    <t>20220715 10:15:09</t>
  </si>
  <si>
    <t>10:15:09</t>
  </si>
  <si>
    <t>RECT-39-20220715-10_15_11</t>
  </si>
  <si>
    <t>10:15:49</t>
  </si>
  <si>
    <t>20220715 10:17:06</t>
  </si>
  <si>
    <t>10:17:06</t>
  </si>
  <si>
    <t>RECT-40-20220715-10_17_08</t>
  </si>
  <si>
    <t>10:17:44</t>
  </si>
  <si>
    <t>10:17:45</t>
  </si>
  <si>
    <t>10:17:58</t>
  </si>
  <si>
    <t>092 - may stayed too long at low co2 vpd little messed up</t>
  </si>
  <si>
    <t>10:31:23</t>
  </si>
  <si>
    <t>322 - vpd set to 1.6</t>
  </si>
  <si>
    <t>20220715 10:31:45</t>
  </si>
  <si>
    <t>10:31:45</t>
  </si>
  <si>
    <t>12</t>
  </si>
  <si>
    <t>LCOR-322</t>
  </si>
  <si>
    <t>RECT-41-20220715-10_31_47</t>
  </si>
  <si>
    <t>10:32:20</t>
  </si>
  <si>
    <t>20220715 10:34:20</t>
  </si>
  <si>
    <t>10:34:20</t>
  </si>
  <si>
    <t>RECT-42-20220715-10_34_22</t>
  </si>
  <si>
    <t>20220715 10:35:37</t>
  </si>
  <si>
    <t>10:35:37</t>
  </si>
  <si>
    <t>RECT-43-20220715-10_35_39</t>
  </si>
  <si>
    <t>10:35:55</t>
  </si>
  <si>
    <t>20220715 10:37:11</t>
  </si>
  <si>
    <t>10:37:11</t>
  </si>
  <si>
    <t>RECT-44-20220715-10_37_13</t>
  </si>
  <si>
    <t>10:37:29</t>
  </si>
  <si>
    <t>20220715 10:38:45</t>
  </si>
  <si>
    <t>10:38:45</t>
  </si>
  <si>
    <t>RECT-45-20220715-10_38_47</t>
  </si>
  <si>
    <t>10:39:26</t>
  </si>
  <si>
    <t>20220715 10:40:42</t>
  </si>
  <si>
    <t>10:40:42</t>
  </si>
  <si>
    <t>RECT-46-20220715-10_40_44</t>
  </si>
  <si>
    <t>10:40:54</t>
  </si>
  <si>
    <t>20220715 10:42:10</t>
  </si>
  <si>
    <t>10:42:10</t>
  </si>
  <si>
    <t>RECT-47-20220715-10_42_12</t>
  </si>
  <si>
    <t>10:42:50</t>
  </si>
  <si>
    <t>20220715 10:44:06</t>
  </si>
  <si>
    <t>10:44:06</t>
  </si>
  <si>
    <t>RECT-48-20220715-10_44_08</t>
  </si>
  <si>
    <t>10:44:25</t>
  </si>
  <si>
    <t>20220715 10:45:41</t>
  </si>
  <si>
    <t>10:45:41</t>
  </si>
  <si>
    <t>RECT-49-20220715-10_45_43</t>
  </si>
  <si>
    <t>20220715 10:46:58</t>
  </si>
  <si>
    <t>10:46:58</t>
  </si>
  <si>
    <t>RECT-50-20220715-10_47_00</t>
  </si>
  <si>
    <t>10:47:21</t>
  </si>
  <si>
    <t>20220715 10:48:37</t>
  </si>
  <si>
    <t>10:48:37</t>
  </si>
  <si>
    <t>RECT-51-20220715-10_48_39</t>
  </si>
  <si>
    <t>10:49:04</t>
  </si>
  <si>
    <t>20220715 10:50:20</t>
  </si>
  <si>
    <t>10:50:20</t>
  </si>
  <si>
    <t>RECT-52-20220715-10_50_22</t>
  </si>
  <si>
    <t>20220715 10:52:17</t>
  </si>
  <si>
    <t>10:52:17</t>
  </si>
  <si>
    <t>RECT-53-20220715-10_52_18</t>
  </si>
  <si>
    <t>10:52:41</t>
  </si>
  <si>
    <t>20220715 10:53:57</t>
  </si>
  <si>
    <t>10:53:57</t>
  </si>
  <si>
    <t>RECT-54-20220715-10_53_59</t>
  </si>
  <si>
    <t>10:54:38</t>
  </si>
  <si>
    <t>20220715 10:55:54</t>
  </si>
  <si>
    <t>10:55:54</t>
  </si>
  <si>
    <t>RECT-55-20220715-10_55_56</t>
  </si>
  <si>
    <t>10:56:12</t>
  </si>
  <si>
    <t>20220715 10:59:02</t>
  </si>
  <si>
    <t>10:59:02</t>
  </si>
  <si>
    <t>RECT-56-20220715-10_59_04</t>
  </si>
  <si>
    <t>20220715 11:08:25</t>
  </si>
  <si>
    <t>11:08:25</t>
  </si>
  <si>
    <t>RECT-57-20220715-11_08_27</t>
  </si>
  <si>
    <t>11:08:54</t>
  </si>
  <si>
    <t>20220715 11:12:52</t>
  </si>
  <si>
    <t>11:12:52</t>
  </si>
  <si>
    <t>RECT-58-20220715-11_12_54</t>
  </si>
  <si>
    <t>11:13:33</t>
  </si>
  <si>
    <t>20220715 11:26:03</t>
  </si>
  <si>
    <t>11:26:03</t>
  </si>
  <si>
    <t>RECT-59-20220715-11_26_05</t>
  </si>
  <si>
    <t>11:26:32</t>
  </si>
  <si>
    <t>20220715 11:29:30</t>
  </si>
  <si>
    <t>11:29:30</t>
  </si>
  <si>
    <t>RECT-60-20220715-11_29_32</t>
  </si>
  <si>
    <t>20220715 11:30:47</t>
  </si>
  <si>
    <t>11:30:47</t>
  </si>
  <si>
    <t>RECT-61-20220715-11_30_49</t>
  </si>
  <si>
    <t>11:31:05</t>
  </si>
  <si>
    <t>11:32:38</t>
  </si>
  <si>
    <t>redo 092 - rh set 65%</t>
  </si>
  <si>
    <t>20220715 11:32:21</t>
  </si>
  <si>
    <t>11:32:21</t>
  </si>
  <si>
    <t>RECT-62-20220715-11_32_23</t>
  </si>
  <si>
    <t>11:32:43</t>
  </si>
  <si>
    <t>20220715 11:33:59</t>
  </si>
  <si>
    <t>11:33:59</t>
  </si>
  <si>
    <t>RECT-63-20220715-11_34_01</t>
  </si>
  <si>
    <t>11:34:16</t>
  </si>
  <si>
    <t>20220715 11:35:32</t>
  </si>
  <si>
    <t>11:35:32</t>
  </si>
  <si>
    <t>RECT-64-20220715-11_35_34</t>
  </si>
  <si>
    <t>11:35:54</t>
  </si>
  <si>
    <t>20220715 11:37:21</t>
  </si>
  <si>
    <t>11:37:21</t>
  </si>
  <si>
    <t>RECT-65-20220715-11_37_23</t>
  </si>
  <si>
    <t>11:37:16</t>
  </si>
  <si>
    <t>20220715 11:38:56</t>
  </si>
  <si>
    <t>11:38:56</t>
  </si>
  <si>
    <t>RECT-66-20220715-11_38_58</t>
  </si>
  <si>
    <t>11:38:50</t>
  </si>
  <si>
    <t>20220715 11:40:13</t>
  </si>
  <si>
    <t>11:40:13</t>
  </si>
  <si>
    <t>RECT-67-20220715-11_40_15</t>
  </si>
  <si>
    <t>20220715 11:41:30</t>
  </si>
  <si>
    <t>11:41:30</t>
  </si>
  <si>
    <t>RECT-68-20220715-11_41_32</t>
  </si>
  <si>
    <t>11:41:48</t>
  </si>
  <si>
    <t>20220715 11:43:04</t>
  </si>
  <si>
    <t>11:43:04</t>
  </si>
  <si>
    <t>RECT-69-20220715-11_43_07</t>
  </si>
  <si>
    <t>11:43:27</t>
  </si>
  <si>
    <t>11:44:31</t>
  </si>
  <si>
    <t>11:44:55</t>
  </si>
  <si>
    <t>Stability Definition:	ΔCO2 (Meas2): Slp&lt;0.3 Per=20	ΔH2O (Meas2): Slp&lt;0.5 Per=20</t>
  </si>
  <si>
    <t>20220715 11:44:43</t>
  </si>
  <si>
    <t>11:44:43</t>
  </si>
  <si>
    <t>RECT-70-20220715-11_44_46</t>
  </si>
  <si>
    <t>11:45:15</t>
  </si>
  <si>
    <t>11:46:30</t>
  </si>
  <si>
    <t>Stability Definition:	ΔCO2 (Meas2): Slp&lt;0.3 Per=20	ΔH2O (Meas2): Slp&lt;0.5 Per=20	CO2_s (Meas): Per=15</t>
  </si>
  <si>
    <t>20220715 11:46:31</t>
  </si>
  <si>
    <t>11:46:31</t>
  </si>
  <si>
    <t>RECT-71-20220715-11_46_33</t>
  </si>
  <si>
    <t>11:46:59</t>
  </si>
  <si>
    <t>20220715 11:48:15</t>
  </si>
  <si>
    <t>11:48:15</t>
  </si>
  <si>
    <t>RECT-72-20220715-11_48_17</t>
  </si>
  <si>
    <t>11:48:49</t>
  </si>
  <si>
    <t>20220715 11:50:12</t>
  </si>
  <si>
    <t>11:50:12</t>
  </si>
  <si>
    <t>RECT-73-20220715-11_50_14</t>
  </si>
  <si>
    <t>11:50:07</t>
  </si>
  <si>
    <t>20220715 11:51:10</t>
  </si>
  <si>
    <t>11:51:10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</si>
</sst>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H71"/>
  <sheetViews>
    <sheetView tabSelected="1" workbookViewId="0"/>
  </sheetViews>
  <sheetFormatPr defaultRowHeight="15"/>
  <sheetData>
    <row r="2" spans="1:268">
      <c r="A2" t="s">
        <v>29</v>
      </c>
      <c r="B2" t="s">
        <v>30</v>
      </c>
      <c r="C2" t="s">
        <v>31</v>
      </c>
    </row>
    <row r="3" spans="1:268">
      <c r="B3">
        <v>4</v>
      </c>
      <c r="C3">
        <v>21</v>
      </c>
    </row>
    <row r="4" spans="1:268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68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68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68">
      <c r="B7">
        <v>0</v>
      </c>
      <c r="C7">
        <v>0</v>
      </c>
      <c r="D7">
        <v>0</v>
      </c>
      <c r="E7">
        <v>1</v>
      </c>
    </row>
    <row r="8" spans="1:268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68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68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68">
      <c r="B11">
        <v>0</v>
      </c>
      <c r="C11">
        <v>0</v>
      </c>
      <c r="D11">
        <v>1</v>
      </c>
      <c r="E11">
        <v>0</v>
      </c>
      <c r="F11">
        <v>1</v>
      </c>
    </row>
    <row r="12" spans="1:268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68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68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91</v>
      </c>
      <c r="CK14" t="s">
        <v>91</v>
      </c>
      <c r="CL14" t="s">
        <v>91</v>
      </c>
      <c r="CM14" t="s">
        <v>91</v>
      </c>
      <c r="CN14" t="s">
        <v>92</v>
      </c>
      <c r="CO14" t="s">
        <v>92</v>
      </c>
      <c r="CP14" t="s">
        <v>92</v>
      </c>
      <c r="CQ14" t="s">
        <v>92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</row>
    <row r="15" spans="1:268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87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173</v>
      </c>
      <c r="CA15" t="s">
        <v>181</v>
      </c>
      <c r="CB15" t="s">
        <v>147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117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106</v>
      </c>
      <c r="ER15" t="s">
        <v>109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</row>
    <row r="16" spans="1:268">
      <c r="B16" t="s">
        <v>367</v>
      </c>
      <c r="C16" t="s">
        <v>367</v>
      </c>
      <c r="F16" t="s">
        <v>367</v>
      </c>
      <c r="M16" t="s">
        <v>367</v>
      </c>
      <c r="N16" t="s">
        <v>368</v>
      </c>
      <c r="O16" t="s">
        <v>369</v>
      </c>
      <c r="P16" t="s">
        <v>370</v>
      </c>
      <c r="Q16" t="s">
        <v>371</v>
      </c>
      <c r="R16" t="s">
        <v>371</v>
      </c>
      <c r="S16" t="s">
        <v>204</v>
      </c>
      <c r="T16" t="s">
        <v>204</v>
      </c>
      <c r="U16" t="s">
        <v>368</v>
      </c>
      <c r="V16" t="s">
        <v>368</v>
      </c>
      <c r="W16" t="s">
        <v>368</v>
      </c>
      <c r="X16" t="s">
        <v>368</v>
      </c>
      <c r="Y16" t="s">
        <v>372</v>
      </c>
      <c r="Z16" t="s">
        <v>373</v>
      </c>
      <c r="AA16" t="s">
        <v>373</v>
      </c>
      <c r="AB16" t="s">
        <v>374</v>
      </c>
      <c r="AC16" t="s">
        <v>375</v>
      </c>
      <c r="AD16" t="s">
        <v>374</v>
      </c>
      <c r="AE16" t="s">
        <v>374</v>
      </c>
      <c r="AF16" t="s">
        <v>374</v>
      </c>
      <c r="AG16" t="s">
        <v>372</v>
      </c>
      <c r="AH16" t="s">
        <v>372</v>
      </c>
      <c r="AI16" t="s">
        <v>372</v>
      </c>
      <c r="AJ16" t="s">
        <v>372</v>
      </c>
      <c r="AK16" t="s">
        <v>376</v>
      </c>
      <c r="AL16" t="s">
        <v>375</v>
      </c>
      <c r="AN16" t="s">
        <v>375</v>
      </c>
      <c r="AO16" t="s">
        <v>376</v>
      </c>
      <c r="AU16" t="s">
        <v>370</v>
      </c>
      <c r="BB16" t="s">
        <v>370</v>
      </c>
      <c r="BC16" t="s">
        <v>370</v>
      </c>
      <c r="BD16" t="s">
        <v>370</v>
      </c>
      <c r="BE16" t="s">
        <v>377</v>
      </c>
      <c r="BS16" t="s">
        <v>378</v>
      </c>
      <c r="BT16" t="s">
        <v>378</v>
      </c>
      <c r="BU16" t="s">
        <v>378</v>
      </c>
      <c r="BV16" t="s">
        <v>370</v>
      </c>
      <c r="BX16" t="s">
        <v>379</v>
      </c>
      <c r="CA16" t="s">
        <v>378</v>
      </c>
      <c r="CF16" t="s">
        <v>367</v>
      </c>
      <c r="CG16" t="s">
        <v>367</v>
      </c>
      <c r="CH16" t="s">
        <v>367</v>
      </c>
      <c r="CI16" t="s">
        <v>367</v>
      </c>
      <c r="CJ16" t="s">
        <v>370</v>
      </c>
      <c r="CK16" t="s">
        <v>370</v>
      </c>
      <c r="CM16" t="s">
        <v>380</v>
      </c>
      <c r="CN16" t="s">
        <v>381</v>
      </c>
      <c r="CQ16" t="s">
        <v>368</v>
      </c>
      <c r="CR16" t="s">
        <v>367</v>
      </c>
      <c r="CS16" t="s">
        <v>371</v>
      </c>
      <c r="CT16" t="s">
        <v>371</v>
      </c>
      <c r="CU16" t="s">
        <v>382</v>
      </c>
      <c r="CV16" t="s">
        <v>382</v>
      </c>
      <c r="CW16" t="s">
        <v>371</v>
      </c>
      <c r="CX16" t="s">
        <v>382</v>
      </c>
      <c r="CY16" t="s">
        <v>376</v>
      </c>
      <c r="CZ16" t="s">
        <v>374</v>
      </c>
      <c r="DA16" t="s">
        <v>374</v>
      </c>
      <c r="DB16" t="s">
        <v>373</v>
      </c>
      <c r="DC16" t="s">
        <v>373</v>
      </c>
      <c r="DD16" t="s">
        <v>373</v>
      </c>
      <c r="DE16" t="s">
        <v>373</v>
      </c>
      <c r="DF16" t="s">
        <v>373</v>
      </c>
      <c r="DG16" t="s">
        <v>383</v>
      </c>
      <c r="DH16" t="s">
        <v>370</v>
      </c>
      <c r="DI16" t="s">
        <v>370</v>
      </c>
      <c r="DJ16" t="s">
        <v>371</v>
      </c>
      <c r="DK16" t="s">
        <v>371</v>
      </c>
      <c r="DL16" t="s">
        <v>371</v>
      </c>
      <c r="DM16" t="s">
        <v>382</v>
      </c>
      <c r="DN16" t="s">
        <v>371</v>
      </c>
      <c r="DO16" t="s">
        <v>382</v>
      </c>
      <c r="DP16" t="s">
        <v>374</v>
      </c>
      <c r="DQ16" t="s">
        <v>374</v>
      </c>
      <c r="DR16" t="s">
        <v>373</v>
      </c>
      <c r="DS16" t="s">
        <v>373</v>
      </c>
      <c r="DT16" t="s">
        <v>370</v>
      </c>
      <c r="DY16" t="s">
        <v>370</v>
      </c>
      <c r="EB16" t="s">
        <v>373</v>
      </c>
      <c r="EC16" t="s">
        <v>373</v>
      </c>
      <c r="ED16" t="s">
        <v>373</v>
      </c>
      <c r="EE16" t="s">
        <v>373</v>
      </c>
      <c r="EF16" t="s">
        <v>373</v>
      </c>
      <c r="EG16" t="s">
        <v>370</v>
      </c>
      <c r="EH16" t="s">
        <v>370</v>
      </c>
      <c r="EI16" t="s">
        <v>370</v>
      </c>
      <c r="EJ16" t="s">
        <v>367</v>
      </c>
      <c r="EM16" t="s">
        <v>384</v>
      </c>
      <c r="EN16" t="s">
        <v>384</v>
      </c>
      <c r="EP16" t="s">
        <v>367</v>
      </c>
      <c r="EQ16" t="s">
        <v>385</v>
      </c>
      <c r="ES16" t="s">
        <v>367</v>
      </c>
      <c r="ET16" t="s">
        <v>367</v>
      </c>
      <c r="EV16" t="s">
        <v>386</v>
      </c>
      <c r="EW16" t="s">
        <v>387</v>
      </c>
      <c r="EX16" t="s">
        <v>386</v>
      </c>
      <c r="EY16" t="s">
        <v>387</v>
      </c>
      <c r="EZ16" t="s">
        <v>386</v>
      </c>
      <c r="FA16" t="s">
        <v>387</v>
      </c>
      <c r="FB16" t="s">
        <v>375</v>
      </c>
      <c r="FC16" t="s">
        <v>375</v>
      </c>
      <c r="FE16" t="s">
        <v>388</v>
      </c>
      <c r="FI16" t="s">
        <v>388</v>
      </c>
      <c r="FO16" t="s">
        <v>389</v>
      </c>
      <c r="FP16" t="s">
        <v>389</v>
      </c>
      <c r="GC16" t="s">
        <v>389</v>
      </c>
      <c r="GD16" t="s">
        <v>389</v>
      </c>
      <c r="GE16" t="s">
        <v>390</v>
      </c>
      <c r="GF16" t="s">
        <v>390</v>
      </c>
      <c r="GG16" t="s">
        <v>373</v>
      </c>
      <c r="GH16" t="s">
        <v>373</v>
      </c>
      <c r="GI16" t="s">
        <v>375</v>
      </c>
      <c r="GJ16" t="s">
        <v>373</v>
      </c>
      <c r="GK16" t="s">
        <v>382</v>
      </c>
      <c r="GL16" t="s">
        <v>375</v>
      </c>
      <c r="GM16" t="s">
        <v>375</v>
      </c>
      <c r="GO16" t="s">
        <v>389</v>
      </c>
      <c r="GP16" t="s">
        <v>389</v>
      </c>
      <c r="GQ16" t="s">
        <v>389</v>
      </c>
      <c r="GR16" t="s">
        <v>389</v>
      </c>
      <c r="GS16" t="s">
        <v>389</v>
      </c>
      <c r="GT16" t="s">
        <v>389</v>
      </c>
      <c r="GU16" t="s">
        <v>389</v>
      </c>
      <c r="GV16" t="s">
        <v>391</v>
      </c>
      <c r="GW16" t="s">
        <v>391</v>
      </c>
      <c r="GX16" t="s">
        <v>391</v>
      </c>
      <c r="GY16" t="s">
        <v>392</v>
      </c>
      <c r="GZ16" t="s">
        <v>389</v>
      </c>
      <c r="HA16" t="s">
        <v>389</v>
      </c>
      <c r="HB16" t="s">
        <v>389</v>
      </c>
      <c r="HC16" t="s">
        <v>389</v>
      </c>
      <c r="HD16" t="s">
        <v>389</v>
      </c>
      <c r="HE16" t="s">
        <v>389</v>
      </c>
      <c r="HF16" t="s">
        <v>389</v>
      </c>
      <c r="HG16" t="s">
        <v>389</v>
      </c>
      <c r="HH16" t="s">
        <v>389</v>
      </c>
      <c r="HI16" t="s">
        <v>389</v>
      </c>
      <c r="HJ16" t="s">
        <v>389</v>
      </c>
      <c r="HK16" t="s">
        <v>389</v>
      </c>
      <c r="HR16" t="s">
        <v>389</v>
      </c>
      <c r="HS16" t="s">
        <v>375</v>
      </c>
      <c r="HT16" t="s">
        <v>375</v>
      </c>
      <c r="HU16" t="s">
        <v>386</v>
      </c>
      <c r="HV16" t="s">
        <v>387</v>
      </c>
      <c r="HW16" t="s">
        <v>387</v>
      </c>
      <c r="IA16" t="s">
        <v>387</v>
      </c>
      <c r="IE16" t="s">
        <v>371</v>
      </c>
      <c r="IF16" t="s">
        <v>371</v>
      </c>
      <c r="IG16" t="s">
        <v>382</v>
      </c>
      <c r="IH16" t="s">
        <v>382</v>
      </c>
      <c r="II16" t="s">
        <v>393</v>
      </c>
      <c r="IJ16" t="s">
        <v>393</v>
      </c>
      <c r="IK16" t="s">
        <v>389</v>
      </c>
      <c r="IL16" t="s">
        <v>389</v>
      </c>
      <c r="IM16" t="s">
        <v>389</v>
      </c>
      <c r="IN16" t="s">
        <v>389</v>
      </c>
      <c r="IO16" t="s">
        <v>389</v>
      </c>
      <c r="IP16" t="s">
        <v>389</v>
      </c>
      <c r="IQ16" t="s">
        <v>373</v>
      </c>
      <c r="IR16" t="s">
        <v>389</v>
      </c>
      <c r="IT16" t="s">
        <v>376</v>
      </c>
      <c r="IU16" t="s">
        <v>376</v>
      </c>
      <c r="IV16" t="s">
        <v>373</v>
      </c>
      <c r="IW16" t="s">
        <v>373</v>
      </c>
      <c r="IX16" t="s">
        <v>373</v>
      </c>
      <c r="IY16" t="s">
        <v>373</v>
      </c>
      <c r="IZ16" t="s">
        <v>373</v>
      </c>
      <c r="JA16" t="s">
        <v>375</v>
      </c>
      <c r="JB16" t="s">
        <v>375</v>
      </c>
      <c r="JC16" t="s">
        <v>375</v>
      </c>
      <c r="JD16" t="s">
        <v>373</v>
      </c>
      <c r="JE16" t="s">
        <v>371</v>
      </c>
      <c r="JF16" t="s">
        <v>382</v>
      </c>
      <c r="JG16" t="s">
        <v>375</v>
      </c>
      <c r="JH16" t="s">
        <v>375</v>
      </c>
    </row>
    <row r="17" spans="1:268">
      <c r="A17">
        <v>1</v>
      </c>
      <c r="B17">
        <v>1657895599.6</v>
      </c>
      <c r="C17">
        <v>0</v>
      </c>
      <c r="D17" t="s">
        <v>394</v>
      </c>
      <c r="E17" t="s">
        <v>395</v>
      </c>
      <c r="F17" t="s">
        <v>396</v>
      </c>
      <c r="G17" t="s">
        <v>397</v>
      </c>
      <c r="H17" t="s">
        <v>398</v>
      </c>
      <c r="J17" t="s">
        <v>399</v>
      </c>
      <c r="K17" t="s">
        <v>400</v>
      </c>
      <c r="L17" t="s">
        <v>401</v>
      </c>
      <c r="M17">
        <v>1657895599.6</v>
      </c>
      <c r="N17">
        <f>(O17)/1000</f>
        <v>0</v>
      </c>
      <c r="O17">
        <f>1000*CY17*AM17*(CU17-CV17)/(100*CN17*(1000-AM17*CU17))</f>
        <v>0</v>
      </c>
      <c r="P17">
        <f>CY17*AM17*(CT17-CS17*(1000-AM17*CV17)/(1000-AM17*CU17))/(100*CN17)</f>
        <v>0</v>
      </c>
      <c r="Q17">
        <f>CS17 - IF(AM17&gt;1, P17*CN17*100.0/(AO17*DG17), 0)</f>
        <v>0</v>
      </c>
      <c r="R17">
        <f>((X17-N17/2)*Q17-P17)/(X17+N17/2)</f>
        <v>0</v>
      </c>
      <c r="S17">
        <f>R17*(CZ17+DA17)/1000.0</f>
        <v>0</v>
      </c>
      <c r="T17">
        <f>(CS17 - IF(AM17&gt;1, P17*CN17*100.0/(AO17*DG17), 0))*(CZ17+DA17)/1000.0</f>
        <v>0</v>
      </c>
      <c r="U17">
        <f>2.0/((1/W17-1/V17)+SIGN(W17)*SQRT((1/W17-1/V17)*(1/W17-1/V17) + 4*CO17/((CO17+1)*(CO17+1))*(2*1/W17*1/V17-1/V17*1/V17)))</f>
        <v>0</v>
      </c>
      <c r="V17">
        <f>IF(LEFT(CP17,1)&lt;&gt;"0",IF(LEFT(CP17,1)="1",3.0,CQ17),$D$5+$E$5*(DG17*CZ17/($K$5*1000))+$F$5*(DG17*CZ17/($K$5*1000))*MAX(MIN(CN17,$J$5),$I$5)*MAX(MIN(CN17,$J$5),$I$5)+$G$5*MAX(MIN(CN17,$J$5),$I$5)*(DG17*CZ17/($K$5*1000))+$H$5*(DG17*CZ17/($K$5*1000))*(DG17*CZ17/($K$5*1000)))</f>
        <v>0</v>
      </c>
      <c r="W17">
        <f>N17*(1000-(1000*0.61365*exp(17.502*AA17/(240.97+AA17))/(CZ17+DA17)+CU17)/2)/(1000*0.61365*exp(17.502*AA17/(240.97+AA17))/(CZ17+DA17)-CU17)</f>
        <v>0</v>
      </c>
      <c r="X17">
        <f>1/((CO17+1)/(U17/1.6)+1/(V17/1.37)) + CO17/((CO17+1)/(U17/1.6) + CO17/(V17/1.37))</f>
        <v>0</v>
      </c>
      <c r="Y17">
        <f>(CJ17*CM17)</f>
        <v>0</v>
      </c>
      <c r="Z17">
        <f>(DB17+(Y17+2*0.95*5.67E-8*(((DB17+$B$7)+273)^4-(DB17+273)^4)-44100*N17)/(1.84*29.3*V17+8*0.95*5.67E-8*(DB17+273)^3))</f>
        <v>0</v>
      </c>
      <c r="AA17">
        <f>($C$7*DC17+$D$7*DD17+$E$7*Z17)</f>
        <v>0</v>
      </c>
      <c r="AB17">
        <f>0.61365*exp(17.502*AA17/(240.97+AA17))</f>
        <v>0</v>
      </c>
      <c r="AC17">
        <f>(AD17/AE17*100)</f>
        <v>0</v>
      </c>
      <c r="AD17">
        <f>CU17*(CZ17+DA17)/1000</f>
        <v>0</v>
      </c>
      <c r="AE17">
        <f>0.61365*exp(17.502*DB17/(240.97+DB17))</f>
        <v>0</v>
      </c>
      <c r="AF17">
        <f>(AB17-CU17*(CZ17+DA17)/1000)</f>
        <v>0</v>
      </c>
      <c r="AG17">
        <f>(-N17*44100)</f>
        <v>0</v>
      </c>
      <c r="AH17">
        <f>2*29.3*V17*0.92*(DB17-AA17)</f>
        <v>0</v>
      </c>
      <c r="AI17">
        <f>2*0.95*5.67E-8*(((DB17+$B$7)+273)^4-(AA17+273)^4)</f>
        <v>0</v>
      </c>
      <c r="AJ17">
        <f>Y17+AI17+AG17+AH17</f>
        <v>0</v>
      </c>
      <c r="AK17">
        <v>0</v>
      </c>
      <c r="AL17">
        <v>0</v>
      </c>
      <c r="AM17">
        <f>IF(AK17*$H$13&gt;=AO17,1.0,(AO17/(AO17-AK17*$H$13)))</f>
        <v>0</v>
      </c>
      <c r="AN17">
        <f>(AM17-1)*100</f>
        <v>0</v>
      </c>
      <c r="AO17">
        <f>MAX(0,($B$13+$C$13*DG17)/(1+$D$13*DG17)*CZ17/(DB17+273)*$E$13)</f>
        <v>0</v>
      </c>
      <c r="AP17" t="s">
        <v>402</v>
      </c>
      <c r="AQ17">
        <v>0</v>
      </c>
      <c r="AR17">
        <v>0</v>
      </c>
      <c r="AS17">
        <v>0</v>
      </c>
      <c r="AT17">
        <f>1-AR17/AS17</f>
        <v>0</v>
      </c>
      <c r="AU17">
        <v>-1</v>
      </c>
      <c r="AV17" t="s">
        <v>403</v>
      </c>
      <c r="AW17">
        <v>10455.1</v>
      </c>
      <c r="AX17">
        <v>367.6597070353303</v>
      </c>
      <c r="AY17">
        <v>977.2</v>
      </c>
      <c r="AZ17">
        <f>1-AX17/AY17</f>
        <v>0</v>
      </c>
      <c r="BA17">
        <v>0.5</v>
      </c>
      <c r="BB17">
        <f>CK17</f>
        <v>0</v>
      </c>
      <c r="BC17">
        <f>P17</f>
        <v>0</v>
      </c>
      <c r="BD17">
        <f>AZ17*BA17*BB17</f>
        <v>0</v>
      </c>
      <c r="BE17">
        <f>(BC17-AU17)/BB17</f>
        <v>0</v>
      </c>
      <c r="BF17">
        <f>(AS17-AY17)/AY17</f>
        <v>0</v>
      </c>
      <c r="BG17">
        <f>AR17/(AT17+AR17/AY17)</f>
        <v>0</v>
      </c>
      <c r="BH17" t="s">
        <v>402</v>
      </c>
      <c r="BI17">
        <v>0</v>
      </c>
      <c r="BJ17">
        <f>IF(BI17&lt;&gt;0, BI17, BG17)</f>
        <v>0</v>
      </c>
      <c r="BK17">
        <f>1-BJ17/AY17</f>
        <v>0</v>
      </c>
      <c r="BL17">
        <f>(AY17-AX17)/(AY17-BJ17)</f>
        <v>0</v>
      </c>
      <c r="BM17">
        <f>(AS17-AY17)/(AS17-BJ17)</f>
        <v>0</v>
      </c>
      <c r="BN17">
        <f>(AY17-AX17)/(AY17-AR17)</f>
        <v>0</v>
      </c>
      <c r="BO17">
        <f>(AS17-AY17)/(AS17-AR17)</f>
        <v>0</v>
      </c>
      <c r="BP17">
        <f>(BL17*BJ17/AX17)</f>
        <v>0</v>
      </c>
      <c r="BQ17">
        <f>(1-BP17)</f>
        <v>0</v>
      </c>
      <c r="BR17" t="s">
        <v>402</v>
      </c>
      <c r="BS17" t="s">
        <v>402</v>
      </c>
      <c r="BT17" t="s">
        <v>402</v>
      </c>
      <c r="BU17" t="s">
        <v>402</v>
      </c>
      <c r="BV17" t="s">
        <v>402</v>
      </c>
      <c r="BW17" t="s">
        <v>402</v>
      </c>
      <c r="BX17" t="s">
        <v>402</v>
      </c>
      <c r="BY17" t="s">
        <v>402</v>
      </c>
      <c r="BZ17" t="s">
        <v>402</v>
      </c>
      <c r="CA17" t="s">
        <v>402</v>
      </c>
      <c r="CB17" t="s">
        <v>402</v>
      </c>
      <c r="CC17" t="s">
        <v>402</v>
      </c>
      <c r="CD17" t="s">
        <v>402</v>
      </c>
      <c r="CE17" t="s">
        <v>402</v>
      </c>
      <c r="CF17" t="s">
        <v>402</v>
      </c>
      <c r="CG17" t="s">
        <v>402</v>
      </c>
      <c r="CH17" t="s">
        <v>402</v>
      </c>
      <c r="CI17" t="s">
        <v>402</v>
      </c>
      <c r="CJ17">
        <f>$B$11*DH17+$C$11*DI17+$F$11*DT17*(1-DW17)</f>
        <v>0</v>
      </c>
      <c r="CK17">
        <f>CJ17*CL17</f>
        <v>0</v>
      </c>
      <c r="CL17">
        <f>($B$11*$D$9+$C$11*$D$9+$F$11*((EG17+DY17)/MAX(EG17+DY17+EH17, 0.1)*$I$9+EH17/MAX(EG17+DY17+EH17, 0.1)*$J$9))/($B$11+$C$11+$F$11)</f>
        <v>0</v>
      </c>
      <c r="CM17">
        <f>($B$11*$K$9+$C$11*$K$9+$F$11*((EG17+DY17)/MAX(EG17+DY17+EH17, 0.1)*$P$9+EH17/MAX(EG17+DY17+EH17, 0.1)*$Q$9))/($B$11+$C$11+$F$11)</f>
        <v>0</v>
      </c>
      <c r="CN17">
        <v>6</v>
      </c>
      <c r="CO17">
        <v>0.5</v>
      </c>
      <c r="CP17" t="s">
        <v>404</v>
      </c>
      <c r="CQ17">
        <v>2</v>
      </c>
      <c r="CR17">
        <v>1657895599.6</v>
      </c>
      <c r="CS17">
        <v>410.097</v>
      </c>
      <c r="CT17">
        <v>430.275</v>
      </c>
      <c r="CU17">
        <v>21.9934</v>
      </c>
      <c r="CV17">
        <v>18.3159</v>
      </c>
      <c r="CW17">
        <v>394.298</v>
      </c>
      <c r="CX17">
        <v>19.7004</v>
      </c>
      <c r="CY17">
        <v>600.134</v>
      </c>
      <c r="CZ17">
        <v>101.438</v>
      </c>
      <c r="DA17">
        <v>0.10026</v>
      </c>
      <c r="DB17">
        <v>25.5216</v>
      </c>
      <c r="DC17">
        <v>24.9225</v>
      </c>
      <c r="DD17">
        <v>999.9</v>
      </c>
      <c r="DE17">
        <v>0</v>
      </c>
      <c r="DF17">
        <v>0</v>
      </c>
      <c r="DG17">
        <v>9982.5</v>
      </c>
      <c r="DH17">
        <v>0</v>
      </c>
      <c r="DI17">
        <v>1129.39</v>
      </c>
      <c r="DJ17">
        <v>-20.3188</v>
      </c>
      <c r="DK17">
        <v>419.285</v>
      </c>
      <c r="DL17">
        <v>438.303</v>
      </c>
      <c r="DM17">
        <v>3.93363</v>
      </c>
      <c r="DN17">
        <v>430.275</v>
      </c>
      <c r="DO17">
        <v>18.3159</v>
      </c>
      <c r="DP17">
        <v>2.25695</v>
      </c>
      <c r="DQ17">
        <v>1.85793</v>
      </c>
      <c r="DR17">
        <v>19.3724</v>
      </c>
      <c r="DS17">
        <v>16.2829</v>
      </c>
      <c r="DT17">
        <v>1499.99</v>
      </c>
      <c r="DU17">
        <v>0.973006</v>
      </c>
      <c r="DV17">
        <v>0.0269935</v>
      </c>
      <c r="DW17">
        <v>0</v>
      </c>
      <c r="DX17">
        <v>797.761</v>
      </c>
      <c r="DY17">
        <v>4.99931</v>
      </c>
      <c r="DZ17">
        <v>27638.1</v>
      </c>
      <c r="EA17">
        <v>13259.2</v>
      </c>
      <c r="EB17">
        <v>38.125</v>
      </c>
      <c r="EC17">
        <v>39.375</v>
      </c>
      <c r="ED17">
        <v>38.5</v>
      </c>
      <c r="EE17">
        <v>37.875</v>
      </c>
      <c r="EF17">
        <v>39.437</v>
      </c>
      <c r="EG17">
        <v>1454.63</v>
      </c>
      <c r="EH17">
        <v>40.36</v>
      </c>
      <c r="EI17">
        <v>0</v>
      </c>
      <c r="EJ17">
        <v>1657895599.5</v>
      </c>
      <c r="EK17">
        <v>0</v>
      </c>
      <c r="EL17">
        <v>367.6597070353303</v>
      </c>
      <c r="EM17">
        <v>0.02742061792977747</v>
      </c>
      <c r="EN17">
        <v>-10.26332765332691</v>
      </c>
      <c r="EO17">
        <v>28173.09928110599</v>
      </c>
      <c r="EP17">
        <v>15</v>
      </c>
      <c r="EQ17">
        <v>1657895640.1</v>
      </c>
      <c r="ER17" t="s">
        <v>405</v>
      </c>
      <c r="ES17">
        <v>1657895622.6</v>
      </c>
      <c r="ET17">
        <v>1657895640.1</v>
      </c>
      <c r="EU17">
        <v>1</v>
      </c>
      <c r="EV17">
        <v>-0.078</v>
      </c>
      <c r="EW17">
        <v>-0.007</v>
      </c>
      <c r="EX17">
        <v>15.799</v>
      </c>
      <c r="EY17">
        <v>2.293</v>
      </c>
      <c r="EZ17">
        <v>430</v>
      </c>
      <c r="FA17">
        <v>18</v>
      </c>
      <c r="FB17">
        <v>0.06</v>
      </c>
      <c r="FC17">
        <v>0.02</v>
      </c>
      <c r="FD17">
        <v>-9.07852845713243</v>
      </c>
      <c r="FE17">
        <v>-0.1368656131526034</v>
      </c>
      <c r="FF17">
        <v>30.75848498668671</v>
      </c>
      <c r="FG17">
        <v>1</v>
      </c>
      <c r="FH17">
        <v>1.31596208023953</v>
      </c>
      <c r="FI17">
        <v>-0.004048464522273287</v>
      </c>
      <c r="FJ17">
        <v>2.257797772795847</v>
      </c>
      <c r="FK17">
        <v>1</v>
      </c>
      <c r="FL17">
        <v>2</v>
      </c>
      <c r="FM17">
        <v>2</v>
      </c>
      <c r="FN17" t="s">
        <v>406</v>
      </c>
      <c r="FO17">
        <v>3.18336</v>
      </c>
      <c r="FP17">
        <v>2.79706</v>
      </c>
      <c r="FQ17">
        <v>0.101624</v>
      </c>
      <c r="FR17">
        <v>0.109129</v>
      </c>
      <c r="FS17">
        <v>0.106978</v>
      </c>
      <c r="FT17">
        <v>0.101781</v>
      </c>
      <c r="FU17">
        <v>28394.3</v>
      </c>
      <c r="FV17">
        <v>22281.2</v>
      </c>
      <c r="FW17">
        <v>29646.5</v>
      </c>
      <c r="FX17">
        <v>24436.8</v>
      </c>
      <c r="FY17">
        <v>33816.8</v>
      </c>
      <c r="FZ17">
        <v>32052.6</v>
      </c>
      <c r="GA17">
        <v>41637.3</v>
      </c>
      <c r="GB17">
        <v>39877.5</v>
      </c>
      <c r="GC17">
        <v>2.23315</v>
      </c>
      <c r="GD17">
        <v>1.9883</v>
      </c>
      <c r="GE17">
        <v>0.130288</v>
      </c>
      <c r="GF17">
        <v>0</v>
      </c>
      <c r="GG17">
        <v>22.7807</v>
      </c>
      <c r="GH17">
        <v>999.9</v>
      </c>
      <c r="GI17">
        <v>61</v>
      </c>
      <c r="GJ17">
        <v>27.7</v>
      </c>
      <c r="GK17">
        <v>22.4232</v>
      </c>
      <c r="GL17">
        <v>62.426</v>
      </c>
      <c r="GM17">
        <v>41.6266</v>
      </c>
      <c r="GN17">
        <v>1</v>
      </c>
      <c r="GO17">
        <v>-0.371697</v>
      </c>
      <c r="GP17">
        <v>-2.05294</v>
      </c>
      <c r="GQ17">
        <v>20.2503</v>
      </c>
      <c r="GR17">
        <v>5.22687</v>
      </c>
      <c r="GS17">
        <v>11.9021</v>
      </c>
      <c r="GT17">
        <v>4.96525</v>
      </c>
      <c r="GU17">
        <v>3.292</v>
      </c>
      <c r="GV17">
        <v>9999</v>
      </c>
      <c r="GW17">
        <v>9999</v>
      </c>
      <c r="GX17">
        <v>9999</v>
      </c>
      <c r="GY17">
        <v>999.9</v>
      </c>
      <c r="GZ17">
        <v>1.87669</v>
      </c>
      <c r="HA17">
        <v>1.875</v>
      </c>
      <c r="HB17">
        <v>1.87363</v>
      </c>
      <c r="HC17">
        <v>1.87276</v>
      </c>
      <c r="HD17">
        <v>1.87438</v>
      </c>
      <c r="HE17">
        <v>1.86932</v>
      </c>
      <c r="HF17">
        <v>1.87352</v>
      </c>
      <c r="HG17">
        <v>1.87866</v>
      </c>
      <c r="HH17">
        <v>0</v>
      </c>
      <c r="HI17">
        <v>0</v>
      </c>
      <c r="HJ17">
        <v>0</v>
      </c>
      <c r="HK17">
        <v>0</v>
      </c>
      <c r="HL17" t="s">
        <v>407</v>
      </c>
      <c r="HM17" t="s">
        <v>408</v>
      </c>
      <c r="HN17" t="s">
        <v>409</v>
      </c>
      <c r="HO17" t="s">
        <v>410</v>
      </c>
      <c r="HP17" t="s">
        <v>410</v>
      </c>
      <c r="HQ17" t="s">
        <v>409</v>
      </c>
      <c r="HR17">
        <v>0</v>
      </c>
      <c r="HS17">
        <v>100</v>
      </c>
      <c r="HT17">
        <v>100</v>
      </c>
      <c r="HU17">
        <v>15.799</v>
      </c>
      <c r="HV17">
        <v>2.293</v>
      </c>
      <c r="HW17">
        <v>10.49165996858285</v>
      </c>
      <c r="HX17">
        <v>0.01542267289107943</v>
      </c>
      <c r="HY17">
        <v>-6.329640684948402E-06</v>
      </c>
      <c r="HZ17">
        <v>1.140810577693691E-09</v>
      </c>
      <c r="IA17">
        <v>1.082320536850699</v>
      </c>
      <c r="IB17">
        <v>0.1101198971779786</v>
      </c>
      <c r="IC17">
        <v>-0.003534826394514762</v>
      </c>
      <c r="ID17">
        <v>8.753130318969657E-05</v>
      </c>
      <c r="IE17">
        <v>-6</v>
      </c>
      <c r="IF17">
        <v>1975</v>
      </c>
      <c r="IG17">
        <v>-0</v>
      </c>
      <c r="IH17">
        <v>19</v>
      </c>
      <c r="II17">
        <v>304.2</v>
      </c>
      <c r="IJ17">
        <v>302.5</v>
      </c>
      <c r="IK17">
        <v>1.10229</v>
      </c>
      <c r="IL17">
        <v>2.40967</v>
      </c>
      <c r="IM17">
        <v>1.42578</v>
      </c>
      <c r="IN17">
        <v>2.28882</v>
      </c>
      <c r="IO17">
        <v>1.54785</v>
      </c>
      <c r="IP17">
        <v>2.29858</v>
      </c>
      <c r="IQ17">
        <v>30.48</v>
      </c>
      <c r="IR17">
        <v>15.6118</v>
      </c>
      <c r="IS17">
        <v>18</v>
      </c>
      <c r="IT17">
        <v>622.341</v>
      </c>
      <c r="IU17">
        <v>451.2</v>
      </c>
      <c r="IV17">
        <v>25.9387</v>
      </c>
      <c r="IW17">
        <v>22.5471</v>
      </c>
      <c r="IX17">
        <v>30.0002</v>
      </c>
      <c r="IY17">
        <v>22.3976</v>
      </c>
      <c r="IZ17">
        <v>22.3293</v>
      </c>
      <c r="JA17">
        <v>22.0821</v>
      </c>
      <c r="JB17">
        <v>22.1818</v>
      </c>
      <c r="JC17">
        <v>99.25620000000001</v>
      </c>
      <c r="JD17">
        <v>25.9708</v>
      </c>
      <c r="JE17">
        <v>430.34</v>
      </c>
      <c r="JF17">
        <v>18.3669</v>
      </c>
      <c r="JG17">
        <v>97.6135</v>
      </c>
      <c r="JH17">
        <v>101.448</v>
      </c>
    </row>
    <row r="18" spans="1:268">
      <c r="A18">
        <v>2</v>
      </c>
      <c r="B18">
        <v>1657895919.1</v>
      </c>
      <c r="C18">
        <v>319.5</v>
      </c>
      <c r="D18" t="s">
        <v>411</v>
      </c>
      <c r="E18" t="s">
        <v>412</v>
      </c>
      <c r="F18" t="s">
        <v>396</v>
      </c>
      <c r="G18" t="s">
        <v>397</v>
      </c>
      <c r="H18" t="s">
        <v>398</v>
      </c>
      <c r="J18" t="s">
        <v>399</v>
      </c>
      <c r="K18" t="s">
        <v>400</v>
      </c>
      <c r="L18" t="s">
        <v>401</v>
      </c>
      <c r="M18">
        <v>1657895919.1</v>
      </c>
      <c r="N18">
        <f>(O18)/1000</f>
        <v>0</v>
      </c>
      <c r="O18">
        <f>1000*CY18*AM18*(CU18-CV18)/(100*CN18*(1000-AM18*CU18))</f>
        <v>0</v>
      </c>
      <c r="P18">
        <f>CY18*AM18*(CT18-CS18*(1000-AM18*CV18)/(1000-AM18*CU18))/(100*CN18)</f>
        <v>0</v>
      </c>
      <c r="Q18">
        <f>CS18 - IF(AM18&gt;1, P18*CN18*100.0/(AO18*DG18), 0)</f>
        <v>0</v>
      </c>
      <c r="R18">
        <f>((X18-N18/2)*Q18-P18)/(X18+N18/2)</f>
        <v>0</v>
      </c>
      <c r="S18">
        <f>R18*(CZ18+DA18)/1000.0</f>
        <v>0</v>
      </c>
      <c r="T18">
        <f>(CS18 - IF(AM18&gt;1, P18*CN18*100.0/(AO18*DG18), 0))*(CZ18+DA18)/1000.0</f>
        <v>0</v>
      </c>
      <c r="U18">
        <f>2.0/((1/W18-1/V18)+SIGN(W18)*SQRT((1/W18-1/V18)*(1/W18-1/V18) + 4*CO18/((CO18+1)*(CO18+1))*(2*1/W18*1/V18-1/V18*1/V18)))</f>
        <v>0</v>
      </c>
      <c r="V18">
        <f>IF(LEFT(CP18,1)&lt;&gt;"0",IF(LEFT(CP18,1)="1",3.0,CQ18),$D$5+$E$5*(DG18*CZ18/($K$5*1000))+$F$5*(DG18*CZ18/($K$5*1000))*MAX(MIN(CN18,$J$5),$I$5)*MAX(MIN(CN18,$J$5),$I$5)+$G$5*MAX(MIN(CN18,$J$5),$I$5)*(DG18*CZ18/($K$5*1000))+$H$5*(DG18*CZ18/($K$5*1000))*(DG18*CZ18/($K$5*1000)))</f>
        <v>0</v>
      </c>
      <c r="W18">
        <f>N18*(1000-(1000*0.61365*exp(17.502*AA18/(240.97+AA18))/(CZ18+DA18)+CU18)/2)/(1000*0.61365*exp(17.502*AA18/(240.97+AA18))/(CZ18+DA18)-CU18)</f>
        <v>0</v>
      </c>
      <c r="X18">
        <f>1/((CO18+1)/(U18/1.6)+1/(V18/1.37)) + CO18/((CO18+1)/(U18/1.6) + CO18/(V18/1.37))</f>
        <v>0</v>
      </c>
      <c r="Y18">
        <f>(CJ18*CM18)</f>
        <v>0</v>
      </c>
      <c r="Z18">
        <f>(DB18+(Y18+2*0.95*5.67E-8*(((DB18+$B$7)+273)^4-(DB18+273)^4)-44100*N18)/(1.84*29.3*V18+8*0.95*5.67E-8*(DB18+273)^3))</f>
        <v>0</v>
      </c>
      <c r="AA18">
        <f>($C$7*DC18+$D$7*DD18+$E$7*Z18)</f>
        <v>0</v>
      </c>
      <c r="AB18">
        <f>0.61365*exp(17.502*AA18/(240.97+AA18))</f>
        <v>0</v>
      </c>
      <c r="AC18">
        <f>(AD18/AE18*100)</f>
        <v>0</v>
      </c>
      <c r="AD18">
        <f>CU18*(CZ18+DA18)/1000</f>
        <v>0</v>
      </c>
      <c r="AE18">
        <f>0.61365*exp(17.502*DB18/(240.97+DB18))</f>
        <v>0</v>
      </c>
      <c r="AF18">
        <f>(AB18-CU18*(CZ18+DA18)/1000)</f>
        <v>0</v>
      </c>
      <c r="AG18">
        <f>(-N18*44100)</f>
        <v>0</v>
      </c>
      <c r="AH18">
        <f>2*29.3*V18*0.92*(DB18-AA18)</f>
        <v>0</v>
      </c>
      <c r="AI18">
        <f>2*0.95*5.67E-8*(((DB18+$B$7)+273)^4-(AA18+273)^4)</f>
        <v>0</v>
      </c>
      <c r="AJ18">
        <f>Y18+AI18+AG18+AH18</f>
        <v>0</v>
      </c>
      <c r="AK18">
        <v>0</v>
      </c>
      <c r="AL18">
        <v>0</v>
      </c>
      <c r="AM18">
        <f>IF(AK18*$H$13&gt;=AO18,1.0,(AO18/(AO18-AK18*$H$13)))</f>
        <v>0</v>
      </c>
      <c r="AN18">
        <f>(AM18-1)*100</f>
        <v>0</v>
      </c>
      <c r="AO18">
        <f>MAX(0,($B$13+$C$13*DG18)/(1+$D$13*DG18)*CZ18/(DB18+273)*$E$13)</f>
        <v>0</v>
      </c>
      <c r="AP18" t="s">
        <v>402</v>
      </c>
      <c r="AQ18">
        <v>0</v>
      </c>
      <c r="AR18">
        <v>0</v>
      </c>
      <c r="AS18">
        <v>0</v>
      </c>
      <c r="AT18">
        <f>1-AR18/AS18</f>
        <v>0</v>
      </c>
      <c r="AU18">
        <v>-1</v>
      </c>
      <c r="AV18" t="s">
        <v>413</v>
      </c>
      <c r="AW18">
        <v>10460.3</v>
      </c>
      <c r="AX18">
        <v>426.6900869588173</v>
      </c>
      <c r="AY18">
        <v>962.23</v>
      </c>
      <c r="AZ18">
        <f>1-AX18/AY18</f>
        <v>0</v>
      </c>
      <c r="BA18">
        <v>0.5</v>
      </c>
      <c r="BB18">
        <f>CK18</f>
        <v>0</v>
      </c>
      <c r="BC18">
        <f>P18</f>
        <v>0</v>
      </c>
      <c r="BD18">
        <f>AZ18*BA18*BB18</f>
        <v>0</v>
      </c>
      <c r="BE18">
        <f>(BC18-AU18)/BB18</f>
        <v>0</v>
      </c>
      <c r="BF18">
        <f>(AS18-AY18)/AY18</f>
        <v>0</v>
      </c>
      <c r="BG18">
        <f>AR18/(AT18+AR18/AY18)</f>
        <v>0</v>
      </c>
      <c r="BH18" t="s">
        <v>402</v>
      </c>
      <c r="BI18">
        <v>0</v>
      </c>
      <c r="BJ18">
        <f>IF(BI18&lt;&gt;0, BI18, BG18)</f>
        <v>0</v>
      </c>
      <c r="BK18">
        <f>1-BJ18/AY18</f>
        <v>0</v>
      </c>
      <c r="BL18">
        <f>(AY18-AX18)/(AY18-BJ18)</f>
        <v>0</v>
      </c>
      <c r="BM18">
        <f>(AS18-AY18)/(AS18-BJ18)</f>
        <v>0</v>
      </c>
      <c r="BN18">
        <f>(AY18-AX18)/(AY18-AR18)</f>
        <v>0</v>
      </c>
      <c r="BO18">
        <f>(AS18-AY18)/(AS18-AR18)</f>
        <v>0</v>
      </c>
      <c r="BP18">
        <f>(BL18*BJ18/AX18)</f>
        <v>0</v>
      </c>
      <c r="BQ18">
        <f>(1-BP18)</f>
        <v>0</v>
      </c>
      <c r="BR18" t="s">
        <v>402</v>
      </c>
      <c r="BS18" t="s">
        <v>402</v>
      </c>
      <c r="BT18" t="s">
        <v>402</v>
      </c>
      <c r="BU18" t="s">
        <v>402</v>
      </c>
      <c r="BV18" t="s">
        <v>402</v>
      </c>
      <c r="BW18" t="s">
        <v>402</v>
      </c>
      <c r="BX18" t="s">
        <v>402</v>
      </c>
      <c r="BY18" t="s">
        <v>402</v>
      </c>
      <c r="BZ18" t="s">
        <v>402</v>
      </c>
      <c r="CA18" t="s">
        <v>402</v>
      </c>
      <c r="CB18" t="s">
        <v>402</v>
      </c>
      <c r="CC18" t="s">
        <v>402</v>
      </c>
      <c r="CD18" t="s">
        <v>402</v>
      </c>
      <c r="CE18" t="s">
        <v>402</v>
      </c>
      <c r="CF18" t="s">
        <v>402</v>
      </c>
      <c r="CG18" t="s">
        <v>402</v>
      </c>
      <c r="CH18" t="s">
        <v>402</v>
      </c>
      <c r="CI18" t="s">
        <v>402</v>
      </c>
      <c r="CJ18">
        <f>$B$11*DH18+$C$11*DI18+$F$11*DT18*(1-DW18)</f>
        <v>0</v>
      </c>
      <c r="CK18">
        <f>CJ18*CL18</f>
        <v>0</v>
      </c>
      <c r="CL18">
        <f>($B$11*$D$9+$C$11*$D$9+$F$11*((EG18+DY18)/MAX(EG18+DY18+EH18, 0.1)*$I$9+EH18/MAX(EG18+DY18+EH18, 0.1)*$J$9))/($B$11+$C$11+$F$11)</f>
        <v>0</v>
      </c>
      <c r="CM18">
        <f>($B$11*$K$9+$C$11*$K$9+$F$11*((EG18+DY18)/MAX(EG18+DY18+EH18, 0.1)*$P$9+EH18/MAX(EG18+DY18+EH18, 0.1)*$Q$9))/($B$11+$C$11+$F$11)</f>
        <v>0</v>
      </c>
      <c r="CN18">
        <v>6</v>
      </c>
      <c r="CO18">
        <v>0.5</v>
      </c>
      <c r="CP18" t="s">
        <v>404</v>
      </c>
      <c r="CQ18">
        <v>2</v>
      </c>
      <c r="CR18">
        <v>1657895919.1</v>
      </c>
      <c r="CS18">
        <v>400.225</v>
      </c>
      <c r="CT18">
        <v>420.183</v>
      </c>
      <c r="CU18">
        <v>22.1968</v>
      </c>
      <c r="CV18">
        <v>18.2162</v>
      </c>
      <c r="CW18">
        <v>384.749</v>
      </c>
      <c r="CX18">
        <v>19.6575</v>
      </c>
      <c r="CY18">
        <v>600.247</v>
      </c>
      <c r="CZ18">
        <v>101.444</v>
      </c>
      <c r="DA18">
        <v>0.100164</v>
      </c>
      <c r="DB18">
        <v>25.4665</v>
      </c>
      <c r="DC18">
        <v>24.9943</v>
      </c>
      <c r="DD18">
        <v>999.9</v>
      </c>
      <c r="DE18">
        <v>0</v>
      </c>
      <c r="DF18">
        <v>0</v>
      </c>
      <c r="DG18">
        <v>9991.879999999999</v>
      </c>
      <c r="DH18">
        <v>0</v>
      </c>
      <c r="DI18">
        <v>1164.32</v>
      </c>
      <c r="DJ18">
        <v>-19.9584</v>
      </c>
      <c r="DK18">
        <v>409.31</v>
      </c>
      <c r="DL18">
        <v>427.979</v>
      </c>
      <c r="DM18">
        <v>3.98057</v>
      </c>
      <c r="DN18">
        <v>420.183</v>
      </c>
      <c r="DO18">
        <v>18.2162</v>
      </c>
      <c r="DP18">
        <v>2.25173</v>
      </c>
      <c r="DQ18">
        <v>1.84793</v>
      </c>
      <c r="DR18">
        <v>19.3352</v>
      </c>
      <c r="DS18">
        <v>16.1982</v>
      </c>
      <c r="DT18">
        <v>1500.12</v>
      </c>
      <c r="DU18">
        <v>0.973001</v>
      </c>
      <c r="DV18">
        <v>0.0269986</v>
      </c>
      <c r="DW18">
        <v>0</v>
      </c>
      <c r="DX18">
        <v>784.026</v>
      </c>
      <c r="DY18">
        <v>4.99931</v>
      </c>
      <c r="DZ18">
        <v>26721.7</v>
      </c>
      <c r="EA18">
        <v>13260.3</v>
      </c>
      <c r="EB18">
        <v>37.312</v>
      </c>
      <c r="EC18">
        <v>38.375</v>
      </c>
      <c r="ED18">
        <v>38</v>
      </c>
      <c r="EE18">
        <v>36.75</v>
      </c>
      <c r="EF18">
        <v>38.5</v>
      </c>
      <c r="EG18">
        <v>1454.75</v>
      </c>
      <c r="EH18">
        <v>40.37</v>
      </c>
      <c r="EI18">
        <v>0</v>
      </c>
      <c r="EJ18">
        <v>319.0999999046326</v>
      </c>
      <c r="EK18">
        <v>0</v>
      </c>
      <c r="EL18">
        <v>426.6900869588173</v>
      </c>
      <c r="EM18">
        <v>0.2300801544895539</v>
      </c>
      <c r="EN18">
        <v>-10.59581427064899</v>
      </c>
      <c r="EO18">
        <v>28072.41099788807</v>
      </c>
      <c r="EP18">
        <v>15</v>
      </c>
      <c r="EQ18">
        <v>1657895640.1</v>
      </c>
      <c r="ER18" t="s">
        <v>405</v>
      </c>
      <c r="ES18">
        <v>1657895622.6</v>
      </c>
      <c r="ET18">
        <v>1657895640.1</v>
      </c>
      <c r="EU18">
        <v>1</v>
      </c>
      <c r="EV18">
        <v>-0.078</v>
      </c>
      <c r="EW18">
        <v>-0.007</v>
      </c>
      <c r="EX18">
        <v>15.799</v>
      </c>
      <c r="EY18">
        <v>2.293</v>
      </c>
      <c r="EZ18">
        <v>430</v>
      </c>
      <c r="FA18">
        <v>18</v>
      </c>
      <c r="FB18">
        <v>0.06</v>
      </c>
      <c r="FC18">
        <v>0.02</v>
      </c>
      <c r="FD18">
        <v>-10.27323491892132</v>
      </c>
      <c r="FE18">
        <v>-0.1392245617632882</v>
      </c>
      <c r="FF18">
        <v>28.78023137095742</v>
      </c>
      <c r="FG18">
        <v>1</v>
      </c>
      <c r="FH18">
        <v>1.6208015243618</v>
      </c>
      <c r="FI18">
        <v>-0.003307575663373918</v>
      </c>
      <c r="FJ18">
        <v>2.277570893748556</v>
      </c>
      <c r="FK18">
        <v>1</v>
      </c>
      <c r="FL18">
        <v>2</v>
      </c>
      <c r="FM18">
        <v>2</v>
      </c>
      <c r="FN18" t="s">
        <v>406</v>
      </c>
      <c r="FO18">
        <v>3.18328</v>
      </c>
      <c r="FP18">
        <v>2.79706</v>
      </c>
      <c r="FQ18">
        <v>0.0996633</v>
      </c>
      <c r="FR18">
        <v>0.107128</v>
      </c>
      <c r="FS18">
        <v>0.106752</v>
      </c>
      <c r="FT18">
        <v>0.101332</v>
      </c>
      <c r="FU18">
        <v>28438.7</v>
      </c>
      <c r="FV18">
        <v>22318.2</v>
      </c>
      <c r="FW18">
        <v>29629.8</v>
      </c>
      <c r="FX18">
        <v>24423.8</v>
      </c>
      <c r="FY18">
        <v>33805.9</v>
      </c>
      <c r="FZ18">
        <v>32052.5</v>
      </c>
      <c r="GA18">
        <v>41612.3</v>
      </c>
      <c r="GB18">
        <v>39856.7</v>
      </c>
      <c r="GC18">
        <v>2.22992</v>
      </c>
      <c r="GD18">
        <v>1.98515</v>
      </c>
      <c r="GE18">
        <v>0.106819</v>
      </c>
      <c r="GF18">
        <v>0</v>
      </c>
      <c r="GG18">
        <v>23.2391</v>
      </c>
      <c r="GH18">
        <v>999.9</v>
      </c>
      <c r="GI18">
        <v>62.4</v>
      </c>
      <c r="GJ18">
        <v>27.3</v>
      </c>
      <c r="GK18">
        <v>22.4074</v>
      </c>
      <c r="GL18">
        <v>62.136</v>
      </c>
      <c r="GM18">
        <v>40.7492</v>
      </c>
      <c r="GN18">
        <v>1</v>
      </c>
      <c r="GO18">
        <v>-0.348087</v>
      </c>
      <c r="GP18">
        <v>-0.5835129999999999</v>
      </c>
      <c r="GQ18">
        <v>20.2598</v>
      </c>
      <c r="GR18">
        <v>5.22448</v>
      </c>
      <c r="GS18">
        <v>11.9021</v>
      </c>
      <c r="GT18">
        <v>4.9639</v>
      </c>
      <c r="GU18">
        <v>3.292</v>
      </c>
      <c r="GV18">
        <v>9999</v>
      </c>
      <c r="GW18">
        <v>9999</v>
      </c>
      <c r="GX18">
        <v>9999</v>
      </c>
      <c r="GY18">
        <v>999.9</v>
      </c>
      <c r="GZ18">
        <v>1.87669</v>
      </c>
      <c r="HA18">
        <v>1.875</v>
      </c>
      <c r="HB18">
        <v>1.87363</v>
      </c>
      <c r="HC18">
        <v>1.87276</v>
      </c>
      <c r="HD18">
        <v>1.87439</v>
      </c>
      <c r="HE18">
        <v>1.8693</v>
      </c>
      <c r="HF18">
        <v>1.87357</v>
      </c>
      <c r="HG18">
        <v>1.87865</v>
      </c>
      <c r="HH18">
        <v>0</v>
      </c>
      <c r="HI18">
        <v>0</v>
      </c>
      <c r="HJ18">
        <v>0</v>
      </c>
      <c r="HK18">
        <v>0</v>
      </c>
      <c r="HL18" t="s">
        <v>407</v>
      </c>
      <c r="HM18" t="s">
        <v>408</v>
      </c>
      <c r="HN18" t="s">
        <v>409</v>
      </c>
      <c r="HO18" t="s">
        <v>410</v>
      </c>
      <c r="HP18" t="s">
        <v>410</v>
      </c>
      <c r="HQ18" t="s">
        <v>409</v>
      </c>
      <c r="HR18">
        <v>0</v>
      </c>
      <c r="HS18">
        <v>100</v>
      </c>
      <c r="HT18">
        <v>100</v>
      </c>
      <c r="HU18">
        <v>15.476</v>
      </c>
      <c r="HV18">
        <v>2.5393</v>
      </c>
      <c r="HW18">
        <v>10.41400333838391</v>
      </c>
      <c r="HX18">
        <v>0.01542267289107943</v>
      </c>
      <c r="HY18">
        <v>-6.329640684948402E-06</v>
      </c>
      <c r="HZ18">
        <v>1.140810577693691E-09</v>
      </c>
      <c r="IA18">
        <v>1.075669993557228</v>
      </c>
      <c r="IB18">
        <v>0.1101198971779786</v>
      </c>
      <c r="IC18">
        <v>-0.003534826394514762</v>
      </c>
      <c r="ID18">
        <v>8.753130318969657E-05</v>
      </c>
      <c r="IE18">
        <v>-6</v>
      </c>
      <c r="IF18">
        <v>1975</v>
      </c>
      <c r="IG18">
        <v>-0</v>
      </c>
      <c r="IH18">
        <v>19</v>
      </c>
      <c r="II18">
        <v>4.9</v>
      </c>
      <c r="IJ18">
        <v>4.7</v>
      </c>
      <c r="IK18">
        <v>1.08276</v>
      </c>
      <c r="IL18">
        <v>2.39502</v>
      </c>
      <c r="IM18">
        <v>1.42578</v>
      </c>
      <c r="IN18">
        <v>2.28882</v>
      </c>
      <c r="IO18">
        <v>1.54785</v>
      </c>
      <c r="IP18">
        <v>2.36816</v>
      </c>
      <c r="IQ18">
        <v>30.3294</v>
      </c>
      <c r="IR18">
        <v>15.568</v>
      </c>
      <c r="IS18">
        <v>18</v>
      </c>
      <c r="IT18">
        <v>623.025</v>
      </c>
      <c r="IU18">
        <v>451.646</v>
      </c>
      <c r="IV18">
        <v>24.0194</v>
      </c>
      <c r="IW18">
        <v>22.8426</v>
      </c>
      <c r="IX18">
        <v>30.0004</v>
      </c>
      <c r="IY18">
        <v>22.6575</v>
      </c>
      <c r="IZ18">
        <v>22.5919</v>
      </c>
      <c r="JA18">
        <v>21.6872</v>
      </c>
      <c r="JB18">
        <v>21.9053</v>
      </c>
      <c r="JC18">
        <v>99.25790000000001</v>
      </c>
      <c r="JD18">
        <v>24.0103</v>
      </c>
      <c r="JE18">
        <v>419.975</v>
      </c>
      <c r="JF18">
        <v>18.3035</v>
      </c>
      <c r="JG18">
        <v>97.55629999999999</v>
      </c>
      <c r="JH18">
        <v>101.395</v>
      </c>
    </row>
    <row r="19" spans="1:268">
      <c r="A19">
        <v>3</v>
      </c>
      <c r="B19">
        <v>1657895981.1</v>
      </c>
      <c r="C19">
        <v>381.5</v>
      </c>
      <c r="D19" t="s">
        <v>414</v>
      </c>
      <c r="E19" t="s">
        <v>415</v>
      </c>
      <c r="F19" t="s">
        <v>396</v>
      </c>
      <c r="G19" t="s">
        <v>397</v>
      </c>
      <c r="H19" t="s">
        <v>398</v>
      </c>
      <c r="J19" t="s">
        <v>399</v>
      </c>
      <c r="K19" t="s">
        <v>400</v>
      </c>
      <c r="L19" t="s">
        <v>401</v>
      </c>
      <c r="M19">
        <v>1657895981.1</v>
      </c>
      <c r="N19">
        <f>(O19)/1000</f>
        <v>0</v>
      </c>
      <c r="O19">
        <f>1000*CY19*AM19*(CU19-CV19)/(100*CN19*(1000-AM19*CU19))</f>
        <v>0</v>
      </c>
      <c r="P19">
        <f>CY19*AM19*(CT19-CS19*(1000-AM19*CV19)/(1000-AM19*CU19))/(100*CN19)</f>
        <v>0</v>
      </c>
      <c r="Q19">
        <f>CS19 - IF(AM19&gt;1, P19*CN19*100.0/(AO19*DG19), 0)</f>
        <v>0</v>
      </c>
      <c r="R19">
        <f>((X19-N19/2)*Q19-P19)/(X19+N19/2)</f>
        <v>0</v>
      </c>
      <c r="S19">
        <f>R19*(CZ19+DA19)/1000.0</f>
        <v>0</v>
      </c>
      <c r="T19">
        <f>(CS19 - IF(AM19&gt;1, P19*CN19*100.0/(AO19*DG19), 0))*(CZ19+DA19)/1000.0</f>
        <v>0</v>
      </c>
      <c r="U19">
        <f>2.0/((1/W19-1/V19)+SIGN(W19)*SQRT((1/W19-1/V19)*(1/W19-1/V19) + 4*CO19/((CO19+1)*(CO19+1))*(2*1/W19*1/V19-1/V19*1/V19)))</f>
        <v>0</v>
      </c>
      <c r="V19">
        <f>IF(LEFT(CP19,1)&lt;&gt;"0",IF(LEFT(CP19,1)="1",3.0,CQ19),$D$5+$E$5*(DG19*CZ19/($K$5*1000))+$F$5*(DG19*CZ19/($K$5*1000))*MAX(MIN(CN19,$J$5),$I$5)*MAX(MIN(CN19,$J$5),$I$5)+$G$5*MAX(MIN(CN19,$J$5),$I$5)*(DG19*CZ19/($K$5*1000))+$H$5*(DG19*CZ19/($K$5*1000))*(DG19*CZ19/($K$5*1000)))</f>
        <v>0</v>
      </c>
      <c r="W19">
        <f>N19*(1000-(1000*0.61365*exp(17.502*AA19/(240.97+AA19))/(CZ19+DA19)+CU19)/2)/(1000*0.61365*exp(17.502*AA19/(240.97+AA19))/(CZ19+DA19)-CU19)</f>
        <v>0</v>
      </c>
      <c r="X19">
        <f>1/((CO19+1)/(U19/1.6)+1/(V19/1.37)) + CO19/((CO19+1)/(U19/1.6) + CO19/(V19/1.37))</f>
        <v>0</v>
      </c>
      <c r="Y19">
        <f>(CJ19*CM19)</f>
        <v>0</v>
      </c>
      <c r="Z19">
        <f>(DB19+(Y19+2*0.95*5.67E-8*(((DB19+$B$7)+273)^4-(DB19+273)^4)-44100*N19)/(1.84*29.3*V19+8*0.95*5.67E-8*(DB19+273)^3))</f>
        <v>0</v>
      </c>
      <c r="AA19">
        <f>($C$7*DC19+$D$7*DD19+$E$7*Z19)</f>
        <v>0</v>
      </c>
      <c r="AB19">
        <f>0.61365*exp(17.502*AA19/(240.97+AA19))</f>
        <v>0</v>
      </c>
      <c r="AC19">
        <f>(AD19/AE19*100)</f>
        <v>0</v>
      </c>
      <c r="AD19">
        <f>CU19*(CZ19+DA19)/1000</f>
        <v>0</v>
      </c>
      <c r="AE19">
        <f>0.61365*exp(17.502*DB19/(240.97+DB19))</f>
        <v>0</v>
      </c>
      <c r="AF19">
        <f>(AB19-CU19*(CZ19+DA19)/1000)</f>
        <v>0</v>
      </c>
      <c r="AG19">
        <f>(-N19*44100)</f>
        <v>0</v>
      </c>
      <c r="AH19">
        <f>2*29.3*V19*0.92*(DB19-AA19)</f>
        <v>0</v>
      </c>
      <c r="AI19">
        <f>2*0.95*5.67E-8*(((DB19+$B$7)+273)^4-(AA19+273)^4)</f>
        <v>0</v>
      </c>
      <c r="AJ19">
        <f>Y19+AI19+AG19+AH19</f>
        <v>0</v>
      </c>
      <c r="AK19">
        <v>0</v>
      </c>
      <c r="AL19">
        <v>0</v>
      </c>
      <c r="AM19">
        <f>IF(AK19*$H$13&gt;=AO19,1.0,(AO19/(AO19-AK19*$H$13)))</f>
        <v>0</v>
      </c>
      <c r="AN19">
        <f>(AM19-1)*100</f>
        <v>0</v>
      </c>
      <c r="AO19">
        <f>MAX(0,($B$13+$C$13*DG19)/(1+$D$13*DG19)*CZ19/(DB19+273)*$E$13)</f>
        <v>0</v>
      </c>
      <c r="AP19" t="s">
        <v>402</v>
      </c>
      <c r="AQ19">
        <v>0</v>
      </c>
      <c r="AR19">
        <v>0</v>
      </c>
      <c r="AS19">
        <v>0</v>
      </c>
      <c r="AT19">
        <f>1-AR19/AS19</f>
        <v>0</v>
      </c>
      <c r="AU19">
        <v>-1</v>
      </c>
      <c r="AV19" t="s">
        <v>416</v>
      </c>
      <c r="AW19">
        <v>10458.4</v>
      </c>
      <c r="AX19">
        <v>435.8368389617065</v>
      </c>
      <c r="AY19">
        <v>914.64</v>
      </c>
      <c r="AZ19">
        <f>1-AX19/AY19</f>
        <v>0</v>
      </c>
      <c r="BA19">
        <v>0.5</v>
      </c>
      <c r="BB19">
        <f>CK19</f>
        <v>0</v>
      </c>
      <c r="BC19">
        <f>P19</f>
        <v>0</v>
      </c>
      <c r="BD19">
        <f>AZ19*BA19*BB19</f>
        <v>0</v>
      </c>
      <c r="BE19">
        <f>(BC19-AU19)/BB19</f>
        <v>0</v>
      </c>
      <c r="BF19">
        <f>(AS19-AY19)/AY19</f>
        <v>0</v>
      </c>
      <c r="BG19">
        <f>AR19/(AT19+AR19/AY19)</f>
        <v>0</v>
      </c>
      <c r="BH19" t="s">
        <v>402</v>
      </c>
      <c r="BI19">
        <v>0</v>
      </c>
      <c r="BJ19">
        <f>IF(BI19&lt;&gt;0, BI19, BG19)</f>
        <v>0</v>
      </c>
      <c r="BK19">
        <f>1-BJ19/AY19</f>
        <v>0</v>
      </c>
      <c r="BL19">
        <f>(AY19-AX19)/(AY19-BJ19)</f>
        <v>0</v>
      </c>
      <c r="BM19">
        <f>(AS19-AY19)/(AS19-BJ19)</f>
        <v>0</v>
      </c>
      <c r="BN19">
        <f>(AY19-AX19)/(AY19-AR19)</f>
        <v>0</v>
      </c>
      <c r="BO19">
        <f>(AS19-AY19)/(AS19-AR19)</f>
        <v>0</v>
      </c>
      <c r="BP19">
        <f>(BL19*BJ19/AX19)</f>
        <v>0</v>
      </c>
      <c r="BQ19">
        <f>(1-BP19)</f>
        <v>0</v>
      </c>
      <c r="BR19" t="s">
        <v>402</v>
      </c>
      <c r="BS19" t="s">
        <v>402</v>
      </c>
      <c r="BT19" t="s">
        <v>402</v>
      </c>
      <c r="BU19" t="s">
        <v>402</v>
      </c>
      <c r="BV19" t="s">
        <v>402</v>
      </c>
      <c r="BW19" t="s">
        <v>402</v>
      </c>
      <c r="BX19" t="s">
        <v>402</v>
      </c>
      <c r="BY19" t="s">
        <v>402</v>
      </c>
      <c r="BZ19" t="s">
        <v>402</v>
      </c>
      <c r="CA19" t="s">
        <v>402</v>
      </c>
      <c r="CB19" t="s">
        <v>402</v>
      </c>
      <c r="CC19" t="s">
        <v>402</v>
      </c>
      <c r="CD19" t="s">
        <v>402</v>
      </c>
      <c r="CE19" t="s">
        <v>402</v>
      </c>
      <c r="CF19" t="s">
        <v>402</v>
      </c>
      <c r="CG19" t="s">
        <v>402</v>
      </c>
      <c r="CH19" t="s">
        <v>402</v>
      </c>
      <c r="CI19" t="s">
        <v>402</v>
      </c>
      <c r="CJ19">
        <f>$B$11*DH19+$C$11*DI19+$F$11*DT19*(1-DW19)</f>
        <v>0</v>
      </c>
      <c r="CK19">
        <f>CJ19*CL19</f>
        <v>0</v>
      </c>
      <c r="CL19">
        <f>($B$11*$D$9+$C$11*$D$9+$F$11*((EG19+DY19)/MAX(EG19+DY19+EH19, 0.1)*$I$9+EH19/MAX(EG19+DY19+EH19, 0.1)*$J$9))/($B$11+$C$11+$F$11)</f>
        <v>0</v>
      </c>
      <c r="CM19">
        <f>($B$11*$K$9+$C$11*$K$9+$F$11*((EG19+DY19)/MAX(EG19+DY19+EH19, 0.1)*$P$9+EH19/MAX(EG19+DY19+EH19, 0.1)*$Q$9))/($B$11+$C$11+$F$11)</f>
        <v>0</v>
      </c>
      <c r="CN19">
        <v>6</v>
      </c>
      <c r="CO19">
        <v>0.5</v>
      </c>
      <c r="CP19" t="s">
        <v>404</v>
      </c>
      <c r="CQ19">
        <v>2</v>
      </c>
      <c r="CR19">
        <v>1657895981.1</v>
      </c>
      <c r="CS19">
        <v>302.78</v>
      </c>
      <c r="CT19">
        <v>316.617</v>
      </c>
      <c r="CU19">
        <v>22.1183</v>
      </c>
      <c r="CV19">
        <v>18.141</v>
      </c>
      <c r="CW19">
        <v>288.121</v>
      </c>
      <c r="CX19">
        <v>19.5843</v>
      </c>
      <c r="CY19">
        <v>600.2910000000001</v>
      </c>
      <c r="CZ19">
        <v>101.442</v>
      </c>
      <c r="DA19">
        <v>0.0997709</v>
      </c>
      <c r="DB19">
        <v>25.4829</v>
      </c>
      <c r="DC19">
        <v>25.1206</v>
      </c>
      <c r="DD19">
        <v>999.9</v>
      </c>
      <c r="DE19">
        <v>0</v>
      </c>
      <c r="DF19">
        <v>0</v>
      </c>
      <c r="DG19">
        <v>10031.2</v>
      </c>
      <c r="DH19">
        <v>0</v>
      </c>
      <c r="DI19">
        <v>1171.32</v>
      </c>
      <c r="DJ19">
        <v>-14.1367</v>
      </c>
      <c r="DK19">
        <v>309.322</v>
      </c>
      <c r="DL19">
        <v>322.467</v>
      </c>
      <c r="DM19">
        <v>3.97729</v>
      </c>
      <c r="DN19">
        <v>316.617</v>
      </c>
      <c r="DO19">
        <v>18.141</v>
      </c>
      <c r="DP19">
        <v>2.24372</v>
      </c>
      <c r="DQ19">
        <v>1.84026</v>
      </c>
      <c r="DR19">
        <v>19.2779</v>
      </c>
      <c r="DS19">
        <v>16.133</v>
      </c>
      <c r="DT19">
        <v>1500.02</v>
      </c>
      <c r="DU19">
        <v>0.972996</v>
      </c>
      <c r="DV19">
        <v>0.0270037</v>
      </c>
      <c r="DW19">
        <v>0</v>
      </c>
      <c r="DX19">
        <v>761.4589999999999</v>
      </c>
      <c r="DY19">
        <v>4.99931</v>
      </c>
      <c r="DZ19">
        <v>26063</v>
      </c>
      <c r="EA19">
        <v>13259.4</v>
      </c>
      <c r="EB19">
        <v>36.937</v>
      </c>
      <c r="EC19">
        <v>38.437</v>
      </c>
      <c r="ED19">
        <v>37.687</v>
      </c>
      <c r="EE19">
        <v>36.937</v>
      </c>
      <c r="EF19">
        <v>38.375</v>
      </c>
      <c r="EG19">
        <v>1454.65</v>
      </c>
      <c r="EH19">
        <v>40.37</v>
      </c>
      <c r="EI19">
        <v>0</v>
      </c>
      <c r="EJ19">
        <v>61.29999995231628</v>
      </c>
      <c r="EK19">
        <v>0</v>
      </c>
      <c r="EL19">
        <v>435.8368389617065</v>
      </c>
      <c r="EM19">
        <v>0.2697481619025596</v>
      </c>
      <c r="EN19">
        <v>-10.58822058834071</v>
      </c>
      <c r="EO19">
        <v>28071.71021845284</v>
      </c>
      <c r="EP19">
        <v>15</v>
      </c>
      <c r="EQ19">
        <v>1657896006.6</v>
      </c>
      <c r="ER19" t="s">
        <v>417</v>
      </c>
      <c r="ES19">
        <v>1657896006.6</v>
      </c>
      <c r="ET19">
        <v>1657895640.1</v>
      </c>
      <c r="EU19">
        <v>2</v>
      </c>
      <c r="EV19">
        <v>0.079</v>
      </c>
      <c r="EW19">
        <v>-0.007</v>
      </c>
      <c r="EX19">
        <v>14.659</v>
      </c>
      <c r="EY19">
        <v>2.293</v>
      </c>
      <c r="EZ19">
        <v>323</v>
      </c>
      <c r="FA19">
        <v>18</v>
      </c>
      <c r="FB19">
        <v>0.36</v>
      </c>
      <c r="FC19">
        <v>0.02</v>
      </c>
      <c r="FD19">
        <v>-10.16556714947374</v>
      </c>
      <c r="FE19">
        <v>-0.1387687271930824</v>
      </c>
      <c r="FF19">
        <v>28.55182386052927</v>
      </c>
      <c r="FG19">
        <v>1</v>
      </c>
      <c r="FH19">
        <v>1.68776933421662</v>
      </c>
      <c r="FI19">
        <v>-0.003104087937378864</v>
      </c>
      <c r="FJ19">
        <v>2.282550769764106</v>
      </c>
      <c r="FK19">
        <v>1</v>
      </c>
      <c r="FL19">
        <v>2</v>
      </c>
      <c r="FM19">
        <v>2</v>
      </c>
      <c r="FN19" t="s">
        <v>406</v>
      </c>
      <c r="FO19">
        <v>3.18331</v>
      </c>
      <c r="FP19">
        <v>2.797</v>
      </c>
      <c r="FQ19">
        <v>0.0791048</v>
      </c>
      <c r="FR19">
        <v>0.0858723</v>
      </c>
      <c r="FS19">
        <v>0.106451</v>
      </c>
      <c r="FT19">
        <v>0.101018</v>
      </c>
      <c r="FU19">
        <v>29085.4</v>
      </c>
      <c r="FV19">
        <v>22846.7</v>
      </c>
      <c r="FW19">
        <v>29627.8</v>
      </c>
      <c r="FX19">
        <v>24421.4</v>
      </c>
      <c r="FY19">
        <v>33814.5</v>
      </c>
      <c r="FZ19">
        <v>32060.2</v>
      </c>
      <c r="GA19">
        <v>41609.4</v>
      </c>
      <c r="GB19">
        <v>39852.9</v>
      </c>
      <c r="GC19">
        <v>2.2291</v>
      </c>
      <c r="GD19">
        <v>1.9841</v>
      </c>
      <c r="GE19">
        <v>0.105008</v>
      </c>
      <c r="GF19">
        <v>0</v>
      </c>
      <c r="GG19">
        <v>23.3955</v>
      </c>
      <c r="GH19">
        <v>999.9</v>
      </c>
      <c r="GI19">
        <v>62.5</v>
      </c>
      <c r="GJ19">
        <v>27.2</v>
      </c>
      <c r="GK19">
        <v>22.3125</v>
      </c>
      <c r="GL19">
        <v>61.966</v>
      </c>
      <c r="GM19">
        <v>40.5489</v>
      </c>
      <c r="GN19">
        <v>1</v>
      </c>
      <c r="GO19">
        <v>-0.341829</v>
      </c>
      <c r="GP19">
        <v>0.576408</v>
      </c>
      <c r="GQ19">
        <v>20.261</v>
      </c>
      <c r="GR19">
        <v>5.22807</v>
      </c>
      <c r="GS19">
        <v>11.9021</v>
      </c>
      <c r="GT19">
        <v>4.96495</v>
      </c>
      <c r="GU19">
        <v>3.292</v>
      </c>
      <c r="GV19">
        <v>9999</v>
      </c>
      <c r="GW19">
        <v>9999</v>
      </c>
      <c r="GX19">
        <v>9999</v>
      </c>
      <c r="GY19">
        <v>999.9</v>
      </c>
      <c r="GZ19">
        <v>1.87669</v>
      </c>
      <c r="HA19">
        <v>1.875</v>
      </c>
      <c r="HB19">
        <v>1.87363</v>
      </c>
      <c r="HC19">
        <v>1.87275</v>
      </c>
      <c r="HD19">
        <v>1.87439</v>
      </c>
      <c r="HE19">
        <v>1.86931</v>
      </c>
      <c r="HF19">
        <v>1.87352</v>
      </c>
      <c r="HG19">
        <v>1.87866</v>
      </c>
      <c r="HH19">
        <v>0</v>
      </c>
      <c r="HI19">
        <v>0</v>
      </c>
      <c r="HJ19">
        <v>0</v>
      </c>
      <c r="HK19">
        <v>0</v>
      </c>
      <c r="HL19" t="s">
        <v>407</v>
      </c>
      <c r="HM19" t="s">
        <v>408</v>
      </c>
      <c r="HN19" t="s">
        <v>409</v>
      </c>
      <c r="HO19" t="s">
        <v>410</v>
      </c>
      <c r="HP19" t="s">
        <v>410</v>
      </c>
      <c r="HQ19" t="s">
        <v>409</v>
      </c>
      <c r="HR19">
        <v>0</v>
      </c>
      <c r="HS19">
        <v>100</v>
      </c>
      <c r="HT19">
        <v>100</v>
      </c>
      <c r="HU19">
        <v>14.659</v>
      </c>
      <c r="HV19">
        <v>2.534</v>
      </c>
      <c r="HW19">
        <v>10.41400333838391</v>
      </c>
      <c r="HX19">
        <v>0.01542267289107943</v>
      </c>
      <c r="HY19">
        <v>-6.329640684948402E-06</v>
      </c>
      <c r="HZ19">
        <v>1.140810577693691E-09</v>
      </c>
      <c r="IA19">
        <v>1.075669993557228</v>
      </c>
      <c r="IB19">
        <v>0.1101198971779786</v>
      </c>
      <c r="IC19">
        <v>-0.003534826394514762</v>
      </c>
      <c r="ID19">
        <v>8.753130318969657E-05</v>
      </c>
      <c r="IE19">
        <v>-6</v>
      </c>
      <c r="IF19">
        <v>1975</v>
      </c>
      <c r="IG19">
        <v>-0</v>
      </c>
      <c r="IH19">
        <v>19</v>
      </c>
      <c r="II19">
        <v>6</v>
      </c>
      <c r="IJ19">
        <v>5.7</v>
      </c>
      <c r="IK19">
        <v>0.860596</v>
      </c>
      <c r="IL19">
        <v>2.39746</v>
      </c>
      <c r="IM19">
        <v>1.42578</v>
      </c>
      <c r="IN19">
        <v>2.28882</v>
      </c>
      <c r="IO19">
        <v>1.54785</v>
      </c>
      <c r="IP19">
        <v>2.39258</v>
      </c>
      <c r="IQ19">
        <v>30.3079</v>
      </c>
      <c r="IR19">
        <v>15.568</v>
      </c>
      <c r="IS19">
        <v>18</v>
      </c>
      <c r="IT19">
        <v>623.13</v>
      </c>
      <c r="IU19">
        <v>451.595</v>
      </c>
      <c r="IV19">
        <v>23.073</v>
      </c>
      <c r="IW19">
        <v>22.9046</v>
      </c>
      <c r="IX19">
        <v>30.0009</v>
      </c>
      <c r="IY19">
        <v>22.7182</v>
      </c>
      <c r="IZ19">
        <v>22.6568</v>
      </c>
      <c r="JA19">
        <v>17.2349</v>
      </c>
      <c r="JB19">
        <v>21.9956</v>
      </c>
      <c r="JC19">
        <v>99.25790000000001</v>
      </c>
      <c r="JD19">
        <v>22.9399</v>
      </c>
      <c r="JE19">
        <v>316.077</v>
      </c>
      <c r="JF19">
        <v>18.2508</v>
      </c>
      <c r="JG19">
        <v>97.5496</v>
      </c>
      <c r="JH19">
        <v>101.385</v>
      </c>
    </row>
    <row r="20" spans="1:268">
      <c r="A20">
        <v>4</v>
      </c>
      <c r="B20">
        <v>1657896067.6</v>
      </c>
      <c r="C20">
        <v>468</v>
      </c>
      <c r="D20" t="s">
        <v>418</v>
      </c>
      <c r="E20" t="s">
        <v>419</v>
      </c>
      <c r="F20" t="s">
        <v>396</v>
      </c>
      <c r="G20" t="s">
        <v>397</v>
      </c>
      <c r="H20" t="s">
        <v>398</v>
      </c>
      <c r="J20" t="s">
        <v>399</v>
      </c>
      <c r="K20" t="s">
        <v>400</v>
      </c>
      <c r="L20" t="s">
        <v>401</v>
      </c>
      <c r="M20">
        <v>1657896067.6</v>
      </c>
      <c r="N20">
        <f>(O20)/1000</f>
        <v>0</v>
      </c>
      <c r="O20">
        <f>1000*CY20*AM20*(CU20-CV20)/(100*CN20*(1000-AM20*CU20))</f>
        <v>0</v>
      </c>
      <c r="P20">
        <f>CY20*AM20*(CT20-CS20*(1000-AM20*CV20)/(1000-AM20*CU20))/(100*CN20)</f>
        <v>0</v>
      </c>
      <c r="Q20">
        <f>CS20 - IF(AM20&gt;1, P20*CN20*100.0/(AO20*DG20), 0)</f>
        <v>0</v>
      </c>
      <c r="R20">
        <f>((X20-N20/2)*Q20-P20)/(X20+N20/2)</f>
        <v>0</v>
      </c>
      <c r="S20">
        <f>R20*(CZ20+DA20)/1000.0</f>
        <v>0</v>
      </c>
      <c r="T20">
        <f>(CS20 - IF(AM20&gt;1, P20*CN20*100.0/(AO20*DG20), 0))*(CZ20+DA20)/1000.0</f>
        <v>0</v>
      </c>
      <c r="U20">
        <f>2.0/((1/W20-1/V20)+SIGN(W20)*SQRT((1/W20-1/V20)*(1/W20-1/V20) + 4*CO20/((CO20+1)*(CO20+1))*(2*1/W20*1/V20-1/V20*1/V20)))</f>
        <v>0</v>
      </c>
      <c r="V20">
        <f>IF(LEFT(CP20,1)&lt;&gt;"0",IF(LEFT(CP20,1)="1",3.0,CQ20),$D$5+$E$5*(DG20*CZ20/($K$5*1000))+$F$5*(DG20*CZ20/($K$5*1000))*MAX(MIN(CN20,$J$5),$I$5)*MAX(MIN(CN20,$J$5),$I$5)+$G$5*MAX(MIN(CN20,$J$5),$I$5)*(DG20*CZ20/($K$5*1000))+$H$5*(DG20*CZ20/($K$5*1000))*(DG20*CZ20/($K$5*1000)))</f>
        <v>0</v>
      </c>
      <c r="W20">
        <f>N20*(1000-(1000*0.61365*exp(17.502*AA20/(240.97+AA20))/(CZ20+DA20)+CU20)/2)/(1000*0.61365*exp(17.502*AA20/(240.97+AA20))/(CZ20+DA20)-CU20)</f>
        <v>0</v>
      </c>
      <c r="X20">
        <f>1/((CO20+1)/(U20/1.6)+1/(V20/1.37)) + CO20/((CO20+1)/(U20/1.6) + CO20/(V20/1.37))</f>
        <v>0</v>
      </c>
      <c r="Y20">
        <f>(CJ20*CM20)</f>
        <v>0</v>
      </c>
      <c r="Z20">
        <f>(DB20+(Y20+2*0.95*5.67E-8*(((DB20+$B$7)+273)^4-(DB20+273)^4)-44100*N20)/(1.84*29.3*V20+8*0.95*5.67E-8*(DB20+273)^3))</f>
        <v>0</v>
      </c>
      <c r="AA20">
        <f>($C$7*DC20+$D$7*DD20+$E$7*Z20)</f>
        <v>0</v>
      </c>
      <c r="AB20">
        <f>0.61365*exp(17.502*AA20/(240.97+AA20))</f>
        <v>0</v>
      </c>
      <c r="AC20">
        <f>(AD20/AE20*100)</f>
        <v>0</v>
      </c>
      <c r="AD20">
        <f>CU20*(CZ20+DA20)/1000</f>
        <v>0</v>
      </c>
      <c r="AE20">
        <f>0.61365*exp(17.502*DB20/(240.97+DB20))</f>
        <v>0</v>
      </c>
      <c r="AF20">
        <f>(AB20-CU20*(CZ20+DA20)/1000)</f>
        <v>0</v>
      </c>
      <c r="AG20">
        <f>(-N20*44100)</f>
        <v>0</v>
      </c>
      <c r="AH20">
        <f>2*29.3*V20*0.92*(DB20-AA20)</f>
        <v>0</v>
      </c>
      <c r="AI20">
        <f>2*0.95*5.67E-8*(((DB20+$B$7)+273)^4-(AA20+273)^4)</f>
        <v>0</v>
      </c>
      <c r="AJ20">
        <f>Y20+AI20+AG20+AH20</f>
        <v>0</v>
      </c>
      <c r="AK20">
        <v>0</v>
      </c>
      <c r="AL20">
        <v>0</v>
      </c>
      <c r="AM20">
        <f>IF(AK20*$H$13&gt;=AO20,1.0,(AO20/(AO20-AK20*$H$13)))</f>
        <v>0</v>
      </c>
      <c r="AN20">
        <f>(AM20-1)*100</f>
        <v>0</v>
      </c>
      <c r="AO20">
        <f>MAX(0,($B$13+$C$13*DG20)/(1+$D$13*DG20)*CZ20/(DB20+273)*$E$13)</f>
        <v>0</v>
      </c>
      <c r="AP20" t="s">
        <v>402</v>
      </c>
      <c r="AQ20">
        <v>0</v>
      </c>
      <c r="AR20">
        <v>0</v>
      </c>
      <c r="AS20">
        <v>0</v>
      </c>
      <c r="AT20">
        <f>1-AR20/AS20</f>
        <v>0</v>
      </c>
      <c r="AU20">
        <v>-1</v>
      </c>
      <c r="AV20" t="s">
        <v>420</v>
      </c>
      <c r="AW20">
        <v>10451.2</v>
      </c>
      <c r="AX20">
        <v>447.3882647175421</v>
      </c>
      <c r="AY20">
        <v>873.15</v>
      </c>
      <c r="AZ20">
        <f>1-AX20/AY20</f>
        <v>0</v>
      </c>
      <c r="BA20">
        <v>0.5</v>
      </c>
      <c r="BB20">
        <f>CK20</f>
        <v>0</v>
      </c>
      <c r="BC20">
        <f>P20</f>
        <v>0</v>
      </c>
      <c r="BD20">
        <f>AZ20*BA20*BB20</f>
        <v>0</v>
      </c>
      <c r="BE20">
        <f>(BC20-AU20)/BB20</f>
        <v>0</v>
      </c>
      <c r="BF20">
        <f>(AS20-AY20)/AY20</f>
        <v>0</v>
      </c>
      <c r="BG20">
        <f>AR20/(AT20+AR20/AY20)</f>
        <v>0</v>
      </c>
      <c r="BH20" t="s">
        <v>402</v>
      </c>
      <c r="BI20">
        <v>0</v>
      </c>
      <c r="BJ20">
        <f>IF(BI20&lt;&gt;0, BI20, BG20)</f>
        <v>0</v>
      </c>
      <c r="BK20">
        <f>1-BJ20/AY20</f>
        <v>0</v>
      </c>
      <c r="BL20">
        <f>(AY20-AX20)/(AY20-BJ20)</f>
        <v>0</v>
      </c>
      <c r="BM20">
        <f>(AS20-AY20)/(AS20-BJ20)</f>
        <v>0</v>
      </c>
      <c r="BN20">
        <f>(AY20-AX20)/(AY20-AR20)</f>
        <v>0</v>
      </c>
      <c r="BO20">
        <f>(AS20-AY20)/(AS20-AR20)</f>
        <v>0</v>
      </c>
      <c r="BP20">
        <f>(BL20*BJ20/AX20)</f>
        <v>0</v>
      </c>
      <c r="BQ20">
        <f>(1-BP20)</f>
        <v>0</v>
      </c>
      <c r="BR20" t="s">
        <v>402</v>
      </c>
      <c r="BS20" t="s">
        <v>402</v>
      </c>
      <c r="BT20" t="s">
        <v>402</v>
      </c>
      <c r="BU20" t="s">
        <v>402</v>
      </c>
      <c r="BV20" t="s">
        <v>402</v>
      </c>
      <c r="BW20" t="s">
        <v>402</v>
      </c>
      <c r="BX20" t="s">
        <v>402</v>
      </c>
      <c r="BY20" t="s">
        <v>402</v>
      </c>
      <c r="BZ20" t="s">
        <v>402</v>
      </c>
      <c r="CA20" t="s">
        <v>402</v>
      </c>
      <c r="CB20" t="s">
        <v>402</v>
      </c>
      <c r="CC20" t="s">
        <v>402</v>
      </c>
      <c r="CD20" t="s">
        <v>402</v>
      </c>
      <c r="CE20" t="s">
        <v>402</v>
      </c>
      <c r="CF20" t="s">
        <v>402</v>
      </c>
      <c r="CG20" t="s">
        <v>402</v>
      </c>
      <c r="CH20" t="s">
        <v>402</v>
      </c>
      <c r="CI20" t="s">
        <v>402</v>
      </c>
      <c r="CJ20">
        <f>$B$11*DH20+$C$11*DI20+$F$11*DT20*(1-DW20)</f>
        <v>0</v>
      </c>
      <c r="CK20">
        <f>CJ20*CL20</f>
        <v>0</v>
      </c>
      <c r="CL20">
        <f>($B$11*$D$9+$C$11*$D$9+$F$11*((EG20+DY20)/MAX(EG20+DY20+EH20, 0.1)*$I$9+EH20/MAX(EG20+DY20+EH20, 0.1)*$J$9))/($B$11+$C$11+$F$11)</f>
        <v>0</v>
      </c>
      <c r="CM20">
        <f>($B$11*$K$9+$C$11*$K$9+$F$11*((EG20+DY20)/MAX(EG20+DY20+EH20, 0.1)*$P$9+EH20/MAX(EG20+DY20+EH20, 0.1)*$Q$9))/($B$11+$C$11+$F$11)</f>
        <v>0</v>
      </c>
      <c r="CN20">
        <v>6</v>
      </c>
      <c r="CO20">
        <v>0.5</v>
      </c>
      <c r="CP20" t="s">
        <v>404</v>
      </c>
      <c r="CQ20">
        <v>2</v>
      </c>
      <c r="CR20">
        <v>1657896067.6</v>
      </c>
      <c r="CS20">
        <v>202.432</v>
      </c>
      <c r="CT20">
        <v>210.698</v>
      </c>
      <c r="CU20">
        <v>23.2074</v>
      </c>
      <c r="CV20">
        <v>18.2031</v>
      </c>
      <c r="CW20">
        <v>189.412</v>
      </c>
      <c r="CX20">
        <v>20.7445</v>
      </c>
      <c r="CY20">
        <v>600.17</v>
      </c>
      <c r="CZ20">
        <v>101.44</v>
      </c>
      <c r="DA20">
        <v>0.0997856</v>
      </c>
      <c r="DB20">
        <v>25.3607</v>
      </c>
      <c r="DC20">
        <v>24.9338</v>
      </c>
      <c r="DD20">
        <v>999.9</v>
      </c>
      <c r="DE20">
        <v>0</v>
      </c>
      <c r="DF20">
        <v>0</v>
      </c>
      <c r="DG20">
        <v>10021.9</v>
      </c>
      <c r="DH20">
        <v>0</v>
      </c>
      <c r="DI20">
        <v>1183.47</v>
      </c>
      <c r="DJ20">
        <v>-8.090350000000001</v>
      </c>
      <c r="DK20">
        <v>207.421</v>
      </c>
      <c r="DL20">
        <v>214.605</v>
      </c>
      <c r="DM20">
        <v>5.0043</v>
      </c>
      <c r="DN20">
        <v>210.698</v>
      </c>
      <c r="DO20">
        <v>18.2031</v>
      </c>
      <c r="DP20">
        <v>2.35416</v>
      </c>
      <c r="DQ20">
        <v>1.84652</v>
      </c>
      <c r="DR20">
        <v>20.0519</v>
      </c>
      <c r="DS20">
        <v>16.1863</v>
      </c>
      <c r="DT20">
        <v>1500.04</v>
      </c>
      <c r="DU20">
        <v>0.972996</v>
      </c>
      <c r="DV20">
        <v>0.0270038</v>
      </c>
      <c r="DW20">
        <v>0</v>
      </c>
      <c r="DX20">
        <v>747.549</v>
      </c>
      <c r="DY20">
        <v>4.99931</v>
      </c>
      <c r="DZ20">
        <v>25641.1</v>
      </c>
      <c r="EA20">
        <v>13259.5</v>
      </c>
      <c r="EB20">
        <v>38.687</v>
      </c>
      <c r="EC20">
        <v>40.437</v>
      </c>
      <c r="ED20">
        <v>39.125</v>
      </c>
      <c r="EE20">
        <v>39.75</v>
      </c>
      <c r="EF20">
        <v>40.187</v>
      </c>
      <c r="EG20">
        <v>1454.67</v>
      </c>
      <c r="EH20">
        <v>40.37</v>
      </c>
      <c r="EI20">
        <v>0</v>
      </c>
      <c r="EJ20">
        <v>86.10000014305115</v>
      </c>
      <c r="EK20">
        <v>0</v>
      </c>
      <c r="EL20">
        <v>447.3882647175421</v>
      </c>
      <c r="EM20">
        <v>0.3238516107557378</v>
      </c>
      <c r="EN20">
        <v>-10.75940658900122</v>
      </c>
      <c r="EO20">
        <v>28031.79481169475</v>
      </c>
      <c r="EP20">
        <v>15</v>
      </c>
      <c r="EQ20">
        <v>1657896096.6</v>
      </c>
      <c r="ER20" t="s">
        <v>421</v>
      </c>
      <c r="ES20">
        <v>1657896096.6</v>
      </c>
      <c r="ET20">
        <v>1657895640.1</v>
      </c>
      <c r="EU20">
        <v>3</v>
      </c>
      <c r="EV20">
        <v>-0.32</v>
      </c>
      <c r="EW20">
        <v>-0.007</v>
      </c>
      <c r="EX20">
        <v>13.02</v>
      </c>
      <c r="EY20">
        <v>2.293</v>
      </c>
      <c r="EZ20">
        <v>214</v>
      </c>
      <c r="FA20">
        <v>18</v>
      </c>
      <c r="FB20">
        <v>0.28</v>
      </c>
      <c r="FC20">
        <v>0.02</v>
      </c>
      <c r="FD20">
        <v>-9.788542377095343</v>
      </c>
      <c r="FE20">
        <v>-0.1373223674016333</v>
      </c>
      <c r="FF20">
        <v>28.2940022023868</v>
      </c>
      <c r="FG20">
        <v>1</v>
      </c>
      <c r="FH20">
        <v>1.689945466580379</v>
      </c>
      <c r="FI20">
        <v>-0.00308984480568464</v>
      </c>
      <c r="FJ20">
        <v>2.280501008942636</v>
      </c>
      <c r="FK20">
        <v>1</v>
      </c>
      <c r="FL20">
        <v>2</v>
      </c>
      <c r="FM20">
        <v>2</v>
      </c>
      <c r="FN20" t="s">
        <v>406</v>
      </c>
      <c r="FO20">
        <v>3.18292</v>
      </c>
      <c r="FP20">
        <v>2.79694</v>
      </c>
      <c r="FQ20">
        <v>0.0550755</v>
      </c>
      <c r="FR20">
        <v>0.0608769</v>
      </c>
      <c r="FS20">
        <v>0.110851</v>
      </c>
      <c r="FT20">
        <v>0.10124</v>
      </c>
      <c r="FU20">
        <v>29831.9</v>
      </c>
      <c r="FV20">
        <v>23463.8</v>
      </c>
      <c r="FW20">
        <v>29616.4</v>
      </c>
      <c r="FX20">
        <v>24414.2</v>
      </c>
      <c r="FY20">
        <v>33630.9</v>
      </c>
      <c r="FZ20">
        <v>32043</v>
      </c>
      <c r="GA20">
        <v>41595.9</v>
      </c>
      <c r="GB20">
        <v>39842.6</v>
      </c>
      <c r="GC20">
        <v>2.22738</v>
      </c>
      <c r="GD20">
        <v>1.984</v>
      </c>
      <c r="GE20">
        <v>0.102956</v>
      </c>
      <c r="GF20">
        <v>0</v>
      </c>
      <c r="GG20">
        <v>23.242</v>
      </c>
      <c r="GH20">
        <v>999.9</v>
      </c>
      <c r="GI20">
        <v>62.1</v>
      </c>
      <c r="GJ20">
        <v>27.1</v>
      </c>
      <c r="GK20">
        <v>22.0413</v>
      </c>
      <c r="GL20">
        <v>62.096</v>
      </c>
      <c r="GM20">
        <v>41.2019</v>
      </c>
      <c r="GN20">
        <v>1</v>
      </c>
      <c r="GO20">
        <v>-0.335015</v>
      </c>
      <c r="GP20">
        <v>-0.464534</v>
      </c>
      <c r="GQ20">
        <v>20.262</v>
      </c>
      <c r="GR20">
        <v>5.22343</v>
      </c>
      <c r="GS20">
        <v>11.9021</v>
      </c>
      <c r="GT20">
        <v>4.9652</v>
      </c>
      <c r="GU20">
        <v>3.292</v>
      </c>
      <c r="GV20">
        <v>9999</v>
      </c>
      <c r="GW20">
        <v>9999</v>
      </c>
      <c r="GX20">
        <v>9999</v>
      </c>
      <c r="GY20">
        <v>999.9</v>
      </c>
      <c r="GZ20">
        <v>1.87671</v>
      </c>
      <c r="HA20">
        <v>1.875</v>
      </c>
      <c r="HB20">
        <v>1.87363</v>
      </c>
      <c r="HC20">
        <v>1.87274</v>
      </c>
      <c r="HD20">
        <v>1.87438</v>
      </c>
      <c r="HE20">
        <v>1.86934</v>
      </c>
      <c r="HF20">
        <v>1.87357</v>
      </c>
      <c r="HG20">
        <v>1.87865</v>
      </c>
      <c r="HH20">
        <v>0</v>
      </c>
      <c r="HI20">
        <v>0</v>
      </c>
      <c r="HJ20">
        <v>0</v>
      </c>
      <c r="HK20">
        <v>0</v>
      </c>
      <c r="HL20" t="s">
        <v>407</v>
      </c>
      <c r="HM20" t="s">
        <v>408</v>
      </c>
      <c r="HN20" t="s">
        <v>409</v>
      </c>
      <c r="HO20" t="s">
        <v>410</v>
      </c>
      <c r="HP20" t="s">
        <v>410</v>
      </c>
      <c r="HQ20" t="s">
        <v>409</v>
      </c>
      <c r="HR20">
        <v>0</v>
      </c>
      <c r="HS20">
        <v>100</v>
      </c>
      <c r="HT20">
        <v>100</v>
      </c>
      <c r="HU20">
        <v>13.02</v>
      </c>
      <c r="HV20">
        <v>2.4629</v>
      </c>
      <c r="HW20">
        <v>10.49347839292531</v>
      </c>
      <c r="HX20">
        <v>0.01542267289107943</v>
      </c>
      <c r="HY20">
        <v>-6.329640684948402E-06</v>
      </c>
      <c r="HZ20">
        <v>1.140810577693691E-09</v>
      </c>
      <c r="IA20">
        <v>2.462954643483569</v>
      </c>
      <c r="IB20">
        <v>0</v>
      </c>
      <c r="IC20">
        <v>0</v>
      </c>
      <c r="ID20">
        <v>0</v>
      </c>
      <c r="IE20">
        <v>-6</v>
      </c>
      <c r="IF20">
        <v>1975</v>
      </c>
      <c r="IG20">
        <v>-0</v>
      </c>
      <c r="IH20">
        <v>19</v>
      </c>
      <c r="II20">
        <v>1</v>
      </c>
      <c r="IJ20">
        <v>7.1</v>
      </c>
      <c r="IK20">
        <v>0.622559</v>
      </c>
      <c r="IL20">
        <v>2.4292</v>
      </c>
      <c r="IM20">
        <v>1.42578</v>
      </c>
      <c r="IN20">
        <v>2.29004</v>
      </c>
      <c r="IO20">
        <v>1.54785</v>
      </c>
      <c r="IP20">
        <v>2.31201</v>
      </c>
      <c r="IQ20">
        <v>30.3294</v>
      </c>
      <c r="IR20">
        <v>15.5417</v>
      </c>
      <c r="IS20">
        <v>18</v>
      </c>
      <c r="IT20">
        <v>623.095</v>
      </c>
      <c r="IU20">
        <v>452.248</v>
      </c>
      <c r="IV20">
        <v>23.6798</v>
      </c>
      <c r="IW20">
        <v>23.0152</v>
      </c>
      <c r="IX20">
        <v>30.0002</v>
      </c>
      <c r="IY20">
        <v>22.8226</v>
      </c>
      <c r="IZ20">
        <v>22.739</v>
      </c>
      <c r="JA20">
        <v>12.4685</v>
      </c>
      <c r="JB20">
        <v>24.482</v>
      </c>
      <c r="JC20">
        <v>100</v>
      </c>
      <c r="JD20">
        <v>23.7441</v>
      </c>
      <c r="JE20">
        <v>209.631</v>
      </c>
      <c r="JF20">
        <v>18.3349</v>
      </c>
      <c r="JG20">
        <v>97.51560000000001</v>
      </c>
      <c r="JH20">
        <v>101.357</v>
      </c>
    </row>
    <row r="21" spans="1:268">
      <c r="A21">
        <v>5</v>
      </c>
      <c r="B21">
        <v>1657896157.6</v>
      </c>
      <c r="C21">
        <v>558</v>
      </c>
      <c r="D21" t="s">
        <v>422</v>
      </c>
      <c r="E21" t="s">
        <v>423</v>
      </c>
      <c r="F21" t="s">
        <v>396</v>
      </c>
      <c r="G21" t="s">
        <v>397</v>
      </c>
      <c r="H21" t="s">
        <v>398</v>
      </c>
      <c r="J21" t="s">
        <v>399</v>
      </c>
      <c r="K21" t="s">
        <v>400</v>
      </c>
      <c r="L21" t="s">
        <v>401</v>
      </c>
      <c r="M21">
        <v>1657896157.6</v>
      </c>
      <c r="N21">
        <f>(O21)/1000</f>
        <v>0</v>
      </c>
      <c r="O21">
        <f>1000*CY21*AM21*(CU21-CV21)/(100*CN21*(1000-AM21*CU21))</f>
        <v>0</v>
      </c>
      <c r="P21">
        <f>CY21*AM21*(CT21-CS21*(1000-AM21*CV21)/(1000-AM21*CU21))/(100*CN21)</f>
        <v>0</v>
      </c>
      <c r="Q21">
        <f>CS21 - IF(AM21&gt;1, P21*CN21*100.0/(AO21*DG21), 0)</f>
        <v>0</v>
      </c>
      <c r="R21">
        <f>((X21-N21/2)*Q21-P21)/(X21+N21/2)</f>
        <v>0</v>
      </c>
      <c r="S21">
        <f>R21*(CZ21+DA21)/1000.0</f>
        <v>0</v>
      </c>
      <c r="T21">
        <f>(CS21 - IF(AM21&gt;1, P21*CN21*100.0/(AO21*DG21), 0))*(CZ21+DA21)/1000.0</f>
        <v>0</v>
      </c>
      <c r="U21">
        <f>2.0/((1/W21-1/V21)+SIGN(W21)*SQRT((1/W21-1/V21)*(1/W21-1/V21) + 4*CO21/((CO21+1)*(CO21+1))*(2*1/W21*1/V21-1/V21*1/V21)))</f>
        <v>0</v>
      </c>
      <c r="V21">
        <f>IF(LEFT(CP21,1)&lt;&gt;"0",IF(LEFT(CP21,1)="1",3.0,CQ21),$D$5+$E$5*(DG21*CZ21/($K$5*1000))+$F$5*(DG21*CZ21/($K$5*1000))*MAX(MIN(CN21,$J$5),$I$5)*MAX(MIN(CN21,$J$5),$I$5)+$G$5*MAX(MIN(CN21,$J$5),$I$5)*(DG21*CZ21/($K$5*1000))+$H$5*(DG21*CZ21/($K$5*1000))*(DG21*CZ21/($K$5*1000)))</f>
        <v>0</v>
      </c>
      <c r="W21">
        <f>N21*(1000-(1000*0.61365*exp(17.502*AA21/(240.97+AA21))/(CZ21+DA21)+CU21)/2)/(1000*0.61365*exp(17.502*AA21/(240.97+AA21))/(CZ21+DA21)-CU21)</f>
        <v>0</v>
      </c>
      <c r="X21">
        <f>1/((CO21+1)/(U21/1.6)+1/(V21/1.37)) + CO21/((CO21+1)/(U21/1.6) + CO21/(V21/1.37))</f>
        <v>0</v>
      </c>
      <c r="Y21">
        <f>(CJ21*CM21)</f>
        <v>0</v>
      </c>
      <c r="Z21">
        <f>(DB21+(Y21+2*0.95*5.67E-8*(((DB21+$B$7)+273)^4-(DB21+273)^4)-44100*N21)/(1.84*29.3*V21+8*0.95*5.67E-8*(DB21+273)^3))</f>
        <v>0</v>
      </c>
      <c r="AA21">
        <f>($C$7*DC21+$D$7*DD21+$E$7*Z21)</f>
        <v>0</v>
      </c>
      <c r="AB21">
        <f>0.61365*exp(17.502*AA21/(240.97+AA21))</f>
        <v>0</v>
      </c>
      <c r="AC21">
        <f>(AD21/AE21*100)</f>
        <v>0</v>
      </c>
      <c r="AD21">
        <f>CU21*(CZ21+DA21)/1000</f>
        <v>0</v>
      </c>
      <c r="AE21">
        <f>0.61365*exp(17.502*DB21/(240.97+DB21))</f>
        <v>0</v>
      </c>
      <c r="AF21">
        <f>(AB21-CU21*(CZ21+DA21)/1000)</f>
        <v>0</v>
      </c>
      <c r="AG21">
        <f>(-N21*44100)</f>
        <v>0</v>
      </c>
      <c r="AH21">
        <f>2*29.3*V21*0.92*(DB21-AA21)</f>
        <v>0</v>
      </c>
      <c r="AI21">
        <f>2*0.95*5.67E-8*(((DB21+$B$7)+273)^4-(AA21+273)^4)</f>
        <v>0</v>
      </c>
      <c r="AJ21">
        <f>Y21+AI21+AG21+AH21</f>
        <v>0</v>
      </c>
      <c r="AK21">
        <v>0</v>
      </c>
      <c r="AL21">
        <v>0</v>
      </c>
      <c r="AM21">
        <f>IF(AK21*$H$13&gt;=AO21,1.0,(AO21/(AO21-AK21*$H$13)))</f>
        <v>0</v>
      </c>
      <c r="AN21">
        <f>(AM21-1)*100</f>
        <v>0</v>
      </c>
      <c r="AO21">
        <f>MAX(0,($B$13+$C$13*DG21)/(1+$D$13*DG21)*CZ21/(DB21+273)*$E$13)</f>
        <v>0</v>
      </c>
      <c r="AP21" t="s">
        <v>402</v>
      </c>
      <c r="AQ21">
        <v>0</v>
      </c>
      <c r="AR21">
        <v>0</v>
      </c>
      <c r="AS21">
        <v>0</v>
      </c>
      <c r="AT21">
        <f>1-AR21/AS21</f>
        <v>0</v>
      </c>
      <c r="AU21">
        <v>-1</v>
      </c>
      <c r="AV21" t="s">
        <v>424</v>
      </c>
      <c r="AW21">
        <v>10445.4</v>
      </c>
      <c r="AX21">
        <v>458.3501912087913</v>
      </c>
      <c r="AY21">
        <v>850.9400000000001</v>
      </c>
      <c r="AZ21">
        <f>1-AX21/AY21</f>
        <v>0</v>
      </c>
      <c r="BA21">
        <v>0.5</v>
      </c>
      <c r="BB21">
        <f>CK21</f>
        <v>0</v>
      </c>
      <c r="BC21">
        <f>P21</f>
        <v>0</v>
      </c>
      <c r="BD21">
        <f>AZ21*BA21*BB21</f>
        <v>0</v>
      </c>
      <c r="BE21">
        <f>(BC21-AU21)/BB21</f>
        <v>0</v>
      </c>
      <c r="BF21">
        <f>(AS21-AY21)/AY21</f>
        <v>0</v>
      </c>
      <c r="BG21">
        <f>AR21/(AT21+AR21/AY21)</f>
        <v>0</v>
      </c>
      <c r="BH21" t="s">
        <v>402</v>
      </c>
      <c r="BI21">
        <v>0</v>
      </c>
      <c r="BJ21">
        <f>IF(BI21&lt;&gt;0, BI21, BG21)</f>
        <v>0</v>
      </c>
      <c r="BK21">
        <f>1-BJ21/AY21</f>
        <v>0</v>
      </c>
      <c r="BL21">
        <f>(AY21-AX21)/(AY21-BJ21)</f>
        <v>0</v>
      </c>
      <c r="BM21">
        <f>(AS21-AY21)/(AS21-BJ21)</f>
        <v>0</v>
      </c>
      <c r="BN21">
        <f>(AY21-AX21)/(AY21-AR21)</f>
        <v>0</v>
      </c>
      <c r="BO21">
        <f>(AS21-AY21)/(AS21-AR21)</f>
        <v>0</v>
      </c>
      <c r="BP21">
        <f>(BL21*BJ21/AX21)</f>
        <v>0</v>
      </c>
      <c r="BQ21">
        <f>(1-BP21)</f>
        <v>0</v>
      </c>
      <c r="BR21" t="s">
        <v>402</v>
      </c>
      <c r="BS21" t="s">
        <v>402</v>
      </c>
      <c r="BT21" t="s">
        <v>402</v>
      </c>
      <c r="BU21" t="s">
        <v>402</v>
      </c>
      <c r="BV21" t="s">
        <v>402</v>
      </c>
      <c r="BW21" t="s">
        <v>402</v>
      </c>
      <c r="BX21" t="s">
        <v>402</v>
      </c>
      <c r="BY21" t="s">
        <v>402</v>
      </c>
      <c r="BZ21" t="s">
        <v>402</v>
      </c>
      <c r="CA21" t="s">
        <v>402</v>
      </c>
      <c r="CB21" t="s">
        <v>402</v>
      </c>
      <c r="CC21" t="s">
        <v>402</v>
      </c>
      <c r="CD21" t="s">
        <v>402</v>
      </c>
      <c r="CE21" t="s">
        <v>402</v>
      </c>
      <c r="CF21" t="s">
        <v>402</v>
      </c>
      <c r="CG21" t="s">
        <v>402</v>
      </c>
      <c r="CH21" t="s">
        <v>402</v>
      </c>
      <c r="CI21" t="s">
        <v>402</v>
      </c>
      <c r="CJ21">
        <f>$B$11*DH21+$C$11*DI21+$F$11*DT21*(1-DW21)</f>
        <v>0</v>
      </c>
      <c r="CK21">
        <f>CJ21*CL21</f>
        <v>0</v>
      </c>
      <c r="CL21">
        <f>($B$11*$D$9+$C$11*$D$9+$F$11*((EG21+DY21)/MAX(EG21+DY21+EH21, 0.1)*$I$9+EH21/MAX(EG21+DY21+EH21, 0.1)*$J$9))/($B$11+$C$11+$F$11)</f>
        <v>0</v>
      </c>
      <c r="CM21">
        <f>($B$11*$K$9+$C$11*$K$9+$F$11*((EG21+DY21)/MAX(EG21+DY21+EH21, 0.1)*$P$9+EH21/MAX(EG21+DY21+EH21, 0.1)*$Q$9))/($B$11+$C$11+$F$11)</f>
        <v>0</v>
      </c>
      <c r="CN21">
        <v>6</v>
      </c>
      <c r="CO21">
        <v>0.5</v>
      </c>
      <c r="CP21" t="s">
        <v>404</v>
      </c>
      <c r="CQ21">
        <v>2</v>
      </c>
      <c r="CR21">
        <v>1657896157.6</v>
      </c>
      <c r="CS21">
        <v>102.5362</v>
      </c>
      <c r="CT21">
        <v>104.814</v>
      </c>
      <c r="CU21">
        <v>22.8661</v>
      </c>
      <c r="CV21">
        <v>18.5079</v>
      </c>
      <c r="CW21">
        <v>90.9182</v>
      </c>
      <c r="CX21">
        <v>20.4031</v>
      </c>
      <c r="CY21">
        <v>600.152</v>
      </c>
      <c r="CZ21">
        <v>101.44</v>
      </c>
      <c r="DA21">
        <v>0.100027</v>
      </c>
      <c r="DB21">
        <v>25.3992</v>
      </c>
      <c r="DC21">
        <v>24.9778</v>
      </c>
      <c r="DD21">
        <v>999.9</v>
      </c>
      <c r="DE21">
        <v>0</v>
      </c>
      <c r="DF21">
        <v>0</v>
      </c>
      <c r="DG21">
        <v>9973.120000000001</v>
      </c>
      <c r="DH21">
        <v>0</v>
      </c>
      <c r="DI21">
        <v>1192.55</v>
      </c>
      <c r="DJ21">
        <v>-2.37175</v>
      </c>
      <c r="DK21">
        <v>104.839</v>
      </c>
      <c r="DL21">
        <v>106.79</v>
      </c>
      <c r="DM21">
        <v>4.35818</v>
      </c>
      <c r="DN21">
        <v>104.814</v>
      </c>
      <c r="DO21">
        <v>18.5079</v>
      </c>
      <c r="DP21">
        <v>2.31953</v>
      </c>
      <c r="DQ21">
        <v>1.87744</v>
      </c>
      <c r="DR21">
        <v>19.8127</v>
      </c>
      <c r="DS21">
        <v>16.4469</v>
      </c>
      <c r="DT21">
        <v>1500.12</v>
      </c>
      <c r="DU21">
        <v>0.973011</v>
      </c>
      <c r="DV21">
        <v>0.0269885</v>
      </c>
      <c r="DW21">
        <v>0</v>
      </c>
      <c r="DX21">
        <v>753.092</v>
      </c>
      <c r="DY21">
        <v>4.99931</v>
      </c>
      <c r="DZ21">
        <v>25562.6</v>
      </c>
      <c r="EA21">
        <v>13260.3</v>
      </c>
      <c r="EB21">
        <v>40.187</v>
      </c>
      <c r="EC21">
        <v>41.875</v>
      </c>
      <c r="ED21">
        <v>40.375</v>
      </c>
      <c r="EE21">
        <v>42</v>
      </c>
      <c r="EF21">
        <v>41.687</v>
      </c>
      <c r="EG21">
        <v>1454.77</v>
      </c>
      <c r="EH21">
        <v>40.35</v>
      </c>
      <c r="EI21">
        <v>0</v>
      </c>
      <c r="EJ21">
        <v>89.29999995231628</v>
      </c>
      <c r="EK21">
        <v>0</v>
      </c>
      <c r="EL21">
        <v>458.3501912087913</v>
      </c>
      <c r="EM21">
        <v>0.3798507650892964</v>
      </c>
      <c r="EN21">
        <v>-10.99132148177235</v>
      </c>
      <c r="EO21">
        <v>27982.57292403249</v>
      </c>
      <c r="EP21">
        <v>15</v>
      </c>
      <c r="EQ21">
        <v>1657896174.6</v>
      </c>
      <c r="ER21" t="s">
        <v>425</v>
      </c>
      <c r="ES21">
        <v>1657896174.6</v>
      </c>
      <c r="ET21">
        <v>1657895640.1</v>
      </c>
      <c r="EU21">
        <v>4</v>
      </c>
      <c r="EV21">
        <v>0.065</v>
      </c>
      <c r="EW21">
        <v>-0.007</v>
      </c>
      <c r="EX21">
        <v>11.618</v>
      </c>
      <c r="EY21">
        <v>2.293</v>
      </c>
      <c r="EZ21">
        <v>106</v>
      </c>
      <c r="FA21">
        <v>18</v>
      </c>
      <c r="FB21">
        <v>0.37</v>
      </c>
      <c r="FC21">
        <v>0.02</v>
      </c>
      <c r="FD21">
        <v>-9.28557842796317</v>
      </c>
      <c r="FE21">
        <v>-0.1352361686368418</v>
      </c>
      <c r="FF21">
        <v>28.06010474761137</v>
      </c>
      <c r="FG21">
        <v>1</v>
      </c>
      <c r="FH21">
        <v>1.696452902319825</v>
      </c>
      <c r="FI21">
        <v>-0.003057706958043714</v>
      </c>
      <c r="FJ21">
        <v>2.281774237225911</v>
      </c>
      <c r="FK21">
        <v>1</v>
      </c>
      <c r="FL21">
        <v>2</v>
      </c>
      <c r="FM21">
        <v>2</v>
      </c>
      <c r="FN21" t="s">
        <v>406</v>
      </c>
      <c r="FO21">
        <v>3.18274</v>
      </c>
      <c r="FP21">
        <v>2.79677</v>
      </c>
      <c r="FQ21">
        <v>0.0275494</v>
      </c>
      <c r="FR21">
        <v>0.031816</v>
      </c>
      <c r="FS21">
        <v>0.109537</v>
      </c>
      <c r="FT21">
        <v>0.10241</v>
      </c>
      <c r="FU21">
        <v>30696.9</v>
      </c>
      <c r="FV21">
        <v>24185.6</v>
      </c>
      <c r="FW21">
        <v>29612.9</v>
      </c>
      <c r="FX21">
        <v>24410.3</v>
      </c>
      <c r="FY21">
        <v>33676.1</v>
      </c>
      <c r="FZ21">
        <v>31994.6</v>
      </c>
      <c r="GA21">
        <v>41589.3</v>
      </c>
      <c r="GB21">
        <v>39836.6</v>
      </c>
      <c r="GC21">
        <v>2.22557</v>
      </c>
      <c r="GD21">
        <v>1.983</v>
      </c>
      <c r="GE21">
        <v>0.0939593</v>
      </c>
      <c r="GF21">
        <v>0</v>
      </c>
      <c r="GG21">
        <v>23.4342</v>
      </c>
      <c r="GH21">
        <v>999.9</v>
      </c>
      <c r="GI21">
        <v>62.1</v>
      </c>
      <c r="GJ21">
        <v>27.1</v>
      </c>
      <c r="GK21">
        <v>22.0405</v>
      </c>
      <c r="GL21">
        <v>62.966</v>
      </c>
      <c r="GM21">
        <v>41.1458</v>
      </c>
      <c r="GN21">
        <v>1</v>
      </c>
      <c r="GO21">
        <v>-0.325976</v>
      </c>
      <c r="GP21">
        <v>0.8899589999999999</v>
      </c>
      <c r="GQ21">
        <v>20.2589</v>
      </c>
      <c r="GR21">
        <v>5.22598</v>
      </c>
      <c r="GS21">
        <v>11.9021</v>
      </c>
      <c r="GT21">
        <v>4.9641</v>
      </c>
      <c r="GU21">
        <v>3.29142</v>
      </c>
      <c r="GV21">
        <v>9999</v>
      </c>
      <c r="GW21">
        <v>9999</v>
      </c>
      <c r="GX21">
        <v>9999</v>
      </c>
      <c r="GY21">
        <v>999.9</v>
      </c>
      <c r="GZ21">
        <v>1.87668</v>
      </c>
      <c r="HA21">
        <v>1.875</v>
      </c>
      <c r="HB21">
        <v>1.87363</v>
      </c>
      <c r="HC21">
        <v>1.87277</v>
      </c>
      <c r="HD21">
        <v>1.87439</v>
      </c>
      <c r="HE21">
        <v>1.86932</v>
      </c>
      <c r="HF21">
        <v>1.87355</v>
      </c>
      <c r="HG21">
        <v>1.87865</v>
      </c>
      <c r="HH21">
        <v>0</v>
      </c>
      <c r="HI21">
        <v>0</v>
      </c>
      <c r="HJ21">
        <v>0</v>
      </c>
      <c r="HK21">
        <v>0</v>
      </c>
      <c r="HL21" t="s">
        <v>407</v>
      </c>
      <c r="HM21" t="s">
        <v>408</v>
      </c>
      <c r="HN21" t="s">
        <v>409</v>
      </c>
      <c r="HO21" t="s">
        <v>410</v>
      </c>
      <c r="HP21" t="s">
        <v>410</v>
      </c>
      <c r="HQ21" t="s">
        <v>409</v>
      </c>
      <c r="HR21">
        <v>0</v>
      </c>
      <c r="HS21">
        <v>100</v>
      </c>
      <c r="HT21">
        <v>100</v>
      </c>
      <c r="HU21">
        <v>11.618</v>
      </c>
      <c r="HV21">
        <v>2.463</v>
      </c>
      <c r="HW21">
        <v>10.17321659586566</v>
      </c>
      <c r="HX21">
        <v>0.01542267289107943</v>
      </c>
      <c r="HY21">
        <v>-6.329640684948402E-06</v>
      </c>
      <c r="HZ21">
        <v>1.140810577693691E-09</v>
      </c>
      <c r="IA21">
        <v>2.462954643483569</v>
      </c>
      <c r="IB21">
        <v>0</v>
      </c>
      <c r="IC21">
        <v>0</v>
      </c>
      <c r="ID21">
        <v>0</v>
      </c>
      <c r="IE21">
        <v>-6</v>
      </c>
      <c r="IF21">
        <v>1975</v>
      </c>
      <c r="IG21">
        <v>-0</v>
      </c>
      <c r="IH21">
        <v>19</v>
      </c>
      <c r="II21">
        <v>1</v>
      </c>
      <c r="IJ21">
        <v>8.6</v>
      </c>
      <c r="IK21">
        <v>0.375977</v>
      </c>
      <c r="IL21">
        <v>2.44751</v>
      </c>
      <c r="IM21">
        <v>1.42578</v>
      </c>
      <c r="IN21">
        <v>2.28882</v>
      </c>
      <c r="IO21">
        <v>1.54785</v>
      </c>
      <c r="IP21">
        <v>2.33521</v>
      </c>
      <c r="IQ21">
        <v>30.3939</v>
      </c>
      <c r="IR21">
        <v>15.5242</v>
      </c>
      <c r="IS21">
        <v>18</v>
      </c>
      <c r="IT21">
        <v>622.77</v>
      </c>
      <c r="IU21">
        <v>452.54</v>
      </c>
      <c r="IV21">
        <v>22.5344</v>
      </c>
      <c r="IW21">
        <v>23.1164</v>
      </c>
      <c r="IX21">
        <v>30.0002</v>
      </c>
      <c r="IY21">
        <v>22.9074</v>
      </c>
      <c r="IZ21">
        <v>22.8405</v>
      </c>
      <c r="JA21">
        <v>7.56378</v>
      </c>
      <c r="JB21">
        <v>23.5245</v>
      </c>
      <c r="JC21">
        <v>100</v>
      </c>
      <c r="JD21">
        <v>22.5585</v>
      </c>
      <c r="JE21">
        <v>104.086</v>
      </c>
      <c r="JF21">
        <v>18.5007</v>
      </c>
      <c r="JG21">
        <v>97.5018</v>
      </c>
      <c r="JH21">
        <v>101.342</v>
      </c>
    </row>
    <row r="22" spans="1:268">
      <c r="A22">
        <v>6</v>
      </c>
      <c r="B22">
        <v>1657896235.6</v>
      </c>
      <c r="C22">
        <v>636</v>
      </c>
      <c r="D22" t="s">
        <v>426</v>
      </c>
      <c r="E22" t="s">
        <v>427</v>
      </c>
      <c r="F22" t="s">
        <v>396</v>
      </c>
      <c r="G22" t="s">
        <v>397</v>
      </c>
      <c r="H22" t="s">
        <v>398</v>
      </c>
      <c r="J22" t="s">
        <v>399</v>
      </c>
      <c r="K22" t="s">
        <v>400</v>
      </c>
      <c r="L22" t="s">
        <v>401</v>
      </c>
      <c r="M22">
        <v>1657896235.6</v>
      </c>
      <c r="N22">
        <f>(O22)/1000</f>
        <v>0</v>
      </c>
      <c r="O22">
        <f>1000*CY22*AM22*(CU22-CV22)/(100*CN22*(1000-AM22*CU22))</f>
        <v>0</v>
      </c>
      <c r="P22">
        <f>CY22*AM22*(CT22-CS22*(1000-AM22*CV22)/(1000-AM22*CU22))/(100*CN22)</f>
        <v>0</v>
      </c>
      <c r="Q22">
        <f>CS22 - IF(AM22&gt;1, P22*CN22*100.0/(AO22*DG22), 0)</f>
        <v>0</v>
      </c>
      <c r="R22">
        <f>((X22-N22/2)*Q22-P22)/(X22+N22/2)</f>
        <v>0</v>
      </c>
      <c r="S22">
        <f>R22*(CZ22+DA22)/1000.0</f>
        <v>0</v>
      </c>
      <c r="T22">
        <f>(CS22 - IF(AM22&gt;1, P22*CN22*100.0/(AO22*DG22), 0))*(CZ22+DA22)/1000.0</f>
        <v>0</v>
      </c>
      <c r="U22">
        <f>2.0/((1/W22-1/V22)+SIGN(W22)*SQRT((1/W22-1/V22)*(1/W22-1/V22) + 4*CO22/((CO22+1)*(CO22+1))*(2*1/W22*1/V22-1/V22*1/V22)))</f>
        <v>0</v>
      </c>
      <c r="V22">
        <f>IF(LEFT(CP22,1)&lt;&gt;"0",IF(LEFT(CP22,1)="1",3.0,CQ22),$D$5+$E$5*(DG22*CZ22/($K$5*1000))+$F$5*(DG22*CZ22/($K$5*1000))*MAX(MIN(CN22,$J$5),$I$5)*MAX(MIN(CN22,$J$5),$I$5)+$G$5*MAX(MIN(CN22,$J$5),$I$5)*(DG22*CZ22/($K$5*1000))+$H$5*(DG22*CZ22/($K$5*1000))*(DG22*CZ22/($K$5*1000)))</f>
        <v>0</v>
      </c>
      <c r="W22">
        <f>N22*(1000-(1000*0.61365*exp(17.502*AA22/(240.97+AA22))/(CZ22+DA22)+CU22)/2)/(1000*0.61365*exp(17.502*AA22/(240.97+AA22))/(CZ22+DA22)-CU22)</f>
        <v>0</v>
      </c>
      <c r="X22">
        <f>1/((CO22+1)/(U22/1.6)+1/(V22/1.37)) + CO22/((CO22+1)/(U22/1.6) + CO22/(V22/1.37))</f>
        <v>0</v>
      </c>
      <c r="Y22">
        <f>(CJ22*CM22)</f>
        <v>0</v>
      </c>
      <c r="Z22">
        <f>(DB22+(Y22+2*0.95*5.67E-8*(((DB22+$B$7)+273)^4-(DB22+273)^4)-44100*N22)/(1.84*29.3*V22+8*0.95*5.67E-8*(DB22+273)^3))</f>
        <v>0</v>
      </c>
      <c r="AA22">
        <f>($C$7*DC22+$D$7*DD22+$E$7*Z22)</f>
        <v>0</v>
      </c>
      <c r="AB22">
        <f>0.61365*exp(17.502*AA22/(240.97+AA22))</f>
        <v>0</v>
      </c>
      <c r="AC22">
        <f>(AD22/AE22*100)</f>
        <v>0</v>
      </c>
      <c r="AD22">
        <f>CU22*(CZ22+DA22)/1000</f>
        <v>0</v>
      </c>
      <c r="AE22">
        <f>0.61365*exp(17.502*DB22/(240.97+DB22))</f>
        <v>0</v>
      </c>
      <c r="AF22">
        <f>(AB22-CU22*(CZ22+DA22)/1000)</f>
        <v>0</v>
      </c>
      <c r="AG22">
        <f>(-N22*44100)</f>
        <v>0</v>
      </c>
      <c r="AH22">
        <f>2*29.3*V22*0.92*(DB22-AA22)</f>
        <v>0</v>
      </c>
      <c r="AI22">
        <f>2*0.95*5.67E-8*(((DB22+$B$7)+273)^4-(AA22+273)^4)</f>
        <v>0</v>
      </c>
      <c r="AJ22">
        <f>Y22+AI22+AG22+AH22</f>
        <v>0</v>
      </c>
      <c r="AK22">
        <v>0</v>
      </c>
      <c r="AL22">
        <v>0</v>
      </c>
      <c r="AM22">
        <f>IF(AK22*$H$13&gt;=AO22,1.0,(AO22/(AO22-AK22*$H$13)))</f>
        <v>0</v>
      </c>
      <c r="AN22">
        <f>(AM22-1)*100</f>
        <v>0</v>
      </c>
      <c r="AO22">
        <f>MAX(0,($B$13+$C$13*DG22)/(1+$D$13*DG22)*CZ22/(DB22+273)*$E$13)</f>
        <v>0</v>
      </c>
      <c r="AP22" t="s">
        <v>402</v>
      </c>
      <c r="AQ22">
        <v>0</v>
      </c>
      <c r="AR22">
        <v>0</v>
      </c>
      <c r="AS22">
        <v>0</v>
      </c>
      <c r="AT22">
        <f>1-AR22/AS22</f>
        <v>0</v>
      </c>
      <c r="AU22">
        <v>-1</v>
      </c>
      <c r="AV22" t="s">
        <v>428</v>
      </c>
      <c r="AW22">
        <v>10453.8</v>
      </c>
      <c r="AX22">
        <v>467.5655803567292</v>
      </c>
      <c r="AY22">
        <v>847.76</v>
      </c>
      <c r="AZ22">
        <f>1-AX22/AY22</f>
        <v>0</v>
      </c>
      <c r="BA22">
        <v>0.5</v>
      </c>
      <c r="BB22">
        <f>CK22</f>
        <v>0</v>
      </c>
      <c r="BC22">
        <f>P22</f>
        <v>0</v>
      </c>
      <c r="BD22">
        <f>AZ22*BA22*BB22</f>
        <v>0</v>
      </c>
      <c r="BE22">
        <f>(BC22-AU22)/BB22</f>
        <v>0</v>
      </c>
      <c r="BF22">
        <f>(AS22-AY22)/AY22</f>
        <v>0</v>
      </c>
      <c r="BG22">
        <f>AR22/(AT22+AR22/AY22)</f>
        <v>0</v>
      </c>
      <c r="BH22" t="s">
        <v>402</v>
      </c>
      <c r="BI22">
        <v>0</v>
      </c>
      <c r="BJ22">
        <f>IF(BI22&lt;&gt;0, BI22, BG22)</f>
        <v>0</v>
      </c>
      <c r="BK22">
        <f>1-BJ22/AY22</f>
        <v>0</v>
      </c>
      <c r="BL22">
        <f>(AY22-AX22)/(AY22-BJ22)</f>
        <v>0</v>
      </c>
      <c r="BM22">
        <f>(AS22-AY22)/(AS22-BJ22)</f>
        <v>0</v>
      </c>
      <c r="BN22">
        <f>(AY22-AX22)/(AY22-AR22)</f>
        <v>0</v>
      </c>
      <c r="BO22">
        <f>(AS22-AY22)/(AS22-AR22)</f>
        <v>0</v>
      </c>
      <c r="BP22">
        <f>(BL22*BJ22/AX22)</f>
        <v>0</v>
      </c>
      <c r="BQ22">
        <f>(1-BP22)</f>
        <v>0</v>
      </c>
      <c r="BR22" t="s">
        <v>402</v>
      </c>
      <c r="BS22" t="s">
        <v>402</v>
      </c>
      <c r="BT22" t="s">
        <v>402</v>
      </c>
      <c r="BU22" t="s">
        <v>402</v>
      </c>
      <c r="BV22" t="s">
        <v>402</v>
      </c>
      <c r="BW22" t="s">
        <v>402</v>
      </c>
      <c r="BX22" t="s">
        <v>402</v>
      </c>
      <c r="BY22" t="s">
        <v>402</v>
      </c>
      <c r="BZ22" t="s">
        <v>402</v>
      </c>
      <c r="CA22" t="s">
        <v>402</v>
      </c>
      <c r="CB22" t="s">
        <v>402</v>
      </c>
      <c r="CC22" t="s">
        <v>402</v>
      </c>
      <c r="CD22" t="s">
        <v>402</v>
      </c>
      <c r="CE22" t="s">
        <v>402</v>
      </c>
      <c r="CF22" t="s">
        <v>402</v>
      </c>
      <c r="CG22" t="s">
        <v>402</v>
      </c>
      <c r="CH22" t="s">
        <v>402</v>
      </c>
      <c r="CI22" t="s">
        <v>402</v>
      </c>
      <c r="CJ22">
        <f>$B$11*DH22+$C$11*DI22+$F$11*DT22*(1-DW22)</f>
        <v>0</v>
      </c>
      <c r="CK22">
        <f>CJ22*CL22</f>
        <v>0</v>
      </c>
      <c r="CL22">
        <f>($B$11*$D$9+$C$11*$D$9+$F$11*((EG22+DY22)/MAX(EG22+DY22+EH22, 0.1)*$I$9+EH22/MAX(EG22+DY22+EH22, 0.1)*$J$9))/($B$11+$C$11+$F$11)</f>
        <v>0</v>
      </c>
      <c r="CM22">
        <f>($B$11*$K$9+$C$11*$K$9+$F$11*((EG22+DY22)/MAX(EG22+DY22+EH22, 0.1)*$P$9+EH22/MAX(EG22+DY22+EH22, 0.1)*$Q$9))/($B$11+$C$11+$F$11)</f>
        <v>0</v>
      </c>
      <c r="CN22">
        <v>6</v>
      </c>
      <c r="CO22">
        <v>0.5</v>
      </c>
      <c r="CP22" t="s">
        <v>404</v>
      </c>
      <c r="CQ22">
        <v>2</v>
      </c>
      <c r="CR22">
        <v>1657896235.6</v>
      </c>
      <c r="CS22">
        <v>51.7581</v>
      </c>
      <c r="CT22">
        <v>51.1553</v>
      </c>
      <c r="CU22">
        <v>22.735</v>
      </c>
      <c r="CV22">
        <v>18.3066</v>
      </c>
      <c r="CW22">
        <v>40.3971</v>
      </c>
      <c r="CX22">
        <v>20.272</v>
      </c>
      <c r="CY22">
        <v>600.274</v>
      </c>
      <c r="CZ22">
        <v>101.441</v>
      </c>
      <c r="DA22">
        <v>0.10002</v>
      </c>
      <c r="DB22">
        <v>25.4123</v>
      </c>
      <c r="DC22">
        <v>25.0554</v>
      </c>
      <c r="DD22">
        <v>999.9</v>
      </c>
      <c r="DE22">
        <v>0</v>
      </c>
      <c r="DF22">
        <v>0</v>
      </c>
      <c r="DG22">
        <v>9980</v>
      </c>
      <c r="DH22">
        <v>0</v>
      </c>
      <c r="DI22">
        <v>1203.77</v>
      </c>
      <c r="DJ22">
        <v>0.0929108</v>
      </c>
      <c r="DK22">
        <v>52.4405</v>
      </c>
      <c r="DL22">
        <v>52.1093</v>
      </c>
      <c r="DM22">
        <v>4.42835</v>
      </c>
      <c r="DN22">
        <v>51.1553</v>
      </c>
      <c r="DO22">
        <v>18.3066</v>
      </c>
      <c r="DP22">
        <v>2.30627</v>
      </c>
      <c r="DQ22">
        <v>1.85705</v>
      </c>
      <c r="DR22">
        <v>19.7202</v>
      </c>
      <c r="DS22">
        <v>16.2755</v>
      </c>
      <c r="DT22">
        <v>1500.16</v>
      </c>
      <c r="DU22">
        <v>0.972996</v>
      </c>
      <c r="DV22">
        <v>0.0270037</v>
      </c>
      <c r="DW22">
        <v>0</v>
      </c>
      <c r="DX22">
        <v>765.473</v>
      </c>
      <c r="DY22">
        <v>4.99931</v>
      </c>
      <c r="DZ22">
        <v>25452</v>
      </c>
      <c r="EA22">
        <v>13260.7</v>
      </c>
      <c r="EB22">
        <v>38.687</v>
      </c>
      <c r="EC22">
        <v>39.75</v>
      </c>
      <c r="ED22">
        <v>39.062</v>
      </c>
      <c r="EE22">
        <v>39</v>
      </c>
      <c r="EF22">
        <v>39.875</v>
      </c>
      <c r="EG22">
        <v>1454.79</v>
      </c>
      <c r="EH22">
        <v>40.37</v>
      </c>
      <c r="EI22">
        <v>0</v>
      </c>
      <c r="EJ22">
        <v>77.70000004768372</v>
      </c>
      <c r="EK22">
        <v>0</v>
      </c>
      <c r="EL22">
        <v>467.5655803567292</v>
      </c>
      <c r="EM22">
        <v>0.4307206980531518</v>
      </c>
      <c r="EN22">
        <v>-11.18686773675219</v>
      </c>
      <c r="EO22">
        <v>27943.50937224925</v>
      </c>
      <c r="EP22">
        <v>15</v>
      </c>
      <c r="EQ22">
        <v>1657896251.6</v>
      </c>
      <c r="ER22" t="s">
        <v>429</v>
      </c>
      <c r="ES22">
        <v>1657896251.6</v>
      </c>
      <c r="ET22">
        <v>1657895640.1</v>
      </c>
      <c r="EU22">
        <v>5</v>
      </c>
      <c r="EV22">
        <v>0.52</v>
      </c>
      <c r="EW22">
        <v>-0.007</v>
      </c>
      <c r="EX22">
        <v>11.361</v>
      </c>
      <c r="EY22">
        <v>2.293</v>
      </c>
      <c r="EZ22">
        <v>51</v>
      </c>
      <c r="FA22">
        <v>18</v>
      </c>
      <c r="FB22">
        <v>0.32</v>
      </c>
      <c r="FC22">
        <v>0.02</v>
      </c>
      <c r="FD22">
        <v>-8.90320720118817</v>
      </c>
      <c r="FE22">
        <v>-0.1334682876034511</v>
      </c>
      <c r="FF22">
        <v>27.76146569349703</v>
      </c>
      <c r="FG22">
        <v>1</v>
      </c>
      <c r="FH22">
        <v>1.72421386537341</v>
      </c>
      <c r="FI22">
        <v>-0.002940402020432793</v>
      </c>
      <c r="FJ22">
        <v>2.310645978372089</v>
      </c>
      <c r="FK22">
        <v>1</v>
      </c>
      <c r="FL22">
        <v>2</v>
      </c>
      <c r="FM22">
        <v>2</v>
      </c>
      <c r="FN22" t="s">
        <v>406</v>
      </c>
      <c r="FO22">
        <v>3.18293</v>
      </c>
      <c r="FP22">
        <v>2.79681</v>
      </c>
      <c r="FQ22">
        <v>0.0123197</v>
      </c>
      <c r="FR22">
        <v>0.0156887</v>
      </c>
      <c r="FS22">
        <v>0.109021</v>
      </c>
      <c r="FT22">
        <v>0.101606</v>
      </c>
      <c r="FU22">
        <v>31175.3</v>
      </c>
      <c r="FV22">
        <v>24586.1</v>
      </c>
      <c r="FW22">
        <v>29611.1</v>
      </c>
      <c r="FX22">
        <v>24408</v>
      </c>
      <c r="FY22">
        <v>33693</v>
      </c>
      <c r="FZ22">
        <v>32020.4</v>
      </c>
      <c r="GA22">
        <v>41585.8</v>
      </c>
      <c r="GB22">
        <v>39832.9</v>
      </c>
      <c r="GC22">
        <v>2.2254</v>
      </c>
      <c r="GD22">
        <v>1.9818</v>
      </c>
      <c r="GE22">
        <v>0.0967681</v>
      </c>
      <c r="GF22">
        <v>0</v>
      </c>
      <c r="GG22">
        <v>23.4657</v>
      </c>
      <c r="GH22">
        <v>999.9</v>
      </c>
      <c r="GI22">
        <v>62.7</v>
      </c>
      <c r="GJ22">
        <v>27.1</v>
      </c>
      <c r="GK22">
        <v>22.252</v>
      </c>
      <c r="GL22">
        <v>63.026</v>
      </c>
      <c r="GM22">
        <v>40.5008</v>
      </c>
      <c r="GN22">
        <v>1</v>
      </c>
      <c r="GO22">
        <v>-0.320617</v>
      </c>
      <c r="GP22">
        <v>0.622282</v>
      </c>
      <c r="GQ22">
        <v>20.2584</v>
      </c>
      <c r="GR22">
        <v>5.22463</v>
      </c>
      <c r="GS22">
        <v>11.9021</v>
      </c>
      <c r="GT22">
        <v>4.9646</v>
      </c>
      <c r="GU22">
        <v>3.29125</v>
      </c>
      <c r="GV22">
        <v>9999</v>
      </c>
      <c r="GW22">
        <v>9999</v>
      </c>
      <c r="GX22">
        <v>9999</v>
      </c>
      <c r="GY22">
        <v>999.9</v>
      </c>
      <c r="GZ22">
        <v>1.8767</v>
      </c>
      <c r="HA22">
        <v>1.875</v>
      </c>
      <c r="HB22">
        <v>1.87363</v>
      </c>
      <c r="HC22">
        <v>1.87276</v>
      </c>
      <c r="HD22">
        <v>1.87437</v>
      </c>
      <c r="HE22">
        <v>1.86932</v>
      </c>
      <c r="HF22">
        <v>1.87357</v>
      </c>
      <c r="HG22">
        <v>1.87866</v>
      </c>
      <c r="HH22">
        <v>0</v>
      </c>
      <c r="HI22">
        <v>0</v>
      </c>
      <c r="HJ22">
        <v>0</v>
      </c>
      <c r="HK22">
        <v>0</v>
      </c>
      <c r="HL22" t="s">
        <v>407</v>
      </c>
      <c r="HM22" t="s">
        <v>408</v>
      </c>
      <c r="HN22" t="s">
        <v>409</v>
      </c>
      <c r="HO22" t="s">
        <v>410</v>
      </c>
      <c r="HP22" t="s">
        <v>410</v>
      </c>
      <c r="HQ22" t="s">
        <v>409</v>
      </c>
      <c r="HR22">
        <v>0</v>
      </c>
      <c r="HS22">
        <v>100</v>
      </c>
      <c r="HT22">
        <v>100</v>
      </c>
      <c r="HU22">
        <v>11.361</v>
      </c>
      <c r="HV22">
        <v>2.463</v>
      </c>
      <c r="HW22">
        <v>10.2383854165435</v>
      </c>
      <c r="HX22">
        <v>0.01542267289107943</v>
      </c>
      <c r="HY22">
        <v>-6.329640684948402E-06</v>
      </c>
      <c r="HZ22">
        <v>1.140810577693691E-09</v>
      </c>
      <c r="IA22">
        <v>2.462954643483569</v>
      </c>
      <c r="IB22">
        <v>0</v>
      </c>
      <c r="IC22">
        <v>0</v>
      </c>
      <c r="ID22">
        <v>0</v>
      </c>
      <c r="IE22">
        <v>-6</v>
      </c>
      <c r="IF22">
        <v>1975</v>
      </c>
      <c r="IG22">
        <v>-0</v>
      </c>
      <c r="IH22">
        <v>19</v>
      </c>
      <c r="II22">
        <v>1</v>
      </c>
      <c r="IJ22">
        <v>9.9</v>
      </c>
      <c r="IK22">
        <v>0.252686</v>
      </c>
      <c r="IL22">
        <v>2.45117</v>
      </c>
      <c r="IM22">
        <v>1.42578</v>
      </c>
      <c r="IN22">
        <v>2.29004</v>
      </c>
      <c r="IO22">
        <v>1.54785</v>
      </c>
      <c r="IP22">
        <v>2.37427</v>
      </c>
      <c r="IQ22">
        <v>30.4584</v>
      </c>
      <c r="IR22">
        <v>15.5155</v>
      </c>
      <c r="IS22">
        <v>18</v>
      </c>
      <c r="IT22">
        <v>623.46</v>
      </c>
      <c r="IU22">
        <v>452.483</v>
      </c>
      <c r="IV22">
        <v>22.7604</v>
      </c>
      <c r="IW22">
        <v>23.2055</v>
      </c>
      <c r="IX22">
        <v>30</v>
      </c>
      <c r="IY22">
        <v>22.9787</v>
      </c>
      <c r="IZ22">
        <v>22.915</v>
      </c>
      <c r="JA22">
        <v>5.09626</v>
      </c>
      <c r="JB22">
        <v>24.4964</v>
      </c>
      <c r="JC22">
        <v>100</v>
      </c>
      <c r="JD22">
        <v>22.7613</v>
      </c>
      <c r="JE22">
        <v>51.0027</v>
      </c>
      <c r="JF22">
        <v>18.3676</v>
      </c>
      <c r="JG22">
        <v>97.4944</v>
      </c>
      <c r="JH22">
        <v>101.332</v>
      </c>
    </row>
    <row r="23" spans="1:268">
      <c r="A23">
        <v>7</v>
      </c>
      <c r="B23">
        <v>1657896792.6</v>
      </c>
      <c r="C23">
        <v>1193</v>
      </c>
      <c r="D23" t="s">
        <v>432</v>
      </c>
      <c r="E23" t="s">
        <v>433</v>
      </c>
      <c r="F23" t="s">
        <v>396</v>
      </c>
      <c r="G23" t="s">
        <v>397</v>
      </c>
      <c r="H23" t="s">
        <v>398</v>
      </c>
      <c r="J23" t="s">
        <v>399</v>
      </c>
      <c r="K23" t="s">
        <v>400</v>
      </c>
      <c r="L23" t="s">
        <v>401</v>
      </c>
      <c r="M23">
        <v>1657896792.6</v>
      </c>
      <c r="N23">
        <f>(O23)/1000</f>
        <v>0</v>
      </c>
      <c r="O23">
        <f>1000*CY23*AM23*(CU23-CV23)/(100*CN23*(1000-AM23*CU23))</f>
        <v>0</v>
      </c>
      <c r="P23">
        <f>CY23*AM23*(CT23-CS23*(1000-AM23*CV23)/(1000-AM23*CU23))/(100*CN23)</f>
        <v>0</v>
      </c>
      <c r="Q23">
        <f>CS23 - IF(AM23&gt;1, P23*CN23*100.0/(AO23*DG23), 0)</f>
        <v>0</v>
      </c>
      <c r="R23">
        <f>((X23-N23/2)*Q23-P23)/(X23+N23/2)</f>
        <v>0</v>
      </c>
      <c r="S23">
        <f>R23*(CZ23+DA23)/1000.0</f>
        <v>0</v>
      </c>
      <c r="T23">
        <f>(CS23 - IF(AM23&gt;1, P23*CN23*100.0/(AO23*DG23), 0))*(CZ23+DA23)/1000.0</f>
        <v>0</v>
      </c>
      <c r="U23">
        <f>2.0/((1/W23-1/V23)+SIGN(W23)*SQRT((1/W23-1/V23)*(1/W23-1/V23) + 4*CO23/((CO23+1)*(CO23+1))*(2*1/W23*1/V23-1/V23*1/V23)))</f>
        <v>0</v>
      </c>
      <c r="V23">
        <f>IF(LEFT(CP23,1)&lt;&gt;"0",IF(LEFT(CP23,1)="1",3.0,CQ23),$D$5+$E$5*(DG23*CZ23/($K$5*1000))+$F$5*(DG23*CZ23/($K$5*1000))*MAX(MIN(CN23,$J$5),$I$5)*MAX(MIN(CN23,$J$5),$I$5)+$G$5*MAX(MIN(CN23,$J$5),$I$5)*(DG23*CZ23/($K$5*1000))+$H$5*(DG23*CZ23/($K$5*1000))*(DG23*CZ23/($K$5*1000)))</f>
        <v>0</v>
      </c>
      <c r="W23">
        <f>N23*(1000-(1000*0.61365*exp(17.502*AA23/(240.97+AA23))/(CZ23+DA23)+CU23)/2)/(1000*0.61365*exp(17.502*AA23/(240.97+AA23))/(CZ23+DA23)-CU23)</f>
        <v>0</v>
      </c>
      <c r="X23">
        <f>1/((CO23+1)/(U23/1.6)+1/(V23/1.37)) + CO23/((CO23+1)/(U23/1.6) + CO23/(V23/1.37))</f>
        <v>0</v>
      </c>
      <c r="Y23">
        <f>(CJ23*CM23)</f>
        <v>0</v>
      </c>
      <c r="Z23">
        <f>(DB23+(Y23+2*0.95*5.67E-8*(((DB23+$B$7)+273)^4-(DB23+273)^4)-44100*N23)/(1.84*29.3*V23+8*0.95*5.67E-8*(DB23+273)^3))</f>
        <v>0</v>
      </c>
      <c r="AA23">
        <f>($C$7*DC23+$D$7*DD23+$E$7*Z23)</f>
        <v>0</v>
      </c>
      <c r="AB23">
        <f>0.61365*exp(17.502*AA23/(240.97+AA23))</f>
        <v>0</v>
      </c>
      <c r="AC23">
        <f>(AD23/AE23*100)</f>
        <v>0</v>
      </c>
      <c r="AD23">
        <f>CU23*(CZ23+DA23)/1000</f>
        <v>0</v>
      </c>
      <c r="AE23">
        <f>0.61365*exp(17.502*DB23/(240.97+DB23))</f>
        <v>0</v>
      </c>
      <c r="AF23">
        <f>(AB23-CU23*(CZ23+DA23)/1000)</f>
        <v>0</v>
      </c>
      <c r="AG23">
        <f>(-N23*44100)</f>
        <v>0</v>
      </c>
      <c r="AH23">
        <f>2*29.3*V23*0.92*(DB23-AA23)</f>
        <v>0</v>
      </c>
      <c r="AI23">
        <f>2*0.95*5.67E-8*(((DB23+$B$7)+273)^4-(AA23+273)^4)</f>
        <v>0</v>
      </c>
      <c r="AJ23">
        <f>Y23+AI23+AG23+AH23</f>
        <v>0</v>
      </c>
      <c r="AK23">
        <v>0</v>
      </c>
      <c r="AL23">
        <v>0</v>
      </c>
      <c r="AM23">
        <f>IF(AK23*$H$13&gt;=AO23,1.0,(AO23/(AO23-AK23*$H$13)))</f>
        <v>0</v>
      </c>
      <c r="AN23">
        <f>(AM23-1)*100</f>
        <v>0</v>
      </c>
      <c r="AO23">
        <f>MAX(0,($B$13+$C$13*DG23)/(1+$D$13*DG23)*CZ23/(DB23+273)*$E$13)</f>
        <v>0</v>
      </c>
      <c r="AP23" t="s">
        <v>402</v>
      </c>
      <c r="AQ23">
        <v>0</v>
      </c>
      <c r="AR23">
        <v>0</v>
      </c>
      <c r="AS23">
        <v>0</v>
      </c>
      <c r="AT23">
        <f>1-AR23/AS23</f>
        <v>0</v>
      </c>
      <c r="AU23">
        <v>-1</v>
      </c>
      <c r="AV23" t="s">
        <v>434</v>
      </c>
      <c r="AW23">
        <v>10456.9</v>
      </c>
      <c r="AX23">
        <v>519.3405502096836</v>
      </c>
      <c r="AY23">
        <v>922.17</v>
      </c>
      <c r="AZ23">
        <f>1-AX23/AY23</f>
        <v>0</v>
      </c>
      <c r="BA23">
        <v>0.5</v>
      </c>
      <c r="BB23">
        <f>CK23</f>
        <v>0</v>
      </c>
      <c r="BC23">
        <f>P23</f>
        <v>0</v>
      </c>
      <c r="BD23">
        <f>AZ23*BA23*BB23</f>
        <v>0</v>
      </c>
      <c r="BE23">
        <f>(BC23-AU23)/BB23</f>
        <v>0</v>
      </c>
      <c r="BF23">
        <f>(AS23-AY23)/AY23</f>
        <v>0</v>
      </c>
      <c r="BG23">
        <f>AR23/(AT23+AR23/AY23)</f>
        <v>0</v>
      </c>
      <c r="BH23" t="s">
        <v>402</v>
      </c>
      <c r="BI23">
        <v>0</v>
      </c>
      <c r="BJ23">
        <f>IF(BI23&lt;&gt;0, BI23, BG23)</f>
        <v>0</v>
      </c>
      <c r="BK23">
        <f>1-BJ23/AY23</f>
        <v>0</v>
      </c>
      <c r="BL23">
        <f>(AY23-AX23)/(AY23-BJ23)</f>
        <v>0</v>
      </c>
      <c r="BM23">
        <f>(AS23-AY23)/(AS23-BJ23)</f>
        <v>0</v>
      </c>
      <c r="BN23">
        <f>(AY23-AX23)/(AY23-AR23)</f>
        <v>0</v>
      </c>
      <c r="BO23">
        <f>(AS23-AY23)/(AS23-AR23)</f>
        <v>0</v>
      </c>
      <c r="BP23">
        <f>(BL23*BJ23/AX23)</f>
        <v>0</v>
      </c>
      <c r="BQ23">
        <f>(1-BP23)</f>
        <v>0</v>
      </c>
      <c r="BR23" t="s">
        <v>402</v>
      </c>
      <c r="BS23" t="s">
        <v>402</v>
      </c>
      <c r="BT23" t="s">
        <v>402</v>
      </c>
      <c r="BU23" t="s">
        <v>402</v>
      </c>
      <c r="BV23" t="s">
        <v>402</v>
      </c>
      <c r="BW23" t="s">
        <v>402</v>
      </c>
      <c r="BX23" t="s">
        <v>402</v>
      </c>
      <c r="BY23" t="s">
        <v>402</v>
      </c>
      <c r="BZ23" t="s">
        <v>402</v>
      </c>
      <c r="CA23" t="s">
        <v>402</v>
      </c>
      <c r="CB23" t="s">
        <v>402</v>
      </c>
      <c r="CC23" t="s">
        <v>402</v>
      </c>
      <c r="CD23" t="s">
        <v>402</v>
      </c>
      <c r="CE23" t="s">
        <v>402</v>
      </c>
      <c r="CF23" t="s">
        <v>402</v>
      </c>
      <c r="CG23" t="s">
        <v>402</v>
      </c>
      <c r="CH23" t="s">
        <v>402</v>
      </c>
      <c r="CI23" t="s">
        <v>402</v>
      </c>
      <c r="CJ23">
        <f>$B$11*DH23+$C$11*DI23+$F$11*DT23*(1-DW23)</f>
        <v>0</v>
      </c>
      <c r="CK23">
        <f>CJ23*CL23</f>
        <v>0</v>
      </c>
      <c r="CL23">
        <f>($B$11*$D$9+$C$11*$D$9+$F$11*((EG23+DY23)/MAX(EG23+DY23+EH23, 0.1)*$I$9+EH23/MAX(EG23+DY23+EH23, 0.1)*$J$9))/($B$11+$C$11+$F$11)</f>
        <v>0</v>
      </c>
      <c r="CM23">
        <f>($B$11*$K$9+$C$11*$K$9+$F$11*((EG23+DY23)/MAX(EG23+DY23+EH23, 0.1)*$P$9+EH23/MAX(EG23+DY23+EH23, 0.1)*$Q$9))/($B$11+$C$11+$F$11)</f>
        <v>0</v>
      </c>
      <c r="CN23">
        <v>6</v>
      </c>
      <c r="CO23">
        <v>0.5</v>
      </c>
      <c r="CP23" t="s">
        <v>404</v>
      </c>
      <c r="CQ23">
        <v>2</v>
      </c>
      <c r="CR23">
        <v>1657896792.6</v>
      </c>
      <c r="CS23">
        <v>399.909</v>
      </c>
      <c r="CT23">
        <v>419.084</v>
      </c>
      <c r="CU23">
        <v>22.0691</v>
      </c>
      <c r="CV23">
        <v>18.3022</v>
      </c>
      <c r="CW23">
        <v>384.161</v>
      </c>
      <c r="CX23">
        <v>19.7721</v>
      </c>
      <c r="CY23">
        <v>600.237</v>
      </c>
      <c r="CZ23">
        <v>101.435</v>
      </c>
      <c r="DA23">
        <v>0.0998366</v>
      </c>
      <c r="DB23">
        <v>25.432</v>
      </c>
      <c r="DC23">
        <v>25.0625</v>
      </c>
      <c r="DD23">
        <v>999.9</v>
      </c>
      <c r="DE23">
        <v>0</v>
      </c>
      <c r="DF23">
        <v>0</v>
      </c>
      <c r="DG23">
        <v>10016.2</v>
      </c>
      <c r="DH23">
        <v>0</v>
      </c>
      <c r="DI23">
        <v>1265.63</v>
      </c>
      <c r="DJ23">
        <v>-19.1094</v>
      </c>
      <c r="DK23">
        <v>409.071</v>
      </c>
      <c r="DL23">
        <v>426.897</v>
      </c>
      <c r="DM23">
        <v>3.93287</v>
      </c>
      <c r="DN23">
        <v>419.084</v>
      </c>
      <c r="DO23">
        <v>18.3022</v>
      </c>
      <c r="DP23">
        <v>2.25542</v>
      </c>
      <c r="DQ23">
        <v>1.85649</v>
      </c>
      <c r="DR23">
        <v>19.3615</v>
      </c>
      <c r="DS23">
        <v>16.2707</v>
      </c>
      <c r="DT23">
        <v>1500.05</v>
      </c>
      <c r="DU23">
        <v>0.9729910000000001</v>
      </c>
      <c r="DV23">
        <v>0.0270088</v>
      </c>
      <c r="DW23">
        <v>0</v>
      </c>
      <c r="DX23">
        <v>758.759</v>
      </c>
      <c r="DY23">
        <v>4.99931</v>
      </c>
      <c r="DZ23">
        <v>23442.7</v>
      </c>
      <c r="EA23">
        <v>13259.7</v>
      </c>
      <c r="EB23">
        <v>37.625</v>
      </c>
      <c r="EC23">
        <v>38.937</v>
      </c>
      <c r="ED23">
        <v>38.312</v>
      </c>
      <c r="EE23">
        <v>37.562</v>
      </c>
      <c r="EF23">
        <v>38.937</v>
      </c>
      <c r="EG23">
        <v>1454.67</v>
      </c>
      <c r="EH23">
        <v>40.38</v>
      </c>
      <c r="EI23">
        <v>0</v>
      </c>
      <c r="EJ23">
        <v>556.9000000953674</v>
      </c>
      <c r="EK23">
        <v>0</v>
      </c>
      <c r="EL23">
        <v>519.3405502096836</v>
      </c>
      <c r="EM23">
        <v>0.7902777048715774</v>
      </c>
      <c r="EN23">
        <v>-15.41338565555042</v>
      </c>
      <c r="EO23">
        <v>27338.88215020968</v>
      </c>
      <c r="EP23">
        <v>15</v>
      </c>
      <c r="EQ23">
        <v>1657896818.6</v>
      </c>
      <c r="ER23" t="s">
        <v>435</v>
      </c>
      <c r="ES23">
        <v>1657896816.6</v>
      </c>
      <c r="ET23">
        <v>1657896818.6</v>
      </c>
      <c r="EU23">
        <v>6</v>
      </c>
      <c r="EV23">
        <v>-0.277</v>
      </c>
      <c r="EW23">
        <v>0.004</v>
      </c>
      <c r="EX23">
        <v>15.748</v>
      </c>
      <c r="EY23">
        <v>2.297</v>
      </c>
      <c r="EZ23">
        <v>419</v>
      </c>
      <c r="FA23">
        <v>18</v>
      </c>
      <c r="FB23">
        <v>0.09</v>
      </c>
      <c r="FC23">
        <v>0.02</v>
      </c>
      <c r="FD23">
        <v>-10.12934631983671</v>
      </c>
      <c r="FE23">
        <v>-0.1380317944820054</v>
      </c>
      <c r="FF23">
        <v>35.16474787551263</v>
      </c>
      <c r="FG23">
        <v>1</v>
      </c>
      <c r="FH23">
        <v>2.076249194078045</v>
      </c>
      <c r="FI23">
        <v>-0.001008986918907566</v>
      </c>
      <c r="FJ23">
        <v>2.283026522940313</v>
      </c>
      <c r="FK23">
        <v>1</v>
      </c>
      <c r="FL23">
        <v>2</v>
      </c>
      <c r="FM23">
        <v>2</v>
      </c>
      <c r="FN23" t="s">
        <v>406</v>
      </c>
      <c r="FO23">
        <v>3.1827</v>
      </c>
      <c r="FP23">
        <v>2.79694</v>
      </c>
      <c r="FQ23">
        <v>0.09940939999999999</v>
      </c>
      <c r="FR23">
        <v>0.106771</v>
      </c>
      <c r="FS23">
        <v>0.107057</v>
      </c>
      <c r="FT23">
        <v>0.101539</v>
      </c>
      <c r="FU23">
        <v>28419.1</v>
      </c>
      <c r="FV23">
        <v>22306.2</v>
      </c>
      <c r="FW23">
        <v>29603.5</v>
      </c>
      <c r="FX23">
        <v>24402.9</v>
      </c>
      <c r="FY23">
        <v>33763.2</v>
      </c>
      <c r="FZ23">
        <v>32019.9</v>
      </c>
      <c r="GA23">
        <v>41573.2</v>
      </c>
      <c r="GB23">
        <v>39825</v>
      </c>
      <c r="GC23">
        <v>2.224</v>
      </c>
      <c r="GD23">
        <v>1.97927</v>
      </c>
      <c r="GE23">
        <v>0.0956133</v>
      </c>
      <c r="GF23">
        <v>0</v>
      </c>
      <c r="GG23">
        <v>23.4919</v>
      </c>
      <c r="GH23">
        <v>999.9</v>
      </c>
      <c r="GI23">
        <v>63.6</v>
      </c>
      <c r="GJ23">
        <v>27.1</v>
      </c>
      <c r="GK23">
        <v>22.5735</v>
      </c>
      <c r="GL23">
        <v>62.586</v>
      </c>
      <c r="GM23">
        <v>41.0176</v>
      </c>
      <c r="GN23">
        <v>1</v>
      </c>
      <c r="GO23">
        <v>-0.311255</v>
      </c>
      <c r="GP23">
        <v>0.346825</v>
      </c>
      <c r="GQ23">
        <v>20.2599</v>
      </c>
      <c r="GR23">
        <v>5.22867</v>
      </c>
      <c r="GS23">
        <v>11.9021</v>
      </c>
      <c r="GT23">
        <v>4.96525</v>
      </c>
      <c r="GU23">
        <v>3.292</v>
      </c>
      <c r="GV23">
        <v>9999</v>
      </c>
      <c r="GW23">
        <v>9999</v>
      </c>
      <c r="GX23">
        <v>9999</v>
      </c>
      <c r="GY23">
        <v>999.9</v>
      </c>
      <c r="GZ23">
        <v>1.87679</v>
      </c>
      <c r="HA23">
        <v>1.875</v>
      </c>
      <c r="HB23">
        <v>1.87363</v>
      </c>
      <c r="HC23">
        <v>1.87284</v>
      </c>
      <c r="HD23">
        <v>1.87439</v>
      </c>
      <c r="HE23">
        <v>1.86932</v>
      </c>
      <c r="HF23">
        <v>1.87361</v>
      </c>
      <c r="HG23">
        <v>1.87866</v>
      </c>
      <c r="HH23">
        <v>0</v>
      </c>
      <c r="HI23">
        <v>0</v>
      </c>
      <c r="HJ23">
        <v>0</v>
      </c>
      <c r="HK23">
        <v>0</v>
      </c>
      <c r="HL23" t="s">
        <v>407</v>
      </c>
      <c r="HM23" t="s">
        <v>408</v>
      </c>
      <c r="HN23" t="s">
        <v>409</v>
      </c>
      <c r="HO23" t="s">
        <v>410</v>
      </c>
      <c r="HP23" t="s">
        <v>410</v>
      </c>
      <c r="HQ23" t="s">
        <v>409</v>
      </c>
      <c r="HR23">
        <v>0</v>
      </c>
      <c r="HS23">
        <v>100</v>
      </c>
      <c r="HT23">
        <v>100</v>
      </c>
      <c r="HU23">
        <v>15.748</v>
      </c>
      <c r="HV23">
        <v>2.297</v>
      </c>
      <c r="HW23">
        <v>10.7587468371982</v>
      </c>
      <c r="HX23">
        <v>0.01542267289107943</v>
      </c>
      <c r="HY23">
        <v>-6.329640684948402E-06</v>
      </c>
      <c r="HZ23">
        <v>1.140810577693691E-09</v>
      </c>
      <c r="IA23">
        <v>2.462954643483569</v>
      </c>
      <c r="IB23">
        <v>0</v>
      </c>
      <c r="IC23">
        <v>0</v>
      </c>
      <c r="ID23">
        <v>0</v>
      </c>
      <c r="IE23">
        <v>-6</v>
      </c>
      <c r="IF23">
        <v>1975</v>
      </c>
      <c r="IG23">
        <v>-0</v>
      </c>
      <c r="IH23">
        <v>19</v>
      </c>
      <c r="II23">
        <v>9</v>
      </c>
      <c r="IJ23">
        <v>19.2</v>
      </c>
      <c r="IK23">
        <v>1.0791</v>
      </c>
      <c r="IL23">
        <v>2.41699</v>
      </c>
      <c r="IM23">
        <v>1.42578</v>
      </c>
      <c r="IN23">
        <v>2.2876</v>
      </c>
      <c r="IO23">
        <v>1.54785</v>
      </c>
      <c r="IP23">
        <v>2.33643</v>
      </c>
      <c r="IQ23">
        <v>30.7172</v>
      </c>
      <c r="IR23">
        <v>15.4192</v>
      </c>
      <c r="IS23">
        <v>18</v>
      </c>
      <c r="IT23">
        <v>624.453</v>
      </c>
      <c r="IU23">
        <v>452.535</v>
      </c>
      <c r="IV23">
        <v>23.447</v>
      </c>
      <c r="IW23">
        <v>23.313</v>
      </c>
      <c r="IX23">
        <v>30.0004</v>
      </c>
      <c r="IY23">
        <v>23.1539</v>
      </c>
      <c r="IZ23">
        <v>23.0924</v>
      </c>
      <c r="JA23">
        <v>21.6435</v>
      </c>
      <c r="JB23">
        <v>21.986</v>
      </c>
      <c r="JC23">
        <v>98.88679999999999</v>
      </c>
      <c r="JD23">
        <v>23.441</v>
      </c>
      <c r="JE23">
        <v>419.122</v>
      </c>
      <c r="JF23">
        <v>18.3104</v>
      </c>
      <c r="JG23">
        <v>97.46680000000001</v>
      </c>
      <c r="JH23">
        <v>101.312</v>
      </c>
    </row>
    <row r="24" spans="1:268">
      <c r="A24">
        <v>8</v>
      </c>
      <c r="B24">
        <v>1657896894.6</v>
      </c>
      <c r="C24">
        <v>1295</v>
      </c>
      <c r="D24" t="s">
        <v>436</v>
      </c>
      <c r="E24" t="s">
        <v>437</v>
      </c>
      <c r="F24" t="s">
        <v>396</v>
      </c>
      <c r="G24" t="s">
        <v>397</v>
      </c>
      <c r="H24" t="s">
        <v>398</v>
      </c>
      <c r="J24" t="s">
        <v>399</v>
      </c>
      <c r="K24" t="s">
        <v>400</v>
      </c>
      <c r="L24" t="s">
        <v>401</v>
      </c>
      <c r="M24">
        <v>1657896894.6</v>
      </c>
      <c r="N24">
        <f>(O24)/1000</f>
        <v>0</v>
      </c>
      <c r="O24">
        <f>1000*CY24*AM24*(CU24-CV24)/(100*CN24*(1000-AM24*CU24))</f>
        <v>0</v>
      </c>
      <c r="P24">
        <f>CY24*AM24*(CT24-CS24*(1000-AM24*CV24)/(1000-AM24*CU24))/(100*CN24)</f>
        <v>0</v>
      </c>
      <c r="Q24">
        <f>CS24 - IF(AM24&gt;1, P24*CN24*100.0/(AO24*DG24), 0)</f>
        <v>0</v>
      </c>
      <c r="R24">
        <f>((X24-N24/2)*Q24-P24)/(X24+N24/2)</f>
        <v>0</v>
      </c>
      <c r="S24">
        <f>R24*(CZ24+DA24)/1000.0</f>
        <v>0</v>
      </c>
      <c r="T24">
        <f>(CS24 - IF(AM24&gt;1, P24*CN24*100.0/(AO24*DG24), 0))*(CZ24+DA24)/1000.0</f>
        <v>0</v>
      </c>
      <c r="U24">
        <f>2.0/((1/W24-1/V24)+SIGN(W24)*SQRT((1/W24-1/V24)*(1/W24-1/V24) + 4*CO24/((CO24+1)*(CO24+1))*(2*1/W24*1/V24-1/V24*1/V24)))</f>
        <v>0</v>
      </c>
      <c r="V24">
        <f>IF(LEFT(CP24,1)&lt;&gt;"0",IF(LEFT(CP24,1)="1",3.0,CQ24),$D$5+$E$5*(DG24*CZ24/($K$5*1000))+$F$5*(DG24*CZ24/($K$5*1000))*MAX(MIN(CN24,$J$5),$I$5)*MAX(MIN(CN24,$J$5),$I$5)+$G$5*MAX(MIN(CN24,$J$5),$I$5)*(DG24*CZ24/($K$5*1000))+$H$5*(DG24*CZ24/($K$5*1000))*(DG24*CZ24/($K$5*1000)))</f>
        <v>0</v>
      </c>
      <c r="W24">
        <f>N24*(1000-(1000*0.61365*exp(17.502*AA24/(240.97+AA24))/(CZ24+DA24)+CU24)/2)/(1000*0.61365*exp(17.502*AA24/(240.97+AA24))/(CZ24+DA24)-CU24)</f>
        <v>0</v>
      </c>
      <c r="X24">
        <f>1/((CO24+1)/(U24/1.6)+1/(V24/1.37)) + CO24/((CO24+1)/(U24/1.6) + CO24/(V24/1.37))</f>
        <v>0</v>
      </c>
      <c r="Y24">
        <f>(CJ24*CM24)</f>
        <v>0</v>
      </c>
      <c r="Z24">
        <f>(DB24+(Y24+2*0.95*5.67E-8*(((DB24+$B$7)+273)^4-(DB24+273)^4)-44100*N24)/(1.84*29.3*V24+8*0.95*5.67E-8*(DB24+273)^3))</f>
        <v>0</v>
      </c>
      <c r="AA24">
        <f>($C$7*DC24+$D$7*DD24+$E$7*Z24)</f>
        <v>0</v>
      </c>
      <c r="AB24">
        <f>0.61365*exp(17.502*AA24/(240.97+AA24))</f>
        <v>0</v>
      </c>
      <c r="AC24">
        <f>(AD24/AE24*100)</f>
        <v>0</v>
      </c>
      <c r="AD24">
        <f>CU24*(CZ24+DA24)/1000</f>
        <v>0</v>
      </c>
      <c r="AE24">
        <f>0.61365*exp(17.502*DB24/(240.97+DB24))</f>
        <v>0</v>
      </c>
      <c r="AF24">
        <f>(AB24-CU24*(CZ24+DA24)/1000)</f>
        <v>0</v>
      </c>
      <c r="AG24">
        <f>(-N24*44100)</f>
        <v>0</v>
      </c>
      <c r="AH24">
        <f>2*29.3*V24*0.92*(DB24-AA24)</f>
        <v>0</v>
      </c>
      <c r="AI24">
        <f>2*0.95*5.67E-8*(((DB24+$B$7)+273)^4-(AA24+273)^4)</f>
        <v>0</v>
      </c>
      <c r="AJ24">
        <f>Y24+AI24+AG24+AH24</f>
        <v>0</v>
      </c>
      <c r="AK24">
        <v>0</v>
      </c>
      <c r="AL24">
        <v>0</v>
      </c>
      <c r="AM24">
        <f>IF(AK24*$H$13&gt;=AO24,1.0,(AO24/(AO24-AK24*$H$13)))</f>
        <v>0</v>
      </c>
      <c r="AN24">
        <f>(AM24-1)*100</f>
        <v>0</v>
      </c>
      <c r="AO24">
        <f>MAX(0,($B$13+$C$13*DG24)/(1+$D$13*DG24)*CZ24/(DB24+273)*$E$13)</f>
        <v>0</v>
      </c>
      <c r="AP24" t="s">
        <v>402</v>
      </c>
      <c r="AQ24">
        <v>0</v>
      </c>
      <c r="AR24">
        <v>0</v>
      </c>
      <c r="AS24">
        <v>0</v>
      </c>
      <c r="AT24">
        <f>1-AR24/AS24</f>
        <v>0</v>
      </c>
      <c r="AU24">
        <v>-1</v>
      </c>
      <c r="AV24" t="s">
        <v>438</v>
      </c>
      <c r="AW24">
        <v>10456.7</v>
      </c>
      <c r="AX24">
        <v>526.7070469719349</v>
      </c>
      <c r="AY24">
        <v>889.9</v>
      </c>
      <c r="AZ24">
        <f>1-AX24/AY24</f>
        <v>0</v>
      </c>
      <c r="BA24">
        <v>0.5</v>
      </c>
      <c r="BB24">
        <f>CK24</f>
        <v>0</v>
      </c>
      <c r="BC24">
        <f>P24</f>
        <v>0</v>
      </c>
      <c r="BD24">
        <f>AZ24*BA24*BB24</f>
        <v>0</v>
      </c>
      <c r="BE24">
        <f>(BC24-AU24)/BB24</f>
        <v>0</v>
      </c>
      <c r="BF24">
        <f>(AS24-AY24)/AY24</f>
        <v>0</v>
      </c>
      <c r="BG24">
        <f>AR24/(AT24+AR24/AY24)</f>
        <v>0</v>
      </c>
      <c r="BH24" t="s">
        <v>402</v>
      </c>
      <c r="BI24">
        <v>0</v>
      </c>
      <c r="BJ24">
        <f>IF(BI24&lt;&gt;0, BI24, BG24)</f>
        <v>0</v>
      </c>
      <c r="BK24">
        <f>1-BJ24/AY24</f>
        <v>0</v>
      </c>
      <c r="BL24">
        <f>(AY24-AX24)/(AY24-BJ24)</f>
        <v>0</v>
      </c>
      <c r="BM24">
        <f>(AS24-AY24)/(AS24-BJ24)</f>
        <v>0</v>
      </c>
      <c r="BN24">
        <f>(AY24-AX24)/(AY24-AR24)</f>
        <v>0</v>
      </c>
      <c r="BO24">
        <f>(AS24-AY24)/(AS24-AR24)</f>
        <v>0</v>
      </c>
      <c r="BP24">
        <f>(BL24*BJ24/AX24)</f>
        <v>0</v>
      </c>
      <c r="BQ24">
        <f>(1-BP24)</f>
        <v>0</v>
      </c>
      <c r="BR24" t="s">
        <v>402</v>
      </c>
      <c r="BS24" t="s">
        <v>402</v>
      </c>
      <c r="BT24" t="s">
        <v>402</v>
      </c>
      <c r="BU24" t="s">
        <v>402</v>
      </c>
      <c r="BV24" t="s">
        <v>402</v>
      </c>
      <c r="BW24" t="s">
        <v>402</v>
      </c>
      <c r="BX24" t="s">
        <v>402</v>
      </c>
      <c r="BY24" t="s">
        <v>402</v>
      </c>
      <c r="BZ24" t="s">
        <v>402</v>
      </c>
      <c r="CA24" t="s">
        <v>402</v>
      </c>
      <c r="CB24" t="s">
        <v>402</v>
      </c>
      <c r="CC24" t="s">
        <v>402</v>
      </c>
      <c r="CD24" t="s">
        <v>402</v>
      </c>
      <c r="CE24" t="s">
        <v>402</v>
      </c>
      <c r="CF24" t="s">
        <v>402</v>
      </c>
      <c r="CG24" t="s">
        <v>402</v>
      </c>
      <c r="CH24" t="s">
        <v>402</v>
      </c>
      <c r="CI24" t="s">
        <v>402</v>
      </c>
      <c r="CJ24">
        <f>$B$11*DH24+$C$11*DI24+$F$11*DT24*(1-DW24)</f>
        <v>0</v>
      </c>
      <c r="CK24">
        <f>CJ24*CL24</f>
        <v>0</v>
      </c>
      <c r="CL24">
        <f>($B$11*$D$9+$C$11*$D$9+$F$11*((EG24+DY24)/MAX(EG24+DY24+EH24, 0.1)*$I$9+EH24/MAX(EG24+DY24+EH24, 0.1)*$J$9))/($B$11+$C$11+$F$11)</f>
        <v>0</v>
      </c>
      <c r="CM24">
        <f>($B$11*$K$9+$C$11*$K$9+$F$11*((EG24+DY24)/MAX(EG24+DY24+EH24, 0.1)*$P$9+EH24/MAX(EG24+DY24+EH24, 0.1)*$Q$9))/($B$11+$C$11+$F$11)</f>
        <v>0</v>
      </c>
      <c r="CN24">
        <v>6</v>
      </c>
      <c r="CO24">
        <v>0.5</v>
      </c>
      <c r="CP24" t="s">
        <v>404</v>
      </c>
      <c r="CQ24">
        <v>2</v>
      </c>
      <c r="CR24">
        <v>1657896894.6</v>
      </c>
      <c r="CS24">
        <v>301.261</v>
      </c>
      <c r="CT24">
        <v>315.535</v>
      </c>
      <c r="CU24">
        <v>22.2095</v>
      </c>
      <c r="CV24">
        <v>18.2271</v>
      </c>
      <c r="CW24">
        <v>286.709</v>
      </c>
      <c r="CX24">
        <v>19.6654</v>
      </c>
      <c r="CY24">
        <v>600.3339999999999</v>
      </c>
      <c r="CZ24">
        <v>101.429</v>
      </c>
      <c r="DA24">
        <v>0.1</v>
      </c>
      <c r="DB24">
        <v>25.1342</v>
      </c>
      <c r="DC24">
        <v>24.8965</v>
      </c>
      <c r="DD24">
        <v>999.9</v>
      </c>
      <c r="DE24">
        <v>0</v>
      </c>
      <c r="DF24">
        <v>0</v>
      </c>
      <c r="DG24">
        <v>10002.5</v>
      </c>
      <c r="DH24">
        <v>0</v>
      </c>
      <c r="DI24">
        <v>1275.75</v>
      </c>
      <c r="DJ24">
        <v>-14.4164</v>
      </c>
      <c r="DK24">
        <v>307.958</v>
      </c>
      <c r="DL24">
        <v>321.393</v>
      </c>
      <c r="DM24">
        <v>3.9824</v>
      </c>
      <c r="DN24">
        <v>315.535</v>
      </c>
      <c r="DO24">
        <v>18.2271</v>
      </c>
      <c r="DP24">
        <v>2.25269</v>
      </c>
      <c r="DQ24">
        <v>1.84876</v>
      </c>
      <c r="DR24">
        <v>19.342</v>
      </c>
      <c r="DS24">
        <v>16.2052</v>
      </c>
      <c r="DT24">
        <v>1499.88</v>
      </c>
      <c r="DU24">
        <v>0.973006</v>
      </c>
      <c r="DV24">
        <v>0.0269935</v>
      </c>
      <c r="DW24">
        <v>0</v>
      </c>
      <c r="DX24">
        <v>745.5599999999999</v>
      </c>
      <c r="DY24">
        <v>4.99931</v>
      </c>
      <c r="DZ24">
        <v>22718.8</v>
      </c>
      <c r="EA24">
        <v>13258.2</v>
      </c>
      <c r="EB24">
        <v>37.25</v>
      </c>
      <c r="EC24">
        <v>39</v>
      </c>
      <c r="ED24">
        <v>38</v>
      </c>
      <c r="EE24">
        <v>37.687</v>
      </c>
      <c r="EF24">
        <v>38.812</v>
      </c>
      <c r="EG24">
        <v>1454.53</v>
      </c>
      <c r="EH24">
        <v>40.35</v>
      </c>
      <c r="EI24">
        <v>0</v>
      </c>
      <c r="EJ24">
        <v>101.6999998092651</v>
      </c>
      <c r="EK24">
        <v>0</v>
      </c>
      <c r="EL24">
        <v>526.7070469719349</v>
      </c>
      <c r="EM24">
        <v>0.8535183479841623</v>
      </c>
      <c r="EN24">
        <v>-16.27805511426884</v>
      </c>
      <c r="EO24">
        <v>27236.07702363368</v>
      </c>
      <c r="EP24">
        <v>15</v>
      </c>
      <c r="EQ24">
        <v>1657896932.6</v>
      </c>
      <c r="ER24" t="s">
        <v>439</v>
      </c>
      <c r="ES24">
        <v>1657896932.6</v>
      </c>
      <c r="ET24">
        <v>1657896818.6</v>
      </c>
      <c r="EU24">
        <v>7</v>
      </c>
      <c r="EV24">
        <v>-0.099</v>
      </c>
      <c r="EW24">
        <v>0.004</v>
      </c>
      <c r="EX24">
        <v>14.552</v>
      </c>
      <c r="EY24">
        <v>2.297</v>
      </c>
      <c r="EZ24">
        <v>321</v>
      </c>
      <c r="FA24">
        <v>18</v>
      </c>
      <c r="FB24">
        <v>0.11</v>
      </c>
      <c r="FC24">
        <v>0.02</v>
      </c>
      <c r="FD24">
        <v>-9.980551557473193</v>
      </c>
      <c r="FE24">
        <v>-0.1363763097885947</v>
      </c>
      <c r="FF24">
        <v>34.72663741784588</v>
      </c>
      <c r="FG24">
        <v>1</v>
      </c>
      <c r="FH24">
        <v>2.10504850614771</v>
      </c>
      <c r="FI24">
        <v>-0.0008007868750947702</v>
      </c>
      <c r="FJ24">
        <v>2.27262198318907</v>
      </c>
      <c r="FK24">
        <v>1</v>
      </c>
      <c r="FL24">
        <v>2</v>
      </c>
      <c r="FM24">
        <v>2</v>
      </c>
      <c r="FN24" t="s">
        <v>406</v>
      </c>
      <c r="FO24">
        <v>3.1829</v>
      </c>
      <c r="FP24">
        <v>2.79698</v>
      </c>
      <c r="FQ24">
        <v>0.07867639999999999</v>
      </c>
      <c r="FR24">
        <v>0.085522</v>
      </c>
      <c r="FS24">
        <v>0.106636</v>
      </c>
      <c r="FT24">
        <v>0.101237</v>
      </c>
      <c r="FU24">
        <v>29076.4</v>
      </c>
      <c r="FV24">
        <v>22838.5</v>
      </c>
      <c r="FW24">
        <v>29607.1</v>
      </c>
      <c r="FX24">
        <v>24405.1</v>
      </c>
      <c r="FY24">
        <v>33782.3</v>
      </c>
      <c r="FZ24">
        <v>32033</v>
      </c>
      <c r="GA24">
        <v>41577.5</v>
      </c>
      <c r="GB24">
        <v>39828.6</v>
      </c>
      <c r="GC24">
        <v>2.2236</v>
      </c>
      <c r="GD24">
        <v>1.97905</v>
      </c>
      <c r="GE24">
        <v>0.0681616</v>
      </c>
      <c r="GF24">
        <v>0</v>
      </c>
      <c r="GG24">
        <v>23.7769</v>
      </c>
      <c r="GH24">
        <v>999.9</v>
      </c>
      <c r="GI24">
        <v>64.3</v>
      </c>
      <c r="GJ24">
        <v>27.1</v>
      </c>
      <c r="GK24">
        <v>22.8224</v>
      </c>
      <c r="GL24">
        <v>62.526</v>
      </c>
      <c r="GM24">
        <v>40.3005</v>
      </c>
      <c r="GN24">
        <v>1</v>
      </c>
      <c r="GO24">
        <v>-0.313592</v>
      </c>
      <c r="GP24">
        <v>-0.602252</v>
      </c>
      <c r="GQ24">
        <v>20.2607</v>
      </c>
      <c r="GR24">
        <v>5.22717</v>
      </c>
      <c r="GS24">
        <v>11.9021</v>
      </c>
      <c r="GT24">
        <v>4.9656</v>
      </c>
      <c r="GU24">
        <v>3.292</v>
      </c>
      <c r="GV24">
        <v>9999</v>
      </c>
      <c r="GW24">
        <v>9999</v>
      </c>
      <c r="GX24">
        <v>9999</v>
      </c>
      <c r="GY24">
        <v>999.9</v>
      </c>
      <c r="GZ24">
        <v>1.87674</v>
      </c>
      <c r="HA24">
        <v>1.875</v>
      </c>
      <c r="HB24">
        <v>1.87365</v>
      </c>
      <c r="HC24">
        <v>1.87278</v>
      </c>
      <c r="HD24">
        <v>1.87439</v>
      </c>
      <c r="HE24">
        <v>1.86935</v>
      </c>
      <c r="HF24">
        <v>1.87363</v>
      </c>
      <c r="HG24">
        <v>1.87867</v>
      </c>
      <c r="HH24">
        <v>0</v>
      </c>
      <c r="HI24">
        <v>0</v>
      </c>
      <c r="HJ24">
        <v>0</v>
      </c>
      <c r="HK24">
        <v>0</v>
      </c>
      <c r="HL24" t="s">
        <v>407</v>
      </c>
      <c r="HM24" t="s">
        <v>408</v>
      </c>
      <c r="HN24" t="s">
        <v>409</v>
      </c>
      <c r="HO24" t="s">
        <v>410</v>
      </c>
      <c r="HP24" t="s">
        <v>410</v>
      </c>
      <c r="HQ24" t="s">
        <v>409</v>
      </c>
      <c r="HR24">
        <v>0</v>
      </c>
      <c r="HS24">
        <v>100</v>
      </c>
      <c r="HT24">
        <v>100</v>
      </c>
      <c r="HU24">
        <v>14.552</v>
      </c>
      <c r="HV24">
        <v>2.5441</v>
      </c>
      <c r="HW24">
        <v>10.48143211507819</v>
      </c>
      <c r="HX24">
        <v>0.01542267289107943</v>
      </c>
      <c r="HY24">
        <v>-6.329640684948402E-06</v>
      </c>
      <c r="HZ24">
        <v>1.140810577693691E-09</v>
      </c>
      <c r="IA24">
        <v>1.079846152070455</v>
      </c>
      <c r="IB24">
        <v>0.1101198971779786</v>
      </c>
      <c r="IC24">
        <v>-0.003534826394514762</v>
      </c>
      <c r="ID24">
        <v>8.753130318969657E-05</v>
      </c>
      <c r="IE24">
        <v>-6</v>
      </c>
      <c r="IF24">
        <v>1975</v>
      </c>
      <c r="IG24">
        <v>-0</v>
      </c>
      <c r="IH24">
        <v>19</v>
      </c>
      <c r="II24">
        <v>1.3</v>
      </c>
      <c r="IJ24">
        <v>1.3</v>
      </c>
      <c r="IK24">
        <v>0.858154</v>
      </c>
      <c r="IL24">
        <v>2.40967</v>
      </c>
      <c r="IM24">
        <v>1.42578</v>
      </c>
      <c r="IN24">
        <v>2.29004</v>
      </c>
      <c r="IO24">
        <v>1.54785</v>
      </c>
      <c r="IP24">
        <v>2.40601</v>
      </c>
      <c r="IQ24">
        <v>30.782</v>
      </c>
      <c r="IR24">
        <v>15.4016</v>
      </c>
      <c r="IS24">
        <v>18</v>
      </c>
      <c r="IT24">
        <v>624.33</v>
      </c>
      <c r="IU24">
        <v>452.458</v>
      </c>
      <c r="IV24">
        <v>22.8672</v>
      </c>
      <c r="IW24">
        <v>23.3275</v>
      </c>
      <c r="IX24">
        <v>29.9995</v>
      </c>
      <c r="IY24">
        <v>23.1682</v>
      </c>
      <c r="IZ24">
        <v>23.0987</v>
      </c>
      <c r="JA24">
        <v>17.1906</v>
      </c>
      <c r="JB24">
        <v>23.3486</v>
      </c>
      <c r="JC24">
        <v>99.6281</v>
      </c>
      <c r="JD24">
        <v>22.8498</v>
      </c>
      <c r="JE24">
        <v>315.189</v>
      </c>
      <c r="JF24">
        <v>18.2583</v>
      </c>
      <c r="JG24">
        <v>97.4776</v>
      </c>
      <c r="JH24">
        <v>101.321</v>
      </c>
    </row>
    <row r="25" spans="1:268">
      <c r="A25">
        <v>9</v>
      </c>
      <c r="B25">
        <v>1657897008.6</v>
      </c>
      <c r="C25">
        <v>1409</v>
      </c>
      <c r="D25" t="s">
        <v>440</v>
      </c>
      <c r="E25" t="s">
        <v>441</v>
      </c>
      <c r="F25" t="s">
        <v>396</v>
      </c>
      <c r="G25" t="s">
        <v>397</v>
      </c>
      <c r="H25" t="s">
        <v>398</v>
      </c>
      <c r="J25" t="s">
        <v>399</v>
      </c>
      <c r="K25" t="s">
        <v>400</v>
      </c>
      <c r="L25" t="s">
        <v>401</v>
      </c>
      <c r="M25">
        <v>1657897008.6</v>
      </c>
      <c r="N25">
        <f>(O25)/1000</f>
        <v>0</v>
      </c>
      <c r="O25">
        <f>1000*CY25*AM25*(CU25-CV25)/(100*CN25*(1000-AM25*CU25))</f>
        <v>0</v>
      </c>
      <c r="P25">
        <f>CY25*AM25*(CT25-CS25*(1000-AM25*CV25)/(1000-AM25*CU25))/(100*CN25)</f>
        <v>0</v>
      </c>
      <c r="Q25">
        <f>CS25 - IF(AM25&gt;1, P25*CN25*100.0/(AO25*DG25), 0)</f>
        <v>0</v>
      </c>
      <c r="R25">
        <f>((X25-N25/2)*Q25-P25)/(X25+N25/2)</f>
        <v>0</v>
      </c>
      <c r="S25">
        <f>R25*(CZ25+DA25)/1000.0</f>
        <v>0</v>
      </c>
      <c r="T25">
        <f>(CS25 - IF(AM25&gt;1, P25*CN25*100.0/(AO25*DG25), 0))*(CZ25+DA25)/1000.0</f>
        <v>0</v>
      </c>
      <c r="U25">
        <f>2.0/((1/W25-1/V25)+SIGN(W25)*SQRT((1/W25-1/V25)*(1/W25-1/V25) + 4*CO25/((CO25+1)*(CO25+1))*(2*1/W25*1/V25-1/V25*1/V25)))</f>
        <v>0</v>
      </c>
      <c r="V25">
        <f>IF(LEFT(CP25,1)&lt;&gt;"0",IF(LEFT(CP25,1)="1",3.0,CQ25),$D$5+$E$5*(DG25*CZ25/($K$5*1000))+$F$5*(DG25*CZ25/($K$5*1000))*MAX(MIN(CN25,$J$5),$I$5)*MAX(MIN(CN25,$J$5),$I$5)+$G$5*MAX(MIN(CN25,$J$5),$I$5)*(DG25*CZ25/($K$5*1000))+$H$5*(DG25*CZ25/($K$5*1000))*(DG25*CZ25/($K$5*1000)))</f>
        <v>0</v>
      </c>
      <c r="W25">
        <f>N25*(1000-(1000*0.61365*exp(17.502*AA25/(240.97+AA25))/(CZ25+DA25)+CU25)/2)/(1000*0.61365*exp(17.502*AA25/(240.97+AA25))/(CZ25+DA25)-CU25)</f>
        <v>0</v>
      </c>
      <c r="X25">
        <f>1/((CO25+1)/(U25/1.6)+1/(V25/1.37)) + CO25/((CO25+1)/(U25/1.6) + CO25/(V25/1.37))</f>
        <v>0</v>
      </c>
      <c r="Y25">
        <f>(CJ25*CM25)</f>
        <v>0</v>
      </c>
      <c r="Z25">
        <f>(DB25+(Y25+2*0.95*5.67E-8*(((DB25+$B$7)+273)^4-(DB25+273)^4)-44100*N25)/(1.84*29.3*V25+8*0.95*5.67E-8*(DB25+273)^3))</f>
        <v>0</v>
      </c>
      <c r="AA25">
        <f>($C$7*DC25+$D$7*DD25+$E$7*Z25)</f>
        <v>0</v>
      </c>
      <c r="AB25">
        <f>0.61365*exp(17.502*AA25/(240.97+AA25))</f>
        <v>0</v>
      </c>
      <c r="AC25">
        <f>(AD25/AE25*100)</f>
        <v>0</v>
      </c>
      <c r="AD25">
        <f>CU25*(CZ25+DA25)/1000</f>
        <v>0</v>
      </c>
      <c r="AE25">
        <f>0.61365*exp(17.502*DB25/(240.97+DB25))</f>
        <v>0</v>
      </c>
      <c r="AF25">
        <f>(AB25-CU25*(CZ25+DA25)/1000)</f>
        <v>0</v>
      </c>
      <c r="AG25">
        <f>(-N25*44100)</f>
        <v>0</v>
      </c>
      <c r="AH25">
        <f>2*29.3*V25*0.92*(DB25-AA25)</f>
        <v>0</v>
      </c>
      <c r="AI25">
        <f>2*0.95*5.67E-8*(((DB25+$B$7)+273)^4-(AA25+273)^4)</f>
        <v>0</v>
      </c>
      <c r="AJ25">
        <f>Y25+AI25+AG25+AH25</f>
        <v>0</v>
      </c>
      <c r="AK25">
        <v>0</v>
      </c>
      <c r="AL25">
        <v>0</v>
      </c>
      <c r="AM25">
        <f>IF(AK25*$H$13&gt;=AO25,1.0,(AO25/(AO25-AK25*$H$13)))</f>
        <v>0</v>
      </c>
      <c r="AN25">
        <f>(AM25-1)*100</f>
        <v>0</v>
      </c>
      <c r="AO25">
        <f>MAX(0,($B$13+$C$13*DG25)/(1+$D$13*DG25)*CZ25/(DB25+273)*$E$13)</f>
        <v>0</v>
      </c>
      <c r="AP25" t="s">
        <v>402</v>
      </c>
      <c r="AQ25">
        <v>0</v>
      </c>
      <c r="AR25">
        <v>0</v>
      </c>
      <c r="AS25">
        <v>0</v>
      </c>
      <c r="AT25">
        <f>1-AR25/AS25</f>
        <v>0</v>
      </c>
      <c r="AU25">
        <v>-1</v>
      </c>
      <c r="AV25" t="s">
        <v>442</v>
      </c>
      <c r="AW25">
        <v>10447.9</v>
      </c>
      <c r="AX25">
        <v>533.920961006065</v>
      </c>
      <c r="AY25">
        <v>851.15</v>
      </c>
      <c r="AZ25">
        <f>1-AX25/AY25</f>
        <v>0</v>
      </c>
      <c r="BA25">
        <v>0.5</v>
      </c>
      <c r="BB25">
        <f>CK25</f>
        <v>0</v>
      </c>
      <c r="BC25">
        <f>P25</f>
        <v>0</v>
      </c>
      <c r="BD25">
        <f>AZ25*BA25*BB25</f>
        <v>0</v>
      </c>
      <c r="BE25">
        <f>(BC25-AU25)/BB25</f>
        <v>0</v>
      </c>
      <c r="BF25">
        <f>(AS25-AY25)/AY25</f>
        <v>0</v>
      </c>
      <c r="BG25">
        <f>AR25/(AT25+AR25/AY25)</f>
        <v>0</v>
      </c>
      <c r="BH25" t="s">
        <v>402</v>
      </c>
      <c r="BI25">
        <v>0</v>
      </c>
      <c r="BJ25">
        <f>IF(BI25&lt;&gt;0, BI25, BG25)</f>
        <v>0</v>
      </c>
      <c r="BK25">
        <f>1-BJ25/AY25</f>
        <v>0</v>
      </c>
      <c r="BL25">
        <f>(AY25-AX25)/(AY25-BJ25)</f>
        <v>0</v>
      </c>
      <c r="BM25">
        <f>(AS25-AY25)/(AS25-BJ25)</f>
        <v>0</v>
      </c>
      <c r="BN25">
        <f>(AY25-AX25)/(AY25-AR25)</f>
        <v>0</v>
      </c>
      <c r="BO25">
        <f>(AS25-AY25)/(AS25-AR25)</f>
        <v>0</v>
      </c>
      <c r="BP25">
        <f>(BL25*BJ25/AX25)</f>
        <v>0</v>
      </c>
      <c r="BQ25">
        <f>(1-BP25)</f>
        <v>0</v>
      </c>
      <c r="BR25" t="s">
        <v>402</v>
      </c>
      <c r="BS25" t="s">
        <v>402</v>
      </c>
      <c r="BT25" t="s">
        <v>402</v>
      </c>
      <c r="BU25" t="s">
        <v>402</v>
      </c>
      <c r="BV25" t="s">
        <v>402</v>
      </c>
      <c r="BW25" t="s">
        <v>402</v>
      </c>
      <c r="BX25" t="s">
        <v>402</v>
      </c>
      <c r="BY25" t="s">
        <v>402</v>
      </c>
      <c r="BZ25" t="s">
        <v>402</v>
      </c>
      <c r="CA25" t="s">
        <v>402</v>
      </c>
      <c r="CB25" t="s">
        <v>402</v>
      </c>
      <c r="CC25" t="s">
        <v>402</v>
      </c>
      <c r="CD25" t="s">
        <v>402</v>
      </c>
      <c r="CE25" t="s">
        <v>402</v>
      </c>
      <c r="CF25" t="s">
        <v>402</v>
      </c>
      <c r="CG25" t="s">
        <v>402</v>
      </c>
      <c r="CH25" t="s">
        <v>402</v>
      </c>
      <c r="CI25" t="s">
        <v>402</v>
      </c>
      <c r="CJ25">
        <f>$B$11*DH25+$C$11*DI25+$F$11*DT25*(1-DW25)</f>
        <v>0</v>
      </c>
      <c r="CK25">
        <f>CJ25*CL25</f>
        <v>0</v>
      </c>
      <c r="CL25">
        <f>($B$11*$D$9+$C$11*$D$9+$F$11*((EG25+DY25)/MAX(EG25+DY25+EH25, 0.1)*$I$9+EH25/MAX(EG25+DY25+EH25, 0.1)*$J$9))/($B$11+$C$11+$F$11)</f>
        <v>0</v>
      </c>
      <c r="CM25">
        <f>($B$11*$K$9+$C$11*$K$9+$F$11*((EG25+DY25)/MAX(EG25+DY25+EH25, 0.1)*$P$9+EH25/MAX(EG25+DY25+EH25, 0.1)*$Q$9))/($B$11+$C$11+$F$11)</f>
        <v>0</v>
      </c>
      <c r="CN25">
        <v>6</v>
      </c>
      <c r="CO25">
        <v>0.5</v>
      </c>
      <c r="CP25" t="s">
        <v>404</v>
      </c>
      <c r="CQ25">
        <v>2</v>
      </c>
      <c r="CR25">
        <v>1657897008.6</v>
      </c>
      <c r="CS25">
        <v>200.667</v>
      </c>
      <c r="CT25">
        <v>209.55</v>
      </c>
      <c r="CU25">
        <v>22.0428</v>
      </c>
      <c r="CV25">
        <v>18.1854</v>
      </c>
      <c r="CW25">
        <v>187.768</v>
      </c>
      <c r="CX25">
        <v>19.5756</v>
      </c>
      <c r="CY25">
        <v>600.268</v>
      </c>
      <c r="CZ25">
        <v>101.428</v>
      </c>
      <c r="DA25">
        <v>0.0997154</v>
      </c>
      <c r="DB25">
        <v>25.3597</v>
      </c>
      <c r="DC25">
        <v>25.0078</v>
      </c>
      <c r="DD25">
        <v>999.9</v>
      </c>
      <c r="DE25">
        <v>0</v>
      </c>
      <c r="DF25">
        <v>0</v>
      </c>
      <c r="DG25">
        <v>10020</v>
      </c>
      <c r="DH25">
        <v>0</v>
      </c>
      <c r="DI25">
        <v>1288.72</v>
      </c>
      <c r="DJ25">
        <v>-8.71951</v>
      </c>
      <c r="DK25">
        <v>205.357</v>
      </c>
      <c r="DL25">
        <v>213.431</v>
      </c>
      <c r="DM25">
        <v>3.85738</v>
      </c>
      <c r="DN25">
        <v>209.55</v>
      </c>
      <c r="DO25">
        <v>18.1854</v>
      </c>
      <c r="DP25">
        <v>2.23575</v>
      </c>
      <c r="DQ25">
        <v>1.84451</v>
      </c>
      <c r="DR25">
        <v>19.2208</v>
      </c>
      <c r="DS25">
        <v>16.1692</v>
      </c>
      <c r="DT25">
        <v>1500.15</v>
      </c>
      <c r="DU25">
        <v>0.973011</v>
      </c>
      <c r="DV25">
        <v>0.0269885</v>
      </c>
      <c r="DW25">
        <v>0</v>
      </c>
      <c r="DX25">
        <v>730.443</v>
      </c>
      <c r="DY25">
        <v>4.99931</v>
      </c>
      <c r="DZ25">
        <v>22230.6</v>
      </c>
      <c r="EA25">
        <v>13260.6</v>
      </c>
      <c r="EB25">
        <v>39.25</v>
      </c>
      <c r="EC25">
        <v>41</v>
      </c>
      <c r="ED25">
        <v>39.75</v>
      </c>
      <c r="EE25">
        <v>40.437</v>
      </c>
      <c r="EF25">
        <v>40.687</v>
      </c>
      <c r="EG25">
        <v>1454.8</v>
      </c>
      <c r="EH25">
        <v>40.35</v>
      </c>
      <c r="EI25">
        <v>0</v>
      </c>
      <c r="EJ25">
        <v>113.5</v>
      </c>
      <c r="EK25">
        <v>0</v>
      </c>
      <c r="EL25">
        <v>533.920961006065</v>
      </c>
      <c r="EM25">
        <v>0.9183463266780935</v>
      </c>
      <c r="EN25">
        <v>-17.47725331425437</v>
      </c>
      <c r="EO25">
        <v>27103.6106956832</v>
      </c>
      <c r="EP25">
        <v>15</v>
      </c>
      <c r="EQ25">
        <v>1657897027.1</v>
      </c>
      <c r="ER25" t="s">
        <v>443</v>
      </c>
      <c r="ES25">
        <v>1657897027.1</v>
      </c>
      <c r="ET25">
        <v>1657896818.6</v>
      </c>
      <c r="EU25">
        <v>8</v>
      </c>
      <c r="EV25">
        <v>-0.282</v>
      </c>
      <c r="EW25">
        <v>0.004</v>
      </c>
      <c r="EX25">
        <v>12.899</v>
      </c>
      <c r="EY25">
        <v>2.297</v>
      </c>
      <c r="EZ25">
        <v>210</v>
      </c>
      <c r="FA25">
        <v>18</v>
      </c>
      <c r="FB25">
        <v>0.24</v>
      </c>
      <c r="FC25">
        <v>0.02</v>
      </c>
      <c r="FD25">
        <v>-9.674713885445458</v>
      </c>
      <c r="FE25">
        <v>-0.1333236306382306</v>
      </c>
      <c r="FF25">
        <v>34.27596931171271</v>
      </c>
      <c r="FG25">
        <v>1</v>
      </c>
      <c r="FH25">
        <v>2.099425491567251</v>
      </c>
      <c r="FI25">
        <v>-0.000830623221388849</v>
      </c>
      <c r="FJ25">
        <v>2.271975059438128</v>
      </c>
      <c r="FK25">
        <v>1</v>
      </c>
      <c r="FL25">
        <v>2</v>
      </c>
      <c r="FM25">
        <v>2</v>
      </c>
      <c r="FN25" t="s">
        <v>406</v>
      </c>
      <c r="FO25">
        <v>3.18279</v>
      </c>
      <c r="FP25">
        <v>2.79685</v>
      </c>
      <c r="FQ25">
        <v>0.054584</v>
      </c>
      <c r="FR25">
        <v>0.0605141</v>
      </c>
      <c r="FS25">
        <v>0.106296</v>
      </c>
      <c r="FT25">
        <v>0.101074</v>
      </c>
      <c r="FU25">
        <v>29835.1</v>
      </c>
      <c r="FV25">
        <v>23465.1</v>
      </c>
      <c r="FW25">
        <v>29605.6</v>
      </c>
      <c r="FX25">
        <v>24407.3</v>
      </c>
      <c r="FY25">
        <v>33794.1</v>
      </c>
      <c r="FZ25">
        <v>32039.8</v>
      </c>
      <c r="GA25">
        <v>41577</v>
      </c>
      <c r="GB25">
        <v>39830.8</v>
      </c>
      <c r="GC25">
        <v>2.2243</v>
      </c>
      <c r="GD25">
        <v>1.97987</v>
      </c>
      <c r="GE25">
        <v>0.0925772</v>
      </c>
      <c r="GF25">
        <v>0</v>
      </c>
      <c r="GG25">
        <v>23.487</v>
      </c>
      <c r="GH25">
        <v>999.9</v>
      </c>
      <c r="GI25">
        <v>63.2</v>
      </c>
      <c r="GJ25">
        <v>27.1</v>
      </c>
      <c r="GK25">
        <v>22.4327</v>
      </c>
      <c r="GL25">
        <v>62.886</v>
      </c>
      <c r="GM25">
        <v>40.2845</v>
      </c>
      <c r="GN25">
        <v>1</v>
      </c>
      <c r="GO25">
        <v>-0.315976</v>
      </c>
      <c r="GP25">
        <v>-0.618355</v>
      </c>
      <c r="GQ25">
        <v>20.2611</v>
      </c>
      <c r="GR25">
        <v>5.22822</v>
      </c>
      <c r="GS25">
        <v>11.9021</v>
      </c>
      <c r="GT25">
        <v>4.96525</v>
      </c>
      <c r="GU25">
        <v>3.292</v>
      </c>
      <c r="GV25">
        <v>9999</v>
      </c>
      <c r="GW25">
        <v>9999</v>
      </c>
      <c r="GX25">
        <v>9999</v>
      </c>
      <c r="GY25">
        <v>999.9</v>
      </c>
      <c r="GZ25">
        <v>1.87674</v>
      </c>
      <c r="HA25">
        <v>1.87502</v>
      </c>
      <c r="HB25">
        <v>1.87366</v>
      </c>
      <c r="HC25">
        <v>1.87285</v>
      </c>
      <c r="HD25">
        <v>1.87439</v>
      </c>
      <c r="HE25">
        <v>1.86935</v>
      </c>
      <c r="HF25">
        <v>1.87363</v>
      </c>
      <c r="HG25">
        <v>1.87866</v>
      </c>
      <c r="HH25">
        <v>0</v>
      </c>
      <c r="HI25">
        <v>0</v>
      </c>
      <c r="HJ25">
        <v>0</v>
      </c>
      <c r="HK25">
        <v>0</v>
      </c>
      <c r="HL25" t="s">
        <v>407</v>
      </c>
      <c r="HM25" t="s">
        <v>408</v>
      </c>
      <c r="HN25" t="s">
        <v>409</v>
      </c>
      <c r="HO25" t="s">
        <v>410</v>
      </c>
      <c r="HP25" t="s">
        <v>410</v>
      </c>
      <c r="HQ25" t="s">
        <v>409</v>
      </c>
      <c r="HR25">
        <v>0</v>
      </c>
      <c r="HS25">
        <v>100</v>
      </c>
      <c r="HT25">
        <v>100</v>
      </c>
      <c r="HU25">
        <v>12.899</v>
      </c>
      <c r="HV25">
        <v>2.4672</v>
      </c>
      <c r="HW25">
        <v>10.38219582659867</v>
      </c>
      <c r="HX25">
        <v>0.01542267289107943</v>
      </c>
      <c r="HY25">
        <v>-6.329640684948402E-06</v>
      </c>
      <c r="HZ25">
        <v>1.140810577693691E-09</v>
      </c>
      <c r="IA25">
        <v>2.467130801996795</v>
      </c>
      <c r="IB25">
        <v>0</v>
      </c>
      <c r="IC25">
        <v>0</v>
      </c>
      <c r="ID25">
        <v>0</v>
      </c>
      <c r="IE25">
        <v>-6</v>
      </c>
      <c r="IF25">
        <v>1975</v>
      </c>
      <c r="IG25">
        <v>-0</v>
      </c>
      <c r="IH25">
        <v>19</v>
      </c>
      <c r="II25">
        <v>1.3</v>
      </c>
      <c r="IJ25">
        <v>3.2</v>
      </c>
      <c r="IK25">
        <v>0.6213379999999999</v>
      </c>
      <c r="IL25">
        <v>2.43042</v>
      </c>
      <c r="IM25">
        <v>1.42578</v>
      </c>
      <c r="IN25">
        <v>2.29004</v>
      </c>
      <c r="IO25">
        <v>1.54785</v>
      </c>
      <c r="IP25">
        <v>2.37671</v>
      </c>
      <c r="IQ25">
        <v>30.8469</v>
      </c>
      <c r="IR25">
        <v>15.3841</v>
      </c>
      <c r="IS25">
        <v>18</v>
      </c>
      <c r="IT25">
        <v>624.496</v>
      </c>
      <c r="IU25">
        <v>452.871</v>
      </c>
      <c r="IV25">
        <v>23.8634</v>
      </c>
      <c r="IW25">
        <v>23.2922</v>
      </c>
      <c r="IX25">
        <v>30.0003</v>
      </c>
      <c r="IY25">
        <v>23.1389</v>
      </c>
      <c r="IZ25">
        <v>23.0908</v>
      </c>
      <c r="JA25">
        <v>12.4537</v>
      </c>
      <c r="JB25">
        <v>22.4433</v>
      </c>
      <c r="JC25">
        <v>100</v>
      </c>
      <c r="JD25">
        <v>23.8785</v>
      </c>
      <c r="JE25">
        <v>209.751</v>
      </c>
      <c r="JF25">
        <v>18.4941</v>
      </c>
      <c r="JG25">
        <v>97.47490000000001</v>
      </c>
      <c r="JH25">
        <v>101.328</v>
      </c>
    </row>
    <row r="26" spans="1:268">
      <c r="A26">
        <v>10</v>
      </c>
      <c r="B26">
        <v>1657897103.5</v>
      </c>
      <c r="C26">
        <v>1503.900000095367</v>
      </c>
      <c r="D26" t="s">
        <v>444</v>
      </c>
      <c r="E26" t="s">
        <v>445</v>
      </c>
      <c r="F26" t="s">
        <v>396</v>
      </c>
      <c r="G26" t="s">
        <v>397</v>
      </c>
      <c r="H26" t="s">
        <v>398</v>
      </c>
      <c r="J26" t="s">
        <v>399</v>
      </c>
      <c r="K26" t="s">
        <v>400</v>
      </c>
      <c r="L26" t="s">
        <v>401</v>
      </c>
      <c r="M26">
        <v>1657897103.5</v>
      </c>
      <c r="N26">
        <f>(O26)/1000</f>
        <v>0</v>
      </c>
      <c r="O26">
        <f>1000*CY26*AM26*(CU26-CV26)/(100*CN26*(1000-AM26*CU26))</f>
        <v>0</v>
      </c>
      <c r="P26">
        <f>CY26*AM26*(CT26-CS26*(1000-AM26*CV26)/(1000-AM26*CU26))/(100*CN26)</f>
        <v>0</v>
      </c>
      <c r="Q26">
        <f>CS26 - IF(AM26&gt;1, P26*CN26*100.0/(AO26*DG26), 0)</f>
        <v>0</v>
      </c>
      <c r="R26">
        <f>((X26-N26/2)*Q26-P26)/(X26+N26/2)</f>
        <v>0</v>
      </c>
      <c r="S26">
        <f>R26*(CZ26+DA26)/1000.0</f>
        <v>0</v>
      </c>
      <c r="T26">
        <f>(CS26 - IF(AM26&gt;1, P26*CN26*100.0/(AO26*DG26), 0))*(CZ26+DA26)/1000.0</f>
        <v>0</v>
      </c>
      <c r="U26">
        <f>2.0/((1/W26-1/V26)+SIGN(W26)*SQRT((1/W26-1/V26)*(1/W26-1/V26) + 4*CO26/((CO26+1)*(CO26+1))*(2*1/W26*1/V26-1/V26*1/V26)))</f>
        <v>0</v>
      </c>
      <c r="V26">
        <f>IF(LEFT(CP26,1)&lt;&gt;"0",IF(LEFT(CP26,1)="1",3.0,CQ26),$D$5+$E$5*(DG26*CZ26/($K$5*1000))+$F$5*(DG26*CZ26/($K$5*1000))*MAX(MIN(CN26,$J$5),$I$5)*MAX(MIN(CN26,$J$5),$I$5)+$G$5*MAX(MIN(CN26,$J$5),$I$5)*(DG26*CZ26/($K$5*1000))+$H$5*(DG26*CZ26/($K$5*1000))*(DG26*CZ26/($K$5*1000)))</f>
        <v>0</v>
      </c>
      <c r="W26">
        <f>N26*(1000-(1000*0.61365*exp(17.502*AA26/(240.97+AA26))/(CZ26+DA26)+CU26)/2)/(1000*0.61365*exp(17.502*AA26/(240.97+AA26))/(CZ26+DA26)-CU26)</f>
        <v>0</v>
      </c>
      <c r="X26">
        <f>1/((CO26+1)/(U26/1.6)+1/(V26/1.37)) + CO26/((CO26+1)/(U26/1.6) + CO26/(V26/1.37))</f>
        <v>0</v>
      </c>
      <c r="Y26">
        <f>(CJ26*CM26)</f>
        <v>0</v>
      </c>
      <c r="Z26">
        <f>(DB26+(Y26+2*0.95*5.67E-8*(((DB26+$B$7)+273)^4-(DB26+273)^4)-44100*N26)/(1.84*29.3*V26+8*0.95*5.67E-8*(DB26+273)^3))</f>
        <v>0</v>
      </c>
      <c r="AA26">
        <f>($C$7*DC26+$D$7*DD26+$E$7*Z26)</f>
        <v>0</v>
      </c>
      <c r="AB26">
        <f>0.61365*exp(17.502*AA26/(240.97+AA26))</f>
        <v>0</v>
      </c>
      <c r="AC26">
        <f>(AD26/AE26*100)</f>
        <v>0</v>
      </c>
      <c r="AD26">
        <f>CU26*(CZ26+DA26)/1000</f>
        <v>0</v>
      </c>
      <c r="AE26">
        <f>0.61365*exp(17.502*DB26/(240.97+DB26))</f>
        <v>0</v>
      </c>
      <c r="AF26">
        <f>(AB26-CU26*(CZ26+DA26)/1000)</f>
        <v>0</v>
      </c>
      <c r="AG26">
        <f>(-N26*44100)</f>
        <v>0</v>
      </c>
      <c r="AH26">
        <f>2*29.3*V26*0.92*(DB26-AA26)</f>
        <v>0</v>
      </c>
      <c r="AI26">
        <f>2*0.95*5.67E-8*(((DB26+$B$7)+273)^4-(AA26+273)^4)</f>
        <v>0</v>
      </c>
      <c r="AJ26">
        <f>Y26+AI26+AG26+AH26</f>
        <v>0</v>
      </c>
      <c r="AK26">
        <v>0</v>
      </c>
      <c r="AL26">
        <v>0</v>
      </c>
      <c r="AM26">
        <f>IF(AK26*$H$13&gt;=AO26,1.0,(AO26/(AO26-AK26*$H$13)))</f>
        <v>0</v>
      </c>
      <c r="AN26">
        <f>(AM26-1)*100</f>
        <v>0</v>
      </c>
      <c r="AO26">
        <f>MAX(0,($B$13+$C$13*DG26)/(1+$D$13*DG26)*CZ26/(DB26+273)*$E$13)</f>
        <v>0</v>
      </c>
      <c r="AP26" t="s">
        <v>402</v>
      </c>
      <c r="AQ26">
        <v>0</v>
      </c>
      <c r="AR26">
        <v>0</v>
      </c>
      <c r="AS26">
        <v>0</v>
      </c>
      <c r="AT26">
        <f>1-AR26/AS26</f>
        <v>0</v>
      </c>
      <c r="AU26">
        <v>-1</v>
      </c>
      <c r="AV26" t="s">
        <v>446</v>
      </c>
      <c r="AW26">
        <v>10445.2</v>
      </c>
      <c r="AX26">
        <v>539.5418441283608</v>
      </c>
      <c r="AY26">
        <v>834.62</v>
      </c>
      <c r="AZ26">
        <f>1-AX26/AY26</f>
        <v>0</v>
      </c>
      <c r="BA26">
        <v>0.5</v>
      </c>
      <c r="BB26">
        <f>CK26</f>
        <v>0</v>
      </c>
      <c r="BC26">
        <f>P26</f>
        <v>0</v>
      </c>
      <c r="BD26">
        <f>AZ26*BA26*BB26</f>
        <v>0</v>
      </c>
      <c r="BE26">
        <f>(BC26-AU26)/BB26</f>
        <v>0</v>
      </c>
      <c r="BF26">
        <f>(AS26-AY26)/AY26</f>
        <v>0</v>
      </c>
      <c r="BG26">
        <f>AR26/(AT26+AR26/AY26)</f>
        <v>0</v>
      </c>
      <c r="BH26" t="s">
        <v>402</v>
      </c>
      <c r="BI26">
        <v>0</v>
      </c>
      <c r="BJ26">
        <f>IF(BI26&lt;&gt;0, BI26, BG26)</f>
        <v>0</v>
      </c>
      <c r="BK26">
        <f>1-BJ26/AY26</f>
        <v>0</v>
      </c>
      <c r="BL26">
        <f>(AY26-AX26)/(AY26-BJ26)</f>
        <v>0</v>
      </c>
      <c r="BM26">
        <f>(AS26-AY26)/(AS26-BJ26)</f>
        <v>0</v>
      </c>
      <c r="BN26">
        <f>(AY26-AX26)/(AY26-AR26)</f>
        <v>0</v>
      </c>
      <c r="BO26">
        <f>(AS26-AY26)/(AS26-AR26)</f>
        <v>0</v>
      </c>
      <c r="BP26">
        <f>(BL26*BJ26/AX26)</f>
        <v>0</v>
      </c>
      <c r="BQ26">
        <f>(1-BP26)</f>
        <v>0</v>
      </c>
      <c r="BR26" t="s">
        <v>402</v>
      </c>
      <c r="BS26" t="s">
        <v>402</v>
      </c>
      <c r="BT26" t="s">
        <v>402</v>
      </c>
      <c r="BU26" t="s">
        <v>402</v>
      </c>
      <c r="BV26" t="s">
        <v>402</v>
      </c>
      <c r="BW26" t="s">
        <v>402</v>
      </c>
      <c r="BX26" t="s">
        <v>402</v>
      </c>
      <c r="BY26" t="s">
        <v>402</v>
      </c>
      <c r="BZ26" t="s">
        <v>402</v>
      </c>
      <c r="CA26" t="s">
        <v>402</v>
      </c>
      <c r="CB26" t="s">
        <v>402</v>
      </c>
      <c r="CC26" t="s">
        <v>402</v>
      </c>
      <c r="CD26" t="s">
        <v>402</v>
      </c>
      <c r="CE26" t="s">
        <v>402</v>
      </c>
      <c r="CF26" t="s">
        <v>402</v>
      </c>
      <c r="CG26" t="s">
        <v>402</v>
      </c>
      <c r="CH26" t="s">
        <v>402</v>
      </c>
      <c r="CI26" t="s">
        <v>402</v>
      </c>
      <c r="CJ26">
        <f>$B$11*DH26+$C$11*DI26+$F$11*DT26*(1-DW26)</f>
        <v>0</v>
      </c>
      <c r="CK26">
        <f>CJ26*CL26</f>
        <v>0</v>
      </c>
      <c r="CL26">
        <f>($B$11*$D$9+$C$11*$D$9+$F$11*((EG26+DY26)/MAX(EG26+DY26+EH26, 0.1)*$I$9+EH26/MAX(EG26+DY26+EH26, 0.1)*$J$9))/($B$11+$C$11+$F$11)</f>
        <v>0</v>
      </c>
      <c r="CM26">
        <f>($B$11*$K$9+$C$11*$K$9+$F$11*((EG26+DY26)/MAX(EG26+DY26+EH26, 0.1)*$P$9+EH26/MAX(EG26+DY26+EH26, 0.1)*$Q$9))/($B$11+$C$11+$F$11)</f>
        <v>0</v>
      </c>
      <c r="CN26">
        <v>6</v>
      </c>
      <c r="CO26">
        <v>0.5</v>
      </c>
      <c r="CP26" t="s">
        <v>404</v>
      </c>
      <c r="CQ26">
        <v>2</v>
      </c>
      <c r="CR26">
        <v>1657897103.5</v>
      </c>
      <c r="CS26">
        <v>101.2938</v>
      </c>
      <c r="CT26">
        <v>103.829</v>
      </c>
      <c r="CU26">
        <v>22.2871</v>
      </c>
      <c r="CV26">
        <v>18.3403</v>
      </c>
      <c r="CW26">
        <v>89.6718</v>
      </c>
      <c r="CX26">
        <v>19.8199</v>
      </c>
      <c r="CY26">
        <v>600.255</v>
      </c>
      <c r="CZ26">
        <v>101.428</v>
      </c>
      <c r="DA26">
        <v>0.0998232</v>
      </c>
      <c r="DB26">
        <v>25.4658</v>
      </c>
      <c r="DC26">
        <v>25.134</v>
      </c>
      <c r="DD26">
        <v>999.9</v>
      </c>
      <c r="DE26">
        <v>0</v>
      </c>
      <c r="DF26">
        <v>0</v>
      </c>
      <c r="DG26">
        <v>9995</v>
      </c>
      <c r="DH26">
        <v>0</v>
      </c>
      <c r="DI26">
        <v>1297.77</v>
      </c>
      <c r="DJ26">
        <v>-2.72371</v>
      </c>
      <c r="DK26">
        <v>103.41</v>
      </c>
      <c r="DL26">
        <v>105.769</v>
      </c>
      <c r="DM26">
        <v>3.9468</v>
      </c>
      <c r="DN26">
        <v>103.829</v>
      </c>
      <c r="DO26">
        <v>18.3403</v>
      </c>
      <c r="DP26">
        <v>2.26054</v>
      </c>
      <c r="DQ26">
        <v>1.86022</v>
      </c>
      <c r="DR26">
        <v>19.3979</v>
      </c>
      <c r="DS26">
        <v>16.3022</v>
      </c>
      <c r="DT26">
        <v>1499.98</v>
      </c>
      <c r="DU26">
        <v>0.973001</v>
      </c>
      <c r="DV26">
        <v>0.0269987</v>
      </c>
      <c r="DW26">
        <v>0</v>
      </c>
      <c r="DX26">
        <v>739.162</v>
      </c>
      <c r="DY26">
        <v>4.99931</v>
      </c>
      <c r="DZ26">
        <v>21990.3</v>
      </c>
      <c r="EA26">
        <v>13259.1</v>
      </c>
      <c r="EB26">
        <v>40.5</v>
      </c>
      <c r="EC26">
        <v>41.687</v>
      </c>
      <c r="ED26">
        <v>40.937</v>
      </c>
      <c r="EE26">
        <v>41.312</v>
      </c>
      <c r="EF26">
        <v>41.562</v>
      </c>
      <c r="EG26">
        <v>1454.62</v>
      </c>
      <c r="EH26">
        <v>40.36</v>
      </c>
      <c r="EI26">
        <v>0</v>
      </c>
      <c r="EJ26">
        <v>94.70000004768372</v>
      </c>
      <c r="EK26">
        <v>0</v>
      </c>
      <c r="EL26">
        <v>539.5418441283608</v>
      </c>
      <c r="EM26">
        <v>0.9712115325841305</v>
      </c>
      <c r="EN26">
        <v>-18.51276657070076</v>
      </c>
      <c r="EO26">
        <v>26994.74391326973</v>
      </c>
      <c r="EP26">
        <v>15</v>
      </c>
      <c r="EQ26">
        <v>1657897120.5</v>
      </c>
      <c r="ER26" t="s">
        <v>447</v>
      </c>
      <c r="ES26">
        <v>1657897120.5</v>
      </c>
      <c r="ET26">
        <v>1657896818.6</v>
      </c>
      <c r="EU26">
        <v>9</v>
      </c>
      <c r="EV26">
        <v>0.153</v>
      </c>
      <c r="EW26">
        <v>0.004</v>
      </c>
      <c r="EX26">
        <v>11.622</v>
      </c>
      <c r="EY26">
        <v>2.297</v>
      </c>
      <c r="EZ26">
        <v>104</v>
      </c>
      <c r="FA26">
        <v>18</v>
      </c>
      <c r="FB26">
        <v>0.31</v>
      </c>
      <c r="FC26">
        <v>0.02</v>
      </c>
      <c r="FD26">
        <v>-9.320805111357489</v>
      </c>
      <c r="FE26">
        <v>-0.1298319153916973</v>
      </c>
      <c r="FF26">
        <v>33.96491460267369</v>
      </c>
      <c r="FG26">
        <v>1</v>
      </c>
      <c r="FH26">
        <v>2.124676633873502</v>
      </c>
      <c r="FI26">
        <v>-0.0006231538071784835</v>
      </c>
      <c r="FJ26">
        <v>2.296323859424326</v>
      </c>
      <c r="FK26">
        <v>1</v>
      </c>
      <c r="FL26">
        <v>2</v>
      </c>
      <c r="FM26">
        <v>2</v>
      </c>
      <c r="FN26" t="s">
        <v>406</v>
      </c>
      <c r="FO26">
        <v>3.18274</v>
      </c>
      <c r="FP26">
        <v>2.79674</v>
      </c>
      <c r="FQ26">
        <v>0.0271539</v>
      </c>
      <c r="FR26">
        <v>0.0314958</v>
      </c>
      <c r="FS26">
        <v>0.10723</v>
      </c>
      <c r="FT26">
        <v>0.101678</v>
      </c>
      <c r="FU26">
        <v>30697.6</v>
      </c>
      <c r="FV26">
        <v>24186.8</v>
      </c>
      <c r="FW26">
        <v>29602.6</v>
      </c>
      <c r="FX26">
        <v>24404.1</v>
      </c>
      <c r="FY26">
        <v>33753.6</v>
      </c>
      <c r="FZ26">
        <v>32013.8</v>
      </c>
      <c r="GA26">
        <v>41573.2</v>
      </c>
      <c r="GB26">
        <v>39827.1</v>
      </c>
      <c r="GC26">
        <v>2.224</v>
      </c>
      <c r="GD26">
        <v>1.97908</v>
      </c>
      <c r="GE26">
        <v>0.0841655</v>
      </c>
      <c r="GF26">
        <v>0</v>
      </c>
      <c r="GG26">
        <v>23.7518</v>
      </c>
      <c r="GH26">
        <v>999.9</v>
      </c>
      <c r="GI26">
        <v>64</v>
      </c>
      <c r="GJ26">
        <v>27.1</v>
      </c>
      <c r="GK26">
        <v>22.7164</v>
      </c>
      <c r="GL26">
        <v>62.836</v>
      </c>
      <c r="GM26">
        <v>40.5288</v>
      </c>
      <c r="GN26">
        <v>1</v>
      </c>
      <c r="GO26">
        <v>-0.311921</v>
      </c>
      <c r="GP26">
        <v>1.57468</v>
      </c>
      <c r="GQ26">
        <v>20.2509</v>
      </c>
      <c r="GR26">
        <v>5.22598</v>
      </c>
      <c r="GS26">
        <v>11.9021</v>
      </c>
      <c r="GT26">
        <v>4.96475</v>
      </c>
      <c r="GU26">
        <v>3.292</v>
      </c>
      <c r="GV26">
        <v>9999</v>
      </c>
      <c r="GW26">
        <v>9999</v>
      </c>
      <c r="GX26">
        <v>9999</v>
      </c>
      <c r="GY26">
        <v>999.9</v>
      </c>
      <c r="GZ26">
        <v>1.87675</v>
      </c>
      <c r="HA26">
        <v>1.87501</v>
      </c>
      <c r="HB26">
        <v>1.87365</v>
      </c>
      <c r="HC26">
        <v>1.87285</v>
      </c>
      <c r="HD26">
        <v>1.87439</v>
      </c>
      <c r="HE26">
        <v>1.86935</v>
      </c>
      <c r="HF26">
        <v>1.87362</v>
      </c>
      <c r="HG26">
        <v>1.87866</v>
      </c>
      <c r="HH26">
        <v>0</v>
      </c>
      <c r="HI26">
        <v>0</v>
      </c>
      <c r="HJ26">
        <v>0</v>
      </c>
      <c r="HK26">
        <v>0</v>
      </c>
      <c r="HL26" t="s">
        <v>407</v>
      </c>
      <c r="HM26" t="s">
        <v>408</v>
      </c>
      <c r="HN26" t="s">
        <v>409</v>
      </c>
      <c r="HO26" t="s">
        <v>410</v>
      </c>
      <c r="HP26" t="s">
        <v>410</v>
      </c>
      <c r="HQ26" t="s">
        <v>409</v>
      </c>
      <c r="HR26">
        <v>0</v>
      </c>
      <c r="HS26">
        <v>100</v>
      </c>
      <c r="HT26">
        <v>100</v>
      </c>
      <c r="HU26">
        <v>11.622</v>
      </c>
      <c r="HV26">
        <v>2.4672</v>
      </c>
      <c r="HW26">
        <v>10.10050794264047</v>
      </c>
      <c r="HX26">
        <v>0.01542267289107943</v>
      </c>
      <c r="HY26">
        <v>-6.329640684948402E-06</v>
      </c>
      <c r="HZ26">
        <v>1.140810577693691E-09</v>
      </c>
      <c r="IA26">
        <v>2.467130801996795</v>
      </c>
      <c r="IB26">
        <v>0</v>
      </c>
      <c r="IC26">
        <v>0</v>
      </c>
      <c r="ID26">
        <v>0</v>
      </c>
      <c r="IE26">
        <v>-6</v>
      </c>
      <c r="IF26">
        <v>1975</v>
      </c>
      <c r="IG26">
        <v>-0</v>
      </c>
      <c r="IH26">
        <v>19</v>
      </c>
      <c r="II26">
        <v>1.3</v>
      </c>
      <c r="IJ26">
        <v>4.7</v>
      </c>
      <c r="IK26">
        <v>0.374756</v>
      </c>
      <c r="IL26">
        <v>2.46216</v>
      </c>
      <c r="IM26">
        <v>1.42578</v>
      </c>
      <c r="IN26">
        <v>2.29004</v>
      </c>
      <c r="IO26">
        <v>1.54785</v>
      </c>
      <c r="IP26">
        <v>2.31812</v>
      </c>
      <c r="IQ26">
        <v>30.9552</v>
      </c>
      <c r="IR26">
        <v>15.3491</v>
      </c>
      <c r="IS26">
        <v>18</v>
      </c>
      <c r="IT26">
        <v>624.602</v>
      </c>
      <c r="IU26">
        <v>452.546</v>
      </c>
      <c r="IV26">
        <v>21.8683</v>
      </c>
      <c r="IW26">
        <v>23.3138</v>
      </c>
      <c r="IX26">
        <v>30.0001</v>
      </c>
      <c r="IY26">
        <v>23.1668</v>
      </c>
      <c r="IZ26">
        <v>23.1073</v>
      </c>
      <c r="JA26">
        <v>7.53255</v>
      </c>
      <c r="JB26">
        <v>23.5268</v>
      </c>
      <c r="JC26">
        <v>100</v>
      </c>
      <c r="JD26">
        <v>21.7783</v>
      </c>
      <c r="JE26">
        <v>103.567</v>
      </c>
      <c r="JF26">
        <v>18.3564</v>
      </c>
      <c r="JG26">
        <v>97.46559999999999</v>
      </c>
      <c r="JH26">
        <v>101.317</v>
      </c>
    </row>
    <row r="27" spans="1:268">
      <c r="A27">
        <v>11</v>
      </c>
      <c r="B27">
        <v>1657897196.5</v>
      </c>
      <c r="C27">
        <v>1596.900000095367</v>
      </c>
      <c r="D27" t="s">
        <v>448</v>
      </c>
      <c r="E27" t="s">
        <v>449</v>
      </c>
      <c r="F27" t="s">
        <v>396</v>
      </c>
      <c r="G27" t="s">
        <v>397</v>
      </c>
      <c r="H27" t="s">
        <v>398</v>
      </c>
      <c r="J27" t="s">
        <v>399</v>
      </c>
      <c r="K27" t="s">
        <v>400</v>
      </c>
      <c r="L27" t="s">
        <v>401</v>
      </c>
      <c r="M27">
        <v>1657897196.5</v>
      </c>
      <c r="N27">
        <f>(O27)/1000</f>
        <v>0</v>
      </c>
      <c r="O27">
        <f>1000*CY27*AM27*(CU27-CV27)/(100*CN27*(1000-AM27*CU27))</f>
        <v>0</v>
      </c>
      <c r="P27">
        <f>CY27*AM27*(CT27-CS27*(1000-AM27*CV27)/(1000-AM27*CU27))/(100*CN27)</f>
        <v>0</v>
      </c>
      <c r="Q27">
        <f>CS27 - IF(AM27&gt;1, P27*CN27*100.0/(AO27*DG27), 0)</f>
        <v>0</v>
      </c>
      <c r="R27">
        <f>((X27-N27/2)*Q27-P27)/(X27+N27/2)</f>
        <v>0</v>
      </c>
      <c r="S27">
        <f>R27*(CZ27+DA27)/1000.0</f>
        <v>0</v>
      </c>
      <c r="T27">
        <f>(CS27 - IF(AM27&gt;1, P27*CN27*100.0/(AO27*DG27), 0))*(CZ27+DA27)/1000.0</f>
        <v>0</v>
      </c>
      <c r="U27">
        <f>2.0/((1/W27-1/V27)+SIGN(W27)*SQRT((1/W27-1/V27)*(1/W27-1/V27) + 4*CO27/((CO27+1)*(CO27+1))*(2*1/W27*1/V27-1/V27*1/V27)))</f>
        <v>0</v>
      </c>
      <c r="V27">
        <f>IF(LEFT(CP27,1)&lt;&gt;"0",IF(LEFT(CP27,1)="1",3.0,CQ27),$D$5+$E$5*(DG27*CZ27/($K$5*1000))+$F$5*(DG27*CZ27/($K$5*1000))*MAX(MIN(CN27,$J$5),$I$5)*MAX(MIN(CN27,$J$5),$I$5)+$G$5*MAX(MIN(CN27,$J$5),$I$5)*(DG27*CZ27/($K$5*1000))+$H$5*(DG27*CZ27/($K$5*1000))*(DG27*CZ27/($K$5*1000)))</f>
        <v>0</v>
      </c>
      <c r="W27">
        <f>N27*(1000-(1000*0.61365*exp(17.502*AA27/(240.97+AA27))/(CZ27+DA27)+CU27)/2)/(1000*0.61365*exp(17.502*AA27/(240.97+AA27))/(CZ27+DA27)-CU27)</f>
        <v>0</v>
      </c>
      <c r="X27">
        <f>1/((CO27+1)/(U27/1.6)+1/(V27/1.37)) + CO27/((CO27+1)/(U27/1.6) + CO27/(V27/1.37))</f>
        <v>0</v>
      </c>
      <c r="Y27">
        <f>(CJ27*CM27)</f>
        <v>0</v>
      </c>
      <c r="Z27">
        <f>(DB27+(Y27+2*0.95*5.67E-8*(((DB27+$B$7)+273)^4-(DB27+273)^4)-44100*N27)/(1.84*29.3*V27+8*0.95*5.67E-8*(DB27+273)^3))</f>
        <v>0</v>
      </c>
      <c r="AA27">
        <f>($C$7*DC27+$D$7*DD27+$E$7*Z27)</f>
        <v>0</v>
      </c>
      <c r="AB27">
        <f>0.61365*exp(17.502*AA27/(240.97+AA27))</f>
        <v>0</v>
      </c>
      <c r="AC27">
        <f>(AD27/AE27*100)</f>
        <v>0</v>
      </c>
      <c r="AD27">
        <f>CU27*(CZ27+DA27)/1000</f>
        <v>0</v>
      </c>
      <c r="AE27">
        <f>0.61365*exp(17.502*DB27/(240.97+DB27))</f>
        <v>0</v>
      </c>
      <c r="AF27">
        <f>(AB27-CU27*(CZ27+DA27)/1000)</f>
        <v>0</v>
      </c>
      <c r="AG27">
        <f>(-N27*44100)</f>
        <v>0</v>
      </c>
      <c r="AH27">
        <f>2*29.3*V27*0.92*(DB27-AA27)</f>
        <v>0</v>
      </c>
      <c r="AI27">
        <f>2*0.95*5.67E-8*(((DB27+$B$7)+273)^4-(AA27+273)^4)</f>
        <v>0</v>
      </c>
      <c r="AJ27">
        <f>Y27+AI27+AG27+AH27</f>
        <v>0</v>
      </c>
      <c r="AK27">
        <v>0</v>
      </c>
      <c r="AL27">
        <v>0</v>
      </c>
      <c r="AM27">
        <f>IF(AK27*$H$13&gt;=AO27,1.0,(AO27/(AO27-AK27*$H$13)))</f>
        <v>0</v>
      </c>
      <c r="AN27">
        <f>(AM27-1)*100</f>
        <v>0</v>
      </c>
      <c r="AO27">
        <f>MAX(0,($B$13+$C$13*DG27)/(1+$D$13*DG27)*CZ27/(DB27+273)*$E$13)</f>
        <v>0</v>
      </c>
      <c r="AP27" t="s">
        <v>402</v>
      </c>
      <c r="AQ27">
        <v>0</v>
      </c>
      <c r="AR27">
        <v>0</v>
      </c>
      <c r="AS27">
        <v>0</v>
      </c>
      <c r="AT27">
        <f>1-AR27/AS27</f>
        <v>0</v>
      </c>
      <c r="AU27">
        <v>-1</v>
      </c>
      <c r="AV27" t="s">
        <v>450</v>
      </c>
      <c r="AW27">
        <v>10455.4</v>
      </c>
      <c r="AX27">
        <v>545.0656983783783</v>
      </c>
      <c r="AY27">
        <v>837.02</v>
      </c>
      <c r="AZ27">
        <f>1-AX27/AY27</f>
        <v>0</v>
      </c>
      <c r="BA27">
        <v>0.5</v>
      </c>
      <c r="BB27">
        <f>CK27</f>
        <v>0</v>
      </c>
      <c r="BC27">
        <f>P27</f>
        <v>0</v>
      </c>
      <c r="BD27">
        <f>AZ27*BA27*BB27</f>
        <v>0</v>
      </c>
      <c r="BE27">
        <f>(BC27-AU27)/BB27</f>
        <v>0</v>
      </c>
      <c r="BF27">
        <f>(AS27-AY27)/AY27</f>
        <v>0</v>
      </c>
      <c r="BG27">
        <f>AR27/(AT27+AR27/AY27)</f>
        <v>0</v>
      </c>
      <c r="BH27" t="s">
        <v>402</v>
      </c>
      <c r="BI27">
        <v>0</v>
      </c>
      <c r="BJ27">
        <f>IF(BI27&lt;&gt;0, BI27, BG27)</f>
        <v>0</v>
      </c>
      <c r="BK27">
        <f>1-BJ27/AY27</f>
        <v>0</v>
      </c>
      <c r="BL27">
        <f>(AY27-AX27)/(AY27-BJ27)</f>
        <v>0</v>
      </c>
      <c r="BM27">
        <f>(AS27-AY27)/(AS27-BJ27)</f>
        <v>0</v>
      </c>
      <c r="BN27">
        <f>(AY27-AX27)/(AY27-AR27)</f>
        <v>0</v>
      </c>
      <c r="BO27">
        <f>(AS27-AY27)/(AS27-AR27)</f>
        <v>0</v>
      </c>
      <c r="BP27">
        <f>(BL27*BJ27/AX27)</f>
        <v>0</v>
      </c>
      <c r="BQ27">
        <f>(1-BP27)</f>
        <v>0</v>
      </c>
      <c r="BR27" t="s">
        <v>402</v>
      </c>
      <c r="BS27" t="s">
        <v>402</v>
      </c>
      <c r="BT27" t="s">
        <v>402</v>
      </c>
      <c r="BU27" t="s">
        <v>402</v>
      </c>
      <c r="BV27" t="s">
        <v>402</v>
      </c>
      <c r="BW27" t="s">
        <v>402</v>
      </c>
      <c r="BX27" t="s">
        <v>402</v>
      </c>
      <c r="BY27" t="s">
        <v>402</v>
      </c>
      <c r="BZ27" t="s">
        <v>402</v>
      </c>
      <c r="CA27" t="s">
        <v>402</v>
      </c>
      <c r="CB27" t="s">
        <v>402</v>
      </c>
      <c r="CC27" t="s">
        <v>402</v>
      </c>
      <c r="CD27" t="s">
        <v>402</v>
      </c>
      <c r="CE27" t="s">
        <v>402</v>
      </c>
      <c r="CF27" t="s">
        <v>402</v>
      </c>
      <c r="CG27" t="s">
        <v>402</v>
      </c>
      <c r="CH27" t="s">
        <v>402</v>
      </c>
      <c r="CI27" t="s">
        <v>402</v>
      </c>
      <c r="CJ27">
        <f>$B$11*DH27+$C$11*DI27+$F$11*DT27*(1-DW27)</f>
        <v>0</v>
      </c>
      <c r="CK27">
        <f>CJ27*CL27</f>
        <v>0</v>
      </c>
      <c r="CL27">
        <f>($B$11*$D$9+$C$11*$D$9+$F$11*((EG27+DY27)/MAX(EG27+DY27+EH27, 0.1)*$I$9+EH27/MAX(EG27+DY27+EH27, 0.1)*$J$9))/($B$11+$C$11+$F$11)</f>
        <v>0</v>
      </c>
      <c r="CM27">
        <f>($B$11*$K$9+$C$11*$K$9+$F$11*((EG27+DY27)/MAX(EG27+DY27+EH27, 0.1)*$P$9+EH27/MAX(EG27+DY27+EH27, 0.1)*$Q$9))/($B$11+$C$11+$F$11)</f>
        <v>0</v>
      </c>
      <c r="CN27">
        <v>6</v>
      </c>
      <c r="CO27">
        <v>0.5</v>
      </c>
      <c r="CP27" t="s">
        <v>404</v>
      </c>
      <c r="CQ27">
        <v>2</v>
      </c>
      <c r="CR27">
        <v>1657897196.5</v>
      </c>
      <c r="CS27">
        <v>51.073</v>
      </c>
      <c r="CT27">
        <v>50.7208</v>
      </c>
      <c r="CU27">
        <v>22.3169</v>
      </c>
      <c r="CV27">
        <v>18.3697</v>
      </c>
      <c r="CW27">
        <v>39.668</v>
      </c>
      <c r="CX27">
        <v>19.8498</v>
      </c>
      <c r="CY27">
        <v>600.3630000000001</v>
      </c>
      <c r="CZ27">
        <v>101.429</v>
      </c>
      <c r="DA27">
        <v>0.100719</v>
      </c>
      <c r="DB27">
        <v>24.9469</v>
      </c>
      <c r="DC27">
        <v>24.5943</v>
      </c>
      <c r="DD27">
        <v>999.9</v>
      </c>
      <c r="DE27">
        <v>0</v>
      </c>
      <c r="DF27">
        <v>0</v>
      </c>
      <c r="DG27">
        <v>9984.379999999999</v>
      </c>
      <c r="DH27">
        <v>0</v>
      </c>
      <c r="DI27">
        <v>1310.5</v>
      </c>
      <c r="DJ27">
        <v>-0.197285</v>
      </c>
      <c r="DK27">
        <v>51.6768</v>
      </c>
      <c r="DL27">
        <v>51.67</v>
      </c>
      <c r="DM27">
        <v>3.94722</v>
      </c>
      <c r="DN27">
        <v>50.7208</v>
      </c>
      <c r="DO27">
        <v>18.3697</v>
      </c>
      <c r="DP27">
        <v>2.26357</v>
      </c>
      <c r="DQ27">
        <v>1.86321</v>
      </c>
      <c r="DR27">
        <v>19.4195</v>
      </c>
      <c r="DS27">
        <v>16.3274</v>
      </c>
      <c r="DT27">
        <v>1499.99</v>
      </c>
      <c r="DU27">
        <v>0.973012</v>
      </c>
      <c r="DV27">
        <v>0.0269884</v>
      </c>
      <c r="DW27">
        <v>0</v>
      </c>
      <c r="DX27">
        <v>756.513</v>
      </c>
      <c r="DY27">
        <v>4.99931</v>
      </c>
      <c r="DZ27">
        <v>22004.2</v>
      </c>
      <c r="EA27">
        <v>13259.2</v>
      </c>
      <c r="EB27">
        <v>38</v>
      </c>
      <c r="EC27">
        <v>39.312</v>
      </c>
      <c r="ED27">
        <v>38.937</v>
      </c>
      <c r="EE27">
        <v>37.312</v>
      </c>
      <c r="EF27">
        <v>39.312</v>
      </c>
      <c r="EG27">
        <v>1454.64</v>
      </c>
      <c r="EH27">
        <v>40.35</v>
      </c>
      <c r="EI27">
        <v>0</v>
      </c>
      <c r="EJ27">
        <v>92.5</v>
      </c>
      <c r="EK27">
        <v>0</v>
      </c>
      <c r="EL27">
        <v>545.0656983783783</v>
      </c>
      <c r="EM27">
        <v>1.025623145292246</v>
      </c>
      <c r="EN27">
        <v>-19.55431605328618</v>
      </c>
      <c r="EO27">
        <v>26889.77729054054</v>
      </c>
      <c r="EP27">
        <v>15</v>
      </c>
      <c r="EQ27">
        <v>1657897212.5</v>
      </c>
      <c r="ER27" t="s">
        <v>451</v>
      </c>
      <c r="ES27">
        <v>1657897212.5</v>
      </c>
      <c r="ET27">
        <v>1657896818.6</v>
      </c>
      <c r="EU27">
        <v>10</v>
      </c>
      <c r="EV27">
        <v>0.556</v>
      </c>
      <c r="EW27">
        <v>0.004</v>
      </c>
      <c r="EX27">
        <v>11.405</v>
      </c>
      <c r="EY27">
        <v>2.297</v>
      </c>
      <c r="EZ27">
        <v>51</v>
      </c>
      <c r="FA27">
        <v>18</v>
      </c>
      <c r="FB27">
        <v>0.41</v>
      </c>
      <c r="FC27">
        <v>0.02</v>
      </c>
      <c r="FD27">
        <v>-9.003628814428092</v>
      </c>
      <c r="FE27">
        <v>-0.1264516036093098</v>
      </c>
      <c r="FF27">
        <v>33.59593452489445</v>
      </c>
      <c r="FG27">
        <v>1</v>
      </c>
      <c r="FH27">
        <v>2.145529179014201</v>
      </c>
      <c r="FI27">
        <v>-0.0004421564802480639</v>
      </c>
      <c r="FJ27">
        <v>2.317918606456264</v>
      </c>
      <c r="FK27">
        <v>1</v>
      </c>
      <c r="FL27">
        <v>2</v>
      </c>
      <c r="FM27">
        <v>2</v>
      </c>
      <c r="FN27" t="s">
        <v>406</v>
      </c>
      <c r="FO27">
        <v>3.18295</v>
      </c>
      <c r="FP27">
        <v>2.79754</v>
      </c>
      <c r="FQ27">
        <v>0.0120869</v>
      </c>
      <c r="FR27">
        <v>0.0155422</v>
      </c>
      <c r="FS27">
        <v>0.107337</v>
      </c>
      <c r="FT27">
        <v>0.101786</v>
      </c>
      <c r="FU27">
        <v>31169.1</v>
      </c>
      <c r="FV27">
        <v>24583.2</v>
      </c>
      <c r="FW27">
        <v>29598.8</v>
      </c>
      <c r="FX27">
        <v>24402.2</v>
      </c>
      <c r="FY27">
        <v>33744.5</v>
      </c>
      <c r="FZ27">
        <v>32007</v>
      </c>
      <c r="GA27">
        <v>41567.8</v>
      </c>
      <c r="GB27">
        <v>39824.2</v>
      </c>
      <c r="GC27">
        <v>2.22417</v>
      </c>
      <c r="GD27">
        <v>1.9772</v>
      </c>
      <c r="GE27">
        <v>0.0797249</v>
      </c>
      <c r="GF27">
        <v>0</v>
      </c>
      <c r="GG27">
        <v>23.2839</v>
      </c>
      <c r="GH27">
        <v>999.9</v>
      </c>
      <c r="GI27">
        <v>64</v>
      </c>
      <c r="GJ27">
        <v>27.1</v>
      </c>
      <c r="GK27">
        <v>22.7184</v>
      </c>
      <c r="GL27">
        <v>62.656</v>
      </c>
      <c r="GM27">
        <v>40.3486</v>
      </c>
      <c r="GN27">
        <v>1</v>
      </c>
      <c r="GO27">
        <v>-0.309301</v>
      </c>
      <c r="GP27">
        <v>-2.28471</v>
      </c>
      <c r="GQ27">
        <v>20.242</v>
      </c>
      <c r="GR27">
        <v>5.22777</v>
      </c>
      <c r="GS27">
        <v>11.9021</v>
      </c>
      <c r="GT27">
        <v>4.96535</v>
      </c>
      <c r="GU27">
        <v>3.292</v>
      </c>
      <c r="GV27">
        <v>9999</v>
      </c>
      <c r="GW27">
        <v>9999</v>
      </c>
      <c r="GX27">
        <v>9999</v>
      </c>
      <c r="GY27">
        <v>999.9</v>
      </c>
      <c r="GZ27">
        <v>1.87675</v>
      </c>
      <c r="HA27">
        <v>1.875</v>
      </c>
      <c r="HB27">
        <v>1.87367</v>
      </c>
      <c r="HC27">
        <v>1.87285</v>
      </c>
      <c r="HD27">
        <v>1.87439</v>
      </c>
      <c r="HE27">
        <v>1.86935</v>
      </c>
      <c r="HF27">
        <v>1.87362</v>
      </c>
      <c r="HG27">
        <v>1.87866</v>
      </c>
      <c r="HH27">
        <v>0</v>
      </c>
      <c r="HI27">
        <v>0</v>
      </c>
      <c r="HJ27">
        <v>0</v>
      </c>
      <c r="HK27">
        <v>0</v>
      </c>
      <c r="HL27" t="s">
        <v>407</v>
      </c>
      <c r="HM27" t="s">
        <v>408</v>
      </c>
      <c r="HN27" t="s">
        <v>409</v>
      </c>
      <c r="HO27" t="s">
        <v>410</v>
      </c>
      <c r="HP27" t="s">
        <v>410</v>
      </c>
      <c r="HQ27" t="s">
        <v>409</v>
      </c>
      <c r="HR27">
        <v>0</v>
      </c>
      <c r="HS27">
        <v>100</v>
      </c>
      <c r="HT27">
        <v>100</v>
      </c>
      <c r="HU27">
        <v>11.405</v>
      </c>
      <c r="HV27">
        <v>2.4671</v>
      </c>
      <c r="HW27">
        <v>10.25359343417609</v>
      </c>
      <c r="HX27">
        <v>0.01542267289107943</v>
      </c>
      <c r="HY27">
        <v>-6.329640684948402E-06</v>
      </c>
      <c r="HZ27">
        <v>1.140810577693691E-09</v>
      </c>
      <c r="IA27">
        <v>2.467130801996795</v>
      </c>
      <c r="IB27">
        <v>0</v>
      </c>
      <c r="IC27">
        <v>0</v>
      </c>
      <c r="ID27">
        <v>0</v>
      </c>
      <c r="IE27">
        <v>-6</v>
      </c>
      <c r="IF27">
        <v>1975</v>
      </c>
      <c r="IG27">
        <v>-0</v>
      </c>
      <c r="IH27">
        <v>19</v>
      </c>
      <c r="II27">
        <v>1.3</v>
      </c>
      <c r="IJ27">
        <v>6.3</v>
      </c>
      <c r="IK27">
        <v>0.252686</v>
      </c>
      <c r="IL27">
        <v>2.47314</v>
      </c>
      <c r="IM27">
        <v>1.42578</v>
      </c>
      <c r="IN27">
        <v>2.29004</v>
      </c>
      <c r="IO27">
        <v>1.54785</v>
      </c>
      <c r="IP27">
        <v>2.3645</v>
      </c>
      <c r="IQ27">
        <v>31.0419</v>
      </c>
      <c r="IR27">
        <v>15.3316</v>
      </c>
      <c r="IS27">
        <v>18</v>
      </c>
      <c r="IT27">
        <v>625.088</v>
      </c>
      <c r="IU27">
        <v>451.726</v>
      </c>
      <c r="IV27">
        <v>24.4948</v>
      </c>
      <c r="IW27">
        <v>23.3451</v>
      </c>
      <c r="IX27">
        <v>30.0003</v>
      </c>
      <c r="IY27">
        <v>23.1985</v>
      </c>
      <c r="IZ27">
        <v>23.1393</v>
      </c>
      <c r="JA27">
        <v>5.07605</v>
      </c>
      <c r="JB27">
        <v>22.7565</v>
      </c>
      <c r="JC27">
        <v>100</v>
      </c>
      <c r="JD27">
        <v>24.7192</v>
      </c>
      <c r="JE27">
        <v>50.568</v>
      </c>
      <c r="JF27">
        <v>18.4429</v>
      </c>
      <c r="JG27">
        <v>97.45310000000001</v>
      </c>
      <c r="JH27">
        <v>101.309</v>
      </c>
    </row>
    <row r="28" spans="1:268">
      <c r="A28">
        <v>12</v>
      </c>
      <c r="B28">
        <v>1657897288.5</v>
      </c>
      <c r="C28">
        <v>1688.900000095367</v>
      </c>
      <c r="D28" t="s">
        <v>452</v>
      </c>
      <c r="E28" t="s">
        <v>453</v>
      </c>
      <c r="F28" t="s">
        <v>396</v>
      </c>
      <c r="G28" t="s">
        <v>397</v>
      </c>
      <c r="H28" t="s">
        <v>398</v>
      </c>
      <c r="J28" t="s">
        <v>399</v>
      </c>
      <c r="K28" t="s">
        <v>400</v>
      </c>
      <c r="L28" t="s">
        <v>401</v>
      </c>
      <c r="M28">
        <v>1657897288.5</v>
      </c>
      <c r="N28">
        <f>(O28)/1000</f>
        <v>0</v>
      </c>
      <c r="O28">
        <f>1000*CY28*AM28*(CU28-CV28)/(100*CN28*(1000-AM28*CU28))</f>
        <v>0</v>
      </c>
      <c r="P28">
        <f>CY28*AM28*(CT28-CS28*(1000-AM28*CV28)/(1000-AM28*CU28))/(100*CN28)</f>
        <v>0</v>
      </c>
      <c r="Q28">
        <f>CS28 - IF(AM28&gt;1, P28*CN28*100.0/(AO28*DG28), 0)</f>
        <v>0</v>
      </c>
      <c r="R28">
        <f>((X28-N28/2)*Q28-P28)/(X28+N28/2)</f>
        <v>0</v>
      </c>
      <c r="S28">
        <f>R28*(CZ28+DA28)/1000.0</f>
        <v>0</v>
      </c>
      <c r="T28">
        <f>(CS28 - IF(AM28&gt;1, P28*CN28*100.0/(AO28*DG28), 0))*(CZ28+DA28)/1000.0</f>
        <v>0</v>
      </c>
      <c r="U28">
        <f>2.0/((1/W28-1/V28)+SIGN(W28)*SQRT((1/W28-1/V28)*(1/W28-1/V28) + 4*CO28/((CO28+1)*(CO28+1))*(2*1/W28*1/V28-1/V28*1/V28)))</f>
        <v>0</v>
      </c>
      <c r="V28">
        <f>IF(LEFT(CP28,1)&lt;&gt;"0",IF(LEFT(CP28,1)="1",3.0,CQ28),$D$5+$E$5*(DG28*CZ28/($K$5*1000))+$F$5*(DG28*CZ28/($K$5*1000))*MAX(MIN(CN28,$J$5),$I$5)*MAX(MIN(CN28,$J$5),$I$5)+$G$5*MAX(MIN(CN28,$J$5),$I$5)*(DG28*CZ28/($K$5*1000))+$H$5*(DG28*CZ28/($K$5*1000))*(DG28*CZ28/($K$5*1000)))</f>
        <v>0</v>
      </c>
      <c r="W28">
        <f>N28*(1000-(1000*0.61365*exp(17.502*AA28/(240.97+AA28))/(CZ28+DA28)+CU28)/2)/(1000*0.61365*exp(17.502*AA28/(240.97+AA28))/(CZ28+DA28)-CU28)</f>
        <v>0</v>
      </c>
      <c r="X28">
        <f>1/((CO28+1)/(U28/1.6)+1/(V28/1.37)) + CO28/((CO28+1)/(U28/1.6) + CO28/(V28/1.37))</f>
        <v>0</v>
      </c>
      <c r="Y28">
        <f>(CJ28*CM28)</f>
        <v>0</v>
      </c>
      <c r="Z28">
        <f>(DB28+(Y28+2*0.95*5.67E-8*(((DB28+$B$7)+273)^4-(DB28+273)^4)-44100*N28)/(1.84*29.3*V28+8*0.95*5.67E-8*(DB28+273)^3))</f>
        <v>0</v>
      </c>
      <c r="AA28">
        <f>($C$7*DC28+$D$7*DD28+$E$7*Z28)</f>
        <v>0</v>
      </c>
      <c r="AB28">
        <f>0.61365*exp(17.502*AA28/(240.97+AA28))</f>
        <v>0</v>
      </c>
      <c r="AC28">
        <f>(AD28/AE28*100)</f>
        <v>0</v>
      </c>
      <c r="AD28">
        <f>CU28*(CZ28+DA28)/1000</f>
        <v>0</v>
      </c>
      <c r="AE28">
        <f>0.61365*exp(17.502*DB28/(240.97+DB28))</f>
        <v>0</v>
      </c>
      <c r="AF28">
        <f>(AB28-CU28*(CZ28+DA28)/1000)</f>
        <v>0</v>
      </c>
      <c r="AG28">
        <f>(-N28*44100)</f>
        <v>0</v>
      </c>
      <c r="AH28">
        <f>2*29.3*V28*0.92*(DB28-AA28)</f>
        <v>0</v>
      </c>
      <c r="AI28">
        <f>2*0.95*5.67E-8*(((DB28+$B$7)+273)^4-(AA28+273)^4)</f>
        <v>0</v>
      </c>
      <c r="AJ28">
        <f>Y28+AI28+AG28+AH28</f>
        <v>0</v>
      </c>
      <c r="AK28">
        <v>0</v>
      </c>
      <c r="AL28">
        <v>0</v>
      </c>
      <c r="AM28">
        <f>IF(AK28*$H$13&gt;=AO28,1.0,(AO28/(AO28-AK28*$H$13)))</f>
        <v>0</v>
      </c>
      <c r="AN28">
        <f>(AM28-1)*100</f>
        <v>0</v>
      </c>
      <c r="AO28">
        <f>MAX(0,($B$13+$C$13*DG28)/(1+$D$13*DG28)*CZ28/(DB28+273)*$E$13)</f>
        <v>0</v>
      </c>
      <c r="AP28" t="s">
        <v>402</v>
      </c>
      <c r="AQ28">
        <v>0</v>
      </c>
      <c r="AR28">
        <v>0</v>
      </c>
      <c r="AS28">
        <v>0</v>
      </c>
      <c r="AT28">
        <f>1-AR28/AS28</f>
        <v>0</v>
      </c>
      <c r="AU28">
        <v>-1</v>
      </c>
      <c r="AV28" t="s">
        <v>454</v>
      </c>
      <c r="AW28">
        <v>10460.5</v>
      </c>
      <c r="AX28">
        <v>550.8011620678301</v>
      </c>
      <c r="AY28">
        <v>838.46</v>
      </c>
      <c r="AZ28">
        <f>1-AX28/AY28</f>
        <v>0</v>
      </c>
      <c r="BA28">
        <v>0.5</v>
      </c>
      <c r="BB28">
        <f>CK28</f>
        <v>0</v>
      </c>
      <c r="BC28">
        <f>P28</f>
        <v>0</v>
      </c>
      <c r="BD28">
        <f>AZ28*BA28*BB28</f>
        <v>0</v>
      </c>
      <c r="BE28">
        <f>(BC28-AU28)/BB28</f>
        <v>0</v>
      </c>
      <c r="BF28">
        <f>(AS28-AY28)/AY28</f>
        <v>0</v>
      </c>
      <c r="BG28">
        <f>AR28/(AT28+AR28/AY28)</f>
        <v>0</v>
      </c>
      <c r="BH28" t="s">
        <v>402</v>
      </c>
      <c r="BI28">
        <v>0</v>
      </c>
      <c r="BJ28">
        <f>IF(BI28&lt;&gt;0, BI28, BG28)</f>
        <v>0</v>
      </c>
      <c r="BK28">
        <f>1-BJ28/AY28</f>
        <v>0</v>
      </c>
      <c r="BL28">
        <f>(AY28-AX28)/(AY28-BJ28)</f>
        <v>0</v>
      </c>
      <c r="BM28">
        <f>(AS28-AY28)/(AS28-BJ28)</f>
        <v>0</v>
      </c>
      <c r="BN28">
        <f>(AY28-AX28)/(AY28-AR28)</f>
        <v>0</v>
      </c>
      <c r="BO28">
        <f>(AS28-AY28)/(AS28-AR28)</f>
        <v>0</v>
      </c>
      <c r="BP28">
        <f>(BL28*BJ28/AX28)</f>
        <v>0</v>
      </c>
      <c r="BQ28">
        <f>(1-BP28)</f>
        <v>0</v>
      </c>
      <c r="BR28" t="s">
        <v>402</v>
      </c>
      <c r="BS28" t="s">
        <v>402</v>
      </c>
      <c r="BT28" t="s">
        <v>402</v>
      </c>
      <c r="BU28" t="s">
        <v>402</v>
      </c>
      <c r="BV28" t="s">
        <v>402</v>
      </c>
      <c r="BW28" t="s">
        <v>402</v>
      </c>
      <c r="BX28" t="s">
        <v>402</v>
      </c>
      <c r="BY28" t="s">
        <v>402</v>
      </c>
      <c r="BZ28" t="s">
        <v>402</v>
      </c>
      <c r="CA28" t="s">
        <v>402</v>
      </c>
      <c r="CB28" t="s">
        <v>402</v>
      </c>
      <c r="CC28" t="s">
        <v>402</v>
      </c>
      <c r="CD28" t="s">
        <v>402</v>
      </c>
      <c r="CE28" t="s">
        <v>402</v>
      </c>
      <c r="CF28" t="s">
        <v>402</v>
      </c>
      <c r="CG28" t="s">
        <v>402</v>
      </c>
      <c r="CH28" t="s">
        <v>402</v>
      </c>
      <c r="CI28" t="s">
        <v>402</v>
      </c>
      <c r="CJ28">
        <f>$B$11*DH28+$C$11*DI28+$F$11*DT28*(1-DW28)</f>
        <v>0</v>
      </c>
      <c r="CK28">
        <f>CJ28*CL28</f>
        <v>0</v>
      </c>
      <c r="CL28">
        <f>($B$11*$D$9+$C$11*$D$9+$F$11*((EG28+DY28)/MAX(EG28+DY28+EH28, 0.1)*$I$9+EH28/MAX(EG28+DY28+EH28, 0.1)*$J$9))/($B$11+$C$11+$F$11)</f>
        <v>0</v>
      </c>
      <c r="CM28">
        <f>($B$11*$K$9+$C$11*$K$9+$F$11*((EG28+DY28)/MAX(EG28+DY28+EH28, 0.1)*$P$9+EH28/MAX(EG28+DY28+EH28, 0.1)*$Q$9))/($B$11+$C$11+$F$11)</f>
        <v>0</v>
      </c>
      <c r="CN28">
        <v>6</v>
      </c>
      <c r="CO28">
        <v>0.5</v>
      </c>
      <c r="CP28" t="s">
        <v>404</v>
      </c>
      <c r="CQ28">
        <v>2</v>
      </c>
      <c r="CR28">
        <v>1657897288.5</v>
      </c>
      <c r="CS28">
        <v>7.21238</v>
      </c>
      <c r="CT28">
        <v>4.23439</v>
      </c>
      <c r="CU28">
        <v>9.044709999999998</v>
      </c>
      <c r="CV28">
        <v>0.616185</v>
      </c>
      <c r="CW28">
        <v>-4.36762</v>
      </c>
      <c r="CX28">
        <v>8.068709999999999</v>
      </c>
      <c r="CY28">
        <v>600.228</v>
      </c>
      <c r="CZ28">
        <v>101.426</v>
      </c>
      <c r="DA28">
        <v>0.099801</v>
      </c>
      <c r="DB28">
        <v>25.5305</v>
      </c>
      <c r="DC28">
        <v>24.6484</v>
      </c>
      <c r="DD28">
        <v>999.9</v>
      </c>
      <c r="DE28">
        <v>0</v>
      </c>
      <c r="DF28">
        <v>0</v>
      </c>
      <c r="DG28">
        <v>10003.8</v>
      </c>
      <c r="DH28">
        <v>0</v>
      </c>
      <c r="DI28">
        <v>1321.58</v>
      </c>
      <c r="DJ28">
        <v>2.14019</v>
      </c>
      <c r="DK28">
        <v>6.43801</v>
      </c>
      <c r="DL28">
        <v>4.237</v>
      </c>
      <c r="DM28">
        <v>9.236750000000001</v>
      </c>
      <c r="DN28">
        <v>4.23439</v>
      </c>
      <c r="DO28">
        <v>0.616185</v>
      </c>
      <c r="DP28">
        <v>0.999346</v>
      </c>
      <c r="DQ28">
        <v>0.0624974</v>
      </c>
      <c r="DR28">
        <v>6.90685</v>
      </c>
      <c r="DS28">
        <v>-27.8196</v>
      </c>
      <c r="DT28">
        <v>1500.09</v>
      </c>
      <c r="DU28">
        <v>0.972996</v>
      </c>
      <c r="DV28">
        <v>0.0270037</v>
      </c>
      <c r="DW28">
        <v>0</v>
      </c>
      <c r="DX28">
        <v>777.681</v>
      </c>
      <c r="DY28">
        <v>4.99931</v>
      </c>
      <c r="DZ28">
        <v>21929.8</v>
      </c>
      <c r="EA28">
        <v>13260</v>
      </c>
      <c r="EB28">
        <v>36.625</v>
      </c>
      <c r="EC28">
        <v>38.437</v>
      </c>
      <c r="ED28">
        <v>37.75</v>
      </c>
      <c r="EE28">
        <v>34.875</v>
      </c>
      <c r="EF28">
        <v>38.062</v>
      </c>
      <c r="EG28">
        <v>1454.72</v>
      </c>
      <c r="EH28">
        <v>40.37</v>
      </c>
      <c r="EI28">
        <v>0</v>
      </c>
      <c r="EJ28">
        <v>91.70000004768372</v>
      </c>
      <c r="EK28">
        <v>0</v>
      </c>
      <c r="EL28">
        <v>550.8011620678301</v>
      </c>
      <c r="EM28">
        <v>1.084886630929493</v>
      </c>
      <c r="EN28">
        <v>-20.58448104243359</v>
      </c>
      <c r="EO28">
        <v>26789.51616068489</v>
      </c>
      <c r="EP28">
        <v>15</v>
      </c>
      <c r="EQ28">
        <v>1657897329</v>
      </c>
      <c r="ER28" t="s">
        <v>455</v>
      </c>
      <c r="ES28">
        <v>1657897306.5</v>
      </c>
      <c r="ET28">
        <v>1657897329</v>
      </c>
      <c r="EU28">
        <v>11</v>
      </c>
      <c r="EV28">
        <v>0.884</v>
      </c>
      <c r="EW28">
        <v>-0.05</v>
      </c>
      <c r="EX28">
        <v>11.58</v>
      </c>
      <c r="EY28">
        <v>0.976</v>
      </c>
      <c r="EZ28">
        <v>4</v>
      </c>
      <c r="FA28">
        <v>0</v>
      </c>
      <c r="FB28">
        <v>0.3</v>
      </c>
      <c r="FC28">
        <v>0.05</v>
      </c>
      <c r="FD28">
        <v>-8.662901208910718</v>
      </c>
      <c r="FE28">
        <v>-0.1226975661699095</v>
      </c>
      <c r="FF28">
        <v>33.2568851442253</v>
      </c>
      <c r="FG28">
        <v>1</v>
      </c>
      <c r="FH28">
        <v>2.293121242947505</v>
      </c>
      <c r="FI28">
        <v>0.0008753406340055646</v>
      </c>
      <c r="FJ28">
        <v>2.559672632124113</v>
      </c>
      <c r="FK28">
        <v>1</v>
      </c>
      <c r="FL28">
        <v>2</v>
      </c>
      <c r="FM28">
        <v>2</v>
      </c>
      <c r="FN28" t="s">
        <v>406</v>
      </c>
      <c r="FO28">
        <v>3.1827</v>
      </c>
      <c r="FP28">
        <v>2.79679</v>
      </c>
      <c r="FQ28">
        <v>-0.00132235</v>
      </c>
      <c r="FR28">
        <v>0.00129259</v>
      </c>
      <c r="FS28">
        <v>0.0548457</v>
      </c>
      <c r="FT28">
        <v>0.00575609</v>
      </c>
      <c r="FU28">
        <v>31611.9</v>
      </c>
      <c r="FV28">
        <v>24953.3</v>
      </c>
      <c r="FW28">
        <v>29616.5</v>
      </c>
      <c r="FX28">
        <v>24415.2</v>
      </c>
      <c r="FY28">
        <v>35789.3</v>
      </c>
      <c r="FZ28">
        <v>35484</v>
      </c>
      <c r="GA28">
        <v>41583.2</v>
      </c>
      <c r="GB28">
        <v>39843.6</v>
      </c>
      <c r="GC28">
        <v>2.2271</v>
      </c>
      <c r="GD28">
        <v>1.92995</v>
      </c>
      <c r="GE28">
        <v>0.10426</v>
      </c>
      <c r="GF28">
        <v>0</v>
      </c>
      <c r="GG28">
        <v>22.9344</v>
      </c>
      <c r="GH28">
        <v>999.9</v>
      </c>
      <c r="GI28">
        <v>46.9</v>
      </c>
      <c r="GJ28">
        <v>27.1</v>
      </c>
      <c r="GK28">
        <v>16.6482</v>
      </c>
      <c r="GL28">
        <v>61.826</v>
      </c>
      <c r="GM28">
        <v>41.7788</v>
      </c>
      <c r="GN28">
        <v>1</v>
      </c>
      <c r="GO28">
        <v>-0.30391</v>
      </c>
      <c r="GP28">
        <v>-5.02188</v>
      </c>
      <c r="GQ28">
        <v>20.1888</v>
      </c>
      <c r="GR28">
        <v>5.22822</v>
      </c>
      <c r="GS28">
        <v>11.9071</v>
      </c>
      <c r="GT28">
        <v>4.9653</v>
      </c>
      <c r="GU28">
        <v>3.292</v>
      </c>
      <c r="GV28">
        <v>9999</v>
      </c>
      <c r="GW28">
        <v>9999</v>
      </c>
      <c r="GX28">
        <v>9999</v>
      </c>
      <c r="GY28">
        <v>999.9</v>
      </c>
      <c r="GZ28">
        <v>1.87682</v>
      </c>
      <c r="HA28">
        <v>1.875</v>
      </c>
      <c r="HB28">
        <v>1.8737</v>
      </c>
      <c r="HC28">
        <v>1.87286</v>
      </c>
      <c r="HD28">
        <v>1.8744</v>
      </c>
      <c r="HE28">
        <v>1.86933</v>
      </c>
      <c r="HF28">
        <v>1.87363</v>
      </c>
      <c r="HG28">
        <v>1.87867</v>
      </c>
      <c r="HH28">
        <v>0</v>
      </c>
      <c r="HI28">
        <v>0</v>
      </c>
      <c r="HJ28">
        <v>0</v>
      </c>
      <c r="HK28">
        <v>0</v>
      </c>
      <c r="HL28" t="s">
        <v>407</v>
      </c>
      <c r="HM28" t="s">
        <v>408</v>
      </c>
      <c r="HN28" t="s">
        <v>409</v>
      </c>
      <c r="HO28" t="s">
        <v>410</v>
      </c>
      <c r="HP28" t="s">
        <v>410</v>
      </c>
      <c r="HQ28" t="s">
        <v>409</v>
      </c>
      <c r="HR28">
        <v>0</v>
      </c>
      <c r="HS28">
        <v>100</v>
      </c>
      <c r="HT28">
        <v>100</v>
      </c>
      <c r="HU28">
        <v>11.58</v>
      </c>
      <c r="HV28">
        <v>0.976</v>
      </c>
      <c r="HW28">
        <v>10.80967537167497</v>
      </c>
      <c r="HX28">
        <v>0.01542267289107943</v>
      </c>
      <c r="HY28">
        <v>-6.329640684948402E-06</v>
      </c>
      <c r="HZ28">
        <v>1.140810577693691E-09</v>
      </c>
      <c r="IA28">
        <v>1.079846152070455</v>
      </c>
      <c r="IB28">
        <v>0.1101198971779786</v>
      </c>
      <c r="IC28">
        <v>-0.003534826394514762</v>
      </c>
      <c r="ID28">
        <v>8.753130318969657E-05</v>
      </c>
      <c r="IE28">
        <v>-6</v>
      </c>
      <c r="IF28">
        <v>1975</v>
      </c>
      <c r="IG28">
        <v>-0</v>
      </c>
      <c r="IH28">
        <v>19</v>
      </c>
      <c r="II28">
        <v>1.3</v>
      </c>
      <c r="IJ28">
        <v>7.8</v>
      </c>
      <c r="IK28">
        <v>0.0317383</v>
      </c>
      <c r="IL28">
        <v>4.99756</v>
      </c>
      <c r="IM28">
        <v>1.42578</v>
      </c>
      <c r="IN28">
        <v>2.28516</v>
      </c>
      <c r="IO28">
        <v>1.54785</v>
      </c>
      <c r="IP28">
        <v>2.31445</v>
      </c>
      <c r="IQ28">
        <v>31.0636</v>
      </c>
      <c r="IR28">
        <v>15.2791</v>
      </c>
      <c r="IS28">
        <v>18</v>
      </c>
      <c r="IT28">
        <v>626.8680000000001</v>
      </c>
      <c r="IU28">
        <v>424.549</v>
      </c>
      <c r="IV28">
        <v>29.836</v>
      </c>
      <c r="IW28">
        <v>23.2901</v>
      </c>
      <c r="IX28">
        <v>29.9995</v>
      </c>
      <c r="IY28">
        <v>23.1692</v>
      </c>
      <c r="IZ28">
        <v>23.1031</v>
      </c>
      <c r="JA28">
        <v>0</v>
      </c>
      <c r="JB28">
        <v>99.39319999999999</v>
      </c>
      <c r="JC28">
        <v>0</v>
      </c>
      <c r="JD28">
        <v>29.8968</v>
      </c>
      <c r="JE28">
        <v>50.9364</v>
      </c>
      <c r="JF28">
        <v>18.9759</v>
      </c>
      <c r="JG28">
        <v>97.4984</v>
      </c>
      <c r="JH28">
        <v>101.36</v>
      </c>
    </row>
    <row r="29" spans="1:268">
      <c r="A29">
        <v>13</v>
      </c>
      <c r="B29">
        <v>1657897405</v>
      </c>
      <c r="C29">
        <v>1805.400000095367</v>
      </c>
      <c r="D29" t="s">
        <v>456</v>
      </c>
      <c r="E29" t="s">
        <v>457</v>
      </c>
      <c r="F29" t="s">
        <v>396</v>
      </c>
      <c r="G29" t="s">
        <v>397</v>
      </c>
      <c r="H29" t="s">
        <v>398</v>
      </c>
      <c r="J29" t="s">
        <v>399</v>
      </c>
      <c r="K29" t="s">
        <v>400</v>
      </c>
      <c r="L29" t="s">
        <v>401</v>
      </c>
      <c r="M29">
        <v>1657897405</v>
      </c>
      <c r="N29">
        <f>(O29)/1000</f>
        <v>0</v>
      </c>
      <c r="O29">
        <f>1000*CY29*AM29*(CU29-CV29)/(100*CN29*(1000-AM29*CU29))</f>
        <v>0</v>
      </c>
      <c r="P29">
        <f>CY29*AM29*(CT29-CS29*(1000-AM29*CV29)/(1000-AM29*CU29))/(100*CN29)</f>
        <v>0</v>
      </c>
      <c r="Q29">
        <f>CS29 - IF(AM29&gt;1, P29*CN29*100.0/(AO29*DG29), 0)</f>
        <v>0</v>
      </c>
      <c r="R29">
        <f>((X29-N29/2)*Q29-P29)/(X29+N29/2)</f>
        <v>0</v>
      </c>
      <c r="S29">
        <f>R29*(CZ29+DA29)/1000.0</f>
        <v>0</v>
      </c>
      <c r="T29">
        <f>(CS29 - IF(AM29&gt;1, P29*CN29*100.0/(AO29*DG29), 0))*(CZ29+DA29)/1000.0</f>
        <v>0</v>
      </c>
      <c r="U29">
        <f>2.0/((1/W29-1/V29)+SIGN(W29)*SQRT((1/W29-1/V29)*(1/W29-1/V29) + 4*CO29/((CO29+1)*(CO29+1))*(2*1/W29*1/V29-1/V29*1/V29)))</f>
        <v>0</v>
      </c>
      <c r="V29">
        <f>IF(LEFT(CP29,1)&lt;&gt;"0",IF(LEFT(CP29,1)="1",3.0,CQ29),$D$5+$E$5*(DG29*CZ29/($K$5*1000))+$F$5*(DG29*CZ29/($K$5*1000))*MAX(MIN(CN29,$J$5),$I$5)*MAX(MIN(CN29,$J$5),$I$5)+$G$5*MAX(MIN(CN29,$J$5),$I$5)*(DG29*CZ29/($K$5*1000))+$H$5*(DG29*CZ29/($K$5*1000))*(DG29*CZ29/($K$5*1000)))</f>
        <v>0</v>
      </c>
      <c r="W29">
        <f>N29*(1000-(1000*0.61365*exp(17.502*AA29/(240.97+AA29))/(CZ29+DA29)+CU29)/2)/(1000*0.61365*exp(17.502*AA29/(240.97+AA29))/(CZ29+DA29)-CU29)</f>
        <v>0</v>
      </c>
      <c r="X29">
        <f>1/((CO29+1)/(U29/1.6)+1/(V29/1.37)) + CO29/((CO29+1)/(U29/1.6) + CO29/(V29/1.37))</f>
        <v>0</v>
      </c>
      <c r="Y29">
        <f>(CJ29*CM29)</f>
        <v>0</v>
      </c>
      <c r="Z29">
        <f>(DB29+(Y29+2*0.95*5.67E-8*(((DB29+$B$7)+273)^4-(DB29+273)^4)-44100*N29)/(1.84*29.3*V29+8*0.95*5.67E-8*(DB29+273)^3))</f>
        <v>0</v>
      </c>
      <c r="AA29">
        <f>($C$7*DC29+$D$7*DD29+$E$7*Z29)</f>
        <v>0</v>
      </c>
      <c r="AB29">
        <f>0.61365*exp(17.502*AA29/(240.97+AA29))</f>
        <v>0</v>
      </c>
      <c r="AC29">
        <f>(AD29/AE29*100)</f>
        <v>0</v>
      </c>
      <c r="AD29">
        <f>CU29*(CZ29+DA29)/1000</f>
        <v>0</v>
      </c>
      <c r="AE29">
        <f>0.61365*exp(17.502*DB29/(240.97+DB29))</f>
        <v>0</v>
      </c>
      <c r="AF29">
        <f>(AB29-CU29*(CZ29+DA29)/1000)</f>
        <v>0</v>
      </c>
      <c r="AG29">
        <f>(-N29*44100)</f>
        <v>0</v>
      </c>
      <c r="AH29">
        <f>2*29.3*V29*0.92*(DB29-AA29)</f>
        <v>0</v>
      </c>
      <c r="AI29">
        <f>2*0.95*5.67E-8*(((DB29+$B$7)+273)^4-(AA29+273)^4)</f>
        <v>0</v>
      </c>
      <c r="AJ29">
        <f>Y29+AI29+AG29+AH29</f>
        <v>0</v>
      </c>
      <c r="AK29">
        <v>0</v>
      </c>
      <c r="AL29">
        <v>0</v>
      </c>
      <c r="AM29">
        <f>IF(AK29*$H$13&gt;=AO29,1.0,(AO29/(AO29-AK29*$H$13)))</f>
        <v>0</v>
      </c>
      <c r="AN29">
        <f>(AM29-1)*100</f>
        <v>0</v>
      </c>
      <c r="AO29">
        <f>MAX(0,($B$13+$C$13*DG29)/(1+$D$13*DG29)*CZ29/(DB29+273)*$E$13)</f>
        <v>0</v>
      </c>
      <c r="AP29" t="s">
        <v>402</v>
      </c>
      <c r="AQ29">
        <v>0</v>
      </c>
      <c r="AR29">
        <v>0</v>
      </c>
      <c r="AS29">
        <v>0</v>
      </c>
      <c r="AT29">
        <f>1-AR29/AS29</f>
        <v>0</v>
      </c>
      <c r="AU29">
        <v>-1</v>
      </c>
      <c r="AV29" t="s">
        <v>458</v>
      </c>
      <c r="AW29">
        <v>10454.6</v>
      </c>
      <c r="AX29">
        <v>557.2748266432674</v>
      </c>
      <c r="AY29">
        <v>862.59</v>
      </c>
      <c r="AZ29">
        <f>1-AX29/AY29</f>
        <v>0</v>
      </c>
      <c r="BA29">
        <v>0.5</v>
      </c>
      <c r="BB29">
        <f>CK29</f>
        <v>0</v>
      </c>
      <c r="BC29">
        <f>P29</f>
        <v>0</v>
      </c>
      <c r="BD29">
        <f>AZ29*BA29*BB29</f>
        <v>0</v>
      </c>
      <c r="BE29">
        <f>(BC29-AU29)/BB29</f>
        <v>0</v>
      </c>
      <c r="BF29">
        <f>(AS29-AY29)/AY29</f>
        <v>0</v>
      </c>
      <c r="BG29">
        <f>AR29/(AT29+AR29/AY29)</f>
        <v>0</v>
      </c>
      <c r="BH29" t="s">
        <v>402</v>
      </c>
      <c r="BI29">
        <v>0</v>
      </c>
      <c r="BJ29">
        <f>IF(BI29&lt;&gt;0, BI29, BG29)</f>
        <v>0</v>
      </c>
      <c r="BK29">
        <f>1-BJ29/AY29</f>
        <v>0</v>
      </c>
      <c r="BL29">
        <f>(AY29-AX29)/(AY29-BJ29)</f>
        <v>0</v>
      </c>
      <c r="BM29">
        <f>(AS29-AY29)/(AS29-BJ29)</f>
        <v>0</v>
      </c>
      <c r="BN29">
        <f>(AY29-AX29)/(AY29-AR29)</f>
        <v>0</v>
      </c>
      <c r="BO29">
        <f>(AS29-AY29)/(AS29-AR29)</f>
        <v>0</v>
      </c>
      <c r="BP29">
        <f>(BL29*BJ29/AX29)</f>
        <v>0</v>
      </c>
      <c r="BQ29">
        <f>(1-BP29)</f>
        <v>0</v>
      </c>
      <c r="BR29" t="s">
        <v>402</v>
      </c>
      <c r="BS29" t="s">
        <v>402</v>
      </c>
      <c r="BT29" t="s">
        <v>402</v>
      </c>
      <c r="BU29" t="s">
        <v>402</v>
      </c>
      <c r="BV29" t="s">
        <v>402</v>
      </c>
      <c r="BW29" t="s">
        <v>402</v>
      </c>
      <c r="BX29" t="s">
        <v>402</v>
      </c>
      <c r="BY29" t="s">
        <v>402</v>
      </c>
      <c r="BZ29" t="s">
        <v>402</v>
      </c>
      <c r="CA29" t="s">
        <v>402</v>
      </c>
      <c r="CB29" t="s">
        <v>402</v>
      </c>
      <c r="CC29" t="s">
        <v>402</v>
      </c>
      <c r="CD29" t="s">
        <v>402</v>
      </c>
      <c r="CE29" t="s">
        <v>402</v>
      </c>
      <c r="CF29" t="s">
        <v>402</v>
      </c>
      <c r="CG29" t="s">
        <v>402</v>
      </c>
      <c r="CH29" t="s">
        <v>402</v>
      </c>
      <c r="CI29" t="s">
        <v>402</v>
      </c>
      <c r="CJ29">
        <f>$B$11*DH29+$C$11*DI29+$F$11*DT29*(1-DW29)</f>
        <v>0</v>
      </c>
      <c r="CK29">
        <f>CJ29*CL29</f>
        <v>0</v>
      </c>
      <c r="CL29">
        <f>($B$11*$D$9+$C$11*$D$9+$F$11*((EG29+DY29)/MAX(EG29+DY29+EH29, 0.1)*$I$9+EH29/MAX(EG29+DY29+EH29, 0.1)*$J$9))/($B$11+$C$11+$F$11)</f>
        <v>0</v>
      </c>
      <c r="CM29">
        <f>($B$11*$K$9+$C$11*$K$9+$F$11*((EG29+DY29)/MAX(EG29+DY29+EH29, 0.1)*$P$9+EH29/MAX(EG29+DY29+EH29, 0.1)*$Q$9))/($B$11+$C$11+$F$11)</f>
        <v>0</v>
      </c>
      <c r="CN29">
        <v>6</v>
      </c>
      <c r="CO29">
        <v>0.5</v>
      </c>
      <c r="CP29" t="s">
        <v>404</v>
      </c>
      <c r="CQ29">
        <v>2</v>
      </c>
      <c r="CR29">
        <v>1657897405</v>
      </c>
      <c r="CS29">
        <v>393.241</v>
      </c>
      <c r="CT29">
        <v>415.5</v>
      </c>
      <c r="CU29">
        <v>9.828440000000001</v>
      </c>
      <c r="CV29">
        <v>0.428855</v>
      </c>
      <c r="CW29">
        <v>377.368</v>
      </c>
      <c r="CX29">
        <v>8.0929</v>
      </c>
      <c r="CY29">
        <v>600.276</v>
      </c>
      <c r="CZ29">
        <v>101.424</v>
      </c>
      <c r="DA29">
        <v>0.0999167</v>
      </c>
      <c r="DB29">
        <v>26.3701</v>
      </c>
      <c r="DC29">
        <v>25.1752</v>
      </c>
      <c r="DD29">
        <v>999.9</v>
      </c>
      <c r="DE29">
        <v>0</v>
      </c>
      <c r="DF29">
        <v>0</v>
      </c>
      <c r="DG29">
        <v>10008.8</v>
      </c>
      <c r="DH29">
        <v>0</v>
      </c>
      <c r="DI29">
        <v>1334.71</v>
      </c>
      <c r="DJ29">
        <v>-21.4585</v>
      </c>
      <c r="DK29">
        <v>397.953</v>
      </c>
      <c r="DL29">
        <v>415.678</v>
      </c>
      <c r="DM29">
        <v>9.39958</v>
      </c>
      <c r="DN29">
        <v>415.5</v>
      </c>
      <c r="DO29">
        <v>0.428855</v>
      </c>
      <c r="DP29">
        <v>0.996842</v>
      </c>
      <c r="DQ29">
        <v>0.0434963</v>
      </c>
      <c r="DR29">
        <v>6.87031</v>
      </c>
      <c r="DS29">
        <v>-31.6539</v>
      </c>
      <c r="DT29">
        <v>1499.99</v>
      </c>
      <c r="DU29">
        <v>0.9729910000000001</v>
      </c>
      <c r="DV29">
        <v>0.0270089</v>
      </c>
      <c r="DW29">
        <v>0</v>
      </c>
      <c r="DX29">
        <v>730.638</v>
      </c>
      <c r="DY29">
        <v>4.99931</v>
      </c>
      <c r="DZ29">
        <v>21196.3</v>
      </c>
      <c r="EA29">
        <v>13259.1</v>
      </c>
      <c r="EB29">
        <v>38.375</v>
      </c>
      <c r="EC29">
        <v>39.875</v>
      </c>
      <c r="ED29">
        <v>39.125</v>
      </c>
      <c r="EE29">
        <v>35.875</v>
      </c>
      <c r="EF29">
        <v>39.375</v>
      </c>
      <c r="EG29">
        <v>1454.61</v>
      </c>
      <c r="EH29">
        <v>40.38</v>
      </c>
      <c r="EI29">
        <v>0</v>
      </c>
      <c r="EJ29">
        <v>115.9000000953674</v>
      </c>
      <c r="EK29">
        <v>0</v>
      </c>
      <c r="EL29">
        <v>557.2748266432674</v>
      </c>
      <c r="EM29">
        <v>1.153337494577263</v>
      </c>
      <c r="EN29">
        <v>-22.05097854719045</v>
      </c>
      <c r="EO29">
        <v>26654.3432929164</v>
      </c>
      <c r="EP29">
        <v>15</v>
      </c>
      <c r="EQ29">
        <v>1657897426</v>
      </c>
      <c r="ER29" t="s">
        <v>459</v>
      </c>
      <c r="ES29">
        <v>1657897426</v>
      </c>
      <c r="ET29">
        <v>1657897329</v>
      </c>
      <c r="EU29">
        <v>12</v>
      </c>
      <c r="EV29">
        <v>-1.056</v>
      </c>
      <c r="EW29">
        <v>-0.05</v>
      </c>
      <c r="EX29">
        <v>15.873</v>
      </c>
      <c r="EY29">
        <v>0.976</v>
      </c>
      <c r="EZ29">
        <v>417</v>
      </c>
      <c r="FA29">
        <v>0</v>
      </c>
      <c r="FB29">
        <v>0.08</v>
      </c>
      <c r="FC29">
        <v>0.05</v>
      </c>
      <c r="FD29">
        <v>-9.317736923664842</v>
      </c>
      <c r="FE29">
        <v>-0.1278941659724076</v>
      </c>
      <c r="FF29">
        <v>38.7026913504524</v>
      </c>
      <c r="FG29">
        <v>1</v>
      </c>
      <c r="FH29">
        <v>2.41469109283371</v>
      </c>
      <c r="FI29">
        <v>0.002027904109822965</v>
      </c>
      <c r="FJ29">
        <v>2.71777313057477</v>
      </c>
      <c r="FK29">
        <v>1</v>
      </c>
      <c r="FL29">
        <v>2</v>
      </c>
      <c r="FM29">
        <v>2</v>
      </c>
      <c r="FN29" t="s">
        <v>406</v>
      </c>
      <c r="FO29">
        <v>3.18291</v>
      </c>
      <c r="FP29">
        <v>2.79694</v>
      </c>
      <c r="FQ29">
        <v>0.0979394</v>
      </c>
      <c r="FR29">
        <v>0.10589</v>
      </c>
      <c r="FS29">
        <v>0.054981</v>
      </c>
      <c r="FT29">
        <v>0.0040577</v>
      </c>
      <c r="FU29">
        <v>28483.8</v>
      </c>
      <c r="FV29">
        <v>22344.1</v>
      </c>
      <c r="FW29">
        <v>29621.6</v>
      </c>
      <c r="FX29">
        <v>24419.3</v>
      </c>
      <c r="FY29">
        <v>35794.3</v>
      </c>
      <c r="FZ29">
        <v>35554</v>
      </c>
      <c r="GA29">
        <v>41590.4</v>
      </c>
      <c r="GB29">
        <v>39849.7</v>
      </c>
      <c r="GC29">
        <v>2.22687</v>
      </c>
      <c r="GD29">
        <v>1.93055</v>
      </c>
      <c r="GE29">
        <v>0.127316</v>
      </c>
      <c r="GF29">
        <v>0</v>
      </c>
      <c r="GG29">
        <v>23.0833</v>
      </c>
      <c r="GH29">
        <v>999.9</v>
      </c>
      <c r="GI29">
        <v>42.2</v>
      </c>
      <c r="GJ29">
        <v>27.2</v>
      </c>
      <c r="GK29">
        <v>15.0679</v>
      </c>
      <c r="GL29">
        <v>62.546</v>
      </c>
      <c r="GM29">
        <v>41.2059</v>
      </c>
      <c r="GN29">
        <v>1</v>
      </c>
      <c r="GO29">
        <v>-0.318369</v>
      </c>
      <c r="GP29">
        <v>-1.04569</v>
      </c>
      <c r="GQ29">
        <v>20.2599</v>
      </c>
      <c r="GR29">
        <v>5.22807</v>
      </c>
      <c r="GS29">
        <v>11.9021</v>
      </c>
      <c r="GT29">
        <v>4.965</v>
      </c>
      <c r="GU29">
        <v>3.292</v>
      </c>
      <c r="GV29">
        <v>9999</v>
      </c>
      <c r="GW29">
        <v>9999</v>
      </c>
      <c r="GX29">
        <v>9999</v>
      </c>
      <c r="GY29">
        <v>999.9</v>
      </c>
      <c r="GZ29">
        <v>1.87677</v>
      </c>
      <c r="HA29">
        <v>1.87501</v>
      </c>
      <c r="HB29">
        <v>1.87366</v>
      </c>
      <c r="HC29">
        <v>1.87285</v>
      </c>
      <c r="HD29">
        <v>1.87439</v>
      </c>
      <c r="HE29">
        <v>1.86934</v>
      </c>
      <c r="HF29">
        <v>1.87362</v>
      </c>
      <c r="HG29">
        <v>1.87867</v>
      </c>
      <c r="HH29">
        <v>0</v>
      </c>
      <c r="HI29">
        <v>0</v>
      </c>
      <c r="HJ29">
        <v>0</v>
      </c>
      <c r="HK29">
        <v>0</v>
      </c>
      <c r="HL29" t="s">
        <v>407</v>
      </c>
      <c r="HM29" t="s">
        <v>408</v>
      </c>
      <c r="HN29" t="s">
        <v>409</v>
      </c>
      <c r="HO29" t="s">
        <v>410</v>
      </c>
      <c r="HP29" t="s">
        <v>410</v>
      </c>
      <c r="HQ29" t="s">
        <v>409</v>
      </c>
      <c r="HR29">
        <v>0</v>
      </c>
      <c r="HS29">
        <v>100</v>
      </c>
      <c r="HT29">
        <v>100</v>
      </c>
      <c r="HU29">
        <v>15.873</v>
      </c>
      <c r="HV29">
        <v>1.7355</v>
      </c>
      <c r="HW29">
        <v>11.69340525705968</v>
      </c>
      <c r="HX29">
        <v>0.01542267289107943</v>
      </c>
      <c r="HY29">
        <v>-6.329640684948402E-06</v>
      </c>
      <c r="HZ29">
        <v>1.140810577693691E-09</v>
      </c>
      <c r="IA29">
        <v>1.029472662858937</v>
      </c>
      <c r="IB29">
        <v>0.1101198971779786</v>
      </c>
      <c r="IC29">
        <v>-0.003534826394514762</v>
      </c>
      <c r="ID29">
        <v>8.753130318969657E-05</v>
      </c>
      <c r="IE29">
        <v>-6</v>
      </c>
      <c r="IF29">
        <v>1975</v>
      </c>
      <c r="IG29">
        <v>-0</v>
      </c>
      <c r="IH29">
        <v>19</v>
      </c>
      <c r="II29">
        <v>1.6</v>
      </c>
      <c r="IJ29">
        <v>1.3</v>
      </c>
      <c r="IK29">
        <v>1.06323</v>
      </c>
      <c r="IL29">
        <v>2.43774</v>
      </c>
      <c r="IM29">
        <v>1.42578</v>
      </c>
      <c r="IN29">
        <v>2.28516</v>
      </c>
      <c r="IO29">
        <v>1.54785</v>
      </c>
      <c r="IP29">
        <v>2.39746</v>
      </c>
      <c r="IQ29">
        <v>30.9769</v>
      </c>
      <c r="IR29">
        <v>15.3141</v>
      </c>
      <c r="IS29">
        <v>18</v>
      </c>
      <c r="IT29">
        <v>626.117</v>
      </c>
      <c r="IU29">
        <v>424.467</v>
      </c>
      <c r="IV29">
        <v>26.9945</v>
      </c>
      <c r="IW29">
        <v>23.1972</v>
      </c>
      <c r="IX29">
        <v>29.9998</v>
      </c>
      <c r="IY29">
        <v>23.118</v>
      </c>
      <c r="IZ29">
        <v>23.0513</v>
      </c>
      <c r="JA29">
        <v>21.2999</v>
      </c>
      <c r="JB29">
        <v>99.39319999999999</v>
      </c>
      <c r="JC29">
        <v>0</v>
      </c>
      <c r="JD29">
        <v>26.8319</v>
      </c>
      <c r="JE29">
        <v>416.058</v>
      </c>
      <c r="JF29">
        <v>18.9759</v>
      </c>
      <c r="JG29">
        <v>97.51519999999999</v>
      </c>
      <c r="JH29">
        <v>101.376</v>
      </c>
    </row>
    <row r="30" spans="1:268">
      <c r="A30">
        <v>14</v>
      </c>
      <c r="B30">
        <v>1657897502</v>
      </c>
      <c r="C30">
        <v>1902.400000095367</v>
      </c>
      <c r="D30" t="s">
        <v>460</v>
      </c>
      <c r="E30" t="s">
        <v>461</v>
      </c>
      <c r="F30" t="s">
        <v>396</v>
      </c>
      <c r="G30" t="s">
        <v>397</v>
      </c>
      <c r="H30" t="s">
        <v>398</v>
      </c>
      <c r="J30" t="s">
        <v>399</v>
      </c>
      <c r="K30" t="s">
        <v>400</v>
      </c>
      <c r="L30" t="s">
        <v>401</v>
      </c>
      <c r="M30">
        <v>1657897502</v>
      </c>
      <c r="N30">
        <f>(O30)/1000</f>
        <v>0</v>
      </c>
      <c r="O30">
        <f>1000*CY30*AM30*(CU30-CV30)/(100*CN30*(1000-AM30*CU30))</f>
        <v>0</v>
      </c>
      <c r="P30">
        <f>CY30*AM30*(CT30-CS30*(1000-AM30*CV30)/(1000-AM30*CU30))/(100*CN30)</f>
        <v>0</v>
      </c>
      <c r="Q30">
        <f>CS30 - IF(AM30&gt;1, P30*CN30*100.0/(AO30*DG30), 0)</f>
        <v>0</v>
      </c>
      <c r="R30">
        <f>((X30-N30/2)*Q30-P30)/(X30+N30/2)</f>
        <v>0</v>
      </c>
      <c r="S30">
        <f>R30*(CZ30+DA30)/1000.0</f>
        <v>0</v>
      </c>
      <c r="T30">
        <f>(CS30 - IF(AM30&gt;1, P30*CN30*100.0/(AO30*DG30), 0))*(CZ30+DA30)/1000.0</f>
        <v>0</v>
      </c>
      <c r="U30">
        <f>2.0/((1/W30-1/V30)+SIGN(W30)*SQRT((1/W30-1/V30)*(1/W30-1/V30) + 4*CO30/((CO30+1)*(CO30+1))*(2*1/W30*1/V30-1/V30*1/V30)))</f>
        <v>0</v>
      </c>
      <c r="V30">
        <f>IF(LEFT(CP30,1)&lt;&gt;"0",IF(LEFT(CP30,1)="1",3.0,CQ30),$D$5+$E$5*(DG30*CZ30/($K$5*1000))+$F$5*(DG30*CZ30/($K$5*1000))*MAX(MIN(CN30,$J$5),$I$5)*MAX(MIN(CN30,$J$5),$I$5)+$G$5*MAX(MIN(CN30,$J$5),$I$5)*(DG30*CZ30/($K$5*1000))+$H$5*(DG30*CZ30/($K$5*1000))*(DG30*CZ30/($K$5*1000)))</f>
        <v>0</v>
      </c>
      <c r="W30">
        <f>N30*(1000-(1000*0.61365*exp(17.502*AA30/(240.97+AA30))/(CZ30+DA30)+CU30)/2)/(1000*0.61365*exp(17.502*AA30/(240.97+AA30))/(CZ30+DA30)-CU30)</f>
        <v>0</v>
      </c>
      <c r="X30">
        <f>1/((CO30+1)/(U30/1.6)+1/(V30/1.37)) + CO30/((CO30+1)/(U30/1.6) + CO30/(V30/1.37))</f>
        <v>0</v>
      </c>
      <c r="Y30">
        <f>(CJ30*CM30)</f>
        <v>0</v>
      </c>
      <c r="Z30">
        <f>(DB30+(Y30+2*0.95*5.67E-8*(((DB30+$B$7)+273)^4-(DB30+273)^4)-44100*N30)/(1.84*29.3*V30+8*0.95*5.67E-8*(DB30+273)^3))</f>
        <v>0</v>
      </c>
      <c r="AA30">
        <f>($C$7*DC30+$D$7*DD30+$E$7*Z30)</f>
        <v>0</v>
      </c>
      <c r="AB30">
        <f>0.61365*exp(17.502*AA30/(240.97+AA30))</f>
        <v>0</v>
      </c>
      <c r="AC30">
        <f>(AD30/AE30*100)</f>
        <v>0</v>
      </c>
      <c r="AD30">
        <f>CU30*(CZ30+DA30)/1000</f>
        <v>0</v>
      </c>
      <c r="AE30">
        <f>0.61365*exp(17.502*DB30/(240.97+DB30))</f>
        <v>0</v>
      </c>
      <c r="AF30">
        <f>(AB30-CU30*(CZ30+DA30)/1000)</f>
        <v>0</v>
      </c>
      <c r="AG30">
        <f>(-N30*44100)</f>
        <v>0</v>
      </c>
      <c r="AH30">
        <f>2*29.3*V30*0.92*(DB30-AA30)</f>
        <v>0</v>
      </c>
      <c r="AI30">
        <f>2*0.95*5.67E-8*(((DB30+$B$7)+273)^4-(AA30+273)^4)</f>
        <v>0</v>
      </c>
      <c r="AJ30">
        <f>Y30+AI30+AG30+AH30</f>
        <v>0</v>
      </c>
      <c r="AK30">
        <v>0</v>
      </c>
      <c r="AL30">
        <v>0</v>
      </c>
      <c r="AM30">
        <f>IF(AK30*$H$13&gt;=AO30,1.0,(AO30/(AO30-AK30*$H$13)))</f>
        <v>0</v>
      </c>
      <c r="AN30">
        <f>(AM30-1)*100</f>
        <v>0</v>
      </c>
      <c r="AO30">
        <f>MAX(0,($B$13+$C$13*DG30)/(1+$D$13*DG30)*CZ30/(DB30+273)*$E$13)</f>
        <v>0</v>
      </c>
      <c r="AP30" t="s">
        <v>402</v>
      </c>
      <c r="AQ30">
        <v>0</v>
      </c>
      <c r="AR30">
        <v>0</v>
      </c>
      <c r="AS30">
        <v>0</v>
      </c>
      <c r="AT30">
        <f>1-AR30/AS30</f>
        <v>0</v>
      </c>
      <c r="AU30">
        <v>-1</v>
      </c>
      <c r="AV30" t="s">
        <v>462</v>
      </c>
      <c r="AW30">
        <v>10449</v>
      </c>
      <c r="AX30">
        <v>561.7618586936237</v>
      </c>
      <c r="AY30">
        <v>869.9400000000001</v>
      </c>
      <c r="AZ30">
        <f>1-AX30/AY30</f>
        <v>0</v>
      </c>
      <c r="BA30">
        <v>0.5</v>
      </c>
      <c r="BB30">
        <f>CK30</f>
        <v>0</v>
      </c>
      <c r="BC30">
        <f>P30</f>
        <v>0</v>
      </c>
      <c r="BD30">
        <f>AZ30*BA30*BB30</f>
        <v>0</v>
      </c>
      <c r="BE30">
        <f>(BC30-AU30)/BB30</f>
        <v>0</v>
      </c>
      <c r="BF30">
        <f>(AS30-AY30)/AY30</f>
        <v>0</v>
      </c>
      <c r="BG30">
        <f>AR30/(AT30+AR30/AY30)</f>
        <v>0</v>
      </c>
      <c r="BH30" t="s">
        <v>402</v>
      </c>
      <c r="BI30">
        <v>0</v>
      </c>
      <c r="BJ30">
        <f>IF(BI30&lt;&gt;0, BI30, BG30)</f>
        <v>0</v>
      </c>
      <c r="BK30">
        <f>1-BJ30/AY30</f>
        <v>0</v>
      </c>
      <c r="BL30">
        <f>(AY30-AX30)/(AY30-BJ30)</f>
        <v>0</v>
      </c>
      <c r="BM30">
        <f>(AS30-AY30)/(AS30-BJ30)</f>
        <v>0</v>
      </c>
      <c r="BN30">
        <f>(AY30-AX30)/(AY30-AR30)</f>
        <v>0</v>
      </c>
      <c r="BO30">
        <f>(AS30-AY30)/(AS30-AR30)</f>
        <v>0</v>
      </c>
      <c r="BP30">
        <f>(BL30*BJ30/AX30)</f>
        <v>0</v>
      </c>
      <c r="BQ30">
        <f>(1-BP30)</f>
        <v>0</v>
      </c>
      <c r="BR30" t="s">
        <v>402</v>
      </c>
      <c r="BS30" t="s">
        <v>402</v>
      </c>
      <c r="BT30" t="s">
        <v>402</v>
      </c>
      <c r="BU30" t="s">
        <v>402</v>
      </c>
      <c r="BV30" t="s">
        <v>402</v>
      </c>
      <c r="BW30" t="s">
        <v>402</v>
      </c>
      <c r="BX30" t="s">
        <v>402</v>
      </c>
      <c r="BY30" t="s">
        <v>402</v>
      </c>
      <c r="BZ30" t="s">
        <v>402</v>
      </c>
      <c r="CA30" t="s">
        <v>402</v>
      </c>
      <c r="CB30" t="s">
        <v>402</v>
      </c>
      <c r="CC30" t="s">
        <v>402</v>
      </c>
      <c r="CD30" t="s">
        <v>402</v>
      </c>
      <c r="CE30" t="s">
        <v>402</v>
      </c>
      <c r="CF30" t="s">
        <v>402</v>
      </c>
      <c r="CG30" t="s">
        <v>402</v>
      </c>
      <c r="CH30" t="s">
        <v>402</v>
      </c>
      <c r="CI30" t="s">
        <v>402</v>
      </c>
      <c r="CJ30">
        <f>$B$11*DH30+$C$11*DI30+$F$11*DT30*(1-DW30)</f>
        <v>0</v>
      </c>
      <c r="CK30">
        <f>CJ30*CL30</f>
        <v>0</v>
      </c>
      <c r="CL30">
        <f>($B$11*$D$9+$C$11*$D$9+$F$11*((EG30+DY30)/MAX(EG30+DY30+EH30, 0.1)*$I$9+EH30/MAX(EG30+DY30+EH30, 0.1)*$J$9))/($B$11+$C$11+$F$11)</f>
        <v>0</v>
      </c>
      <c r="CM30">
        <f>($B$11*$K$9+$C$11*$K$9+$F$11*((EG30+DY30)/MAX(EG30+DY30+EH30, 0.1)*$P$9+EH30/MAX(EG30+DY30+EH30, 0.1)*$Q$9))/($B$11+$C$11+$F$11)</f>
        <v>0</v>
      </c>
      <c r="CN30">
        <v>6</v>
      </c>
      <c r="CO30">
        <v>0.5</v>
      </c>
      <c r="CP30" t="s">
        <v>404</v>
      </c>
      <c r="CQ30">
        <v>2</v>
      </c>
      <c r="CR30">
        <v>1657897502</v>
      </c>
      <c r="CS30">
        <v>399.712</v>
      </c>
      <c r="CT30">
        <v>418.448</v>
      </c>
      <c r="CU30">
        <v>9.6403</v>
      </c>
      <c r="CV30">
        <v>0.369319</v>
      </c>
      <c r="CW30">
        <v>384.02</v>
      </c>
      <c r="CX30">
        <v>7.91713</v>
      </c>
      <c r="CY30">
        <v>600.283</v>
      </c>
      <c r="CZ30">
        <v>101.423</v>
      </c>
      <c r="DA30">
        <v>0.100384</v>
      </c>
      <c r="DB30">
        <v>26.0717</v>
      </c>
      <c r="DC30">
        <v>24.9588</v>
      </c>
      <c r="DD30">
        <v>999.9</v>
      </c>
      <c r="DE30">
        <v>0</v>
      </c>
      <c r="DF30">
        <v>0</v>
      </c>
      <c r="DG30">
        <v>9972.5</v>
      </c>
      <c r="DH30">
        <v>0</v>
      </c>
      <c r="DI30">
        <v>1347.2</v>
      </c>
      <c r="DJ30">
        <v>-18.7362</v>
      </c>
      <c r="DK30">
        <v>403.603</v>
      </c>
      <c r="DL30">
        <v>418.603</v>
      </c>
      <c r="DM30">
        <v>9.270989999999999</v>
      </c>
      <c r="DN30">
        <v>418.448</v>
      </c>
      <c r="DO30">
        <v>0.369319</v>
      </c>
      <c r="DP30">
        <v>0.977745</v>
      </c>
      <c r="DQ30">
        <v>0.0374573</v>
      </c>
      <c r="DR30">
        <v>6.5889</v>
      </c>
      <c r="DS30">
        <v>-33.1953</v>
      </c>
      <c r="DT30">
        <v>1500.15</v>
      </c>
      <c r="DU30">
        <v>0.973006</v>
      </c>
      <c r="DV30">
        <v>0.0269936</v>
      </c>
      <c r="DW30">
        <v>0</v>
      </c>
      <c r="DX30">
        <v>743.796</v>
      </c>
      <c r="DY30">
        <v>4.99931</v>
      </c>
      <c r="DZ30">
        <v>21016.3</v>
      </c>
      <c r="EA30">
        <v>13260.6</v>
      </c>
      <c r="EB30">
        <v>39.687</v>
      </c>
      <c r="EC30">
        <v>40.75</v>
      </c>
      <c r="ED30">
        <v>40.25</v>
      </c>
      <c r="EE30">
        <v>37</v>
      </c>
      <c r="EF30">
        <v>40.625</v>
      </c>
      <c r="EG30">
        <v>1454.79</v>
      </c>
      <c r="EH30">
        <v>40.36</v>
      </c>
      <c r="EI30">
        <v>0</v>
      </c>
      <c r="EJ30">
        <v>96.5</v>
      </c>
      <c r="EK30">
        <v>0</v>
      </c>
      <c r="EL30">
        <v>561.7618586936237</v>
      </c>
      <c r="EM30">
        <v>1.200989595130755</v>
      </c>
      <c r="EN30">
        <v>-23.37468375206304</v>
      </c>
      <c r="EO30">
        <v>26537.69469051322</v>
      </c>
      <c r="EP30">
        <v>15</v>
      </c>
      <c r="EQ30">
        <v>1657897426</v>
      </c>
      <c r="ER30" t="s">
        <v>459</v>
      </c>
      <c r="ES30">
        <v>1657897426</v>
      </c>
      <c r="ET30">
        <v>1657897329</v>
      </c>
      <c r="EU30">
        <v>12</v>
      </c>
      <c r="EV30">
        <v>-1.056</v>
      </c>
      <c r="EW30">
        <v>-0.05</v>
      </c>
      <c r="EX30">
        <v>15.873</v>
      </c>
      <c r="EY30">
        <v>0.976</v>
      </c>
      <c r="EZ30">
        <v>417</v>
      </c>
      <c r="FA30">
        <v>0</v>
      </c>
      <c r="FB30">
        <v>0.08</v>
      </c>
      <c r="FC30">
        <v>0.05</v>
      </c>
      <c r="FD30">
        <v>-9.451815546726149</v>
      </c>
      <c r="FE30">
        <v>-0.1283505652016852</v>
      </c>
      <c r="FF30">
        <v>38.24762212578707</v>
      </c>
      <c r="FG30">
        <v>1</v>
      </c>
      <c r="FH30">
        <v>2.537765092275094</v>
      </c>
      <c r="FI30">
        <v>0.003245442795625778</v>
      </c>
      <c r="FJ30">
        <v>2.850856315060027</v>
      </c>
      <c r="FK30">
        <v>1</v>
      </c>
      <c r="FL30">
        <v>2</v>
      </c>
      <c r="FM30">
        <v>2</v>
      </c>
      <c r="FN30" t="s">
        <v>406</v>
      </c>
      <c r="FO30">
        <v>3.18295</v>
      </c>
      <c r="FP30">
        <v>2.7971</v>
      </c>
      <c r="FQ30">
        <v>0.0992745</v>
      </c>
      <c r="FR30">
        <v>0.106461</v>
      </c>
      <c r="FS30">
        <v>0.0540435</v>
      </c>
      <c r="FT30">
        <v>0.00350901</v>
      </c>
      <c r="FU30">
        <v>28442.9</v>
      </c>
      <c r="FV30">
        <v>22329.7</v>
      </c>
      <c r="FW30">
        <v>29622.9</v>
      </c>
      <c r="FX30">
        <v>24419.2</v>
      </c>
      <c r="FY30">
        <v>35832.2</v>
      </c>
      <c r="FZ30">
        <v>35573.1</v>
      </c>
      <c r="GA30">
        <v>41592.6</v>
      </c>
      <c r="GB30">
        <v>39849.2</v>
      </c>
      <c r="GC30">
        <v>2.22695</v>
      </c>
      <c r="GD30">
        <v>1.93095</v>
      </c>
      <c r="GE30">
        <v>0.104629</v>
      </c>
      <c r="GF30">
        <v>0</v>
      </c>
      <c r="GG30">
        <v>23.2395</v>
      </c>
      <c r="GH30">
        <v>999.9</v>
      </c>
      <c r="GI30">
        <v>40.5</v>
      </c>
      <c r="GJ30">
        <v>27.3</v>
      </c>
      <c r="GK30">
        <v>14.547</v>
      </c>
      <c r="GL30">
        <v>62.476</v>
      </c>
      <c r="GM30">
        <v>41.0457</v>
      </c>
      <c r="GN30">
        <v>1</v>
      </c>
      <c r="GO30">
        <v>-0.318991</v>
      </c>
      <c r="GP30">
        <v>-1.63213</v>
      </c>
      <c r="GQ30">
        <v>20.2544</v>
      </c>
      <c r="GR30">
        <v>5.22717</v>
      </c>
      <c r="GS30">
        <v>11.9021</v>
      </c>
      <c r="GT30">
        <v>4.9654</v>
      </c>
      <c r="GU30">
        <v>3.292</v>
      </c>
      <c r="GV30">
        <v>9999</v>
      </c>
      <c r="GW30">
        <v>9999</v>
      </c>
      <c r="GX30">
        <v>9999</v>
      </c>
      <c r="GY30">
        <v>999.9</v>
      </c>
      <c r="GZ30">
        <v>1.8767</v>
      </c>
      <c r="HA30">
        <v>1.875</v>
      </c>
      <c r="HB30">
        <v>1.87366</v>
      </c>
      <c r="HC30">
        <v>1.87281</v>
      </c>
      <c r="HD30">
        <v>1.87439</v>
      </c>
      <c r="HE30">
        <v>1.86932</v>
      </c>
      <c r="HF30">
        <v>1.87361</v>
      </c>
      <c r="HG30">
        <v>1.87866</v>
      </c>
      <c r="HH30">
        <v>0</v>
      </c>
      <c r="HI30">
        <v>0</v>
      </c>
      <c r="HJ30">
        <v>0</v>
      </c>
      <c r="HK30">
        <v>0</v>
      </c>
      <c r="HL30" t="s">
        <v>407</v>
      </c>
      <c r="HM30" t="s">
        <v>408</v>
      </c>
      <c r="HN30" t="s">
        <v>409</v>
      </c>
      <c r="HO30" t="s">
        <v>410</v>
      </c>
      <c r="HP30" t="s">
        <v>410</v>
      </c>
      <c r="HQ30" t="s">
        <v>409</v>
      </c>
      <c r="HR30">
        <v>0</v>
      </c>
      <c r="HS30">
        <v>100</v>
      </c>
      <c r="HT30">
        <v>100</v>
      </c>
      <c r="HU30">
        <v>15.692</v>
      </c>
      <c r="HV30">
        <v>1.7232</v>
      </c>
      <c r="HW30">
        <v>10.6378208815674</v>
      </c>
      <c r="HX30">
        <v>0.01542267289107943</v>
      </c>
      <c r="HY30">
        <v>-6.329640684948402E-06</v>
      </c>
      <c r="HZ30">
        <v>1.140810577693691E-09</v>
      </c>
      <c r="IA30">
        <v>1.029472662858937</v>
      </c>
      <c r="IB30">
        <v>0.1101198971779786</v>
      </c>
      <c r="IC30">
        <v>-0.003534826394514762</v>
      </c>
      <c r="ID30">
        <v>8.753130318969657E-05</v>
      </c>
      <c r="IE30">
        <v>-6</v>
      </c>
      <c r="IF30">
        <v>1975</v>
      </c>
      <c r="IG30">
        <v>-0</v>
      </c>
      <c r="IH30">
        <v>19</v>
      </c>
      <c r="II30">
        <v>1.3</v>
      </c>
      <c r="IJ30">
        <v>2.9</v>
      </c>
      <c r="IK30">
        <v>1.06445</v>
      </c>
      <c r="IL30">
        <v>2.42798</v>
      </c>
      <c r="IM30">
        <v>1.42578</v>
      </c>
      <c r="IN30">
        <v>2.28516</v>
      </c>
      <c r="IO30">
        <v>1.54785</v>
      </c>
      <c r="IP30">
        <v>2.40479</v>
      </c>
      <c r="IQ30">
        <v>30.8686</v>
      </c>
      <c r="IR30">
        <v>15.2966</v>
      </c>
      <c r="IS30">
        <v>18</v>
      </c>
      <c r="IT30">
        <v>625.889</v>
      </c>
      <c r="IU30">
        <v>424.511</v>
      </c>
      <c r="IV30">
        <v>26.0886</v>
      </c>
      <c r="IW30">
        <v>23.1982</v>
      </c>
      <c r="IX30">
        <v>29.9997</v>
      </c>
      <c r="IY30">
        <v>23.0933</v>
      </c>
      <c r="IZ30">
        <v>23.0291</v>
      </c>
      <c r="JA30">
        <v>21.3243</v>
      </c>
      <c r="JB30">
        <v>99.39319999999999</v>
      </c>
      <c r="JC30">
        <v>0</v>
      </c>
      <c r="JD30">
        <v>26.0568</v>
      </c>
      <c r="JE30">
        <v>418.528</v>
      </c>
      <c r="JF30">
        <v>18.9759</v>
      </c>
      <c r="JG30">
        <v>97.51990000000001</v>
      </c>
      <c r="JH30">
        <v>101.375</v>
      </c>
    </row>
    <row r="31" spans="1:268">
      <c r="A31">
        <v>15</v>
      </c>
      <c r="B31">
        <v>1657897579</v>
      </c>
      <c r="C31">
        <v>1979.400000095367</v>
      </c>
      <c r="D31" t="s">
        <v>463</v>
      </c>
      <c r="E31" t="s">
        <v>464</v>
      </c>
      <c r="F31" t="s">
        <v>396</v>
      </c>
      <c r="G31" t="s">
        <v>397</v>
      </c>
      <c r="H31" t="s">
        <v>398</v>
      </c>
      <c r="J31" t="s">
        <v>399</v>
      </c>
      <c r="K31" t="s">
        <v>400</v>
      </c>
      <c r="L31" t="s">
        <v>401</v>
      </c>
      <c r="M31">
        <v>1657897579</v>
      </c>
      <c r="N31">
        <f>(O31)/1000</f>
        <v>0</v>
      </c>
      <c r="O31">
        <f>1000*CY31*AM31*(CU31-CV31)/(100*CN31*(1000-AM31*CU31))</f>
        <v>0</v>
      </c>
      <c r="P31">
        <f>CY31*AM31*(CT31-CS31*(1000-AM31*CV31)/(1000-AM31*CU31))/(100*CN31)</f>
        <v>0</v>
      </c>
      <c r="Q31">
        <f>CS31 - IF(AM31&gt;1, P31*CN31*100.0/(AO31*DG31), 0)</f>
        <v>0</v>
      </c>
      <c r="R31">
        <f>((X31-N31/2)*Q31-P31)/(X31+N31/2)</f>
        <v>0</v>
      </c>
      <c r="S31">
        <f>R31*(CZ31+DA31)/1000.0</f>
        <v>0</v>
      </c>
      <c r="T31">
        <f>(CS31 - IF(AM31&gt;1, P31*CN31*100.0/(AO31*DG31), 0))*(CZ31+DA31)/1000.0</f>
        <v>0</v>
      </c>
      <c r="U31">
        <f>2.0/((1/W31-1/V31)+SIGN(W31)*SQRT((1/W31-1/V31)*(1/W31-1/V31) + 4*CO31/((CO31+1)*(CO31+1))*(2*1/W31*1/V31-1/V31*1/V31)))</f>
        <v>0</v>
      </c>
      <c r="V31">
        <f>IF(LEFT(CP31,1)&lt;&gt;"0",IF(LEFT(CP31,1)="1",3.0,CQ31),$D$5+$E$5*(DG31*CZ31/($K$5*1000))+$F$5*(DG31*CZ31/($K$5*1000))*MAX(MIN(CN31,$J$5),$I$5)*MAX(MIN(CN31,$J$5),$I$5)+$G$5*MAX(MIN(CN31,$J$5),$I$5)*(DG31*CZ31/($K$5*1000))+$H$5*(DG31*CZ31/($K$5*1000))*(DG31*CZ31/($K$5*1000)))</f>
        <v>0</v>
      </c>
      <c r="W31">
        <f>N31*(1000-(1000*0.61365*exp(17.502*AA31/(240.97+AA31))/(CZ31+DA31)+CU31)/2)/(1000*0.61365*exp(17.502*AA31/(240.97+AA31))/(CZ31+DA31)-CU31)</f>
        <v>0</v>
      </c>
      <c r="X31">
        <f>1/((CO31+1)/(U31/1.6)+1/(V31/1.37)) + CO31/((CO31+1)/(U31/1.6) + CO31/(V31/1.37))</f>
        <v>0</v>
      </c>
      <c r="Y31">
        <f>(CJ31*CM31)</f>
        <v>0</v>
      </c>
      <c r="Z31">
        <f>(DB31+(Y31+2*0.95*5.67E-8*(((DB31+$B$7)+273)^4-(DB31+273)^4)-44100*N31)/(1.84*29.3*V31+8*0.95*5.67E-8*(DB31+273)^3))</f>
        <v>0</v>
      </c>
      <c r="AA31">
        <f>($C$7*DC31+$D$7*DD31+$E$7*Z31)</f>
        <v>0</v>
      </c>
      <c r="AB31">
        <f>0.61365*exp(17.502*AA31/(240.97+AA31))</f>
        <v>0</v>
      </c>
      <c r="AC31">
        <f>(AD31/AE31*100)</f>
        <v>0</v>
      </c>
      <c r="AD31">
        <f>CU31*(CZ31+DA31)/1000</f>
        <v>0</v>
      </c>
      <c r="AE31">
        <f>0.61365*exp(17.502*DB31/(240.97+DB31))</f>
        <v>0</v>
      </c>
      <c r="AF31">
        <f>(AB31-CU31*(CZ31+DA31)/1000)</f>
        <v>0</v>
      </c>
      <c r="AG31">
        <f>(-N31*44100)</f>
        <v>0</v>
      </c>
      <c r="AH31">
        <f>2*29.3*V31*0.92*(DB31-AA31)</f>
        <v>0</v>
      </c>
      <c r="AI31">
        <f>2*0.95*5.67E-8*(((DB31+$B$7)+273)^4-(AA31+273)^4)</f>
        <v>0</v>
      </c>
      <c r="AJ31">
        <f>Y31+AI31+AG31+AH31</f>
        <v>0</v>
      </c>
      <c r="AK31">
        <v>0</v>
      </c>
      <c r="AL31">
        <v>0</v>
      </c>
      <c r="AM31">
        <f>IF(AK31*$H$13&gt;=AO31,1.0,(AO31/(AO31-AK31*$H$13)))</f>
        <v>0</v>
      </c>
      <c r="AN31">
        <f>(AM31-1)*100</f>
        <v>0</v>
      </c>
      <c r="AO31">
        <f>MAX(0,($B$13+$C$13*DG31)/(1+$D$13*DG31)*CZ31/(DB31+273)*$E$13)</f>
        <v>0</v>
      </c>
      <c r="AP31" t="s">
        <v>402</v>
      </c>
      <c r="AQ31">
        <v>0</v>
      </c>
      <c r="AR31">
        <v>0</v>
      </c>
      <c r="AS31">
        <v>0</v>
      </c>
      <c r="AT31">
        <f>1-AR31/AS31</f>
        <v>0</v>
      </c>
      <c r="AU31">
        <v>-1</v>
      </c>
      <c r="AV31" t="s">
        <v>465</v>
      </c>
      <c r="AW31">
        <v>10444</v>
      </c>
      <c r="AX31">
        <v>565.5155832291507</v>
      </c>
      <c r="AY31">
        <v>879.95</v>
      </c>
      <c r="AZ31">
        <f>1-AX31/AY31</f>
        <v>0</v>
      </c>
      <c r="BA31">
        <v>0.5</v>
      </c>
      <c r="BB31">
        <f>CK31</f>
        <v>0</v>
      </c>
      <c r="BC31">
        <f>P31</f>
        <v>0</v>
      </c>
      <c r="BD31">
        <f>AZ31*BA31*BB31</f>
        <v>0</v>
      </c>
      <c r="BE31">
        <f>(BC31-AU31)/BB31</f>
        <v>0</v>
      </c>
      <c r="BF31">
        <f>(AS31-AY31)/AY31</f>
        <v>0</v>
      </c>
      <c r="BG31">
        <f>AR31/(AT31+AR31/AY31)</f>
        <v>0</v>
      </c>
      <c r="BH31" t="s">
        <v>402</v>
      </c>
      <c r="BI31">
        <v>0</v>
      </c>
      <c r="BJ31">
        <f>IF(BI31&lt;&gt;0, BI31, BG31)</f>
        <v>0</v>
      </c>
      <c r="BK31">
        <f>1-BJ31/AY31</f>
        <v>0</v>
      </c>
      <c r="BL31">
        <f>(AY31-AX31)/(AY31-BJ31)</f>
        <v>0</v>
      </c>
      <c r="BM31">
        <f>(AS31-AY31)/(AS31-BJ31)</f>
        <v>0</v>
      </c>
      <c r="BN31">
        <f>(AY31-AX31)/(AY31-AR31)</f>
        <v>0</v>
      </c>
      <c r="BO31">
        <f>(AS31-AY31)/(AS31-AR31)</f>
        <v>0</v>
      </c>
      <c r="BP31">
        <f>(BL31*BJ31/AX31)</f>
        <v>0</v>
      </c>
      <c r="BQ31">
        <f>(1-BP31)</f>
        <v>0</v>
      </c>
      <c r="BR31" t="s">
        <v>402</v>
      </c>
      <c r="BS31" t="s">
        <v>402</v>
      </c>
      <c r="BT31" t="s">
        <v>402</v>
      </c>
      <c r="BU31" t="s">
        <v>402</v>
      </c>
      <c r="BV31" t="s">
        <v>402</v>
      </c>
      <c r="BW31" t="s">
        <v>402</v>
      </c>
      <c r="BX31" t="s">
        <v>402</v>
      </c>
      <c r="BY31" t="s">
        <v>402</v>
      </c>
      <c r="BZ31" t="s">
        <v>402</v>
      </c>
      <c r="CA31" t="s">
        <v>402</v>
      </c>
      <c r="CB31" t="s">
        <v>402</v>
      </c>
      <c r="CC31" t="s">
        <v>402</v>
      </c>
      <c r="CD31" t="s">
        <v>402</v>
      </c>
      <c r="CE31" t="s">
        <v>402</v>
      </c>
      <c r="CF31" t="s">
        <v>402</v>
      </c>
      <c r="CG31" t="s">
        <v>402</v>
      </c>
      <c r="CH31" t="s">
        <v>402</v>
      </c>
      <c r="CI31" t="s">
        <v>402</v>
      </c>
      <c r="CJ31">
        <f>$B$11*DH31+$C$11*DI31+$F$11*DT31*(1-DW31)</f>
        <v>0</v>
      </c>
      <c r="CK31">
        <f>CJ31*CL31</f>
        <v>0</v>
      </c>
      <c r="CL31">
        <f>($B$11*$D$9+$C$11*$D$9+$F$11*((EG31+DY31)/MAX(EG31+DY31+EH31, 0.1)*$I$9+EH31/MAX(EG31+DY31+EH31, 0.1)*$J$9))/($B$11+$C$11+$F$11)</f>
        <v>0</v>
      </c>
      <c r="CM31">
        <f>($B$11*$K$9+$C$11*$K$9+$F$11*((EG31+DY31)/MAX(EG31+DY31+EH31, 0.1)*$P$9+EH31/MAX(EG31+DY31+EH31, 0.1)*$Q$9))/($B$11+$C$11+$F$11)</f>
        <v>0</v>
      </c>
      <c r="CN31">
        <v>6</v>
      </c>
      <c r="CO31">
        <v>0.5</v>
      </c>
      <c r="CP31" t="s">
        <v>404</v>
      </c>
      <c r="CQ31">
        <v>2</v>
      </c>
      <c r="CR31">
        <v>1657897579</v>
      </c>
      <c r="CS31">
        <v>598.7429999999999</v>
      </c>
      <c r="CT31">
        <v>622.035</v>
      </c>
      <c r="CU31">
        <v>9.85854</v>
      </c>
      <c r="CV31">
        <v>0.345414</v>
      </c>
      <c r="CW31">
        <v>580.093</v>
      </c>
      <c r="CX31">
        <v>8.121029999999999</v>
      </c>
      <c r="CY31">
        <v>600.263</v>
      </c>
      <c r="CZ31">
        <v>101.422</v>
      </c>
      <c r="DA31">
        <v>0.100301</v>
      </c>
      <c r="DB31">
        <v>26.5722</v>
      </c>
      <c r="DC31">
        <v>25.5896</v>
      </c>
      <c r="DD31">
        <v>999.9</v>
      </c>
      <c r="DE31">
        <v>0</v>
      </c>
      <c r="DF31">
        <v>0</v>
      </c>
      <c r="DG31">
        <v>9985</v>
      </c>
      <c r="DH31">
        <v>0</v>
      </c>
      <c r="DI31">
        <v>1353.1</v>
      </c>
      <c r="DJ31">
        <v>-24.2645</v>
      </c>
      <c r="DK31">
        <v>603.722</v>
      </c>
      <c r="DL31">
        <v>622.25</v>
      </c>
      <c r="DM31">
        <v>9.51313</v>
      </c>
      <c r="DN31">
        <v>622.035</v>
      </c>
      <c r="DO31">
        <v>0.345414</v>
      </c>
      <c r="DP31">
        <v>0.999878</v>
      </c>
      <c r="DQ31">
        <v>0.0350327</v>
      </c>
      <c r="DR31">
        <v>6.9146</v>
      </c>
      <c r="DS31">
        <v>-33.878</v>
      </c>
      <c r="DT31">
        <v>1499.93</v>
      </c>
      <c r="DU31">
        <v>0.972996</v>
      </c>
      <c r="DV31">
        <v>0.0270038</v>
      </c>
      <c r="DW31">
        <v>0</v>
      </c>
      <c r="DX31">
        <v>750.649</v>
      </c>
      <c r="DY31">
        <v>4.99931</v>
      </c>
      <c r="DZ31">
        <v>20923.8</v>
      </c>
      <c r="EA31">
        <v>13258.6</v>
      </c>
      <c r="EB31">
        <v>40.875</v>
      </c>
      <c r="EC31">
        <v>41.5</v>
      </c>
      <c r="ED31">
        <v>41.187</v>
      </c>
      <c r="EE31">
        <v>39.875</v>
      </c>
      <c r="EF31">
        <v>41.812</v>
      </c>
      <c r="EG31">
        <v>1454.56</v>
      </c>
      <c r="EH31">
        <v>40.37</v>
      </c>
      <c r="EI31">
        <v>0</v>
      </c>
      <c r="EJ31">
        <v>76.69999980926514</v>
      </c>
      <c r="EK31">
        <v>0</v>
      </c>
      <c r="EL31">
        <v>565.5155832291507</v>
      </c>
      <c r="EM31">
        <v>1.242580240243824</v>
      </c>
      <c r="EN31">
        <v>-24.33766920701435</v>
      </c>
      <c r="EO31">
        <v>26453.90071047416</v>
      </c>
      <c r="EP31">
        <v>15</v>
      </c>
      <c r="EQ31">
        <v>1657897604.5</v>
      </c>
      <c r="ER31" t="s">
        <v>466</v>
      </c>
      <c r="ES31">
        <v>1657897604.5</v>
      </c>
      <c r="ET31">
        <v>1657897329</v>
      </c>
      <c r="EU31">
        <v>13</v>
      </c>
      <c r="EV31">
        <v>0.754</v>
      </c>
      <c r="EW31">
        <v>-0.05</v>
      </c>
      <c r="EX31">
        <v>18.65</v>
      </c>
      <c r="EY31">
        <v>0.976</v>
      </c>
      <c r="EZ31">
        <v>623</v>
      </c>
      <c r="FA31">
        <v>0</v>
      </c>
      <c r="FB31">
        <v>0.12</v>
      </c>
      <c r="FC31">
        <v>0.05</v>
      </c>
      <c r="FD31">
        <v>-10.04854509791451</v>
      </c>
      <c r="FE31">
        <v>-0.1337376898463438</v>
      </c>
      <c r="FF31">
        <v>38.44041905196859</v>
      </c>
      <c r="FG31">
        <v>1</v>
      </c>
      <c r="FH31">
        <v>2.674601366948838</v>
      </c>
      <c r="FI31">
        <v>0.004647276383356074</v>
      </c>
      <c r="FJ31">
        <v>2.982162811493077</v>
      </c>
      <c r="FK31">
        <v>1</v>
      </c>
      <c r="FL31">
        <v>2</v>
      </c>
      <c r="FM31">
        <v>2</v>
      </c>
      <c r="FN31" t="s">
        <v>406</v>
      </c>
      <c r="FO31">
        <v>3.1829</v>
      </c>
      <c r="FP31">
        <v>2.79713</v>
      </c>
      <c r="FQ31">
        <v>0.134536</v>
      </c>
      <c r="FR31">
        <v>0.141815</v>
      </c>
      <c r="FS31">
        <v>0.055134</v>
      </c>
      <c r="FT31">
        <v>0.00328736</v>
      </c>
      <c r="FU31">
        <v>27331.8</v>
      </c>
      <c r="FV31">
        <v>21447.3</v>
      </c>
      <c r="FW31">
        <v>29624.3</v>
      </c>
      <c r="FX31">
        <v>24419.3</v>
      </c>
      <c r="FY31">
        <v>35792.6</v>
      </c>
      <c r="FZ31">
        <v>35582.5</v>
      </c>
      <c r="GA31">
        <v>41593.6</v>
      </c>
      <c r="GB31">
        <v>39849.4</v>
      </c>
      <c r="GC31">
        <v>2.22673</v>
      </c>
      <c r="GD31">
        <v>1.9323</v>
      </c>
      <c r="GE31">
        <v>0.110991</v>
      </c>
      <c r="GF31">
        <v>0</v>
      </c>
      <c r="GG31">
        <v>23.7675</v>
      </c>
      <c r="GH31">
        <v>999.9</v>
      </c>
      <c r="GI31">
        <v>39.6</v>
      </c>
      <c r="GJ31">
        <v>27.4</v>
      </c>
      <c r="GK31">
        <v>14.3061</v>
      </c>
      <c r="GL31">
        <v>62.6361</v>
      </c>
      <c r="GM31">
        <v>41.855</v>
      </c>
      <c r="GN31">
        <v>1</v>
      </c>
      <c r="GO31">
        <v>-0.316484</v>
      </c>
      <c r="GP31">
        <v>1.64795</v>
      </c>
      <c r="GQ31">
        <v>20.2474</v>
      </c>
      <c r="GR31">
        <v>5.22927</v>
      </c>
      <c r="GS31">
        <v>11.9021</v>
      </c>
      <c r="GT31">
        <v>4.96485</v>
      </c>
      <c r="GU31">
        <v>3.292</v>
      </c>
      <c r="GV31">
        <v>9999</v>
      </c>
      <c r="GW31">
        <v>9999</v>
      </c>
      <c r="GX31">
        <v>9999</v>
      </c>
      <c r="GY31">
        <v>999.9</v>
      </c>
      <c r="GZ31">
        <v>1.87672</v>
      </c>
      <c r="HA31">
        <v>1.875</v>
      </c>
      <c r="HB31">
        <v>1.87364</v>
      </c>
      <c r="HC31">
        <v>1.87284</v>
      </c>
      <c r="HD31">
        <v>1.87439</v>
      </c>
      <c r="HE31">
        <v>1.86933</v>
      </c>
      <c r="HF31">
        <v>1.8736</v>
      </c>
      <c r="HG31">
        <v>1.87866</v>
      </c>
      <c r="HH31">
        <v>0</v>
      </c>
      <c r="HI31">
        <v>0</v>
      </c>
      <c r="HJ31">
        <v>0</v>
      </c>
      <c r="HK31">
        <v>0</v>
      </c>
      <c r="HL31" t="s">
        <v>407</v>
      </c>
      <c r="HM31" t="s">
        <v>408</v>
      </c>
      <c r="HN31" t="s">
        <v>409</v>
      </c>
      <c r="HO31" t="s">
        <v>410</v>
      </c>
      <c r="HP31" t="s">
        <v>410</v>
      </c>
      <c r="HQ31" t="s">
        <v>409</v>
      </c>
      <c r="HR31">
        <v>0</v>
      </c>
      <c r="HS31">
        <v>100</v>
      </c>
      <c r="HT31">
        <v>100</v>
      </c>
      <c r="HU31">
        <v>18.65</v>
      </c>
      <c r="HV31">
        <v>1.7375</v>
      </c>
      <c r="HW31">
        <v>10.6378208815674</v>
      </c>
      <c r="HX31">
        <v>0.01542267289107943</v>
      </c>
      <c r="HY31">
        <v>-6.329640684948402E-06</v>
      </c>
      <c r="HZ31">
        <v>1.140810577693691E-09</v>
      </c>
      <c r="IA31">
        <v>1.029472662858937</v>
      </c>
      <c r="IB31">
        <v>0.1101198971779786</v>
      </c>
      <c r="IC31">
        <v>-0.003534826394514762</v>
      </c>
      <c r="ID31">
        <v>8.753130318969657E-05</v>
      </c>
      <c r="IE31">
        <v>-6</v>
      </c>
      <c r="IF31">
        <v>1975</v>
      </c>
      <c r="IG31">
        <v>-0</v>
      </c>
      <c r="IH31">
        <v>19</v>
      </c>
      <c r="II31">
        <v>2.5</v>
      </c>
      <c r="IJ31">
        <v>4.2</v>
      </c>
      <c r="IK31">
        <v>1.46851</v>
      </c>
      <c r="IL31">
        <v>2.41211</v>
      </c>
      <c r="IM31">
        <v>1.42578</v>
      </c>
      <c r="IN31">
        <v>2.28638</v>
      </c>
      <c r="IO31">
        <v>1.54785</v>
      </c>
      <c r="IP31">
        <v>2.34863</v>
      </c>
      <c r="IQ31">
        <v>30.782</v>
      </c>
      <c r="IR31">
        <v>15.2615</v>
      </c>
      <c r="IS31">
        <v>18</v>
      </c>
      <c r="IT31">
        <v>625.688</v>
      </c>
      <c r="IU31">
        <v>425.26</v>
      </c>
      <c r="IV31">
        <v>25.1185</v>
      </c>
      <c r="IW31">
        <v>23.2075</v>
      </c>
      <c r="IX31">
        <v>30.0018</v>
      </c>
      <c r="IY31">
        <v>23.09</v>
      </c>
      <c r="IZ31">
        <v>23.0292</v>
      </c>
      <c r="JA31">
        <v>29.4142</v>
      </c>
      <c r="JB31">
        <v>99.39319999999999</v>
      </c>
      <c r="JC31">
        <v>0</v>
      </c>
      <c r="JD31">
        <v>24.5041</v>
      </c>
      <c r="JE31">
        <v>622.665</v>
      </c>
      <c r="JF31">
        <v>18.9759</v>
      </c>
      <c r="JG31">
        <v>97.5232</v>
      </c>
      <c r="JH31">
        <v>101.376</v>
      </c>
    </row>
    <row r="32" spans="1:268">
      <c r="A32">
        <v>16</v>
      </c>
      <c r="B32">
        <v>1657897680.5</v>
      </c>
      <c r="C32">
        <v>2080.900000095367</v>
      </c>
      <c r="D32" t="s">
        <v>467</v>
      </c>
      <c r="E32" t="s">
        <v>468</v>
      </c>
      <c r="F32" t="s">
        <v>396</v>
      </c>
      <c r="G32" t="s">
        <v>397</v>
      </c>
      <c r="H32" t="s">
        <v>398</v>
      </c>
      <c r="J32" t="s">
        <v>399</v>
      </c>
      <c r="K32" t="s">
        <v>400</v>
      </c>
      <c r="L32" t="s">
        <v>401</v>
      </c>
      <c r="M32">
        <v>1657897680.5</v>
      </c>
      <c r="N32">
        <f>(O32)/1000</f>
        <v>0</v>
      </c>
      <c r="O32">
        <f>1000*CY32*AM32*(CU32-CV32)/(100*CN32*(1000-AM32*CU32))</f>
        <v>0</v>
      </c>
      <c r="P32">
        <f>CY32*AM32*(CT32-CS32*(1000-AM32*CV32)/(1000-AM32*CU32))/(100*CN32)</f>
        <v>0</v>
      </c>
      <c r="Q32">
        <f>CS32 - IF(AM32&gt;1, P32*CN32*100.0/(AO32*DG32), 0)</f>
        <v>0</v>
      </c>
      <c r="R32">
        <f>((X32-N32/2)*Q32-P32)/(X32+N32/2)</f>
        <v>0</v>
      </c>
      <c r="S32">
        <f>R32*(CZ32+DA32)/1000.0</f>
        <v>0</v>
      </c>
      <c r="T32">
        <f>(CS32 - IF(AM32&gt;1, P32*CN32*100.0/(AO32*DG32), 0))*(CZ32+DA32)/1000.0</f>
        <v>0</v>
      </c>
      <c r="U32">
        <f>2.0/((1/W32-1/V32)+SIGN(W32)*SQRT((1/W32-1/V32)*(1/W32-1/V32) + 4*CO32/((CO32+1)*(CO32+1))*(2*1/W32*1/V32-1/V32*1/V32)))</f>
        <v>0</v>
      </c>
      <c r="V32">
        <f>IF(LEFT(CP32,1)&lt;&gt;"0",IF(LEFT(CP32,1)="1",3.0,CQ32),$D$5+$E$5*(DG32*CZ32/($K$5*1000))+$F$5*(DG32*CZ32/($K$5*1000))*MAX(MIN(CN32,$J$5),$I$5)*MAX(MIN(CN32,$J$5),$I$5)+$G$5*MAX(MIN(CN32,$J$5),$I$5)*(DG32*CZ32/($K$5*1000))+$H$5*(DG32*CZ32/($K$5*1000))*(DG32*CZ32/($K$5*1000)))</f>
        <v>0</v>
      </c>
      <c r="W32">
        <f>N32*(1000-(1000*0.61365*exp(17.502*AA32/(240.97+AA32))/(CZ32+DA32)+CU32)/2)/(1000*0.61365*exp(17.502*AA32/(240.97+AA32))/(CZ32+DA32)-CU32)</f>
        <v>0</v>
      </c>
      <c r="X32">
        <f>1/((CO32+1)/(U32/1.6)+1/(V32/1.37)) + CO32/((CO32+1)/(U32/1.6) + CO32/(V32/1.37))</f>
        <v>0</v>
      </c>
      <c r="Y32">
        <f>(CJ32*CM32)</f>
        <v>0</v>
      </c>
      <c r="Z32">
        <f>(DB32+(Y32+2*0.95*5.67E-8*(((DB32+$B$7)+273)^4-(DB32+273)^4)-44100*N32)/(1.84*29.3*V32+8*0.95*5.67E-8*(DB32+273)^3))</f>
        <v>0</v>
      </c>
      <c r="AA32">
        <f>($C$7*DC32+$D$7*DD32+$E$7*Z32)</f>
        <v>0</v>
      </c>
      <c r="AB32">
        <f>0.61365*exp(17.502*AA32/(240.97+AA32))</f>
        <v>0</v>
      </c>
      <c r="AC32">
        <f>(AD32/AE32*100)</f>
        <v>0</v>
      </c>
      <c r="AD32">
        <f>CU32*(CZ32+DA32)/1000</f>
        <v>0</v>
      </c>
      <c r="AE32">
        <f>0.61365*exp(17.502*DB32/(240.97+DB32))</f>
        <v>0</v>
      </c>
      <c r="AF32">
        <f>(AB32-CU32*(CZ32+DA32)/1000)</f>
        <v>0</v>
      </c>
      <c r="AG32">
        <f>(-N32*44100)</f>
        <v>0</v>
      </c>
      <c r="AH32">
        <f>2*29.3*V32*0.92*(DB32-AA32)</f>
        <v>0</v>
      </c>
      <c r="AI32">
        <f>2*0.95*5.67E-8*(((DB32+$B$7)+273)^4-(AA32+273)^4)</f>
        <v>0</v>
      </c>
      <c r="AJ32">
        <f>Y32+AI32+AG32+AH32</f>
        <v>0</v>
      </c>
      <c r="AK32">
        <v>0</v>
      </c>
      <c r="AL32">
        <v>0</v>
      </c>
      <c r="AM32">
        <f>IF(AK32*$H$13&gt;=AO32,1.0,(AO32/(AO32-AK32*$H$13)))</f>
        <v>0</v>
      </c>
      <c r="AN32">
        <f>(AM32-1)*100</f>
        <v>0</v>
      </c>
      <c r="AO32">
        <f>MAX(0,($B$13+$C$13*DG32)/(1+$D$13*DG32)*CZ32/(DB32+273)*$E$13)</f>
        <v>0</v>
      </c>
      <c r="AP32" t="s">
        <v>402</v>
      </c>
      <c r="AQ32">
        <v>0</v>
      </c>
      <c r="AR32">
        <v>0</v>
      </c>
      <c r="AS32">
        <v>0</v>
      </c>
      <c r="AT32">
        <f>1-AR32/AS32</f>
        <v>0</v>
      </c>
      <c r="AU32">
        <v>-1</v>
      </c>
      <c r="AV32" t="s">
        <v>469</v>
      </c>
      <c r="AW32">
        <v>10456.6</v>
      </c>
      <c r="AX32">
        <v>570.3284119203329</v>
      </c>
      <c r="AY32">
        <v>883.3099999999999</v>
      </c>
      <c r="AZ32">
        <f>1-AX32/AY32</f>
        <v>0</v>
      </c>
      <c r="BA32">
        <v>0.5</v>
      </c>
      <c r="BB32">
        <f>CK32</f>
        <v>0</v>
      </c>
      <c r="BC32">
        <f>P32</f>
        <v>0</v>
      </c>
      <c r="BD32">
        <f>AZ32*BA32*BB32</f>
        <v>0</v>
      </c>
      <c r="BE32">
        <f>(BC32-AU32)/BB32</f>
        <v>0</v>
      </c>
      <c r="BF32">
        <f>(AS32-AY32)/AY32</f>
        <v>0</v>
      </c>
      <c r="BG32">
        <f>AR32/(AT32+AR32/AY32)</f>
        <v>0</v>
      </c>
      <c r="BH32" t="s">
        <v>402</v>
      </c>
      <c r="BI32">
        <v>0</v>
      </c>
      <c r="BJ32">
        <f>IF(BI32&lt;&gt;0, BI32, BG32)</f>
        <v>0</v>
      </c>
      <c r="BK32">
        <f>1-BJ32/AY32</f>
        <v>0</v>
      </c>
      <c r="BL32">
        <f>(AY32-AX32)/(AY32-BJ32)</f>
        <v>0</v>
      </c>
      <c r="BM32">
        <f>(AS32-AY32)/(AS32-BJ32)</f>
        <v>0</v>
      </c>
      <c r="BN32">
        <f>(AY32-AX32)/(AY32-AR32)</f>
        <v>0</v>
      </c>
      <c r="BO32">
        <f>(AS32-AY32)/(AS32-AR32)</f>
        <v>0</v>
      </c>
      <c r="BP32">
        <f>(BL32*BJ32/AX32)</f>
        <v>0</v>
      </c>
      <c r="BQ32">
        <f>(1-BP32)</f>
        <v>0</v>
      </c>
      <c r="BR32" t="s">
        <v>402</v>
      </c>
      <c r="BS32" t="s">
        <v>402</v>
      </c>
      <c r="BT32" t="s">
        <v>402</v>
      </c>
      <c r="BU32" t="s">
        <v>402</v>
      </c>
      <c r="BV32" t="s">
        <v>402</v>
      </c>
      <c r="BW32" t="s">
        <v>402</v>
      </c>
      <c r="BX32" t="s">
        <v>402</v>
      </c>
      <c r="BY32" t="s">
        <v>402</v>
      </c>
      <c r="BZ32" t="s">
        <v>402</v>
      </c>
      <c r="CA32" t="s">
        <v>402</v>
      </c>
      <c r="CB32" t="s">
        <v>402</v>
      </c>
      <c r="CC32" t="s">
        <v>402</v>
      </c>
      <c r="CD32" t="s">
        <v>402</v>
      </c>
      <c r="CE32" t="s">
        <v>402</v>
      </c>
      <c r="CF32" t="s">
        <v>402</v>
      </c>
      <c r="CG32" t="s">
        <v>402</v>
      </c>
      <c r="CH32" t="s">
        <v>402</v>
      </c>
      <c r="CI32" t="s">
        <v>402</v>
      </c>
      <c r="CJ32">
        <f>$B$11*DH32+$C$11*DI32+$F$11*DT32*(1-DW32)</f>
        <v>0</v>
      </c>
      <c r="CK32">
        <f>CJ32*CL32</f>
        <v>0</v>
      </c>
      <c r="CL32">
        <f>($B$11*$D$9+$C$11*$D$9+$F$11*((EG32+DY32)/MAX(EG32+DY32+EH32, 0.1)*$I$9+EH32/MAX(EG32+DY32+EH32, 0.1)*$J$9))/($B$11+$C$11+$F$11)</f>
        <v>0</v>
      </c>
      <c r="CM32">
        <f>($B$11*$K$9+$C$11*$K$9+$F$11*((EG32+DY32)/MAX(EG32+DY32+EH32, 0.1)*$P$9+EH32/MAX(EG32+DY32+EH32, 0.1)*$Q$9))/($B$11+$C$11+$F$11)</f>
        <v>0</v>
      </c>
      <c r="CN32">
        <v>6</v>
      </c>
      <c r="CO32">
        <v>0.5</v>
      </c>
      <c r="CP32" t="s">
        <v>404</v>
      </c>
      <c r="CQ32">
        <v>2</v>
      </c>
      <c r="CR32">
        <v>1657897680.5</v>
      </c>
      <c r="CS32">
        <v>797.725</v>
      </c>
      <c r="CT32">
        <v>823.38</v>
      </c>
      <c r="CU32">
        <v>9.355270000000001</v>
      </c>
      <c r="CV32">
        <v>0.323859</v>
      </c>
      <c r="CW32">
        <v>777.6900000000001</v>
      </c>
      <c r="CX32">
        <v>7.65098</v>
      </c>
      <c r="CY32">
        <v>600.3</v>
      </c>
      <c r="CZ32">
        <v>101.421</v>
      </c>
      <c r="DA32">
        <v>0.10069</v>
      </c>
      <c r="DB32">
        <v>25.4025</v>
      </c>
      <c r="DC32">
        <v>24.682</v>
      </c>
      <c r="DD32">
        <v>999.9</v>
      </c>
      <c r="DE32">
        <v>0</v>
      </c>
      <c r="DF32">
        <v>0</v>
      </c>
      <c r="DG32">
        <v>9992.5</v>
      </c>
      <c r="DH32">
        <v>0</v>
      </c>
      <c r="DI32">
        <v>1363.34</v>
      </c>
      <c r="DJ32">
        <v>-25.5959</v>
      </c>
      <c r="DK32">
        <v>805.318</v>
      </c>
      <c r="DL32">
        <v>823.647</v>
      </c>
      <c r="DM32">
        <v>9.031409999999999</v>
      </c>
      <c r="DN32">
        <v>823.38</v>
      </c>
      <c r="DO32">
        <v>0.323859</v>
      </c>
      <c r="DP32">
        <v>0.948823</v>
      </c>
      <c r="DQ32">
        <v>0.0328462</v>
      </c>
      <c r="DR32">
        <v>6.15334</v>
      </c>
      <c r="DS32">
        <v>-34.5313</v>
      </c>
      <c r="DT32">
        <v>1500.26</v>
      </c>
      <c r="DU32">
        <v>0.973012</v>
      </c>
      <c r="DV32">
        <v>0.0269884</v>
      </c>
      <c r="DW32">
        <v>0</v>
      </c>
      <c r="DX32">
        <v>760.255</v>
      </c>
      <c r="DY32">
        <v>4.99931</v>
      </c>
      <c r="DZ32">
        <v>20931.8</v>
      </c>
      <c r="EA32">
        <v>13261.6</v>
      </c>
      <c r="EB32">
        <v>38.437</v>
      </c>
      <c r="EC32">
        <v>39.312</v>
      </c>
      <c r="ED32">
        <v>39.312</v>
      </c>
      <c r="EE32">
        <v>36.875</v>
      </c>
      <c r="EF32">
        <v>39.812</v>
      </c>
      <c r="EG32">
        <v>1454.91</v>
      </c>
      <c r="EH32">
        <v>40.35</v>
      </c>
      <c r="EI32">
        <v>0</v>
      </c>
      <c r="EJ32">
        <v>101.1000001430511</v>
      </c>
      <c r="EK32">
        <v>0</v>
      </c>
      <c r="EL32">
        <v>570.3284119203329</v>
      </c>
      <c r="EM32">
        <v>1.297201856594034</v>
      </c>
      <c r="EN32">
        <v>-25.73859657084838</v>
      </c>
      <c r="EO32">
        <v>26336.94757134364</v>
      </c>
      <c r="EP32">
        <v>15</v>
      </c>
      <c r="EQ32">
        <v>1657897712</v>
      </c>
      <c r="ER32" t="s">
        <v>470</v>
      </c>
      <c r="ES32">
        <v>1657897712</v>
      </c>
      <c r="ET32">
        <v>1657897329</v>
      </c>
      <c r="EU32">
        <v>14</v>
      </c>
      <c r="EV32">
        <v>-0.257</v>
      </c>
      <c r="EW32">
        <v>-0.05</v>
      </c>
      <c r="EX32">
        <v>20.035</v>
      </c>
      <c r="EY32">
        <v>0.976</v>
      </c>
      <c r="EZ32">
        <v>824</v>
      </c>
      <c r="FA32">
        <v>0</v>
      </c>
      <c r="FB32">
        <v>0.07000000000000001</v>
      </c>
      <c r="FC32">
        <v>0.05</v>
      </c>
      <c r="FD32">
        <v>-10.57971983179903</v>
      </c>
      <c r="FE32">
        <v>-0.1384240255741662</v>
      </c>
      <c r="FF32">
        <v>38.54992688846863</v>
      </c>
      <c r="FG32">
        <v>1</v>
      </c>
      <c r="FH32">
        <v>2.781022091215029</v>
      </c>
      <c r="FI32">
        <v>0.005774812995845949</v>
      </c>
      <c r="FJ32">
        <v>3.079375587152727</v>
      </c>
      <c r="FK32">
        <v>1</v>
      </c>
      <c r="FL32">
        <v>2</v>
      </c>
      <c r="FM32">
        <v>2</v>
      </c>
      <c r="FN32" t="s">
        <v>406</v>
      </c>
      <c r="FO32">
        <v>3.18286</v>
      </c>
      <c r="FP32">
        <v>2.79758</v>
      </c>
      <c r="FQ32">
        <v>0.16444</v>
      </c>
      <c r="FR32">
        <v>0.17142</v>
      </c>
      <c r="FS32">
        <v>0.0525992</v>
      </c>
      <c r="FT32">
        <v>0.00308635</v>
      </c>
      <c r="FU32">
        <v>26386.6</v>
      </c>
      <c r="FV32">
        <v>20707</v>
      </c>
      <c r="FW32">
        <v>29622.2</v>
      </c>
      <c r="FX32">
        <v>24417.8</v>
      </c>
      <c r="FY32">
        <v>35888.1</v>
      </c>
      <c r="FZ32">
        <v>35588.8</v>
      </c>
      <c r="GA32">
        <v>41590.2</v>
      </c>
      <c r="GB32">
        <v>39847.5</v>
      </c>
      <c r="GC32">
        <v>2.22552</v>
      </c>
      <c r="GD32">
        <v>1.93123</v>
      </c>
      <c r="GE32">
        <v>0.0579283</v>
      </c>
      <c r="GF32">
        <v>0</v>
      </c>
      <c r="GG32">
        <v>23.7303</v>
      </c>
      <c r="GH32">
        <v>999.9</v>
      </c>
      <c r="GI32">
        <v>38.8</v>
      </c>
      <c r="GJ32">
        <v>27.4</v>
      </c>
      <c r="GK32">
        <v>14.0182</v>
      </c>
      <c r="GL32">
        <v>62.256</v>
      </c>
      <c r="GM32">
        <v>41.8109</v>
      </c>
      <c r="GN32">
        <v>1</v>
      </c>
      <c r="GO32">
        <v>-0.315307</v>
      </c>
      <c r="GP32">
        <v>-0.490093</v>
      </c>
      <c r="GQ32">
        <v>20.2599</v>
      </c>
      <c r="GR32">
        <v>5.22792</v>
      </c>
      <c r="GS32">
        <v>11.9021</v>
      </c>
      <c r="GT32">
        <v>4.965</v>
      </c>
      <c r="GU32">
        <v>3.292</v>
      </c>
      <c r="GV32">
        <v>9999</v>
      </c>
      <c r="GW32">
        <v>9999</v>
      </c>
      <c r="GX32">
        <v>9999</v>
      </c>
      <c r="GY32">
        <v>999.9</v>
      </c>
      <c r="GZ32">
        <v>1.8767</v>
      </c>
      <c r="HA32">
        <v>1.875</v>
      </c>
      <c r="HB32">
        <v>1.87364</v>
      </c>
      <c r="HC32">
        <v>1.87286</v>
      </c>
      <c r="HD32">
        <v>1.87439</v>
      </c>
      <c r="HE32">
        <v>1.86935</v>
      </c>
      <c r="HF32">
        <v>1.87362</v>
      </c>
      <c r="HG32">
        <v>1.87866</v>
      </c>
      <c r="HH32">
        <v>0</v>
      </c>
      <c r="HI32">
        <v>0</v>
      </c>
      <c r="HJ32">
        <v>0</v>
      </c>
      <c r="HK32">
        <v>0</v>
      </c>
      <c r="HL32" t="s">
        <v>407</v>
      </c>
      <c r="HM32" t="s">
        <v>408</v>
      </c>
      <c r="HN32" t="s">
        <v>409</v>
      </c>
      <c r="HO32" t="s">
        <v>410</v>
      </c>
      <c r="HP32" t="s">
        <v>410</v>
      </c>
      <c r="HQ32" t="s">
        <v>409</v>
      </c>
      <c r="HR32">
        <v>0</v>
      </c>
      <c r="HS32">
        <v>100</v>
      </c>
      <c r="HT32">
        <v>100</v>
      </c>
      <c r="HU32">
        <v>20.035</v>
      </c>
      <c r="HV32">
        <v>1.7043</v>
      </c>
      <c r="HW32">
        <v>11.39212047832821</v>
      </c>
      <c r="HX32">
        <v>0.01542267289107943</v>
      </c>
      <c r="HY32">
        <v>-6.329640684948402E-06</v>
      </c>
      <c r="HZ32">
        <v>1.140810577693691E-09</v>
      </c>
      <c r="IA32">
        <v>1.029472662858937</v>
      </c>
      <c r="IB32">
        <v>0.1101198971779786</v>
      </c>
      <c r="IC32">
        <v>-0.003534826394514762</v>
      </c>
      <c r="ID32">
        <v>8.753130318969657E-05</v>
      </c>
      <c r="IE32">
        <v>-6</v>
      </c>
      <c r="IF32">
        <v>1975</v>
      </c>
      <c r="IG32">
        <v>-0</v>
      </c>
      <c r="IH32">
        <v>19</v>
      </c>
      <c r="II32">
        <v>1.3</v>
      </c>
      <c r="IJ32">
        <v>5.9</v>
      </c>
      <c r="IK32">
        <v>1.84814</v>
      </c>
      <c r="IL32">
        <v>2.41455</v>
      </c>
      <c r="IM32">
        <v>1.42578</v>
      </c>
      <c r="IN32">
        <v>2.28516</v>
      </c>
      <c r="IO32">
        <v>1.54785</v>
      </c>
      <c r="IP32">
        <v>2.20825</v>
      </c>
      <c r="IQ32">
        <v>30.7388</v>
      </c>
      <c r="IR32">
        <v>15.2528</v>
      </c>
      <c r="IS32">
        <v>18</v>
      </c>
      <c r="IT32">
        <v>625.418</v>
      </c>
      <c r="IU32">
        <v>425.051</v>
      </c>
      <c r="IV32">
        <v>23.5672</v>
      </c>
      <c r="IW32">
        <v>23.3006</v>
      </c>
      <c r="IX32">
        <v>30.0005</v>
      </c>
      <c r="IY32">
        <v>23.142</v>
      </c>
      <c r="IZ32">
        <v>23.0775</v>
      </c>
      <c r="JA32">
        <v>37.0233</v>
      </c>
      <c r="JB32">
        <v>99.39319999999999</v>
      </c>
      <c r="JC32">
        <v>0</v>
      </c>
      <c r="JD32">
        <v>23.7644</v>
      </c>
      <c r="JE32">
        <v>823.7619999999999</v>
      </c>
      <c r="JF32">
        <v>18.9759</v>
      </c>
      <c r="JG32">
        <v>97.5157</v>
      </c>
      <c r="JH32">
        <v>101.37</v>
      </c>
    </row>
    <row r="33" spans="1:268">
      <c r="A33">
        <v>17</v>
      </c>
      <c r="B33">
        <v>1657897788</v>
      </c>
      <c r="C33">
        <v>2188.400000095367</v>
      </c>
      <c r="D33" t="s">
        <v>471</v>
      </c>
      <c r="E33" t="s">
        <v>472</v>
      </c>
      <c r="F33" t="s">
        <v>396</v>
      </c>
      <c r="G33" t="s">
        <v>397</v>
      </c>
      <c r="H33" t="s">
        <v>398</v>
      </c>
      <c r="J33" t="s">
        <v>399</v>
      </c>
      <c r="K33" t="s">
        <v>400</v>
      </c>
      <c r="L33" t="s">
        <v>401</v>
      </c>
      <c r="M33">
        <v>1657897788</v>
      </c>
      <c r="N33">
        <f>(O33)/1000</f>
        <v>0</v>
      </c>
      <c r="O33">
        <f>1000*CY33*AM33*(CU33-CV33)/(100*CN33*(1000-AM33*CU33))</f>
        <v>0</v>
      </c>
      <c r="P33">
        <f>CY33*AM33*(CT33-CS33*(1000-AM33*CV33)/(1000-AM33*CU33))/(100*CN33)</f>
        <v>0</v>
      </c>
      <c r="Q33">
        <f>CS33 - IF(AM33&gt;1, P33*CN33*100.0/(AO33*DG33), 0)</f>
        <v>0</v>
      </c>
      <c r="R33">
        <f>((X33-N33/2)*Q33-P33)/(X33+N33/2)</f>
        <v>0</v>
      </c>
      <c r="S33">
        <f>R33*(CZ33+DA33)/1000.0</f>
        <v>0</v>
      </c>
      <c r="T33">
        <f>(CS33 - IF(AM33&gt;1, P33*CN33*100.0/(AO33*DG33), 0))*(CZ33+DA33)/1000.0</f>
        <v>0</v>
      </c>
      <c r="U33">
        <f>2.0/((1/W33-1/V33)+SIGN(W33)*SQRT((1/W33-1/V33)*(1/W33-1/V33) + 4*CO33/((CO33+1)*(CO33+1))*(2*1/W33*1/V33-1/V33*1/V33)))</f>
        <v>0</v>
      </c>
      <c r="V33">
        <f>IF(LEFT(CP33,1)&lt;&gt;"0",IF(LEFT(CP33,1)="1",3.0,CQ33),$D$5+$E$5*(DG33*CZ33/($K$5*1000))+$F$5*(DG33*CZ33/($K$5*1000))*MAX(MIN(CN33,$J$5),$I$5)*MAX(MIN(CN33,$J$5),$I$5)+$G$5*MAX(MIN(CN33,$J$5),$I$5)*(DG33*CZ33/($K$5*1000))+$H$5*(DG33*CZ33/($K$5*1000))*(DG33*CZ33/($K$5*1000)))</f>
        <v>0</v>
      </c>
      <c r="W33">
        <f>N33*(1000-(1000*0.61365*exp(17.502*AA33/(240.97+AA33))/(CZ33+DA33)+CU33)/2)/(1000*0.61365*exp(17.502*AA33/(240.97+AA33))/(CZ33+DA33)-CU33)</f>
        <v>0</v>
      </c>
      <c r="X33">
        <f>1/((CO33+1)/(U33/1.6)+1/(V33/1.37)) + CO33/((CO33+1)/(U33/1.6) + CO33/(V33/1.37))</f>
        <v>0</v>
      </c>
      <c r="Y33">
        <f>(CJ33*CM33)</f>
        <v>0</v>
      </c>
      <c r="Z33">
        <f>(DB33+(Y33+2*0.95*5.67E-8*(((DB33+$B$7)+273)^4-(DB33+273)^4)-44100*N33)/(1.84*29.3*V33+8*0.95*5.67E-8*(DB33+273)^3))</f>
        <v>0</v>
      </c>
      <c r="AA33">
        <f>($C$7*DC33+$D$7*DD33+$E$7*Z33)</f>
        <v>0</v>
      </c>
      <c r="AB33">
        <f>0.61365*exp(17.502*AA33/(240.97+AA33))</f>
        <v>0</v>
      </c>
      <c r="AC33">
        <f>(AD33/AE33*100)</f>
        <v>0</v>
      </c>
      <c r="AD33">
        <f>CU33*(CZ33+DA33)/1000</f>
        <v>0</v>
      </c>
      <c r="AE33">
        <f>0.61365*exp(17.502*DB33/(240.97+DB33))</f>
        <v>0</v>
      </c>
      <c r="AF33">
        <f>(AB33-CU33*(CZ33+DA33)/1000)</f>
        <v>0</v>
      </c>
      <c r="AG33">
        <f>(-N33*44100)</f>
        <v>0</v>
      </c>
      <c r="AH33">
        <f>2*29.3*V33*0.92*(DB33-AA33)</f>
        <v>0</v>
      </c>
      <c r="AI33">
        <f>2*0.95*5.67E-8*(((DB33+$B$7)+273)^4-(AA33+273)^4)</f>
        <v>0</v>
      </c>
      <c r="AJ33">
        <f>Y33+AI33+AG33+AH33</f>
        <v>0</v>
      </c>
      <c r="AK33">
        <v>0</v>
      </c>
      <c r="AL33">
        <v>0</v>
      </c>
      <c r="AM33">
        <f>IF(AK33*$H$13&gt;=AO33,1.0,(AO33/(AO33-AK33*$H$13)))</f>
        <v>0</v>
      </c>
      <c r="AN33">
        <f>(AM33-1)*100</f>
        <v>0</v>
      </c>
      <c r="AO33">
        <f>MAX(0,($B$13+$C$13*DG33)/(1+$D$13*DG33)*CZ33/(DB33+273)*$E$13)</f>
        <v>0</v>
      </c>
      <c r="AP33" t="s">
        <v>402</v>
      </c>
      <c r="AQ33">
        <v>0</v>
      </c>
      <c r="AR33">
        <v>0</v>
      </c>
      <c r="AS33">
        <v>0</v>
      </c>
      <c r="AT33">
        <f>1-AR33/AS33</f>
        <v>0</v>
      </c>
      <c r="AU33">
        <v>-1</v>
      </c>
      <c r="AV33" t="s">
        <v>473</v>
      </c>
      <c r="AW33">
        <v>10459.3</v>
      </c>
      <c r="AX33">
        <v>575.3463068037059</v>
      </c>
      <c r="AY33">
        <v>886.1799999999999</v>
      </c>
      <c r="AZ33">
        <f>1-AX33/AY33</f>
        <v>0</v>
      </c>
      <c r="BA33">
        <v>0.5</v>
      </c>
      <c r="BB33">
        <f>CK33</f>
        <v>0</v>
      </c>
      <c r="BC33">
        <f>P33</f>
        <v>0</v>
      </c>
      <c r="BD33">
        <f>AZ33*BA33*BB33</f>
        <v>0</v>
      </c>
      <c r="BE33">
        <f>(BC33-AU33)/BB33</f>
        <v>0</v>
      </c>
      <c r="BF33">
        <f>(AS33-AY33)/AY33</f>
        <v>0</v>
      </c>
      <c r="BG33">
        <f>AR33/(AT33+AR33/AY33)</f>
        <v>0</v>
      </c>
      <c r="BH33" t="s">
        <v>402</v>
      </c>
      <c r="BI33">
        <v>0</v>
      </c>
      <c r="BJ33">
        <f>IF(BI33&lt;&gt;0, BI33, BG33)</f>
        <v>0</v>
      </c>
      <c r="BK33">
        <f>1-BJ33/AY33</f>
        <v>0</v>
      </c>
      <c r="BL33">
        <f>(AY33-AX33)/(AY33-BJ33)</f>
        <v>0</v>
      </c>
      <c r="BM33">
        <f>(AS33-AY33)/(AS33-BJ33)</f>
        <v>0</v>
      </c>
      <c r="BN33">
        <f>(AY33-AX33)/(AY33-AR33)</f>
        <v>0</v>
      </c>
      <c r="BO33">
        <f>(AS33-AY33)/(AS33-AR33)</f>
        <v>0</v>
      </c>
      <c r="BP33">
        <f>(BL33*BJ33/AX33)</f>
        <v>0</v>
      </c>
      <c r="BQ33">
        <f>(1-BP33)</f>
        <v>0</v>
      </c>
      <c r="BR33" t="s">
        <v>402</v>
      </c>
      <c r="BS33" t="s">
        <v>402</v>
      </c>
      <c r="BT33" t="s">
        <v>402</v>
      </c>
      <c r="BU33" t="s">
        <v>402</v>
      </c>
      <c r="BV33" t="s">
        <v>402</v>
      </c>
      <c r="BW33" t="s">
        <v>402</v>
      </c>
      <c r="BX33" t="s">
        <v>402</v>
      </c>
      <c r="BY33" t="s">
        <v>402</v>
      </c>
      <c r="BZ33" t="s">
        <v>402</v>
      </c>
      <c r="CA33" t="s">
        <v>402</v>
      </c>
      <c r="CB33" t="s">
        <v>402</v>
      </c>
      <c r="CC33" t="s">
        <v>402</v>
      </c>
      <c r="CD33" t="s">
        <v>402</v>
      </c>
      <c r="CE33" t="s">
        <v>402</v>
      </c>
      <c r="CF33" t="s">
        <v>402</v>
      </c>
      <c r="CG33" t="s">
        <v>402</v>
      </c>
      <c r="CH33" t="s">
        <v>402</v>
      </c>
      <c r="CI33" t="s">
        <v>402</v>
      </c>
      <c r="CJ33">
        <f>$B$11*DH33+$C$11*DI33+$F$11*DT33*(1-DW33)</f>
        <v>0</v>
      </c>
      <c r="CK33">
        <f>CJ33*CL33</f>
        <v>0</v>
      </c>
      <c r="CL33">
        <f>($B$11*$D$9+$C$11*$D$9+$F$11*((EG33+DY33)/MAX(EG33+DY33+EH33, 0.1)*$I$9+EH33/MAX(EG33+DY33+EH33, 0.1)*$J$9))/($B$11+$C$11+$F$11)</f>
        <v>0</v>
      </c>
      <c r="CM33">
        <f>($B$11*$K$9+$C$11*$K$9+$F$11*((EG33+DY33)/MAX(EG33+DY33+EH33, 0.1)*$P$9+EH33/MAX(EG33+DY33+EH33, 0.1)*$Q$9))/($B$11+$C$11+$F$11)</f>
        <v>0</v>
      </c>
      <c r="CN33">
        <v>6</v>
      </c>
      <c r="CO33">
        <v>0.5</v>
      </c>
      <c r="CP33" t="s">
        <v>404</v>
      </c>
      <c r="CQ33">
        <v>2</v>
      </c>
      <c r="CR33">
        <v>1657897788</v>
      </c>
      <c r="CS33">
        <v>997.7570000000001</v>
      </c>
      <c r="CT33">
        <v>1025.79</v>
      </c>
      <c r="CU33">
        <v>9.26797</v>
      </c>
      <c r="CV33">
        <v>0.305377</v>
      </c>
      <c r="CW33">
        <v>976.176</v>
      </c>
      <c r="CX33">
        <v>7.56951</v>
      </c>
      <c r="CY33">
        <v>600.265</v>
      </c>
      <c r="CZ33">
        <v>101.423</v>
      </c>
      <c r="DA33">
        <v>0.10079</v>
      </c>
      <c r="DB33">
        <v>25.8328</v>
      </c>
      <c r="DC33">
        <v>25.1087</v>
      </c>
      <c r="DD33">
        <v>999.9</v>
      </c>
      <c r="DE33">
        <v>0</v>
      </c>
      <c r="DF33">
        <v>0</v>
      </c>
      <c r="DG33">
        <v>9915</v>
      </c>
      <c r="DH33">
        <v>0</v>
      </c>
      <c r="DI33">
        <v>1377.24</v>
      </c>
      <c r="DJ33">
        <v>-28.3976</v>
      </c>
      <c r="DK33">
        <v>1006.73</v>
      </c>
      <c r="DL33">
        <v>1026.11</v>
      </c>
      <c r="DM33">
        <v>8.962590000000001</v>
      </c>
      <c r="DN33">
        <v>1025.79</v>
      </c>
      <c r="DO33">
        <v>0.305377</v>
      </c>
      <c r="DP33">
        <v>0.939984</v>
      </c>
      <c r="DQ33">
        <v>0.0309722</v>
      </c>
      <c r="DR33">
        <v>6.01789</v>
      </c>
      <c r="DS33">
        <v>-35.1233</v>
      </c>
      <c r="DT33">
        <v>1500.09</v>
      </c>
      <c r="DU33">
        <v>0.973006</v>
      </c>
      <c r="DV33">
        <v>0.0269935</v>
      </c>
      <c r="DW33">
        <v>0</v>
      </c>
      <c r="DX33">
        <v>760.391</v>
      </c>
      <c r="DY33">
        <v>4.99931</v>
      </c>
      <c r="DZ33">
        <v>20297</v>
      </c>
      <c r="EA33">
        <v>13260</v>
      </c>
      <c r="EB33">
        <v>37.062</v>
      </c>
      <c r="EC33">
        <v>38.625</v>
      </c>
      <c r="ED33">
        <v>37.937</v>
      </c>
      <c r="EE33">
        <v>36.562</v>
      </c>
      <c r="EF33">
        <v>38.437</v>
      </c>
      <c r="EG33">
        <v>1454.73</v>
      </c>
      <c r="EH33">
        <v>40.36</v>
      </c>
      <c r="EI33">
        <v>0</v>
      </c>
      <c r="EJ33">
        <v>107.2999999523163</v>
      </c>
      <c r="EK33">
        <v>0</v>
      </c>
      <c r="EL33">
        <v>575.3463068037059</v>
      </c>
      <c r="EM33">
        <v>1.355623183457513</v>
      </c>
      <c r="EN33">
        <v>-27.2932427057181</v>
      </c>
      <c r="EO33">
        <v>26211.45886797915</v>
      </c>
      <c r="EP33">
        <v>15</v>
      </c>
      <c r="EQ33">
        <v>1657897810.5</v>
      </c>
      <c r="ER33" t="s">
        <v>474</v>
      </c>
      <c r="ES33">
        <v>1657897810.5</v>
      </c>
      <c r="ET33">
        <v>1657897329</v>
      </c>
      <c r="EU33">
        <v>15</v>
      </c>
      <c r="EV33">
        <v>0.183</v>
      </c>
      <c r="EW33">
        <v>-0.05</v>
      </c>
      <c r="EX33">
        <v>21.581</v>
      </c>
      <c r="EY33">
        <v>0.976</v>
      </c>
      <c r="EZ33">
        <v>1027</v>
      </c>
      <c r="FA33">
        <v>0</v>
      </c>
      <c r="FB33">
        <v>0.16</v>
      </c>
      <c r="FC33">
        <v>0.05</v>
      </c>
      <c r="FD33">
        <v>-11.10661098908651</v>
      </c>
      <c r="FE33">
        <v>-0.1431720004225309</v>
      </c>
      <c r="FF33">
        <v>38.64695356629741</v>
      </c>
      <c r="FG33">
        <v>1</v>
      </c>
      <c r="FH33">
        <v>2.87529268982821</v>
      </c>
      <c r="FI33">
        <v>0.006808264565144506</v>
      </c>
      <c r="FJ33">
        <v>3.15592861606161</v>
      </c>
      <c r="FK33">
        <v>1</v>
      </c>
      <c r="FL33">
        <v>2</v>
      </c>
      <c r="FM33">
        <v>2</v>
      </c>
      <c r="FN33" t="s">
        <v>406</v>
      </c>
      <c r="FO33">
        <v>3.18281</v>
      </c>
      <c r="FP33">
        <v>2.797</v>
      </c>
      <c r="FQ33">
        <v>0.19086</v>
      </c>
      <c r="FR33">
        <v>0.19771</v>
      </c>
      <c r="FS33">
        <v>0.0521545</v>
      </c>
      <c r="FT33">
        <v>0.0029139</v>
      </c>
      <c r="FU33">
        <v>25551.9</v>
      </c>
      <c r="FV33">
        <v>20050</v>
      </c>
      <c r="FW33">
        <v>29619.7</v>
      </c>
      <c r="FX33">
        <v>24416.1</v>
      </c>
      <c r="FY33">
        <v>35903.7</v>
      </c>
      <c r="FZ33">
        <v>35593.1</v>
      </c>
      <c r="GA33">
        <v>41587.3</v>
      </c>
      <c r="GB33">
        <v>39844.4</v>
      </c>
      <c r="GC33">
        <v>2.22533</v>
      </c>
      <c r="GD33">
        <v>1.93268</v>
      </c>
      <c r="GE33">
        <v>0.123672</v>
      </c>
      <c r="GF33">
        <v>0</v>
      </c>
      <c r="GG33">
        <v>23.0765</v>
      </c>
      <c r="GH33">
        <v>999.9</v>
      </c>
      <c r="GI33">
        <v>38.1</v>
      </c>
      <c r="GJ33">
        <v>27.5</v>
      </c>
      <c r="GK33">
        <v>13.8462</v>
      </c>
      <c r="GL33">
        <v>63.246</v>
      </c>
      <c r="GM33">
        <v>40.9896</v>
      </c>
      <c r="GN33">
        <v>1</v>
      </c>
      <c r="GO33">
        <v>-0.303709</v>
      </c>
      <c r="GP33">
        <v>4.54477</v>
      </c>
      <c r="GQ33">
        <v>20.1256</v>
      </c>
      <c r="GR33">
        <v>5.22912</v>
      </c>
      <c r="GS33">
        <v>11.9066</v>
      </c>
      <c r="GT33">
        <v>4.96545</v>
      </c>
      <c r="GU33">
        <v>3.292</v>
      </c>
      <c r="GV33">
        <v>9999</v>
      </c>
      <c r="GW33">
        <v>9999</v>
      </c>
      <c r="GX33">
        <v>9999</v>
      </c>
      <c r="GY33">
        <v>999.9</v>
      </c>
      <c r="GZ33">
        <v>1.87669</v>
      </c>
      <c r="HA33">
        <v>1.87496</v>
      </c>
      <c r="HB33">
        <v>1.87361</v>
      </c>
      <c r="HC33">
        <v>1.87274</v>
      </c>
      <c r="HD33">
        <v>1.87435</v>
      </c>
      <c r="HE33">
        <v>1.86925</v>
      </c>
      <c r="HF33">
        <v>1.87351</v>
      </c>
      <c r="HG33">
        <v>1.8786</v>
      </c>
      <c r="HH33">
        <v>0</v>
      </c>
      <c r="HI33">
        <v>0</v>
      </c>
      <c r="HJ33">
        <v>0</v>
      </c>
      <c r="HK33">
        <v>0</v>
      </c>
      <c r="HL33" t="s">
        <v>407</v>
      </c>
      <c r="HM33" t="s">
        <v>408</v>
      </c>
      <c r="HN33" t="s">
        <v>409</v>
      </c>
      <c r="HO33" t="s">
        <v>410</v>
      </c>
      <c r="HP33" t="s">
        <v>410</v>
      </c>
      <c r="HQ33" t="s">
        <v>409</v>
      </c>
      <c r="HR33">
        <v>0</v>
      </c>
      <c r="HS33">
        <v>100</v>
      </c>
      <c r="HT33">
        <v>100</v>
      </c>
      <c r="HU33">
        <v>21.581</v>
      </c>
      <c r="HV33">
        <v>1.6985</v>
      </c>
      <c r="HW33">
        <v>11.13477204278525</v>
      </c>
      <c r="HX33">
        <v>0.01542267289107943</v>
      </c>
      <c r="HY33">
        <v>-6.329640684948402E-06</v>
      </c>
      <c r="HZ33">
        <v>1.140810577693691E-09</v>
      </c>
      <c r="IA33">
        <v>1.029472662858937</v>
      </c>
      <c r="IB33">
        <v>0.1101198971779786</v>
      </c>
      <c r="IC33">
        <v>-0.003534826394514762</v>
      </c>
      <c r="ID33">
        <v>8.753130318969657E-05</v>
      </c>
      <c r="IE33">
        <v>-6</v>
      </c>
      <c r="IF33">
        <v>1975</v>
      </c>
      <c r="IG33">
        <v>-0</v>
      </c>
      <c r="IH33">
        <v>19</v>
      </c>
      <c r="II33">
        <v>1.3</v>
      </c>
      <c r="IJ33">
        <v>7.7</v>
      </c>
      <c r="IK33">
        <v>2.2168</v>
      </c>
      <c r="IL33">
        <v>2.38647</v>
      </c>
      <c r="IM33">
        <v>1.42578</v>
      </c>
      <c r="IN33">
        <v>2.28516</v>
      </c>
      <c r="IO33">
        <v>1.54785</v>
      </c>
      <c r="IP33">
        <v>2.3938</v>
      </c>
      <c r="IQ33">
        <v>30.6309</v>
      </c>
      <c r="IR33">
        <v>15.1827</v>
      </c>
      <c r="IS33">
        <v>18</v>
      </c>
      <c r="IT33">
        <v>625.479</v>
      </c>
      <c r="IU33">
        <v>425.981</v>
      </c>
      <c r="IV33">
        <v>27.2932</v>
      </c>
      <c r="IW33">
        <v>23.2844</v>
      </c>
      <c r="IX33">
        <v>30.0059</v>
      </c>
      <c r="IY33">
        <v>23.1599</v>
      </c>
      <c r="IZ33">
        <v>23.0929</v>
      </c>
      <c r="JA33">
        <v>44.3944</v>
      </c>
      <c r="JB33">
        <v>99.39319999999999</v>
      </c>
      <c r="JC33">
        <v>0</v>
      </c>
      <c r="JD33">
        <v>25.6421</v>
      </c>
      <c r="JE33">
        <v>1026.48</v>
      </c>
      <c r="JF33">
        <v>18.9759</v>
      </c>
      <c r="JG33">
        <v>97.50830000000001</v>
      </c>
      <c r="JH33">
        <v>101.363</v>
      </c>
    </row>
    <row r="34" spans="1:268">
      <c r="A34">
        <v>18</v>
      </c>
      <c r="B34">
        <v>1657897886.5</v>
      </c>
      <c r="C34">
        <v>2286.900000095367</v>
      </c>
      <c r="D34" t="s">
        <v>479</v>
      </c>
      <c r="E34" t="s">
        <v>480</v>
      </c>
      <c r="F34" t="s">
        <v>396</v>
      </c>
      <c r="G34" t="s">
        <v>397</v>
      </c>
      <c r="H34" t="s">
        <v>398</v>
      </c>
      <c r="J34" t="s">
        <v>399</v>
      </c>
      <c r="K34" t="s">
        <v>400</v>
      </c>
      <c r="L34" t="s">
        <v>401</v>
      </c>
      <c r="M34">
        <v>1657897886.5</v>
      </c>
      <c r="N34">
        <f>(O34)/1000</f>
        <v>0</v>
      </c>
      <c r="O34">
        <f>1000*CY34*AM34*(CU34-CV34)/(100*CN34*(1000-AM34*CU34))</f>
        <v>0</v>
      </c>
      <c r="P34">
        <f>CY34*AM34*(CT34-CS34*(1000-AM34*CV34)/(1000-AM34*CU34))/(100*CN34)</f>
        <v>0</v>
      </c>
      <c r="Q34">
        <f>CS34 - IF(AM34&gt;1, P34*CN34*100.0/(AO34*DG34), 0)</f>
        <v>0</v>
      </c>
      <c r="R34">
        <f>((X34-N34/2)*Q34-P34)/(X34+N34/2)</f>
        <v>0</v>
      </c>
      <c r="S34">
        <f>R34*(CZ34+DA34)/1000.0</f>
        <v>0</v>
      </c>
      <c r="T34">
        <f>(CS34 - IF(AM34&gt;1, P34*CN34*100.0/(AO34*DG34), 0))*(CZ34+DA34)/1000.0</f>
        <v>0</v>
      </c>
      <c r="U34">
        <f>2.0/((1/W34-1/V34)+SIGN(W34)*SQRT((1/W34-1/V34)*(1/W34-1/V34) + 4*CO34/((CO34+1)*(CO34+1))*(2*1/W34*1/V34-1/V34*1/V34)))</f>
        <v>0</v>
      </c>
      <c r="V34">
        <f>IF(LEFT(CP34,1)&lt;&gt;"0",IF(LEFT(CP34,1)="1",3.0,CQ34),$D$5+$E$5*(DG34*CZ34/($K$5*1000))+$F$5*(DG34*CZ34/($K$5*1000))*MAX(MIN(CN34,$J$5),$I$5)*MAX(MIN(CN34,$J$5),$I$5)+$G$5*MAX(MIN(CN34,$J$5),$I$5)*(DG34*CZ34/($K$5*1000))+$H$5*(DG34*CZ34/($K$5*1000))*(DG34*CZ34/($K$5*1000)))</f>
        <v>0</v>
      </c>
      <c r="W34">
        <f>N34*(1000-(1000*0.61365*exp(17.502*AA34/(240.97+AA34))/(CZ34+DA34)+CU34)/2)/(1000*0.61365*exp(17.502*AA34/(240.97+AA34))/(CZ34+DA34)-CU34)</f>
        <v>0</v>
      </c>
      <c r="X34">
        <f>1/((CO34+1)/(U34/1.6)+1/(V34/1.37)) + CO34/((CO34+1)/(U34/1.6) + CO34/(V34/1.37))</f>
        <v>0</v>
      </c>
      <c r="Y34">
        <f>(CJ34*CM34)</f>
        <v>0</v>
      </c>
      <c r="Z34">
        <f>(DB34+(Y34+2*0.95*5.67E-8*(((DB34+$B$7)+273)^4-(DB34+273)^4)-44100*N34)/(1.84*29.3*V34+8*0.95*5.67E-8*(DB34+273)^3))</f>
        <v>0</v>
      </c>
      <c r="AA34">
        <f>($C$7*DC34+$D$7*DD34+$E$7*Z34)</f>
        <v>0</v>
      </c>
      <c r="AB34">
        <f>0.61365*exp(17.502*AA34/(240.97+AA34))</f>
        <v>0</v>
      </c>
      <c r="AC34">
        <f>(AD34/AE34*100)</f>
        <v>0</v>
      </c>
      <c r="AD34">
        <f>CU34*(CZ34+DA34)/1000</f>
        <v>0</v>
      </c>
      <c r="AE34">
        <f>0.61365*exp(17.502*DB34/(240.97+DB34))</f>
        <v>0</v>
      </c>
      <c r="AF34">
        <f>(AB34-CU34*(CZ34+DA34)/1000)</f>
        <v>0</v>
      </c>
      <c r="AG34">
        <f>(-N34*44100)</f>
        <v>0</v>
      </c>
      <c r="AH34">
        <f>2*29.3*V34*0.92*(DB34-AA34)</f>
        <v>0</v>
      </c>
      <c r="AI34">
        <f>2*0.95*5.67E-8*(((DB34+$B$7)+273)^4-(AA34+273)^4)</f>
        <v>0</v>
      </c>
      <c r="AJ34">
        <f>Y34+AI34+AG34+AH34</f>
        <v>0</v>
      </c>
      <c r="AK34">
        <v>0</v>
      </c>
      <c r="AL34">
        <v>0</v>
      </c>
      <c r="AM34">
        <f>IF(AK34*$H$13&gt;=AO34,1.0,(AO34/(AO34-AK34*$H$13)))</f>
        <v>0</v>
      </c>
      <c r="AN34">
        <f>(AM34-1)*100</f>
        <v>0</v>
      </c>
      <c r="AO34">
        <f>MAX(0,($B$13+$C$13*DG34)/(1+$D$13*DG34)*CZ34/(DB34+273)*$E$13)</f>
        <v>0</v>
      </c>
      <c r="AP34" t="s">
        <v>402</v>
      </c>
      <c r="AQ34">
        <v>0</v>
      </c>
      <c r="AR34">
        <v>0</v>
      </c>
      <c r="AS34">
        <v>0</v>
      </c>
      <c r="AT34">
        <f>1-AR34/AS34</f>
        <v>0</v>
      </c>
      <c r="AU34">
        <v>-1</v>
      </c>
      <c r="AV34" t="s">
        <v>481</v>
      </c>
      <c r="AW34">
        <v>10452.2</v>
      </c>
      <c r="AX34">
        <v>579.6126790723982</v>
      </c>
      <c r="AY34">
        <v>885.1900000000001</v>
      </c>
      <c r="AZ34">
        <f>1-AX34/AY34</f>
        <v>0</v>
      </c>
      <c r="BA34">
        <v>0.5</v>
      </c>
      <c r="BB34">
        <f>CK34</f>
        <v>0</v>
      </c>
      <c r="BC34">
        <f>P34</f>
        <v>0</v>
      </c>
      <c r="BD34">
        <f>AZ34*BA34*BB34</f>
        <v>0</v>
      </c>
      <c r="BE34">
        <f>(BC34-AU34)/BB34</f>
        <v>0</v>
      </c>
      <c r="BF34">
        <f>(AS34-AY34)/AY34</f>
        <v>0</v>
      </c>
      <c r="BG34">
        <f>AR34/(AT34+AR34/AY34)</f>
        <v>0</v>
      </c>
      <c r="BH34" t="s">
        <v>402</v>
      </c>
      <c r="BI34">
        <v>0</v>
      </c>
      <c r="BJ34">
        <f>IF(BI34&lt;&gt;0, BI34, BG34)</f>
        <v>0</v>
      </c>
      <c r="BK34">
        <f>1-BJ34/AY34</f>
        <v>0</v>
      </c>
      <c r="BL34">
        <f>(AY34-AX34)/(AY34-BJ34)</f>
        <v>0</v>
      </c>
      <c r="BM34">
        <f>(AS34-AY34)/(AS34-BJ34)</f>
        <v>0</v>
      </c>
      <c r="BN34">
        <f>(AY34-AX34)/(AY34-AR34)</f>
        <v>0</v>
      </c>
      <c r="BO34">
        <f>(AS34-AY34)/(AS34-AR34)</f>
        <v>0</v>
      </c>
      <c r="BP34">
        <f>(BL34*BJ34/AX34)</f>
        <v>0</v>
      </c>
      <c r="BQ34">
        <f>(1-BP34)</f>
        <v>0</v>
      </c>
      <c r="BR34" t="s">
        <v>402</v>
      </c>
      <c r="BS34" t="s">
        <v>402</v>
      </c>
      <c r="BT34" t="s">
        <v>402</v>
      </c>
      <c r="BU34" t="s">
        <v>402</v>
      </c>
      <c r="BV34" t="s">
        <v>402</v>
      </c>
      <c r="BW34" t="s">
        <v>402</v>
      </c>
      <c r="BX34" t="s">
        <v>402</v>
      </c>
      <c r="BY34" t="s">
        <v>402</v>
      </c>
      <c r="BZ34" t="s">
        <v>402</v>
      </c>
      <c r="CA34" t="s">
        <v>402</v>
      </c>
      <c r="CB34" t="s">
        <v>402</v>
      </c>
      <c r="CC34" t="s">
        <v>402</v>
      </c>
      <c r="CD34" t="s">
        <v>402</v>
      </c>
      <c r="CE34" t="s">
        <v>402</v>
      </c>
      <c r="CF34" t="s">
        <v>402</v>
      </c>
      <c r="CG34" t="s">
        <v>402</v>
      </c>
      <c r="CH34" t="s">
        <v>402</v>
      </c>
      <c r="CI34" t="s">
        <v>402</v>
      </c>
      <c r="CJ34">
        <f>$B$11*DH34+$C$11*DI34+$F$11*DT34*(1-DW34)</f>
        <v>0</v>
      </c>
      <c r="CK34">
        <f>CJ34*CL34</f>
        <v>0</v>
      </c>
      <c r="CL34">
        <f>($B$11*$D$9+$C$11*$D$9+$F$11*((EG34+DY34)/MAX(EG34+DY34+EH34, 0.1)*$I$9+EH34/MAX(EG34+DY34+EH34, 0.1)*$J$9))/($B$11+$C$11+$F$11)</f>
        <v>0</v>
      </c>
      <c r="CM34">
        <f>($B$11*$K$9+$C$11*$K$9+$F$11*((EG34+DY34)/MAX(EG34+DY34+EH34, 0.1)*$P$9+EH34/MAX(EG34+DY34+EH34, 0.1)*$Q$9))/($B$11+$C$11+$F$11)</f>
        <v>0</v>
      </c>
      <c r="CN34">
        <v>6</v>
      </c>
      <c r="CO34">
        <v>0.5</v>
      </c>
      <c r="CP34" t="s">
        <v>404</v>
      </c>
      <c r="CQ34">
        <v>2</v>
      </c>
      <c r="CR34">
        <v>1657897886.5</v>
      </c>
      <c r="CS34">
        <v>1197.762</v>
      </c>
      <c r="CT34">
        <v>1227.73</v>
      </c>
      <c r="CU34">
        <v>9.14758</v>
      </c>
      <c r="CV34">
        <v>0.295582</v>
      </c>
      <c r="CW34">
        <v>1174.98</v>
      </c>
      <c r="CX34">
        <v>7.45719</v>
      </c>
      <c r="CY34">
        <v>600.198</v>
      </c>
      <c r="CZ34">
        <v>101.425</v>
      </c>
      <c r="DA34">
        <v>0.100095</v>
      </c>
      <c r="DB34">
        <v>25.871</v>
      </c>
      <c r="DC34">
        <v>25.1226</v>
      </c>
      <c r="DD34">
        <v>999.9</v>
      </c>
      <c r="DE34">
        <v>0</v>
      </c>
      <c r="DF34">
        <v>0</v>
      </c>
      <c r="DG34">
        <v>9999.379999999999</v>
      </c>
      <c r="DH34">
        <v>0</v>
      </c>
      <c r="DI34">
        <v>1385.7</v>
      </c>
      <c r="DJ34">
        <v>-30.1913</v>
      </c>
      <c r="DK34">
        <v>1208.59</v>
      </c>
      <c r="DL34">
        <v>1228.09</v>
      </c>
      <c r="DM34">
        <v>8.851990000000001</v>
      </c>
      <c r="DN34">
        <v>1227.73</v>
      </c>
      <c r="DO34">
        <v>0.295582</v>
      </c>
      <c r="DP34">
        <v>0.927791</v>
      </c>
      <c r="DQ34">
        <v>0.0299793</v>
      </c>
      <c r="DR34">
        <v>5.82918</v>
      </c>
      <c r="DS34">
        <v>-35.4501</v>
      </c>
      <c r="DT34">
        <v>1499.92</v>
      </c>
      <c r="DU34">
        <v>0.973001</v>
      </c>
      <c r="DV34">
        <v>0.0269987</v>
      </c>
      <c r="DW34">
        <v>0</v>
      </c>
      <c r="DX34">
        <v>756.583</v>
      </c>
      <c r="DY34">
        <v>4.99931</v>
      </c>
      <c r="DZ34">
        <v>20163.8</v>
      </c>
      <c r="EA34">
        <v>13258.5</v>
      </c>
      <c r="EB34">
        <v>38.875</v>
      </c>
      <c r="EC34">
        <v>40.5</v>
      </c>
      <c r="ED34">
        <v>39.437</v>
      </c>
      <c r="EE34">
        <v>39</v>
      </c>
      <c r="EF34">
        <v>40.187</v>
      </c>
      <c r="EG34">
        <v>1454.56</v>
      </c>
      <c r="EH34">
        <v>40.36</v>
      </c>
      <c r="EI34">
        <v>0</v>
      </c>
      <c r="EJ34">
        <v>98.09999990463257</v>
      </c>
      <c r="EK34">
        <v>0</v>
      </c>
      <c r="EL34">
        <v>579.6126790723982</v>
      </c>
      <c r="EM34">
        <v>1.405667695459904</v>
      </c>
      <c r="EN34">
        <v>-28.75805181808634</v>
      </c>
      <c r="EO34">
        <v>26096.59135463801</v>
      </c>
      <c r="EP34">
        <v>15</v>
      </c>
      <c r="EQ34">
        <v>1657897916.5</v>
      </c>
      <c r="ER34" t="s">
        <v>482</v>
      </c>
      <c r="ES34">
        <v>1657897916.5</v>
      </c>
      <c r="ET34">
        <v>1657897329</v>
      </c>
      <c r="EU34">
        <v>16</v>
      </c>
      <c r="EV34">
        <v>0.07199999999999999</v>
      </c>
      <c r="EW34">
        <v>-0.05</v>
      </c>
      <c r="EX34">
        <v>22.782</v>
      </c>
      <c r="EY34">
        <v>0.976</v>
      </c>
      <c r="EZ34">
        <v>1228</v>
      </c>
      <c r="FA34">
        <v>0</v>
      </c>
      <c r="FB34">
        <v>0.12</v>
      </c>
      <c r="FC34">
        <v>0.05</v>
      </c>
      <c r="FD34">
        <v>-11.67060961145462</v>
      </c>
      <c r="FE34">
        <v>-0.1486426804316236</v>
      </c>
      <c r="FF34">
        <v>38.81274111206626</v>
      </c>
      <c r="FG34">
        <v>1</v>
      </c>
      <c r="FH34">
        <v>2.969734158196538</v>
      </c>
      <c r="FI34">
        <v>0.00788423462817572</v>
      </c>
      <c r="FJ34">
        <v>3.224503824387255</v>
      </c>
      <c r="FK34">
        <v>1</v>
      </c>
      <c r="FL34">
        <v>2</v>
      </c>
      <c r="FM34">
        <v>2</v>
      </c>
      <c r="FN34" t="s">
        <v>406</v>
      </c>
      <c r="FO34">
        <v>3.18262</v>
      </c>
      <c r="FP34">
        <v>2.79705</v>
      </c>
      <c r="FQ34">
        <v>0.214716</v>
      </c>
      <c r="FR34">
        <v>0.221415</v>
      </c>
      <c r="FS34">
        <v>0.0515389</v>
      </c>
      <c r="FT34">
        <v>0.00282223</v>
      </c>
      <c r="FU34">
        <v>24797.5</v>
      </c>
      <c r="FV34">
        <v>19457.2</v>
      </c>
      <c r="FW34">
        <v>29616.4</v>
      </c>
      <c r="FX34">
        <v>24413.9</v>
      </c>
      <c r="FY34">
        <v>35923.9</v>
      </c>
      <c r="FZ34">
        <v>35594.4</v>
      </c>
      <c r="GA34">
        <v>41582.4</v>
      </c>
      <c r="GB34">
        <v>39841.3</v>
      </c>
      <c r="GC34">
        <v>2.22473</v>
      </c>
      <c r="GD34">
        <v>1.93397</v>
      </c>
      <c r="GE34">
        <v>0.0987947</v>
      </c>
      <c r="GF34">
        <v>0</v>
      </c>
      <c r="GG34">
        <v>23.4998</v>
      </c>
      <c r="GH34">
        <v>999.9</v>
      </c>
      <c r="GI34">
        <v>37.6</v>
      </c>
      <c r="GJ34">
        <v>27.5</v>
      </c>
      <c r="GK34">
        <v>13.6641</v>
      </c>
      <c r="GL34">
        <v>62.176</v>
      </c>
      <c r="GM34">
        <v>41.9191</v>
      </c>
      <c r="GN34">
        <v>1</v>
      </c>
      <c r="GO34">
        <v>-0.309583</v>
      </c>
      <c r="GP34">
        <v>0.741021</v>
      </c>
      <c r="GQ34">
        <v>20.26</v>
      </c>
      <c r="GR34">
        <v>5.22852</v>
      </c>
      <c r="GS34">
        <v>11.9021</v>
      </c>
      <c r="GT34">
        <v>4.96555</v>
      </c>
      <c r="GU34">
        <v>3.292</v>
      </c>
      <c r="GV34">
        <v>9999</v>
      </c>
      <c r="GW34">
        <v>9999</v>
      </c>
      <c r="GX34">
        <v>9999</v>
      </c>
      <c r="GY34">
        <v>999.9</v>
      </c>
      <c r="GZ34">
        <v>1.87673</v>
      </c>
      <c r="HA34">
        <v>1.875</v>
      </c>
      <c r="HB34">
        <v>1.87365</v>
      </c>
      <c r="HC34">
        <v>1.87281</v>
      </c>
      <c r="HD34">
        <v>1.87439</v>
      </c>
      <c r="HE34">
        <v>1.86934</v>
      </c>
      <c r="HF34">
        <v>1.87361</v>
      </c>
      <c r="HG34">
        <v>1.87866</v>
      </c>
      <c r="HH34">
        <v>0</v>
      </c>
      <c r="HI34">
        <v>0</v>
      </c>
      <c r="HJ34">
        <v>0</v>
      </c>
      <c r="HK34">
        <v>0</v>
      </c>
      <c r="HL34" t="s">
        <v>407</v>
      </c>
      <c r="HM34" t="s">
        <v>408</v>
      </c>
      <c r="HN34" t="s">
        <v>409</v>
      </c>
      <c r="HO34" t="s">
        <v>410</v>
      </c>
      <c r="HP34" t="s">
        <v>410</v>
      </c>
      <c r="HQ34" t="s">
        <v>409</v>
      </c>
      <c r="HR34">
        <v>0</v>
      </c>
      <c r="HS34">
        <v>100</v>
      </c>
      <c r="HT34">
        <v>100</v>
      </c>
      <c r="HU34">
        <v>22.782</v>
      </c>
      <c r="HV34">
        <v>1.6904</v>
      </c>
      <c r="HW34">
        <v>11.31684941496413</v>
      </c>
      <c r="HX34">
        <v>0.01542267289107943</v>
      </c>
      <c r="HY34">
        <v>-6.329640684948402E-06</v>
      </c>
      <c r="HZ34">
        <v>1.140810577693691E-09</v>
      </c>
      <c r="IA34">
        <v>1.029472662858937</v>
      </c>
      <c r="IB34">
        <v>0.1101198971779786</v>
      </c>
      <c r="IC34">
        <v>-0.003534826394514762</v>
      </c>
      <c r="ID34">
        <v>8.753130318969657E-05</v>
      </c>
      <c r="IE34">
        <v>-6</v>
      </c>
      <c r="IF34">
        <v>1975</v>
      </c>
      <c r="IG34">
        <v>-0</v>
      </c>
      <c r="IH34">
        <v>19</v>
      </c>
      <c r="II34">
        <v>1.3</v>
      </c>
      <c r="IJ34">
        <v>9.300000000000001</v>
      </c>
      <c r="IK34">
        <v>2.57324</v>
      </c>
      <c r="IL34">
        <v>2.3938</v>
      </c>
      <c r="IM34">
        <v>1.42578</v>
      </c>
      <c r="IN34">
        <v>2.28638</v>
      </c>
      <c r="IO34">
        <v>1.54785</v>
      </c>
      <c r="IP34">
        <v>2.24854</v>
      </c>
      <c r="IQ34">
        <v>30.5446</v>
      </c>
      <c r="IR34">
        <v>15.2353</v>
      </c>
      <c r="IS34">
        <v>18</v>
      </c>
      <c r="IT34">
        <v>625.313</v>
      </c>
      <c r="IU34">
        <v>426.891</v>
      </c>
      <c r="IV34">
        <v>23.9441</v>
      </c>
      <c r="IW34">
        <v>23.3177</v>
      </c>
      <c r="IX34">
        <v>30.0001</v>
      </c>
      <c r="IY34">
        <v>23.1833</v>
      </c>
      <c r="IZ34">
        <v>23.1161</v>
      </c>
      <c r="JA34">
        <v>51.5285</v>
      </c>
      <c r="JB34">
        <v>99.39319999999999</v>
      </c>
      <c r="JC34">
        <v>0</v>
      </c>
      <c r="JD34">
        <v>23.8992</v>
      </c>
      <c r="JE34">
        <v>1228.38</v>
      </c>
      <c r="JF34">
        <v>18.9759</v>
      </c>
      <c r="JG34">
        <v>97.4971</v>
      </c>
      <c r="JH34">
        <v>101.355</v>
      </c>
    </row>
    <row r="35" spans="1:268">
      <c r="A35">
        <v>19</v>
      </c>
      <c r="B35">
        <v>1657897992.5</v>
      </c>
      <c r="C35">
        <v>2392.900000095367</v>
      </c>
      <c r="D35" t="s">
        <v>483</v>
      </c>
      <c r="E35" t="s">
        <v>484</v>
      </c>
      <c r="F35" t="s">
        <v>396</v>
      </c>
      <c r="G35" t="s">
        <v>397</v>
      </c>
      <c r="H35" t="s">
        <v>398</v>
      </c>
      <c r="J35" t="s">
        <v>399</v>
      </c>
      <c r="K35" t="s">
        <v>400</v>
      </c>
      <c r="L35" t="s">
        <v>401</v>
      </c>
      <c r="M35">
        <v>1657897992.5</v>
      </c>
      <c r="N35">
        <f>(O35)/1000</f>
        <v>0</v>
      </c>
      <c r="O35">
        <f>1000*CY35*AM35*(CU35-CV35)/(100*CN35*(1000-AM35*CU35))</f>
        <v>0</v>
      </c>
      <c r="P35">
        <f>CY35*AM35*(CT35-CS35*(1000-AM35*CV35)/(1000-AM35*CU35))/(100*CN35)</f>
        <v>0</v>
      </c>
      <c r="Q35">
        <f>CS35 - IF(AM35&gt;1, P35*CN35*100.0/(AO35*DG35), 0)</f>
        <v>0</v>
      </c>
      <c r="R35">
        <f>((X35-N35/2)*Q35-P35)/(X35+N35/2)</f>
        <v>0</v>
      </c>
      <c r="S35">
        <f>R35*(CZ35+DA35)/1000.0</f>
        <v>0</v>
      </c>
      <c r="T35">
        <f>(CS35 - IF(AM35&gt;1, P35*CN35*100.0/(AO35*DG35), 0))*(CZ35+DA35)/1000.0</f>
        <v>0</v>
      </c>
      <c r="U35">
        <f>2.0/((1/W35-1/V35)+SIGN(W35)*SQRT((1/W35-1/V35)*(1/W35-1/V35) + 4*CO35/((CO35+1)*(CO35+1))*(2*1/W35*1/V35-1/V35*1/V35)))</f>
        <v>0</v>
      </c>
      <c r="V35">
        <f>IF(LEFT(CP35,1)&lt;&gt;"0",IF(LEFT(CP35,1)="1",3.0,CQ35),$D$5+$E$5*(DG35*CZ35/($K$5*1000))+$F$5*(DG35*CZ35/($K$5*1000))*MAX(MIN(CN35,$J$5),$I$5)*MAX(MIN(CN35,$J$5),$I$5)+$G$5*MAX(MIN(CN35,$J$5),$I$5)*(DG35*CZ35/($K$5*1000))+$H$5*(DG35*CZ35/($K$5*1000))*(DG35*CZ35/($K$5*1000)))</f>
        <v>0</v>
      </c>
      <c r="W35">
        <f>N35*(1000-(1000*0.61365*exp(17.502*AA35/(240.97+AA35))/(CZ35+DA35)+CU35)/2)/(1000*0.61365*exp(17.502*AA35/(240.97+AA35))/(CZ35+DA35)-CU35)</f>
        <v>0</v>
      </c>
      <c r="X35">
        <f>1/((CO35+1)/(U35/1.6)+1/(V35/1.37)) + CO35/((CO35+1)/(U35/1.6) + CO35/(V35/1.37))</f>
        <v>0</v>
      </c>
      <c r="Y35">
        <f>(CJ35*CM35)</f>
        <v>0</v>
      </c>
      <c r="Z35">
        <f>(DB35+(Y35+2*0.95*5.67E-8*(((DB35+$B$7)+273)^4-(DB35+273)^4)-44100*N35)/(1.84*29.3*V35+8*0.95*5.67E-8*(DB35+273)^3))</f>
        <v>0</v>
      </c>
      <c r="AA35">
        <f>($C$7*DC35+$D$7*DD35+$E$7*Z35)</f>
        <v>0</v>
      </c>
      <c r="AB35">
        <f>0.61365*exp(17.502*AA35/(240.97+AA35))</f>
        <v>0</v>
      </c>
      <c r="AC35">
        <f>(AD35/AE35*100)</f>
        <v>0</v>
      </c>
      <c r="AD35">
        <f>CU35*(CZ35+DA35)/1000</f>
        <v>0</v>
      </c>
      <c r="AE35">
        <f>0.61365*exp(17.502*DB35/(240.97+DB35))</f>
        <v>0</v>
      </c>
      <c r="AF35">
        <f>(AB35-CU35*(CZ35+DA35)/1000)</f>
        <v>0</v>
      </c>
      <c r="AG35">
        <f>(-N35*44100)</f>
        <v>0</v>
      </c>
      <c r="AH35">
        <f>2*29.3*V35*0.92*(DB35-AA35)</f>
        <v>0</v>
      </c>
      <c r="AI35">
        <f>2*0.95*5.67E-8*(((DB35+$B$7)+273)^4-(AA35+273)^4)</f>
        <v>0</v>
      </c>
      <c r="AJ35">
        <f>Y35+AI35+AG35+AH35</f>
        <v>0</v>
      </c>
      <c r="AK35">
        <v>0</v>
      </c>
      <c r="AL35">
        <v>0</v>
      </c>
      <c r="AM35">
        <f>IF(AK35*$H$13&gt;=AO35,1.0,(AO35/(AO35-AK35*$H$13)))</f>
        <v>0</v>
      </c>
      <c r="AN35">
        <f>(AM35-1)*100</f>
        <v>0</v>
      </c>
      <c r="AO35">
        <f>MAX(0,($B$13+$C$13*DG35)/(1+$D$13*DG35)*CZ35/(DB35+273)*$E$13)</f>
        <v>0</v>
      </c>
      <c r="AP35" t="s">
        <v>402</v>
      </c>
      <c r="AQ35">
        <v>0</v>
      </c>
      <c r="AR35">
        <v>0</v>
      </c>
      <c r="AS35">
        <v>0</v>
      </c>
      <c r="AT35">
        <f>1-AR35/AS35</f>
        <v>0</v>
      </c>
      <c r="AU35">
        <v>-1</v>
      </c>
      <c r="AV35" t="s">
        <v>485</v>
      </c>
      <c r="AW35">
        <v>10444.7</v>
      </c>
      <c r="AX35">
        <v>583.9123610704926</v>
      </c>
      <c r="AY35">
        <v>879.96</v>
      </c>
      <c r="AZ35">
        <f>1-AX35/AY35</f>
        <v>0</v>
      </c>
      <c r="BA35">
        <v>0.5</v>
      </c>
      <c r="BB35">
        <f>CK35</f>
        <v>0</v>
      </c>
      <c r="BC35">
        <f>P35</f>
        <v>0</v>
      </c>
      <c r="BD35">
        <f>AZ35*BA35*BB35</f>
        <v>0</v>
      </c>
      <c r="BE35">
        <f>(BC35-AU35)/BB35</f>
        <v>0</v>
      </c>
      <c r="BF35">
        <f>(AS35-AY35)/AY35</f>
        <v>0</v>
      </c>
      <c r="BG35">
        <f>AR35/(AT35+AR35/AY35)</f>
        <v>0</v>
      </c>
      <c r="BH35" t="s">
        <v>402</v>
      </c>
      <c r="BI35">
        <v>0</v>
      </c>
      <c r="BJ35">
        <f>IF(BI35&lt;&gt;0, BI35, BG35)</f>
        <v>0</v>
      </c>
      <c r="BK35">
        <f>1-BJ35/AY35</f>
        <v>0</v>
      </c>
      <c r="BL35">
        <f>(AY35-AX35)/(AY35-BJ35)</f>
        <v>0</v>
      </c>
      <c r="BM35">
        <f>(AS35-AY35)/(AS35-BJ35)</f>
        <v>0</v>
      </c>
      <c r="BN35">
        <f>(AY35-AX35)/(AY35-AR35)</f>
        <v>0</v>
      </c>
      <c r="BO35">
        <f>(AS35-AY35)/(AS35-AR35)</f>
        <v>0</v>
      </c>
      <c r="BP35">
        <f>(BL35*BJ35/AX35)</f>
        <v>0</v>
      </c>
      <c r="BQ35">
        <f>(1-BP35)</f>
        <v>0</v>
      </c>
      <c r="BR35" t="s">
        <v>402</v>
      </c>
      <c r="BS35" t="s">
        <v>402</v>
      </c>
      <c r="BT35" t="s">
        <v>402</v>
      </c>
      <c r="BU35" t="s">
        <v>402</v>
      </c>
      <c r="BV35" t="s">
        <v>402</v>
      </c>
      <c r="BW35" t="s">
        <v>402</v>
      </c>
      <c r="BX35" t="s">
        <v>402</v>
      </c>
      <c r="BY35" t="s">
        <v>402</v>
      </c>
      <c r="BZ35" t="s">
        <v>402</v>
      </c>
      <c r="CA35" t="s">
        <v>402</v>
      </c>
      <c r="CB35" t="s">
        <v>402</v>
      </c>
      <c r="CC35" t="s">
        <v>402</v>
      </c>
      <c r="CD35" t="s">
        <v>402</v>
      </c>
      <c r="CE35" t="s">
        <v>402</v>
      </c>
      <c r="CF35" t="s">
        <v>402</v>
      </c>
      <c r="CG35" t="s">
        <v>402</v>
      </c>
      <c r="CH35" t="s">
        <v>402</v>
      </c>
      <c r="CI35" t="s">
        <v>402</v>
      </c>
      <c r="CJ35">
        <f>$B$11*DH35+$C$11*DI35+$F$11*DT35*(1-DW35)</f>
        <v>0</v>
      </c>
      <c r="CK35">
        <f>CJ35*CL35</f>
        <v>0</v>
      </c>
      <c r="CL35">
        <f>($B$11*$D$9+$C$11*$D$9+$F$11*((EG35+DY35)/MAX(EG35+DY35+EH35, 0.1)*$I$9+EH35/MAX(EG35+DY35+EH35, 0.1)*$J$9))/($B$11+$C$11+$F$11)</f>
        <v>0</v>
      </c>
      <c r="CM35">
        <f>($B$11*$K$9+$C$11*$K$9+$F$11*((EG35+DY35)/MAX(EG35+DY35+EH35, 0.1)*$P$9+EH35/MAX(EG35+DY35+EH35, 0.1)*$Q$9))/($B$11+$C$11+$F$11)</f>
        <v>0</v>
      </c>
      <c r="CN35">
        <v>6</v>
      </c>
      <c r="CO35">
        <v>0.5</v>
      </c>
      <c r="CP35" t="s">
        <v>404</v>
      </c>
      <c r="CQ35">
        <v>2</v>
      </c>
      <c r="CR35">
        <v>1657897992.5</v>
      </c>
      <c r="CS35">
        <v>1496.426</v>
      </c>
      <c r="CT35">
        <v>1529.16</v>
      </c>
      <c r="CU35">
        <v>8.136659999999999</v>
      </c>
      <c r="CV35">
        <v>0.290086</v>
      </c>
      <c r="CW35">
        <v>1472.3</v>
      </c>
      <c r="CX35">
        <v>7.13566</v>
      </c>
      <c r="CY35">
        <v>600.198</v>
      </c>
      <c r="CZ35">
        <v>101.426</v>
      </c>
      <c r="DA35">
        <v>0.100117</v>
      </c>
      <c r="DB35">
        <v>25.6285</v>
      </c>
      <c r="DC35">
        <v>25.1031</v>
      </c>
      <c r="DD35">
        <v>999.9</v>
      </c>
      <c r="DE35">
        <v>0</v>
      </c>
      <c r="DF35">
        <v>0</v>
      </c>
      <c r="DG35">
        <v>9978.75</v>
      </c>
      <c r="DH35">
        <v>0</v>
      </c>
      <c r="DI35">
        <v>1398.71</v>
      </c>
      <c r="DJ35">
        <v>-32.8373</v>
      </c>
      <c r="DK35">
        <v>1509.61</v>
      </c>
      <c r="DL35">
        <v>1529.6</v>
      </c>
      <c r="DM35">
        <v>8.512639999999999</v>
      </c>
      <c r="DN35">
        <v>1529.16</v>
      </c>
      <c r="DO35">
        <v>0.290086</v>
      </c>
      <c r="DP35">
        <v>0.892824</v>
      </c>
      <c r="DQ35">
        <v>0.0294223</v>
      </c>
      <c r="DR35">
        <v>5.2756</v>
      </c>
      <c r="DS35">
        <v>-35.6378</v>
      </c>
      <c r="DT35">
        <v>1499.91</v>
      </c>
      <c r="DU35">
        <v>0.972996</v>
      </c>
      <c r="DV35">
        <v>0.0270038</v>
      </c>
      <c r="DW35">
        <v>0</v>
      </c>
      <c r="DX35">
        <v>752.784</v>
      </c>
      <c r="DY35">
        <v>4.99931</v>
      </c>
      <c r="DZ35">
        <v>20023.6</v>
      </c>
      <c r="EA35">
        <v>13258.4</v>
      </c>
      <c r="EB35">
        <v>40.625</v>
      </c>
      <c r="EC35">
        <v>41.937</v>
      </c>
      <c r="ED35">
        <v>41</v>
      </c>
      <c r="EE35">
        <v>41.375</v>
      </c>
      <c r="EF35">
        <v>41.875</v>
      </c>
      <c r="EG35">
        <v>1454.54</v>
      </c>
      <c r="EH35">
        <v>40.37</v>
      </c>
      <c r="EI35">
        <v>0</v>
      </c>
      <c r="EJ35">
        <v>105.7000000476837</v>
      </c>
      <c r="EK35">
        <v>0</v>
      </c>
      <c r="EL35">
        <v>583.9123610704926</v>
      </c>
      <c r="EM35">
        <v>1.456177534802618</v>
      </c>
      <c r="EN35">
        <v>-30.3796083280074</v>
      </c>
      <c r="EO35">
        <v>25972.66180990481</v>
      </c>
      <c r="EP35">
        <v>15</v>
      </c>
      <c r="EQ35">
        <v>1657898033</v>
      </c>
      <c r="ER35" t="s">
        <v>486</v>
      </c>
      <c r="ES35">
        <v>1657898023</v>
      </c>
      <c r="ET35">
        <v>1657898033</v>
      </c>
      <c r="EU35">
        <v>17</v>
      </c>
      <c r="EV35">
        <v>-0.031</v>
      </c>
      <c r="EW35">
        <v>0.053</v>
      </c>
      <c r="EX35">
        <v>24.126</v>
      </c>
      <c r="EY35">
        <v>1.001</v>
      </c>
      <c r="EZ35">
        <v>1530</v>
      </c>
      <c r="FA35">
        <v>0</v>
      </c>
      <c r="FB35">
        <v>0.13</v>
      </c>
      <c r="FC35">
        <v>0.03</v>
      </c>
      <c r="FD35">
        <v>-12.36318115147927</v>
      </c>
      <c r="FE35">
        <v>-0.1558198173302363</v>
      </c>
      <c r="FF35">
        <v>39.55628032554383</v>
      </c>
      <c r="FG35">
        <v>1</v>
      </c>
      <c r="FH35">
        <v>3.047511633395196</v>
      </c>
      <c r="FI35">
        <v>0.008787231836871651</v>
      </c>
      <c r="FJ35">
        <v>3.276212772246867</v>
      </c>
      <c r="FK35">
        <v>1</v>
      </c>
      <c r="FL35">
        <v>2</v>
      </c>
      <c r="FM35">
        <v>2</v>
      </c>
      <c r="FN35" t="s">
        <v>406</v>
      </c>
      <c r="FO35">
        <v>3.18253</v>
      </c>
      <c r="FP35">
        <v>2.79689</v>
      </c>
      <c r="FQ35">
        <v>0.246714</v>
      </c>
      <c r="FR35">
        <v>0.253194</v>
      </c>
      <c r="FS35">
        <v>0.0497603</v>
      </c>
      <c r="FT35">
        <v>0.00277036</v>
      </c>
      <c r="FU35">
        <v>23787.3</v>
      </c>
      <c r="FV35">
        <v>18663.6</v>
      </c>
      <c r="FW35">
        <v>29613.8</v>
      </c>
      <c r="FX35">
        <v>24412.1</v>
      </c>
      <c r="FY35">
        <v>35990.2</v>
      </c>
      <c r="FZ35">
        <v>35594.6</v>
      </c>
      <c r="GA35">
        <v>41578.9</v>
      </c>
      <c r="GB35">
        <v>39838.4</v>
      </c>
      <c r="GC35">
        <v>2.22342</v>
      </c>
      <c r="GD35">
        <v>1.93475</v>
      </c>
      <c r="GE35">
        <v>0.0820197</v>
      </c>
      <c r="GF35">
        <v>0</v>
      </c>
      <c r="GG35">
        <v>23.7561</v>
      </c>
      <c r="GH35">
        <v>999.9</v>
      </c>
      <c r="GI35">
        <v>37.3</v>
      </c>
      <c r="GJ35">
        <v>27.5</v>
      </c>
      <c r="GK35">
        <v>13.5546</v>
      </c>
      <c r="GL35">
        <v>62.736</v>
      </c>
      <c r="GM35">
        <v>41.5184</v>
      </c>
      <c r="GN35">
        <v>1</v>
      </c>
      <c r="GO35">
        <v>-0.30454</v>
      </c>
      <c r="GP35">
        <v>1.02014</v>
      </c>
      <c r="GQ35">
        <v>20.2582</v>
      </c>
      <c r="GR35">
        <v>5.22807</v>
      </c>
      <c r="GS35">
        <v>11.9021</v>
      </c>
      <c r="GT35">
        <v>4.96535</v>
      </c>
      <c r="GU35">
        <v>3.292</v>
      </c>
      <c r="GV35">
        <v>9999</v>
      </c>
      <c r="GW35">
        <v>9999</v>
      </c>
      <c r="GX35">
        <v>9999</v>
      </c>
      <c r="GY35">
        <v>999.9</v>
      </c>
      <c r="GZ35">
        <v>1.87673</v>
      </c>
      <c r="HA35">
        <v>1.875</v>
      </c>
      <c r="HB35">
        <v>1.87363</v>
      </c>
      <c r="HC35">
        <v>1.87276</v>
      </c>
      <c r="HD35">
        <v>1.87439</v>
      </c>
      <c r="HE35">
        <v>1.86929</v>
      </c>
      <c r="HF35">
        <v>1.8736</v>
      </c>
      <c r="HG35">
        <v>1.87866</v>
      </c>
      <c r="HH35">
        <v>0</v>
      </c>
      <c r="HI35">
        <v>0</v>
      </c>
      <c r="HJ35">
        <v>0</v>
      </c>
      <c r="HK35">
        <v>0</v>
      </c>
      <c r="HL35" t="s">
        <v>407</v>
      </c>
      <c r="HM35" t="s">
        <v>408</v>
      </c>
      <c r="HN35" t="s">
        <v>409</v>
      </c>
      <c r="HO35" t="s">
        <v>410</v>
      </c>
      <c r="HP35" t="s">
        <v>410</v>
      </c>
      <c r="HQ35" t="s">
        <v>409</v>
      </c>
      <c r="HR35">
        <v>0</v>
      </c>
      <c r="HS35">
        <v>100</v>
      </c>
      <c r="HT35">
        <v>100</v>
      </c>
      <c r="HU35">
        <v>24.126</v>
      </c>
      <c r="HV35">
        <v>1.001</v>
      </c>
      <c r="HW35">
        <v>11.38896750408254</v>
      </c>
      <c r="HX35">
        <v>0.01542267289107943</v>
      </c>
      <c r="HY35">
        <v>-6.329640684948402E-06</v>
      </c>
      <c r="HZ35">
        <v>1.140810577693691E-09</v>
      </c>
      <c r="IA35">
        <v>1.029472662858937</v>
      </c>
      <c r="IB35">
        <v>0.1101198971779786</v>
      </c>
      <c r="IC35">
        <v>-0.003534826394514762</v>
      </c>
      <c r="ID35">
        <v>8.753130318969657E-05</v>
      </c>
      <c r="IE35">
        <v>-6</v>
      </c>
      <c r="IF35">
        <v>1975</v>
      </c>
      <c r="IG35">
        <v>-0</v>
      </c>
      <c r="IH35">
        <v>19</v>
      </c>
      <c r="II35">
        <v>1.3</v>
      </c>
      <c r="IJ35">
        <v>11.1</v>
      </c>
      <c r="IK35">
        <v>3.08594</v>
      </c>
      <c r="IL35">
        <v>2.38159</v>
      </c>
      <c r="IM35">
        <v>1.42578</v>
      </c>
      <c r="IN35">
        <v>2.28638</v>
      </c>
      <c r="IO35">
        <v>1.54785</v>
      </c>
      <c r="IP35">
        <v>2.23267</v>
      </c>
      <c r="IQ35">
        <v>30.5446</v>
      </c>
      <c r="IR35">
        <v>15.209</v>
      </c>
      <c r="IS35">
        <v>18</v>
      </c>
      <c r="IT35">
        <v>624.951</v>
      </c>
      <c r="IU35">
        <v>427.764</v>
      </c>
      <c r="IV35">
        <v>22.6565</v>
      </c>
      <c r="IW35">
        <v>23.3975</v>
      </c>
      <c r="IX35">
        <v>30.0007</v>
      </c>
      <c r="IY35">
        <v>23.2338</v>
      </c>
      <c r="IZ35">
        <v>23.1709</v>
      </c>
      <c r="JA35">
        <v>61.7839</v>
      </c>
      <c r="JB35">
        <v>99.39319999999999</v>
      </c>
      <c r="JC35">
        <v>0</v>
      </c>
      <c r="JD35">
        <v>22.5834</v>
      </c>
      <c r="JE35">
        <v>1529.73</v>
      </c>
      <c r="JF35">
        <v>18.9759</v>
      </c>
      <c r="JG35">
        <v>97.48860000000001</v>
      </c>
      <c r="JH35">
        <v>101.347</v>
      </c>
    </row>
    <row r="36" spans="1:268">
      <c r="A36">
        <v>20</v>
      </c>
      <c r="B36">
        <v>1657898109</v>
      </c>
      <c r="C36">
        <v>2509.400000095367</v>
      </c>
      <c r="D36" t="s">
        <v>487</v>
      </c>
      <c r="E36" t="s">
        <v>488</v>
      </c>
      <c r="F36" t="s">
        <v>396</v>
      </c>
      <c r="G36" t="s">
        <v>397</v>
      </c>
      <c r="H36" t="s">
        <v>398</v>
      </c>
      <c r="J36" t="s">
        <v>399</v>
      </c>
      <c r="K36" t="s">
        <v>400</v>
      </c>
      <c r="L36" t="s">
        <v>401</v>
      </c>
      <c r="M36">
        <v>1657898109</v>
      </c>
      <c r="N36">
        <f>(O36)/1000</f>
        <v>0</v>
      </c>
      <c r="O36">
        <f>1000*CY36*AM36*(CU36-CV36)/(100*CN36*(1000-AM36*CU36))</f>
        <v>0</v>
      </c>
      <c r="P36">
        <f>CY36*AM36*(CT36-CS36*(1000-AM36*CV36)/(1000-AM36*CU36))/(100*CN36)</f>
        <v>0</v>
      </c>
      <c r="Q36">
        <f>CS36 - IF(AM36&gt;1, P36*CN36*100.0/(AO36*DG36), 0)</f>
        <v>0</v>
      </c>
      <c r="R36">
        <f>((X36-N36/2)*Q36-P36)/(X36+N36/2)</f>
        <v>0</v>
      </c>
      <c r="S36">
        <f>R36*(CZ36+DA36)/1000.0</f>
        <v>0</v>
      </c>
      <c r="T36">
        <f>(CS36 - IF(AM36&gt;1, P36*CN36*100.0/(AO36*DG36), 0))*(CZ36+DA36)/1000.0</f>
        <v>0</v>
      </c>
      <c r="U36">
        <f>2.0/((1/W36-1/V36)+SIGN(W36)*SQRT((1/W36-1/V36)*(1/W36-1/V36) + 4*CO36/((CO36+1)*(CO36+1))*(2*1/W36*1/V36-1/V36*1/V36)))</f>
        <v>0</v>
      </c>
      <c r="V36">
        <f>IF(LEFT(CP36,1)&lt;&gt;"0",IF(LEFT(CP36,1)="1",3.0,CQ36),$D$5+$E$5*(DG36*CZ36/($K$5*1000))+$F$5*(DG36*CZ36/($K$5*1000))*MAX(MIN(CN36,$J$5),$I$5)*MAX(MIN(CN36,$J$5),$I$5)+$G$5*MAX(MIN(CN36,$J$5),$I$5)*(DG36*CZ36/($K$5*1000))+$H$5*(DG36*CZ36/($K$5*1000))*(DG36*CZ36/($K$5*1000)))</f>
        <v>0</v>
      </c>
      <c r="W36">
        <f>N36*(1000-(1000*0.61365*exp(17.502*AA36/(240.97+AA36))/(CZ36+DA36)+CU36)/2)/(1000*0.61365*exp(17.502*AA36/(240.97+AA36))/(CZ36+DA36)-CU36)</f>
        <v>0</v>
      </c>
      <c r="X36">
        <f>1/((CO36+1)/(U36/1.6)+1/(V36/1.37)) + CO36/((CO36+1)/(U36/1.6) + CO36/(V36/1.37))</f>
        <v>0</v>
      </c>
      <c r="Y36">
        <f>(CJ36*CM36)</f>
        <v>0</v>
      </c>
      <c r="Z36">
        <f>(DB36+(Y36+2*0.95*5.67E-8*(((DB36+$B$7)+273)^4-(DB36+273)^4)-44100*N36)/(1.84*29.3*V36+8*0.95*5.67E-8*(DB36+273)^3))</f>
        <v>0</v>
      </c>
      <c r="AA36">
        <f>($C$7*DC36+$D$7*DD36+$E$7*Z36)</f>
        <v>0</v>
      </c>
      <c r="AB36">
        <f>0.61365*exp(17.502*AA36/(240.97+AA36))</f>
        <v>0</v>
      </c>
      <c r="AC36">
        <f>(AD36/AE36*100)</f>
        <v>0</v>
      </c>
      <c r="AD36">
        <f>CU36*(CZ36+DA36)/1000</f>
        <v>0</v>
      </c>
      <c r="AE36">
        <f>0.61365*exp(17.502*DB36/(240.97+DB36))</f>
        <v>0</v>
      </c>
      <c r="AF36">
        <f>(AB36-CU36*(CZ36+DA36)/1000)</f>
        <v>0</v>
      </c>
      <c r="AG36">
        <f>(-N36*44100)</f>
        <v>0</v>
      </c>
      <c r="AH36">
        <f>2*29.3*V36*0.92*(DB36-AA36)</f>
        <v>0</v>
      </c>
      <c r="AI36">
        <f>2*0.95*5.67E-8*(((DB36+$B$7)+273)^4-(AA36+273)^4)</f>
        <v>0</v>
      </c>
      <c r="AJ36">
        <f>Y36+AI36+AG36+AH36</f>
        <v>0</v>
      </c>
      <c r="AK36">
        <v>0</v>
      </c>
      <c r="AL36">
        <v>0</v>
      </c>
      <c r="AM36">
        <f>IF(AK36*$H$13&gt;=AO36,1.0,(AO36/(AO36-AK36*$H$13)))</f>
        <v>0</v>
      </c>
      <c r="AN36">
        <f>(AM36-1)*100</f>
        <v>0</v>
      </c>
      <c r="AO36">
        <f>MAX(0,($B$13+$C$13*DG36)/(1+$D$13*DG36)*CZ36/(DB36+273)*$E$13)</f>
        <v>0</v>
      </c>
      <c r="AP36" t="s">
        <v>402</v>
      </c>
      <c r="AQ36">
        <v>0</v>
      </c>
      <c r="AR36">
        <v>0</v>
      </c>
      <c r="AS36">
        <v>0</v>
      </c>
      <c r="AT36">
        <f>1-AR36/AS36</f>
        <v>0</v>
      </c>
      <c r="AU36">
        <v>-1</v>
      </c>
      <c r="AV36" t="s">
        <v>489</v>
      </c>
      <c r="AW36">
        <v>10455.4</v>
      </c>
      <c r="AX36">
        <v>588.4082685921547</v>
      </c>
      <c r="AY36">
        <v>885.0599999999999</v>
      </c>
      <c r="AZ36">
        <f>1-AX36/AY36</f>
        <v>0</v>
      </c>
      <c r="BA36">
        <v>0.5</v>
      </c>
      <c r="BB36">
        <f>CK36</f>
        <v>0</v>
      </c>
      <c r="BC36">
        <f>P36</f>
        <v>0</v>
      </c>
      <c r="BD36">
        <f>AZ36*BA36*BB36</f>
        <v>0</v>
      </c>
      <c r="BE36">
        <f>(BC36-AU36)/BB36</f>
        <v>0</v>
      </c>
      <c r="BF36">
        <f>(AS36-AY36)/AY36</f>
        <v>0</v>
      </c>
      <c r="BG36">
        <f>AR36/(AT36+AR36/AY36)</f>
        <v>0</v>
      </c>
      <c r="BH36" t="s">
        <v>402</v>
      </c>
      <c r="BI36">
        <v>0</v>
      </c>
      <c r="BJ36">
        <f>IF(BI36&lt;&gt;0, BI36, BG36)</f>
        <v>0</v>
      </c>
      <c r="BK36">
        <f>1-BJ36/AY36</f>
        <v>0</v>
      </c>
      <c r="BL36">
        <f>(AY36-AX36)/(AY36-BJ36)</f>
        <v>0</v>
      </c>
      <c r="BM36">
        <f>(AS36-AY36)/(AS36-BJ36)</f>
        <v>0</v>
      </c>
      <c r="BN36">
        <f>(AY36-AX36)/(AY36-AR36)</f>
        <v>0</v>
      </c>
      <c r="BO36">
        <f>(AS36-AY36)/(AS36-AR36)</f>
        <v>0</v>
      </c>
      <c r="BP36">
        <f>(BL36*BJ36/AX36)</f>
        <v>0</v>
      </c>
      <c r="BQ36">
        <f>(1-BP36)</f>
        <v>0</v>
      </c>
      <c r="BR36" t="s">
        <v>402</v>
      </c>
      <c r="BS36" t="s">
        <v>402</v>
      </c>
      <c r="BT36" t="s">
        <v>402</v>
      </c>
      <c r="BU36" t="s">
        <v>402</v>
      </c>
      <c r="BV36" t="s">
        <v>402</v>
      </c>
      <c r="BW36" t="s">
        <v>402</v>
      </c>
      <c r="BX36" t="s">
        <v>402</v>
      </c>
      <c r="BY36" t="s">
        <v>402</v>
      </c>
      <c r="BZ36" t="s">
        <v>402</v>
      </c>
      <c r="CA36" t="s">
        <v>402</v>
      </c>
      <c r="CB36" t="s">
        <v>402</v>
      </c>
      <c r="CC36" t="s">
        <v>402</v>
      </c>
      <c r="CD36" t="s">
        <v>402</v>
      </c>
      <c r="CE36" t="s">
        <v>402</v>
      </c>
      <c r="CF36" t="s">
        <v>402</v>
      </c>
      <c r="CG36" t="s">
        <v>402</v>
      </c>
      <c r="CH36" t="s">
        <v>402</v>
      </c>
      <c r="CI36" t="s">
        <v>402</v>
      </c>
      <c r="CJ36">
        <f>$B$11*DH36+$C$11*DI36+$F$11*DT36*(1-DW36)</f>
        <v>0</v>
      </c>
      <c r="CK36">
        <f>CJ36*CL36</f>
        <v>0</v>
      </c>
      <c r="CL36">
        <f>($B$11*$D$9+$C$11*$D$9+$F$11*((EG36+DY36)/MAX(EG36+DY36+EH36, 0.1)*$I$9+EH36/MAX(EG36+DY36+EH36, 0.1)*$J$9))/($B$11+$C$11+$F$11)</f>
        <v>0</v>
      </c>
      <c r="CM36">
        <f>($B$11*$K$9+$C$11*$K$9+$F$11*((EG36+DY36)/MAX(EG36+DY36+EH36, 0.1)*$P$9+EH36/MAX(EG36+DY36+EH36, 0.1)*$Q$9))/($B$11+$C$11+$F$11)</f>
        <v>0</v>
      </c>
      <c r="CN36">
        <v>6</v>
      </c>
      <c r="CO36">
        <v>0.5</v>
      </c>
      <c r="CP36" t="s">
        <v>404</v>
      </c>
      <c r="CQ36">
        <v>2</v>
      </c>
      <c r="CR36">
        <v>1657898109</v>
      </c>
      <c r="CS36">
        <v>1999.003</v>
      </c>
      <c r="CT36">
        <v>2022.12</v>
      </c>
      <c r="CU36">
        <v>19.1156</v>
      </c>
      <c r="CV36">
        <v>15.8648</v>
      </c>
      <c r="CW36">
        <v>1974.15</v>
      </c>
      <c r="CX36">
        <v>16.7546</v>
      </c>
      <c r="CY36">
        <v>600.246</v>
      </c>
      <c r="CZ36">
        <v>101.427</v>
      </c>
      <c r="DA36">
        <v>0.10022</v>
      </c>
      <c r="DB36">
        <v>25.3235</v>
      </c>
      <c r="DC36">
        <v>25.2325</v>
      </c>
      <c r="DD36">
        <v>999.9</v>
      </c>
      <c r="DE36">
        <v>0</v>
      </c>
      <c r="DF36">
        <v>0</v>
      </c>
      <c r="DG36">
        <v>9946.879999999999</v>
      </c>
      <c r="DH36">
        <v>0</v>
      </c>
      <c r="DI36">
        <v>1409.61</v>
      </c>
      <c r="DJ36">
        <v>-22.0563</v>
      </c>
      <c r="DK36">
        <v>2039.01</v>
      </c>
      <c r="DL36">
        <v>2054.71</v>
      </c>
      <c r="DM36">
        <v>3.23665</v>
      </c>
      <c r="DN36">
        <v>2022.12</v>
      </c>
      <c r="DO36">
        <v>15.8648</v>
      </c>
      <c r="DP36">
        <v>1.93739</v>
      </c>
      <c r="DQ36">
        <v>1.60911</v>
      </c>
      <c r="DR36">
        <v>16.9417</v>
      </c>
      <c r="DS36">
        <v>14.0463</v>
      </c>
      <c r="DT36">
        <v>1500.22</v>
      </c>
      <c r="DU36">
        <v>0.973001</v>
      </c>
      <c r="DV36">
        <v>0.0269986</v>
      </c>
      <c r="DW36">
        <v>0</v>
      </c>
      <c r="DX36">
        <v>751.91</v>
      </c>
      <c r="DY36">
        <v>4.99931</v>
      </c>
      <c r="DZ36">
        <v>19795.8</v>
      </c>
      <c r="EA36">
        <v>13261.2</v>
      </c>
      <c r="EB36">
        <v>38.062</v>
      </c>
      <c r="EC36">
        <v>39.312</v>
      </c>
      <c r="ED36">
        <v>38.875</v>
      </c>
      <c r="EE36">
        <v>37.437</v>
      </c>
      <c r="EF36">
        <v>39.25</v>
      </c>
      <c r="EG36">
        <v>1454.85</v>
      </c>
      <c r="EH36">
        <v>40.37</v>
      </c>
      <c r="EI36">
        <v>0</v>
      </c>
      <c r="EJ36">
        <v>116.2999999523163</v>
      </c>
      <c r="EK36">
        <v>0</v>
      </c>
      <c r="EL36">
        <v>588.4082685921547</v>
      </c>
      <c r="EM36">
        <v>1.509211024443705</v>
      </c>
      <c r="EN36">
        <v>-32.19609673433031</v>
      </c>
      <c r="EO36">
        <v>25837.02770822138</v>
      </c>
      <c r="EP36">
        <v>15</v>
      </c>
      <c r="EQ36">
        <v>1657898149.5</v>
      </c>
      <c r="ER36" t="s">
        <v>490</v>
      </c>
      <c r="ES36">
        <v>1657898144</v>
      </c>
      <c r="ET36">
        <v>1657898149.5</v>
      </c>
      <c r="EU36">
        <v>18</v>
      </c>
      <c r="EV36">
        <v>-1.154</v>
      </c>
      <c r="EW36">
        <v>0.113</v>
      </c>
      <c r="EX36">
        <v>24.853</v>
      </c>
      <c r="EY36">
        <v>2.361</v>
      </c>
      <c r="EZ36">
        <v>2023</v>
      </c>
      <c r="FA36">
        <v>18</v>
      </c>
      <c r="FB36">
        <v>0.18</v>
      </c>
      <c r="FC36">
        <v>0.15</v>
      </c>
      <c r="FD36">
        <v>-13.33189058380331</v>
      </c>
      <c r="FE36">
        <v>-0.1666841652320694</v>
      </c>
      <c r="FF36">
        <v>42.19999548754299</v>
      </c>
      <c r="FG36">
        <v>1</v>
      </c>
      <c r="FH36">
        <v>3.076867180692669</v>
      </c>
      <c r="FI36">
        <v>0.00907373769720495</v>
      </c>
      <c r="FJ36">
        <v>3.30412340671578</v>
      </c>
      <c r="FK36">
        <v>1</v>
      </c>
      <c r="FL36">
        <v>2</v>
      </c>
      <c r="FM36">
        <v>2</v>
      </c>
      <c r="FN36" t="s">
        <v>406</v>
      </c>
      <c r="FO36">
        <v>3.18254</v>
      </c>
      <c r="FP36">
        <v>2.79671</v>
      </c>
      <c r="FQ36">
        <v>0.293514</v>
      </c>
      <c r="FR36">
        <v>0.298669</v>
      </c>
      <c r="FS36">
        <v>0.0950245</v>
      </c>
      <c r="FT36">
        <v>0.0916599</v>
      </c>
      <c r="FU36">
        <v>22302.2</v>
      </c>
      <c r="FV36">
        <v>17522.5</v>
      </c>
      <c r="FW36">
        <v>29598.5</v>
      </c>
      <c r="FX36">
        <v>24401.3</v>
      </c>
      <c r="FY36">
        <v>34228.4</v>
      </c>
      <c r="FZ36">
        <v>32382.6</v>
      </c>
      <c r="GA36">
        <v>41559.5</v>
      </c>
      <c r="GB36">
        <v>39820.4</v>
      </c>
      <c r="GC36">
        <v>2.21575</v>
      </c>
      <c r="GD36">
        <v>1.97285</v>
      </c>
      <c r="GE36">
        <v>0.112079</v>
      </c>
      <c r="GF36">
        <v>0</v>
      </c>
      <c r="GG36">
        <v>23.3915</v>
      </c>
      <c r="GH36">
        <v>999.9</v>
      </c>
      <c r="GI36">
        <v>49.6</v>
      </c>
      <c r="GJ36">
        <v>27.5</v>
      </c>
      <c r="GK36">
        <v>18.0239</v>
      </c>
      <c r="GL36">
        <v>62.7061</v>
      </c>
      <c r="GM36">
        <v>40.1683</v>
      </c>
      <c r="GN36">
        <v>1</v>
      </c>
      <c r="GO36">
        <v>-0.292053</v>
      </c>
      <c r="GP36">
        <v>2.13389</v>
      </c>
      <c r="GQ36">
        <v>20.2422</v>
      </c>
      <c r="GR36">
        <v>5.22897</v>
      </c>
      <c r="GS36">
        <v>11.9021</v>
      </c>
      <c r="GT36">
        <v>4.96555</v>
      </c>
      <c r="GU36">
        <v>3.292</v>
      </c>
      <c r="GV36">
        <v>9999</v>
      </c>
      <c r="GW36">
        <v>9999</v>
      </c>
      <c r="GX36">
        <v>9999</v>
      </c>
      <c r="GY36">
        <v>999.9</v>
      </c>
      <c r="GZ36">
        <v>1.87676</v>
      </c>
      <c r="HA36">
        <v>1.875</v>
      </c>
      <c r="HB36">
        <v>1.87364</v>
      </c>
      <c r="HC36">
        <v>1.87278</v>
      </c>
      <c r="HD36">
        <v>1.87439</v>
      </c>
      <c r="HE36">
        <v>1.86931</v>
      </c>
      <c r="HF36">
        <v>1.87357</v>
      </c>
      <c r="HG36">
        <v>1.87866</v>
      </c>
      <c r="HH36">
        <v>0</v>
      </c>
      <c r="HI36">
        <v>0</v>
      </c>
      <c r="HJ36">
        <v>0</v>
      </c>
      <c r="HK36">
        <v>0</v>
      </c>
      <c r="HL36" t="s">
        <v>407</v>
      </c>
      <c r="HM36" t="s">
        <v>408</v>
      </c>
      <c r="HN36" t="s">
        <v>409</v>
      </c>
      <c r="HO36" t="s">
        <v>410</v>
      </c>
      <c r="HP36" t="s">
        <v>410</v>
      </c>
      <c r="HQ36" t="s">
        <v>409</v>
      </c>
      <c r="HR36">
        <v>0</v>
      </c>
      <c r="HS36">
        <v>100</v>
      </c>
      <c r="HT36">
        <v>100</v>
      </c>
      <c r="HU36">
        <v>24.853</v>
      </c>
      <c r="HV36">
        <v>2.361</v>
      </c>
      <c r="HW36">
        <v>11.35890445481246</v>
      </c>
      <c r="HX36">
        <v>0.01542267289107943</v>
      </c>
      <c r="HY36">
        <v>-6.329640684948402E-06</v>
      </c>
      <c r="HZ36">
        <v>1.140810577693691E-09</v>
      </c>
      <c r="IA36">
        <v>1.082360225893934</v>
      </c>
      <c r="IB36">
        <v>0.1101198971779786</v>
      </c>
      <c r="IC36">
        <v>-0.003534826394514762</v>
      </c>
      <c r="ID36">
        <v>8.753130318969657E-05</v>
      </c>
      <c r="IE36">
        <v>-6</v>
      </c>
      <c r="IF36">
        <v>1975</v>
      </c>
      <c r="IG36">
        <v>-0</v>
      </c>
      <c r="IH36">
        <v>19</v>
      </c>
      <c r="II36">
        <v>1.4</v>
      </c>
      <c r="IJ36">
        <v>1.3</v>
      </c>
      <c r="IK36">
        <v>3.91724</v>
      </c>
      <c r="IL36">
        <v>2.34863</v>
      </c>
      <c r="IM36">
        <v>1.42578</v>
      </c>
      <c r="IN36">
        <v>2.29126</v>
      </c>
      <c r="IO36">
        <v>1.54785</v>
      </c>
      <c r="IP36">
        <v>2.30347</v>
      </c>
      <c r="IQ36">
        <v>30.5662</v>
      </c>
      <c r="IR36">
        <v>15.139</v>
      </c>
      <c r="IS36">
        <v>18</v>
      </c>
      <c r="IT36">
        <v>621.042</v>
      </c>
      <c r="IU36">
        <v>450.503</v>
      </c>
      <c r="IV36">
        <v>23.4796</v>
      </c>
      <c r="IW36">
        <v>23.4908</v>
      </c>
      <c r="IX36">
        <v>30.0004</v>
      </c>
      <c r="IY36">
        <v>23.3757</v>
      </c>
      <c r="IZ36">
        <v>23.2931</v>
      </c>
      <c r="JA36">
        <v>78.43049999999999</v>
      </c>
      <c r="JB36">
        <v>24.8831</v>
      </c>
      <c r="JC36">
        <v>100</v>
      </c>
      <c r="JD36">
        <v>23.3898</v>
      </c>
      <c r="JE36">
        <v>2025.54</v>
      </c>
      <c r="JF36">
        <v>17.1915</v>
      </c>
      <c r="JG36">
        <v>97.44119999999999</v>
      </c>
      <c r="JH36">
        <v>101.302</v>
      </c>
    </row>
    <row r="37" spans="1:268">
      <c r="A37">
        <v>21</v>
      </c>
      <c r="B37">
        <v>1657898226.5</v>
      </c>
      <c r="C37">
        <v>2626.900000095367</v>
      </c>
      <c r="D37" t="s">
        <v>491</v>
      </c>
      <c r="E37" t="s">
        <v>492</v>
      </c>
      <c r="F37" t="s">
        <v>396</v>
      </c>
      <c r="G37" t="s">
        <v>397</v>
      </c>
      <c r="H37" t="s">
        <v>398</v>
      </c>
      <c r="J37" t="s">
        <v>399</v>
      </c>
      <c r="K37" t="s">
        <v>400</v>
      </c>
      <c r="L37" t="s">
        <v>401</v>
      </c>
      <c r="M37">
        <v>1657898226.5</v>
      </c>
      <c r="N37">
        <f>(O37)/1000</f>
        <v>0</v>
      </c>
      <c r="O37">
        <f>1000*CY37*AM37*(CU37-CV37)/(100*CN37*(1000-AM37*CU37))</f>
        <v>0</v>
      </c>
      <c r="P37">
        <f>CY37*AM37*(CT37-CS37*(1000-AM37*CV37)/(1000-AM37*CU37))/(100*CN37)</f>
        <v>0</v>
      </c>
      <c r="Q37">
        <f>CS37 - IF(AM37&gt;1, P37*CN37*100.0/(AO37*DG37), 0)</f>
        <v>0</v>
      </c>
      <c r="R37">
        <f>((X37-N37/2)*Q37-P37)/(X37+N37/2)</f>
        <v>0</v>
      </c>
      <c r="S37">
        <f>R37*(CZ37+DA37)/1000.0</f>
        <v>0</v>
      </c>
      <c r="T37">
        <f>(CS37 - IF(AM37&gt;1, P37*CN37*100.0/(AO37*DG37), 0))*(CZ37+DA37)/1000.0</f>
        <v>0</v>
      </c>
      <c r="U37">
        <f>2.0/((1/W37-1/V37)+SIGN(W37)*SQRT((1/W37-1/V37)*(1/W37-1/V37) + 4*CO37/((CO37+1)*(CO37+1))*(2*1/W37*1/V37-1/V37*1/V37)))</f>
        <v>0</v>
      </c>
      <c r="V37">
        <f>IF(LEFT(CP37,1)&lt;&gt;"0",IF(LEFT(CP37,1)="1",3.0,CQ37),$D$5+$E$5*(DG37*CZ37/($K$5*1000))+$F$5*(DG37*CZ37/($K$5*1000))*MAX(MIN(CN37,$J$5),$I$5)*MAX(MIN(CN37,$J$5),$I$5)+$G$5*MAX(MIN(CN37,$J$5),$I$5)*(DG37*CZ37/($K$5*1000))+$H$5*(DG37*CZ37/($K$5*1000))*(DG37*CZ37/($K$5*1000)))</f>
        <v>0</v>
      </c>
      <c r="W37">
        <f>N37*(1000-(1000*0.61365*exp(17.502*AA37/(240.97+AA37))/(CZ37+DA37)+CU37)/2)/(1000*0.61365*exp(17.502*AA37/(240.97+AA37))/(CZ37+DA37)-CU37)</f>
        <v>0</v>
      </c>
      <c r="X37">
        <f>1/((CO37+1)/(U37/1.6)+1/(V37/1.37)) + CO37/((CO37+1)/(U37/1.6) + CO37/(V37/1.37))</f>
        <v>0</v>
      </c>
      <c r="Y37">
        <f>(CJ37*CM37)</f>
        <v>0</v>
      </c>
      <c r="Z37">
        <f>(DB37+(Y37+2*0.95*5.67E-8*(((DB37+$B$7)+273)^4-(DB37+273)^4)-44100*N37)/(1.84*29.3*V37+8*0.95*5.67E-8*(DB37+273)^3))</f>
        <v>0</v>
      </c>
      <c r="AA37">
        <f>($C$7*DC37+$D$7*DD37+$E$7*Z37)</f>
        <v>0</v>
      </c>
      <c r="AB37">
        <f>0.61365*exp(17.502*AA37/(240.97+AA37))</f>
        <v>0</v>
      </c>
      <c r="AC37">
        <f>(AD37/AE37*100)</f>
        <v>0</v>
      </c>
      <c r="AD37">
        <f>CU37*(CZ37+DA37)/1000</f>
        <v>0</v>
      </c>
      <c r="AE37">
        <f>0.61365*exp(17.502*DB37/(240.97+DB37))</f>
        <v>0</v>
      </c>
      <c r="AF37">
        <f>(AB37-CU37*(CZ37+DA37)/1000)</f>
        <v>0</v>
      </c>
      <c r="AG37">
        <f>(-N37*44100)</f>
        <v>0</v>
      </c>
      <c r="AH37">
        <f>2*29.3*V37*0.92*(DB37-AA37)</f>
        <v>0</v>
      </c>
      <c r="AI37">
        <f>2*0.95*5.67E-8*(((DB37+$B$7)+273)^4-(AA37+273)^4)</f>
        <v>0</v>
      </c>
      <c r="AJ37">
        <f>Y37+AI37+AG37+AH37</f>
        <v>0</v>
      </c>
      <c r="AK37">
        <v>0</v>
      </c>
      <c r="AL37">
        <v>0</v>
      </c>
      <c r="AM37">
        <f>IF(AK37*$H$13&gt;=AO37,1.0,(AO37/(AO37-AK37*$H$13)))</f>
        <v>0</v>
      </c>
      <c r="AN37">
        <f>(AM37-1)*100</f>
        <v>0</v>
      </c>
      <c r="AO37">
        <f>MAX(0,($B$13+$C$13*DG37)/(1+$D$13*DG37)*CZ37/(DB37+273)*$E$13)</f>
        <v>0</v>
      </c>
      <c r="AP37" t="s">
        <v>402</v>
      </c>
      <c r="AQ37">
        <v>0</v>
      </c>
      <c r="AR37">
        <v>0</v>
      </c>
      <c r="AS37">
        <v>0</v>
      </c>
      <c r="AT37">
        <f>1-AR37/AS37</f>
        <v>0</v>
      </c>
      <c r="AU37">
        <v>-1</v>
      </c>
      <c r="AV37" t="s">
        <v>493</v>
      </c>
      <c r="AW37">
        <v>10457.9</v>
      </c>
      <c r="AX37">
        <v>592.6942488743456</v>
      </c>
      <c r="AY37">
        <v>897.42</v>
      </c>
      <c r="AZ37">
        <f>1-AX37/AY37</f>
        <v>0</v>
      </c>
      <c r="BA37">
        <v>0.5</v>
      </c>
      <c r="BB37">
        <f>CK37</f>
        <v>0</v>
      </c>
      <c r="BC37">
        <f>P37</f>
        <v>0</v>
      </c>
      <c r="BD37">
        <f>AZ37*BA37*BB37</f>
        <v>0</v>
      </c>
      <c r="BE37">
        <f>(BC37-AU37)/BB37</f>
        <v>0</v>
      </c>
      <c r="BF37">
        <f>(AS37-AY37)/AY37</f>
        <v>0</v>
      </c>
      <c r="BG37">
        <f>AR37/(AT37+AR37/AY37)</f>
        <v>0</v>
      </c>
      <c r="BH37" t="s">
        <v>402</v>
      </c>
      <c r="BI37">
        <v>0</v>
      </c>
      <c r="BJ37">
        <f>IF(BI37&lt;&gt;0, BI37, BG37)</f>
        <v>0</v>
      </c>
      <c r="BK37">
        <f>1-BJ37/AY37</f>
        <v>0</v>
      </c>
      <c r="BL37">
        <f>(AY37-AX37)/(AY37-BJ37)</f>
        <v>0</v>
      </c>
      <c r="BM37">
        <f>(AS37-AY37)/(AS37-BJ37)</f>
        <v>0</v>
      </c>
      <c r="BN37">
        <f>(AY37-AX37)/(AY37-AR37)</f>
        <v>0</v>
      </c>
      <c r="BO37">
        <f>(AS37-AY37)/(AS37-AR37)</f>
        <v>0</v>
      </c>
      <c r="BP37">
        <f>(BL37*BJ37/AX37)</f>
        <v>0</v>
      </c>
      <c r="BQ37">
        <f>(1-BP37)</f>
        <v>0</v>
      </c>
      <c r="BR37" t="s">
        <v>402</v>
      </c>
      <c r="BS37" t="s">
        <v>402</v>
      </c>
      <c r="BT37" t="s">
        <v>402</v>
      </c>
      <c r="BU37" t="s">
        <v>402</v>
      </c>
      <c r="BV37" t="s">
        <v>402</v>
      </c>
      <c r="BW37" t="s">
        <v>402</v>
      </c>
      <c r="BX37" t="s">
        <v>402</v>
      </c>
      <c r="BY37" t="s">
        <v>402</v>
      </c>
      <c r="BZ37" t="s">
        <v>402</v>
      </c>
      <c r="CA37" t="s">
        <v>402</v>
      </c>
      <c r="CB37" t="s">
        <v>402</v>
      </c>
      <c r="CC37" t="s">
        <v>402</v>
      </c>
      <c r="CD37" t="s">
        <v>402</v>
      </c>
      <c r="CE37" t="s">
        <v>402</v>
      </c>
      <c r="CF37" t="s">
        <v>402</v>
      </c>
      <c r="CG37" t="s">
        <v>402</v>
      </c>
      <c r="CH37" t="s">
        <v>402</v>
      </c>
      <c r="CI37" t="s">
        <v>402</v>
      </c>
      <c r="CJ37">
        <f>$B$11*DH37+$C$11*DI37+$F$11*DT37*(1-DW37)</f>
        <v>0</v>
      </c>
      <c r="CK37">
        <f>CJ37*CL37</f>
        <v>0</v>
      </c>
      <c r="CL37">
        <f>($B$11*$D$9+$C$11*$D$9+$F$11*((EG37+DY37)/MAX(EG37+DY37+EH37, 0.1)*$I$9+EH37/MAX(EG37+DY37+EH37, 0.1)*$J$9))/($B$11+$C$11+$F$11)</f>
        <v>0</v>
      </c>
      <c r="CM37">
        <f>($B$11*$K$9+$C$11*$K$9+$F$11*((EG37+DY37)/MAX(EG37+DY37+EH37, 0.1)*$P$9+EH37/MAX(EG37+DY37+EH37, 0.1)*$Q$9))/($B$11+$C$11+$F$11)</f>
        <v>0</v>
      </c>
      <c r="CN37">
        <v>6</v>
      </c>
      <c r="CO37">
        <v>0.5</v>
      </c>
      <c r="CP37" t="s">
        <v>404</v>
      </c>
      <c r="CQ37">
        <v>2</v>
      </c>
      <c r="CR37">
        <v>1657898226.5</v>
      </c>
      <c r="CS37">
        <v>2000.1</v>
      </c>
      <c r="CT37">
        <v>2026.74</v>
      </c>
      <c r="CU37">
        <v>22.0969</v>
      </c>
      <c r="CV37">
        <v>19.8179</v>
      </c>
      <c r="CW37">
        <v>1975.25</v>
      </c>
      <c r="CX37">
        <v>19.4525</v>
      </c>
      <c r="CY37">
        <v>600.171</v>
      </c>
      <c r="CZ37">
        <v>101.425</v>
      </c>
      <c r="DA37">
        <v>0.100481</v>
      </c>
      <c r="DB37">
        <v>24.9472</v>
      </c>
      <c r="DC37">
        <v>25.0925</v>
      </c>
      <c r="DD37">
        <v>999.9</v>
      </c>
      <c r="DE37">
        <v>0</v>
      </c>
      <c r="DF37">
        <v>0</v>
      </c>
      <c r="DG37">
        <v>9950</v>
      </c>
      <c r="DH37">
        <v>0</v>
      </c>
      <c r="DI37">
        <v>1422.59</v>
      </c>
      <c r="DJ37">
        <v>-26.6362</v>
      </c>
      <c r="DK37">
        <v>2045.3</v>
      </c>
      <c r="DL37">
        <v>2067.72</v>
      </c>
      <c r="DM37">
        <v>2.27892</v>
      </c>
      <c r="DN37">
        <v>2026.74</v>
      </c>
      <c r="DO37">
        <v>19.8179</v>
      </c>
      <c r="DP37">
        <v>2.24117</v>
      </c>
      <c r="DQ37">
        <v>2.01004</v>
      </c>
      <c r="DR37">
        <v>19.2597</v>
      </c>
      <c r="DS37">
        <v>17.5236</v>
      </c>
      <c r="DT37">
        <v>1499.83</v>
      </c>
      <c r="DU37">
        <v>0.973006</v>
      </c>
      <c r="DV37">
        <v>0.0269935</v>
      </c>
      <c r="DW37">
        <v>0</v>
      </c>
      <c r="DX37">
        <v>756.973</v>
      </c>
      <c r="DY37">
        <v>4.99931</v>
      </c>
      <c r="DZ37">
        <v>19736.1</v>
      </c>
      <c r="EA37">
        <v>13257.8</v>
      </c>
      <c r="EB37">
        <v>36.75</v>
      </c>
      <c r="EC37">
        <v>38.437</v>
      </c>
      <c r="ED37">
        <v>37.5</v>
      </c>
      <c r="EE37">
        <v>36.937</v>
      </c>
      <c r="EF37">
        <v>38.187</v>
      </c>
      <c r="EG37">
        <v>1454.48</v>
      </c>
      <c r="EH37">
        <v>40.35</v>
      </c>
      <c r="EI37">
        <v>0</v>
      </c>
      <c r="EJ37">
        <v>117.0999999046326</v>
      </c>
      <c r="EK37">
        <v>0</v>
      </c>
      <c r="EL37">
        <v>592.6942488743456</v>
      </c>
      <c r="EM37">
        <v>1.559721018765976</v>
      </c>
      <c r="EN37">
        <v>-34.04137525217805</v>
      </c>
      <c r="EO37">
        <v>25702.08245549738</v>
      </c>
      <c r="EP37">
        <v>15</v>
      </c>
      <c r="EQ37">
        <v>1657898149.5</v>
      </c>
      <c r="ER37" t="s">
        <v>490</v>
      </c>
      <c r="ES37">
        <v>1657898144</v>
      </c>
      <c r="ET37">
        <v>1657898149.5</v>
      </c>
      <c r="EU37">
        <v>18</v>
      </c>
      <c r="EV37">
        <v>-1.154</v>
      </c>
      <c r="EW37">
        <v>0.113</v>
      </c>
      <c r="EX37">
        <v>24.853</v>
      </c>
      <c r="EY37">
        <v>2.361</v>
      </c>
      <c r="EZ37">
        <v>2023</v>
      </c>
      <c r="FA37">
        <v>18</v>
      </c>
      <c r="FB37">
        <v>0.18</v>
      </c>
      <c r="FC37">
        <v>0.15</v>
      </c>
      <c r="FD37">
        <v>-13.44204323520582</v>
      </c>
      <c r="FE37">
        <v>-0.1661960005251192</v>
      </c>
      <c r="FF37">
        <v>41.71216869596059</v>
      </c>
      <c r="FG37">
        <v>1</v>
      </c>
      <c r="FH37">
        <v>3.039234038696871</v>
      </c>
      <c r="FI37">
        <v>0.008454583634765393</v>
      </c>
      <c r="FJ37">
        <v>3.275613667318421</v>
      </c>
      <c r="FK37">
        <v>1</v>
      </c>
      <c r="FL37">
        <v>2</v>
      </c>
      <c r="FM37">
        <v>2</v>
      </c>
      <c r="FN37" t="s">
        <v>406</v>
      </c>
      <c r="FO37">
        <v>3.18237</v>
      </c>
      <c r="FP37">
        <v>2.79701</v>
      </c>
      <c r="FQ37">
        <v>0.293727</v>
      </c>
      <c r="FR37">
        <v>0.299235</v>
      </c>
      <c r="FS37">
        <v>0.10575</v>
      </c>
      <c r="FT37">
        <v>0.107309</v>
      </c>
      <c r="FU37">
        <v>22288.8</v>
      </c>
      <c r="FV37">
        <v>17502.2</v>
      </c>
      <c r="FW37">
        <v>29590.1</v>
      </c>
      <c r="FX37">
        <v>24393.1</v>
      </c>
      <c r="FY37">
        <v>33803.9</v>
      </c>
      <c r="FZ37">
        <v>31804.2</v>
      </c>
      <c r="GA37">
        <v>41550.6</v>
      </c>
      <c r="GB37">
        <v>39809.2</v>
      </c>
      <c r="GC37">
        <v>2.21865</v>
      </c>
      <c r="GD37">
        <v>1.9878</v>
      </c>
      <c r="GE37">
        <v>0.108778</v>
      </c>
      <c r="GF37">
        <v>0</v>
      </c>
      <c r="GG37">
        <v>23.3053</v>
      </c>
      <c r="GH37">
        <v>999.9</v>
      </c>
      <c r="GI37">
        <v>58.1</v>
      </c>
      <c r="GJ37">
        <v>27.5</v>
      </c>
      <c r="GK37">
        <v>21.1128</v>
      </c>
      <c r="GL37">
        <v>62.7361</v>
      </c>
      <c r="GM37">
        <v>40.1843</v>
      </c>
      <c r="GN37">
        <v>1</v>
      </c>
      <c r="GO37">
        <v>-0.292205</v>
      </c>
      <c r="GP37">
        <v>1.38899</v>
      </c>
      <c r="GQ37">
        <v>20.2558</v>
      </c>
      <c r="GR37">
        <v>5.22822</v>
      </c>
      <c r="GS37">
        <v>11.9021</v>
      </c>
      <c r="GT37">
        <v>4.96535</v>
      </c>
      <c r="GU37">
        <v>3.292</v>
      </c>
      <c r="GV37">
        <v>9999</v>
      </c>
      <c r="GW37">
        <v>9999</v>
      </c>
      <c r="GX37">
        <v>9999</v>
      </c>
      <c r="GY37">
        <v>999.9</v>
      </c>
      <c r="GZ37">
        <v>1.87673</v>
      </c>
      <c r="HA37">
        <v>1.875</v>
      </c>
      <c r="HB37">
        <v>1.87364</v>
      </c>
      <c r="HC37">
        <v>1.87282</v>
      </c>
      <c r="HD37">
        <v>1.87439</v>
      </c>
      <c r="HE37">
        <v>1.86933</v>
      </c>
      <c r="HF37">
        <v>1.8736</v>
      </c>
      <c r="HG37">
        <v>1.87866</v>
      </c>
      <c r="HH37">
        <v>0</v>
      </c>
      <c r="HI37">
        <v>0</v>
      </c>
      <c r="HJ37">
        <v>0</v>
      </c>
      <c r="HK37">
        <v>0</v>
      </c>
      <c r="HL37" t="s">
        <v>407</v>
      </c>
      <c r="HM37" t="s">
        <v>408</v>
      </c>
      <c r="HN37" t="s">
        <v>409</v>
      </c>
      <c r="HO37" t="s">
        <v>410</v>
      </c>
      <c r="HP37" t="s">
        <v>410</v>
      </c>
      <c r="HQ37" t="s">
        <v>409</v>
      </c>
      <c r="HR37">
        <v>0</v>
      </c>
      <c r="HS37">
        <v>100</v>
      </c>
      <c r="HT37">
        <v>100</v>
      </c>
      <c r="HU37">
        <v>24.85</v>
      </c>
      <c r="HV37">
        <v>2.6444</v>
      </c>
      <c r="HW37">
        <v>10.29328436304714</v>
      </c>
      <c r="HX37">
        <v>0.01542267289107943</v>
      </c>
      <c r="HY37">
        <v>-6.329640684948402E-06</v>
      </c>
      <c r="HZ37">
        <v>1.140810577693691E-09</v>
      </c>
      <c r="IA37">
        <v>1.1955</v>
      </c>
      <c r="IB37">
        <v>0.11012</v>
      </c>
      <c r="IC37">
        <v>-0.00353483</v>
      </c>
      <c r="ID37">
        <v>8.753130000000001E-05</v>
      </c>
      <c r="IE37">
        <v>-6</v>
      </c>
      <c r="IF37">
        <v>1975</v>
      </c>
      <c r="IG37">
        <v>-0</v>
      </c>
      <c r="IH37">
        <v>19</v>
      </c>
      <c r="II37">
        <v>1.4</v>
      </c>
      <c r="IJ37">
        <v>1.3</v>
      </c>
      <c r="IK37">
        <v>3.92944</v>
      </c>
      <c r="IL37">
        <v>2.34863</v>
      </c>
      <c r="IM37">
        <v>1.42578</v>
      </c>
      <c r="IN37">
        <v>2.29004</v>
      </c>
      <c r="IO37">
        <v>1.54785</v>
      </c>
      <c r="IP37">
        <v>2.28394</v>
      </c>
      <c r="IQ37">
        <v>30.6309</v>
      </c>
      <c r="IR37">
        <v>15.1565</v>
      </c>
      <c r="IS37">
        <v>18</v>
      </c>
      <c r="IT37">
        <v>623.4829999999999</v>
      </c>
      <c r="IU37">
        <v>459.702</v>
      </c>
      <c r="IV37">
        <v>21.8714</v>
      </c>
      <c r="IW37">
        <v>23.5391</v>
      </c>
      <c r="IX37">
        <v>30.0005</v>
      </c>
      <c r="IY37">
        <v>23.4072</v>
      </c>
      <c r="IZ37">
        <v>23.342</v>
      </c>
      <c r="JA37">
        <v>78.666</v>
      </c>
      <c r="JB37">
        <v>14.8597</v>
      </c>
      <c r="JC37">
        <v>100</v>
      </c>
      <c r="JD37">
        <v>21.7917</v>
      </c>
      <c r="JE37">
        <v>2026.51</v>
      </c>
      <c r="JF37">
        <v>19.9049</v>
      </c>
      <c r="JG37">
        <v>97.4175</v>
      </c>
      <c r="JH37">
        <v>101.271</v>
      </c>
    </row>
    <row r="38" spans="1:268">
      <c r="A38">
        <v>22</v>
      </c>
      <c r="B38">
        <v>1657899105.6</v>
      </c>
      <c r="C38">
        <v>3506</v>
      </c>
      <c r="D38" t="s">
        <v>500</v>
      </c>
      <c r="E38" t="s">
        <v>501</v>
      </c>
      <c r="F38" t="s">
        <v>396</v>
      </c>
      <c r="G38" t="s">
        <v>397</v>
      </c>
      <c r="H38" t="s">
        <v>398</v>
      </c>
      <c r="J38" t="s">
        <v>399</v>
      </c>
      <c r="K38" t="s">
        <v>502</v>
      </c>
      <c r="L38" t="s">
        <v>503</v>
      </c>
      <c r="M38">
        <v>1657899105.6</v>
      </c>
      <c r="N38">
        <f>(O38)/1000</f>
        <v>0</v>
      </c>
      <c r="O38">
        <f>1000*CY38*AM38*(CU38-CV38)/(100*CN38*(1000-AM38*CU38))</f>
        <v>0</v>
      </c>
      <c r="P38">
        <f>CY38*AM38*(CT38-CS38*(1000-AM38*CV38)/(1000-AM38*CU38))/(100*CN38)</f>
        <v>0</v>
      </c>
      <c r="Q38">
        <f>CS38 - IF(AM38&gt;1, P38*CN38*100.0/(AO38*DG38), 0)</f>
        <v>0</v>
      </c>
      <c r="R38">
        <f>((X38-N38/2)*Q38-P38)/(X38+N38/2)</f>
        <v>0</v>
      </c>
      <c r="S38">
        <f>R38*(CZ38+DA38)/1000.0</f>
        <v>0</v>
      </c>
      <c r="T38">
        <f>(CS38 - IF(AM38&gt;1, P38*CN38*100.0/(AO38*DG38), 0))*(CZ38+DA38)/1000.0</f>
        <v>0</v>
      </c>
      <c r="U38">
        <f>2.0/((1/W38-1/V38)+SIGN(W38)*SQRT((1/W38-1/V38)*(1/W38-1/V38) + 4*CO38/((CO38+1)*(CO38+1))*(2*1/W38*1/V38-1/V38*1/V38)))</f>
        <v>0</v>
      </c>
      <c r="V38">
        <f>IF(LEFT(CP38,1)&lt;&gt;"0",IF(LEFT(CP38,1)="1",3.0,CQ38),$D$5+$E$5*(DG38*CZ38/($K$5*1000))+$F$5*(DG38*CZ38/($K$5*1000))*MAX(MIN(CN38,$J$5),$I$5)*MAX(MIN(CN38,$J$5),$I$5)+$G$5*MAX(MIN(CN38,$J$5),$I$5)*(DG38*CZ38/($K$5*1000))+$H$5*(DG38*CZ38/($K$5*1000))*(DG38*CZ38/($K$5*1000)))</f>
        <v>0</v>
      </c>
      <c r="W38">
        <f>N38*(1000-(1000*0.61365*exp(17.502*AA38/(240.97+AA38))/(CZ38+DA38)+CU38)/2)/(1000*0.61365*exp(17.502*AA38/(240.97+AA38))/(CZ38+DA38)-CU38)</f>
        <v>0</v>
      </c>
      <c r="X38">
        <f>1/((CO38+1)/(U38/1.6)+1/(V38/1.37)) + CO38/((CO38+1)/(U38/1.6) + CO38/(V38/1.37))</f>
        <v>0</v>
      </c>
      <c r="Y38">
        <f>(CJ38*CM38)</f>
        <v>0</v>
      </c>
      <c r="Z38">
        <f>(DB38+(Y38+2*0.95*5.67E-8*(((DB38+$B$7)+273)^4-(DB38+273)^4)-44100*N38)/(1.84*29.3*V38+8*0.95*5.67E-8*(DB38+273)^3))</f>
        <v>0</v>
      </c>
      <c r="AA38">
        <f>($C$7*DC38+$D$7*DD38+$E$7*Z38)</f>
        <v>0</v>
      </c>
      <c r="AB38">
        <f>0.61365*exp(17.502*AA38/(240.97+AA38))</f>
        <v>0</v>
      </c>
      <c r="AC38">
        <f>(AD38/AE38*100)</f>
        <v>0</v>
      </c>
      <c r="AD38">
        <f>CU38*(CZ38+DA38)/1000</f>
        <v>0</v>
      </c>
      <c r="AE38">
        <f>0.61365*exp(17.502*DB38/(240.97+DB38))</f>
        <v>0</v>
      </c>
      <c r="AF38">
        <f>(AB38-CU38*(CZ38+DA38)/1000)</f>
        <v>0</v>
      </c>
      <c r="AG38">
        <f>(-N38*44100)</f>
        <v>0</v>
      </c>
      <c r="AH38">
        <f>2*29.3*V38*0.92*(DB38-AA38)</f>
        <v>0</v>
      </c>
      <c r="AI38">
        <f>2*0.95*5.67E-8*(((DB38+$B$7)+273)^4-(AA38+273)^4)</f>
        <v>0</v>
      </c>
      <c r="AJ38">
        <f>Y38+AI38+AG38+AH38</f>
        <v>0</v>
      </c>
      <c r="AK38">
        <v>0</v>
      </c>
      <c r="AL38">
        <v>0</v>
      </c>
      <c r="AM38">
        <f>IF(AK38*$H$13&gt;=AO38,1.0,(AO38/(AO38-AK38*$H$13)))</f>
        <v>0</v>
      </c>
      <c r="AN38">
        <f>(AM38-1)*100</f>
        <v>0</v>
      </c>
      <c r="AO38">
        <f>MAX(0,($B$13+$C$13*DG38)/(1+$D$13*DG38)*CZ38/(DB38+273)*$E$13)</f>
        <v>0</v>
      </c>
      <c r="AP38" t="s">
        <v>402</v>
      </c>
      <c r="AQ38">
        <v>0</v>
      </c>
      <c r="AR38">
        <v>0</v>
      </c>
      <c r="AS38">
        <v>0</v>
      </c>
      <c r="AT38">
        <f>1-AR38/AS38</f>
        <v>0</v>
      </c>
      <c r="AU38">
        <v>-1</v>
      </c>
      <c r="AV38" t="s">
        <v>504</v>
      </c>
      <c r="AW38">
        <v>10472.1</v>
      </c>
      <c r="AX38">
        <v>576.2942812740253</v>
      </c>
      <c r="AY38">
        <v>846.62</v>
      </c>
      <c r="AZ38">
        <f>1-AX38/AY38</f>
        <v>0</v>
      </c>
      <c r="BA38">
        <v>0.5</v>
      </c>
      <c r="BB38">
        <f>CK38</f>
        <v>0</v>
      </c>
      <c r="BC38">
        <f>P38</f>
        <v>0</v>
      </c>
      <c r="BD38">
        <f>AZ38*BA38*BB38</f>
        <v>0</v>
      </c>
      <c r="BE38">
        <f>(BC38-AU38)/BB38</f>
        <v>0</v>
      </c>
      <c r="BF38">
        <f>(AS38-AY38)/AY38</f>
        <v>0</v>
      </c>
      <c r="BG38">
        <f>AR38/(AT38+AR38/AY38)</f>
        <v>0</v>
      </c>
      <c r="BH38" t="s">
        <v>402</v>
      </c>
      <c r="BI38">
        <v>0</v>
      </c>
      <c r="BJ38">
        <f>IF(BI38&lt;&gt;0, BI38, BG38)</f>
        <v>0</v>
      </c>
      <c r="BK38">
        <f>1-BJ38/AY38</f>
        <v>0</v>
      </c>
      <c r="BL38">
        <f>(AY38-AX38)/(AY38-BJ38)</f>
        <v>0</v>
      </c>
      <c r="BM38">
        <f>(AS38-AY38)/(AS38-BJ38)</f>
        <v>0</v>
      </c>
      <c r="BN38">
        <f>(AY38-AX38)/(AY38-AR38)</f>
        <v>0</v>
      </c>
      <c r="BO38">
        <f>(AS38-AY38)/(AS38-AR38)</f>
        <v>0</v>
      </c>
      <c r="BP38">
        <f>(BL38*BJ38/AX38)</f>
        <v>0</v>
      </c>
      <c r="BQ38">
        <f>(1-BP38)</f>
        <v>0</v>
      </c>
      <c r="BR38" t="s">
        <v>402</v>
      </c>
      <c r="BS38" t="s">
        <v>402</v>
      </c>
      <c r="BT38" t="s">
        <v>402</v>
      </c>
      <c r="BU38" t="s">
        <v>402</v>
      </c>
      <c r="BV38" t="s">
        <v>402</v>
      </c>
      <c r="BW38" t="s">
        <v>402</v>
      </c>
      <c r="BX38" t="s">
        <v>402</v>
      </c>
      <c r="BY38" t="s">
        <v>402</v>
      </c>
      <c r="BZ38" t="s">
        <v>402</v>
      </c>
      <c r="CA38" t="s">
        <v>402</v>
      </c>
      <c r="CB38" t="s">
        <v>402</v>
      </c>
      <c r="CC38" t="s">
        <v>402</v>
      </c>
      <c r="CD38" t="s">
        <v>402</v>
      </c>
      <c r="CE38" t="s">
        <v>402</v>
      </c>
      <c r="CF38" t="s">
        <v>402</v>
      </c>
      <c r="CG38" t="s">
        <v>402</v>
      </c>
      <c r="CH38" t="s">
        <v>402</v>
      </c>
      <c r="CI38" t="s">
        <v>402</v>
      </c>
      <c r="CJ38">
        <f>$B$11*DH38+$C$11*DI38+$F$11*DT38*(1-DW38)</f>
        <v>0</v>
      </c>
      <c r="CK38">
        <f>CJ38*CL38</f>
        <v>0</v>
      </c>
      <c r="CL38">
        <f>($B$11*$D$9+$C$11*$D$9+$F$11*((EG38+DY38)/MAX(EG38+DY38+EH38, 0.1)*$I$9+EH38/MAX(EG38+DY38+EH38, 0.1)*$J$9))/($B$11+$C$11+$F$11)</f>
        <v>0</v>
      </c>
      <c r="CM38">
        <f>($B$11*$K$9+$C$11*$K$9+$F$11*((EG38+DY38)/MAX(EG38+DY38+EH38, 0.1)*$P$9+EH38/MAX(EG38+DY38+EH38, 0.1)*$Q$9))/($B$11+$C$11+$F$11)</f>
        <v>0</v>
      </c>
      <c r="CN38">
        <v>6</v>
      </c>
      <c r="CO38">
        <v>0.5</v>
      </c>
      <c r="CP38" t="s">
        <v>404</v>
      </c>
      <c r="CQ38">
        <v>2</v>
      </c>
      <c r="CR38">
        <v>1657899105.6</v>
      </c>
      <c r="CS38">
        <v>410.391</v>
      </c>
      <c r="CT38">
        <v>424.033</v>
      </c>
      <c r="CU38">
        <v>21.1345</v>
      </c>
      <c r="CV38">
        <v>19.5612</v>
      </c>
      <c r="CW38">
        <v>394.547</v>
      </c>
      <c r="CX38">
        <v>18.7325</v>
      </c>
      <c r="CY38">
        <v>600.37</v>
      </c>
      <c r="CZ38">
        <v>101.411</v>
      </c>
      <c r="DA38">
        <v>0.0999231</v>
      </c>
      <c r="DB38">
        <v>23.7494</v>
      </c>
      <c r="DC38">
        <v>24.9745</v>
      </c>
      <c r="DD38">
        <v>999.9</v>
      </c>
      <c r="DE38">
        <v>0</v>
      </c>
      <c r="DF38">
        <v>0</v>
      </c>
      <c r="DG38">
        <v>10026.2</v>
      </c>
      <c r="DH38">
        <v>0</v>
      </c>
      <c r="DI38">
        <v>1772.12</v>
      </c>
      <c r="DJ38">
        <v>-14.023</v>
      </c>
      <c r="DK38">
        <v>418.944</v>
      </c>
      <c r="DL38">
        <v>432.493</v>
      </c>
      <c r="DM38">
        <v>1.7646</v>
      </c>
      <c r="DN38">
        <v>424.033</v>
      </c>
      <c r="DO38">
        <v>19.5612</v>
      </c>
      <c r="DP38">
        <v>2.16267</v>
      </c>
      <c r="DQ38">
        <v>1.98372</v>
      </c>
      <c r="DR38">
        <v>18.6884</v>
      </c>
      <c r="DS38">
        <v>17.315</v>
      </c>
      <c r="DT38">
        <v>1499.95</v>
      </c>
      <c r="DU38">
        <v>0.973001</v>
      </c>
      <c r="DV38">
        <v>0.0269986</v>
      </c>
      <c r="DW38">
        <v>0</v>
      </c>
      <c r="DX38">
        <v>722.747</v>
      </c>
      <c r="DY38">
        <v>4.99931</v>
      </c>
      <c r="DZ38">
        <v>17453.5</v>
      </c>
      <c r="EA38">
        <v>13258.8</v>
      </c>
      <c r="EB38">
        <v>37.125</v>
      </c>
      <c r="EC38">
        <v>39.937</v>
      </c>
      <c r="ED38">
        <v>37.687</v>
      </c>
      <c r="EE38">
        <v>39.312</v>
      </c>
      <c r="EF38">
        <v>38.812</v>
      </c>
      <c r="EG38">
        <v>1454.59</v>
      </c>
      <c r="EH38">
        <v>40.36</v>
      </c>
      <c r="EI38">
        <v>0</v>
      </c>
      <c r="EJ38">
        <v>878.5</v>
      </c>
      <c r="EK38">
        <v>0</v>
      </c>
      <c r="EL38">
        <v>576.2942812740253</v>
      </c>
      <c r="EM38">
        <v>1.110611373696761</v>
      </c>
      <c r="EN38">
        <v>74.57112228599641</v>
      </c>
      <c r="EO38">
        <v>31448.5723745195</v>
      </c>
      <c r="EP38">
        <v>15</v>
      </c>
      <c r="EQ38">
        <v>1657899140.6</v>
      </c>
      <c r="ER38" t="s">
        <v>505</v>
      </c>
      <c r="ES38">
        <v>1657899128.6</v>
      </c>
      <c r="ET38">
        <v>1657899140.6</v>
      </c>
      <c r="EU38">
        <v>19</v>
      </c>
      <c r="EV38">
        <v>0.234</v>
      </c>
      <c r="EW38">
        <v>-0.08699999999999999</v>
      </c>
      <c r="EX38">
        <v>15.844</v>
      </c>
      <c r="EY38">
        <v>2.402</v>
      </c>
      <c r="EZ38">
        <v>424</v>
      </c>
      <c r="FA38">
        <v>20</v>
      </c>
      <c r="FB38">
        <v>0.19</v>
      </c>
      <c r="FC38">
        <v>0.03</v>
      </c>
      <c r="FD38">
        <v>-10.61152133302146</v>
      </c>
      <c r="FE38">
        <v>-0.1122122387587911</v>
      </c>
      <c r="FF38">
        <v>66.43778073516336</v>
      </c>
      <c r="FG38">
        <v>1</v>
      </c>
      <c r="FH38">
        <v>2.648593296921508</v>
      </c>
      <c r="FI38">
        <v>0.001759319831090541</v>
      </c>
      <c r="FJ38">
        <v>3.177560245668642</v>
      </c>
      <c r="FK38">
        <v>1</v>
      </c>
      <c r="FL38">
        <v>2</v>
      </c>
      <c r="FM38">
        <v>2</v>
      </c>
      <c r="FN38" t="s">
        <v>406</v>
      </c>
      <c r="FO38">
        <v>3.18181</v>
      </c>
      <c r="FP38">
        <v>2.79711</v>
      </c>
      <c r="FQ38">
        <v>0.101163</v>
      </c>
      <c r="FR38">
        <v>0.107424</v>
      </c>
      <c r="FS38">
        <v>0.102733</v>
      </c>
      <c r="FT38">
        <v>0.106118</v>
      </c>
      <c r="FU38">
        <v>28296.6</v>
      </c>
      <c r="FV38">
        <v>22241.3</v>
      </c>
      <c r="FW38">
        <v>29538.7</v>
      </c>
      <c r="FX38">
        <v>24354</v>
      </c>
      <c r="FY38">
        <v>33853.4</v>
      </c>
      <c r="FZ38">
        <v>31791.1</v>
      </c>
      <c r="GA38">
        <v>41475</v>
      </c>
      <c r="GB38">
        <v>39745.9</v>
      </c>
      <c r="GC38">
        <v>2.20635</v>
      </c>
      <c r="GD38">
        <v>1.9574</v>
      </c>
      <c r="GE38">
        <v>0.140563</v>
      </c>
      <c r="GF38">
        <v>0</v>
      </c>
      <c r="GG38">
        <v>22.6637</v>
      </c>
      <c r="GH38">
        <v>999.9</v>
      </c>
      <c r="GI38">
        <v>65.3</v>
      </c>
      <c r="GJ38">
        <v>28.4</v>
      </c>
      <c r="GK38">
        <v>25.0102</v>
      </c>
      <c r="GL38">
        <v>62.4988</v>
      </c>
      <c r="GM38">
        <v>39.8918</v>
      </c>
      <c r="GN38">
        <v>1</v>
      </c>
      <c r="GO38">
        <v>-0.227406</v>
      </c>
      <c r="GP38">
        <v>-0.0741068</v>
      </c>
      <c r="GQ38">
        <v>20.264</v>
      </c>
      <c r="GR38">
        <v>5.22747</v>
      </c>
      <c r="GS38">
        <v>11.9021</v>
      </c>
      <c r="GT38">
        <v>4.9642</v>
      </c>
      <c r="GU38">
        <v>3.292</v>
      </c>
      <c r="GV38">
        <v>9999</v>
      </c>
      <c r="GW38">
        <v>9999</v>
      </c>
      <c r="GX38">
        <v>9999</v>
      </c>
      <c r="GY38">
        <v>999.9</v>
      </c>
      <c r="GZ38">
        <v>1.87688</v>
      </c>
      <c r="HA38">
        <v>1.87515</v>
      </c>
      <c r="HB38">
        <v>1.87379</v>
      </c>
      <c r="HC38">
        <v>1.87298</v>
      </c>
      <c r="HD38">
        <v>1.87454</v>
      </c>
      <c r="HE38">
        <v>1.8695</v>
      </c>
      <c r="HF38">
        <v>1.87372</v>
      </c>
      <c r="HG38">
        <v>1.87881</v>
      </c>
      <c r="HH38">
        <v>0</v>
      </c>
      <c r="HI38">
        <v>0</v>
      </c>
      <c r="HJ38">
        <v>0</v>
      </c>
      <c r="HK38">
        <v>0</v>
      </c>
      <c r="HL38" t="s">
        <v>407</v>
      </c>
      <c r="HM38" t="s">
        <v>408</v>
      </c>
      <c r="HN38" t="s">
        <v>409</v>
      </c>
      <c r="HO38" t="s">
        <v>410</v>
      </c>
      <c r="HP38" t="s">
        <v>410</v>
      </c>
      <c r="HQ38" t="s">
        <v>409</v>
      </c>
      <c r="HR38">
        <v>0</v>
      </c>
      <c r="HS38">
        <v>100</v>
      </c>
      <c r="HT38">
        <v>100</v>
      </c>
      <c r="HU38">
        <v>15.844</v>
      </c>
      <c r="HV38">
        <v>2.402</v>
      </c>
      <c r="HW38">
        <v>10.29328436304714</v>
      </c>
      <c r="HX38">
        <v>0.01542267289107943</v>
      </c>
      <c r="HY38">
        <v>-6.329640684948402E-06</v>
      </c>
      <c r="HZ38">
        <v>1.140810577693691E-09</v>
      </c>
      <c r="IA38">
        <v>1.1955</v>
      </c>
      <c r="IB38">
        <v>0.11012</v>
      </c>
      <c r="IC38">
        <v>-0.00353483</v>
      </c>
      <c r="ID38">
        <v>8.753130000000001E-05</v>
      </c>
      <c r="IE38">
        <v>-6</v>
      </c>
      <c r="IF38">
        <v>1975</v>
      </c>
      <c r="IG38">
        <v>-0</v>
      </c>
      <c r="IH38">
        <v>19</v>
      </c>
      <c r="II38">
        <v>16</v>
      </c>
      <c r="IJ38">
        <v>15.9</v>
      </c>
      <c r="IK38">
        <v>1.08276</v>
      </c>
      <c r="IL38">
        <v>2.39746</v>
      </c>
      <c r="IM38">
        <v>1.42578</v>
      </c>
      <c r="IN38">
        <v>2.2876</v>
      </c>
      <c r="IO38">
        <v>1.54785</v>
      </c>
      <c r="IP38">
        <v>2.34009</v>
      </c>
      <c r="IQ38">
        <v>32.5318</v>
      </c>
      <c r="IR38">
        <v>15.0164</v>
      </c>
      <c r="IS38">
        <v>18</v>
      </c>
      <c r="IT38">
        <v>623.599</v>
      </c>
      <c r="IU38">
        <v>448.628</v>
      </c>
      <c r="IV38">
        <v>22.2793</v>
      </c>
      <c r="IW38">
        <v>24.3323</v>
      </c>
      <c r="IX38">
        <v>30.0002</v>
      </c>
      <c r="IY38">
        <v>24.206</v>
      </c>
      <c r="IZ38">
        <v>24.1401</v>
      </c>
      <c r="JA38">
        <v>21.7068</v>
      </c>
      <c r="JB38">
        <v>26.2428</v>
      </c>
      <c r="JC38">
        <v>98.4952</v>
      </c>
      <c r="JD38">
        <v>22.2916</v>
      </c>
      <c r="JE38">
        <v>423.961</v>
      </c>
      <c r="JF38">
        <v>19.4218</v>
      </c>
      <c r="JG38">
        <v>97.2437</v>
      </c>
      <c r="JH38">
        <v>101.11</v>
      </c>
    </row>
    <row r="39" spans="1:268">
      <c r="A39">
        <v>23</v>
      </c>
      <c r="B39">
        <v>1657899260.1</v>
      </c>
      <c r="C39">
        <v>3660.5</v>
      </c>
      <c r="D39" t="s">
        <v>506</v>
      </c>
      <c r="E39" t="s">
        <v>507</v>
      </c>
      <c r="F39" t="s">
        <v>396</v>
      </c>
      <c r="G39" t="s">
        <v>397</v>
      </c>
      <c r="H39" t="s">
        <v>398</v>
      </c>
      <c r="J39" t="s">
        <v>399</v>
      </c>
      <c r="K39" t="s">
        <v>502</v>
      </c>
      <c r="L39" t="s">
        <v>503</v>
      </c>
      <c r="M39">
        <v>1657899260.1</v>
      </c>
      <c r="N39">
        <f>(O39)/1000</f>
        <v>0</v>
      </c>
      <c r="O39">
        <f>1000*CY39*AM39*(CU39-CV39)/(100*CN39*(1000-AM39*CU39))</f>
        <v>0</v>
      </c>
      <c r="P39">
        <f>CY39*AM39*(CT39-CS39*(1000-AM39*CV39)/(1000-AM39*CU39))/(100*CN39)</f>
        <v>0</v>
      </c>
      <c r="Q39">
        <f>CS39 - IF(AM39&gt;1, P39*CN39*100.0/(AO39*DG39), 0)</f>
        <v>0</v>
      </c>
      <c r="R39">
        <f>((X39-N39/2)*Q39-P39)/(X39+N39/2)</f>
        <v>0</v>
      </c>
      <c r="S39">
        <f>R39*(CZ39+DA39)/1000.0</f>
        <v>0</v>
      </c>
      <c r="T39">
        <f>(CS39 - IF(AM39&gt;1, P39*CN39*100.0/(AO39*DG39), 0))*(CZ39+DA39)/1000.0</f>
        <v>0</v>
      </c>
      <c r="U39">
        <f>2.0/((1/W39-1/V39)+SIGN(W39)*SQRT((1/W39-1/V39)*(1/W39-1/V39) + 4*CO39/((CO39+1)*(CO39+1))*(2*1/W39*1/V39-1/V39*1/V39)))</f>
        <v>0</v>
      </c>
      <c r="V39">
        <f>IF(LEFT(CP39,1)&lt;&gt;"0",IF(LEFT(CP39,1)="1",3.0,CQ39),$D$5+$E$5*(DG39*CZ39/($K$5*1000))+$F$5*(DG39*CZ39/($K$5*1000))*MAX(MIN(CN39,$J$5),$I$5)*MAX(MIN(CN39,$J$5),$I$5)+$G$5*MAX(MIN(CN39,$J$5),$I$5)*(DG39*CZ39/($K$5*1000))+$H$5*(DG39*CZ39/($K$5*1000))*(DG39*CZ39/($K$5*1000)))</f>
        <v>0</v>
      </c>
      <c r="W39">
        <f>N39*(1000-(1000*0.61365*exp(17.502*AA39/(240.97+AA39))/(CZ39+DA39)+CU39)/2)/(1000*0.61365*exp(17.502*AA39/(240.97+AA39))/(CZ39+DA39)-CU39)</f>
        <v>0</v>
      </c>
      <c r="X39">
        <f>1/((CO39+1)/(U39/1.6)+1/(V39/1.37)) + CO39/((CO39+1)/(U39/1.6) + CO39/(V39/1.37))</f>
        <v>0</v>
      </c>
      <c r="Y39">
        <f>(CJ39*CM39)</f>
        <v>0</v>
      </c>
      <c r="Z39">
        <f>(DB39+(Y39+2*0.95*5.67E-8*(((DB39+$B$7)+273)^4-(DB39+273)^4)-44100*N39)/(1.84*29.3*V39+8*0.95*5.67E-8*(DB39+273)^3))</f>
        <v>0</v>
      </c>
      <c r="AA39">
        <f>($C$7*DC39+$D$7*DD39+$E$7*Z39)</f>
        <v>0</v>
      </c>
      <c r="AB39">
        <f>0.61365*exp(17.502*AA39/(240.97+AA39))</f>
        <v>0</v>
      </c>
      <c r="AC39">
        <f>(AD39/AE39*100)</f>
        <v>0</v>
      </c>
      <c r="AD39">
        <f>CU39*(CZ39+DA39)/1000</f>
        <v>0</v>
      </c>
      <c r="AE39">
        <f>0.61365*exp(17.502*DB39/(240.97+DB39))</f>
        <v>0</v>
      </c>
      <c r="AF39">
        <f>(AB39-CU39*(CZ39+DA39)/1000)</f>
        <v>0</v>
      </c>
      <c r="AG39">
        <f>(-N39*44100)</f>
        <v>0</v>
      </c>
      <c r="AH39">
        <f>2*29.3*V39*0.92*(DB39-AA39)</f>
        <v>0</v>
      </c>
      <c r="AI39">
        <f>2*0.95*5.67E-8*(((DB39+$B$7)+273)^4-(AA39+273)^4)</f>
        <v>0</v>
      </c>
      <c r="AJ39">
        <f>Y39+AI39+AG39+AH39</f>
        <v>0</v>
      </c>
      <c r="AK39">
        <v>0</v>
      </c>
      <c r="AL39">
        <v>0</v>
      </c>
      <c r="AM39">
        <f>IF(AK39*$H$13&gt;=AO39,1.0,(AO39/(AO39-AK39*$H$13)))</f>
        <v>0</v>
      </c>
      <c r="AN39">
        <f>(AM39-1)*100</f>
        <v>0</v>
      </c>
      <c r="AO39">
        <f>MAX(0,($B$13+$C$13*DG39)/(1+$D$13*DG39)*CZ39/(DB39+273)*$E$13)</f>
        <v>0</v>
      </c>
      <c r="AP39" t="s">
        <v>402</v>
      </c>
      <c r="AQ39">
        <v>0</v>
      </c>
      <c r="AR39">
        <v>0</v>
      </c>
      <c r="AS39">
        <v>0</v>
      </c>
      <c r="AT39">
        <f>1-AR39/AS39</f>
        <v>0</v>
      </c>
      <c r="AU39">
        <v>-1</v>
      </c>
      <c r="AV39" t="s">
        <v>508</v>
      </c>
      <c r="AW39">
        <v>10470</v>
      </c>
      <c r="AX39">
        <v>580.2123231870127</v>
      </c>
      <c r="AY39">
        <v>836.47</v>
      </c>
      <c r="AZ39">
        <f>1-AX39/AY39</f>
        <v>0</v>
      </c>
      <c r="BA39">
        <v>0.5</v>
      </c>
      <c r="BB39">
        <f>CK39</f>
        <v>0</v>
      </c>
      <c r="BC39">
        <f>P39</f>
        <v>0</v>
      </c>
      <c r="BD39">
        <f>AZ39*BA39*BB39</f>
        <v>0</v>
      </c>
      <c r="BE39">
        <f>(BC39-AU39)/BB39</f>
        <v>0</v>
      </c>
      <c r="BF39">
        <f>(AS39-AY39)/AY39</f>
        <v>0</v>
      </c>
      <c r="BG39">
        <f>AR39/(AT39+AR39/AY39)</f>
        <v>0</v>
      </c>
      <c r="BH39" t="s">
        <v>402</v>
      </c>
      <c r="BI39">
        <v>0</v>
      </c>
      <c r="BJ39">
        <f>IF(BI39&lt;&gt;0, BI39, BG39)</f>
        <v>0</v>
      </c>
      <c r="BK39">
        <f>1-BJ39/AY39</f>
        <v>0</v>
      </c>
      <c r="BL39">
        <f>(AY39-AX39)/(AY39-BJ39)</f>
        <v>0</v>
      </c>
      <c r="BM39">
        <f>(AS39-AY39)/(AS39-BJ39)</f>
        <v>0</v>
      </c>
      <c r="BN39">
        <f>(AY39-AX39)/(AY39-AR39)</f>
        <v>0</v>
      </c>
      <c r="BO39">
        <f>(AS39-AY39)/(AS39-AR39)</f>
        <v>0</v>
      </c>
      <c r="BP39">
        <f>(BL39*BJ39/AX39)</f>
        <v>0</v>
      </c>
      <c r="BQ39">
        <f>(1-BP39)</f>
        <v>0</v>
      </c>
      <c r="BR39" t="s">
        <v>402</v>
      </c>
      <c r="BS39" t="s">
        <v>402</v>
      </c>
      <c r="BT39" t="s">
        <v>402</v>
      </c>
      <c r="BU39" t="s">
        <v>402</v>
      </c>
      <c r="BV39" t="s">
        <v>402</v>
      </c>
      <c r="BW39" t="s">
        <v>402</v>
      </c>
      <c r="BX39" t="s">
        <v>402</v>
      </c>
      <c r="BY39" t="s">
        <v>402</v>
      </c>
      <c r="BZ39" t="s">
        <v>402</v>
      </c>
      <c r="CA39" t="s">
        <v>402</v>
      </c>
      <c r="CB39" t="s">
        <v>402</v>
      </c>
      <c r="CC39" t="s">
        <v>402</v>
      </c>
      <c r="CD39" t="s">
        <v>402</v>
      </c>
      <c r="CE39" t="s">
        <v>402</v>
      </c>
      <c r="CF39" t="s">
        <v>402</v>
      </c>
      <c r="CG39" t="s">
        <v>402</v>
      </c>
      <c r="CH39" t="s">
        <v>402</v>
      </c>
      <c r="CI39" t="s">
        <v>402</v>
      </c>
      <c r="CJ39">
        <f>$B$11*DH39+$C$11*DI39+$F$11*DT39*(1-DW39)</f>
        <v>0</v>
      </c>
      <c r="CK39">
        <f>CJ39*CL39</f>
        <v>0</v>
      </c>
      <c r="CL39">
        <f>($B$11*$D$9+$C$11*$D$9+$F$11*((EG39+DY39)/MAX(EG39+DY39+EH39, 0.1)*$I$9+EH39/MAX(EG39+DY39+EH39, 0.1)*$J$9))/($B$11+$C$11+$F$11)</f>
        <v>0</v>
      </c>
      <c r="CM39">
        <f>($B$11*$K$9+$C$11*$K$9+$F$11*((EG39+DY39)/MAX(EG39+DY39+EH39, 0.1)*$P$9+EH39/MAX(EG39+DY39+EH39, 0.1)*$Q$9))/($B$11+$C$11+$F$11)</f>
        <v>0</v>
      </c>
      <c r="CN39">
        <v>6</v>
      </c>
      <c r="CO39">
        <v>0.5</v>
      </c>
      <c r="CP39" t="s">
        <v>404</v>
      </c>
      <c r="CQ39">
        <v>2</v>
      </c>
      <c r="CR39">
        <v>1657899260.1</v>
      </c>
      <c r="CS39">
        <v>400.145</v>
      </c>
      <c r="CT39">
        <v>413.523</v>
      </c>
      <c r="CU39">
        <v>21.31</v>
      </c>
      <c r="CV39">
        <v>19.7976</v>
      </c>
      <c r="CW39">
        <v>384.558</v>
      </c>
      <c r="CX39">
        <v>18.7992</v>
      </c>
      <c r="CY39">
        <v>600.283</v>
      </c>
      <c r="CZ39">
        <v>101.409</v>
      </c>
      <c r="DA39">
        <v>0.0994694</v>
      </c>
      <c r="DB39">
        <v>23.6792</v>
      </c>
      <c r="DC39">
        <v>25.0622</v>
      </c>
      <c r="DD39">
        <v>999.9</v>
      </c>
      <c r="DE39">
        <v>0</v>
      </c>
      <c r="DF39">
        <v>0</v>
      </c>
      <c r="DG39">
        <v>10022.5</v>
      </c>
      <c r="DH39">
        <v>0</v>
      </c>
      <c r="DI39">
        <v>1780.65</v>
      </c>
      <c r="DJ39">
        <v>-13.3778</v>
      </c>
      <c r="DK39">
        <v>408.858</v>
      </c>
      <c r="DL39">
        <v>421.875</v>
      </c>
      <c r="DM39">
        <v>1.51244</v>
      </c>
      <c r="DN39">
        <v>413.523</v>
      </c>
      <c r="DO39">
        <v>19.7976</v>
      </c>
      <c r="DP39">
        <v>2.16103</v>
      </c>
      <c r="DQ39">
        <v>2.00765</v>
      </c>
      <c r="DR39">
        <v>18.6763</v>
      </c>
      <c r="DS39">
        <v>17.5048</v>
      </c>
      <c r="DT39">
        <v>1500.16</v>
      </c>
      <c r="DU39">
        <v>0.972996</v>
      </c>
      <c r="DV39">
        <v>0.0270037</v>
      </c>
      <c r="DW39">
        <v>0</v>
      </c>
      <c r="DX39">
        <v>715.529</v>
      </c>
      <c r="DY39">
        <v>4.99931</v>
      </c>
      <c r="DZ39">
        <v>17262.1</v>
      </c>
      <c r="EA39">
        <v>13260.6</v>
      </c>
      <c r="EB39">
        <v>37.937</v>
      </c>
      <c r="EC39">
        <v>40</v>
      </c>
      <c r="ED39">
        <v>38.312</v>
      </c>
      <c r="EE39">
        <v>40.375</v>
      </c>
      <c r="EF39">
        <v>39.187</v>
      </c>
      <c r="EG39">
        <v>1454.79</v>
      </c>
      <c r="EH39">
        <v>40.37</v>
      </c>
      <c r="EI39">
        <v>0</v>
      </c>
      <c r="EJ39">
        <v>154.0999999046326</v>
      </c>
      <c r="EK39">
        <v>0</v>
      </c>
      <c r="EL39">
        <v>580.2123231870127</v>
      </c>
      <c r="EM39">
        <v>1.167975470469967</v>
      </c>
      <c r="EN39">
        <v>64.15107779513289</v>
      </c>
      <c r="EO39">
        <v>31078.69355655239</v>
      </c>
      <c r="EP39">
        <v>15</v>
      </c>
      <c r="EQ39">
        <v>1657899140.6</v>
      </c>
      <c r="ER39" t="s">
        <v>505</v>
      </c>
      <c r="ES39">
        <v>1657899128.6</v>
      </c>
      <c r="ET39">
        <v>1657899140.6</v>
      </c>
      <c r="EU39">
        <v>19</v>
      </c>
      <c r="EV39">
        <v>0.234</v>
      </c>
      <c r="EW39">
        <v>-0.08699999999999999</v>
      </c>
      <c r="EX39">
        <v>15.844</v>
      </c>
      <c r="EY39">
        <v>2.402</v>
      </c>
      <c r="EZ39">
        <v>424</v>
      </c>
      <c r="FA39">
        <v>20</v>
      </c>
      <c r="FB39">
        <v>0.19</v>
      </c>
      <c r="FC39">
        <v>0.03</v>
      </c>
      <c r="FD39">
        <v>-10.60007807221548</v>
      </c>
      <c r="FE39">
        <v>-0.1095383035954579</v>
      </c>
      <c r="FF39">
        <v>65.53028646842176</v>
      </c>
      <c r="FG39">
        <v>1</v>
      </c>
      <c r="FH39">
        <v>2.609162463876936</v>
      </c>
      <c r="FI39">
        <v>0.0009973835368307044</v>
      </c>
      <c r="FJ39">
        <v>3.144171210593307</v>
      </c>
      <c r="FK39">
        <v>1</v>
      </c>
      <c r="FL39">
        <v>2</v>
      </c>
      <c r="FM39">
        <v>2</v>
      </c>
      <c r="FN39" t="s">
        <v>406</v>
      </c>
      <c r="FO39">
        <v>3.18158</v>
      </c>
      <c r="FP39">
        <v>2.79662</v>
      </c>
      <c r="FQ39">
        <v>0.0991648</v>
      </c>
      <c r="FR39">
        <v>0.105382</v>
      </c>
      <c r="FS39">
        <v>0.102975</v>
      </c>
      <c r="FT39">
        <v>0.106995</v>
      </c>
      <c r="FU39">
        <v>28351.7</v>
      </c>
      <c r="FV39">
        <v>22287.3</v>
      </c>
      <c r="FW39">
        <v>29530.7</v>
      </c>
      <c r="FX39">
        <v>24348.8</v>
      </c>
      <c r="FY39">
        <v>33833.9</v>
      </c>
      <c r="FZ39">
        <v>31752.7</v>
      </c>
      <c r="GA39">
        <v>41462.7</v>
      </c>
      <c r="GB39">
        <v>39737.6</v>
      </c>
      <c r="GC39">
        <v>2.2057</v>
      </c>
      <c r="GD39">
        <v>1.95392</v>
      </c>
      <c r="GE39">
        <v>0.170961</v>
      </c>
      <c r="GF39">
        <v>0</v>
      </c>
      <c r="GG39">
        <v>22.2509</v>
      </c>
      <c r="GH39">
        <v>999.9</v>
      </c>
      <c r="GI39">
        <v>64.90000000000001</v>
      </c>
      <c r="GJ39">
        <v>28.9</v>
      </c>
      <c r="GK39">
        <v>25.589</v>
      </c>
      <c r="GL39">
        <v>62.4188</v>
      </c>
      <c r="GM39">
        <v>40.3005</v>
      </c>
      <c r="GN39">
        <v>1</v>
      </c>
      <c r="GO39">
        <v>-0.220132</v>
      </c>
      <c r="GP39">
        <v>0.728257</v>
      </c>
      <c r="GQ39">
        <v>20.2607</v>
      </c>
      <c r="GR39">
        <v>5.22403</v>
      </c>
      <c r="GS39">
        <v>11.9024</v>
      </c>
      <c r="GT39">
        <v>4.9642</v>
      </c>
      <c r="GU39">
        <v>3.292</v>
      </c>
      <c r="GV39">
        <v>9999</v>
      </c>
      <c r="GW39">
        <v>9999</v>
      </c>
      <c r="GX39">
        <v>9999</v>
      </c>
      <c r="GY39">
        <v>999.9</v>
      </c>
      <c r="GZ39">
        <v>1.87689</v>
      </c>
      <c r="HA39">
        <v>1.87515</v>
      </c>
      <c r="HB39">
        <v>1.87385</v>
      </c>
      <c r="HC39">
        <v>1.87302</v>
      </c>
      <c r="HD39">
        <v>1.87454</v>
      </c>
      <c r="HE39">
        <v>1.86951</v>
      </c>
      <c r="HF39">
        <v>1.87372</v>
      </c>
      <c r="HG39">
        <v>1.87881</v>
      </c>
      <c r="HH39">
        <v>0</v>
      </c>
      <c r="HI39">
        <v>0</v>
      </c>
      <c r="HJ39">
        <v>0</v>
      </c>
      <c r="HK39">
        <v>0</v>
      </c>
      <c r="HL39" t="s">
        <v>407</v>
      </c>
      <c r="HM39" t="s">
        <v>408</v>
      </c>
      <c r="HN39" t="s">
        <v>409</v>
      </c>
      <c r="HO39" t="s">
        <v>410</v>
      </c>
      <c r="HP39" t="s">
        <v>410</v>
      </c>
      <c r="HQ39" t="s">
        <v>409</v>
      </c>
      <c r="HR39">
        <v>0</v>
      </c>
      <c r="HS39">
        <v>100</v>
      </c>
      <c r="HT39">
        <v>100</v>
      </c>
      <c r="HU39">
        <v>15.587</v>
      </c>
      <c r="HV39">
        <v>2.5108</v>
      </c>
      <c r="HW39">
        <v>10.52725218998616</v>
      </c>
      <c r="HX39">
        <v>0.01542267289107943</v>
      </c>
      <c r="HY39">
        <v>-6.329640684948402E-06</v>
      </c>
      <c r="HZ39">
        <v>1.140810577693691E-09</v>
      </c>
      <c r="IA39">
        <v>1.108375536652518</v>
      </c>
      <c r="IB39">
        <v>0.1101198971779786</v>
      </c>
      <c r="IC39">
        <v>-0.003534826394514762</v>
      </c>
      <c r="ID39">
        <v>8.753130318969657E-05</v>
      </c>
      <c r="IE39">
        <v>-6</v>
      </c>
      <c r="IF39">
        <v>1975</v>
      </c>
      <c r="IG39">
        <v>-0</v>
      </c>
      <c r="IH39">
        <v>19</v>
      </c>
      <c r="II39">
        <v>2.2</v>
      </c>
      <c r="IJ39">
        <v>2</v>
      </c>
      <c r="IK39">
        <v>1.06201</v>
      </c>
      <c r="IL39">
        <v>2.40601</v>
      </c>
      <c r="IM39">
        <v>1.42578</v>
      </c>
      <c r="IN39">
        <v>2.2876</v>
      </c>
      <c r="IO39">
        <v>1.54785</v>
      </c>
      <c r="IP39">
        <v>2.39014</v>
      </c>
      <c r="IQ39">
        <v>32.798</v>
      </c>
      <c r="IR39">
        <v>14.9989</v>
      </c>
      <c r="IS39">
        <v>18</v>
      </c>
      <c r="IT39">
        <v>623.901</v>
      </c>
      <c r="IU39">
        <v>447.234</v>
      </c>
      <c r="IV39">
        <v>21.7619</v>
      </c>
      <c r="IW39">
        <v>24.3548</v>
      </c>
      <c r="IX39">
        <v>30.0006</v>
      </c>
      <c r="IY39">
        <v>24.2752</v>
      </c>
      <c r="IZ39">
        <v>24.216</v>
      </c>
      <c r="JA39">
        <v>21.2651</v>
      </c>
      <c r="JB39">
        <v>26.2653</v>
      </c>
      <c r="JC39">
        <v>96.99939999999999</v>
      </c>
      <c r="JD39">
        <v>21.72</v>
      </c>
      <c r="JE39">
        <v>413.528</v>
      </c>
      <c r="JF39">
        <v>19.706</v>
      </c>
      <c r="JG39">
        <v>97.2158</v>
      </c>
      <c r="JH39">
        <v>101.088</v>
      </c>
    </row>
    <row r="40" spans="1:268">
      <c r="A40">
        <v>24</v>
      </c>
      <c r="B40">
        <v>1657899337.1</v>
      </c>
      <c r="C40">
        <v>3737.5</v>
      </c>
      <c r="D40" t="s">
        <v>509</v>
      </c>
      <c r="E40" t="s">
        <v>510</v>
      </c>
      <c r="F40" t="s">
        <v>396</v>
      </c>
      <c r="G40" t="s">
        <v>397</v>
      </c>
      <c r="H40" t="s">
        <v>398</v>
      </c>
      <c r="J40" t="s">
        <v>399</v>
      </c>
      <c r="K40" t="s">
        <v>502</v>
      </c>
      <c r="L40" t="s">
        <v>503</v>
      </c>
      <c r="M40">
        <v>1657899337.1</v>
      </c>
      <c r="N40">
        <f>(O40)/1000</f>
        <v>0</v>
      </c>
      <c r="O40">
        <f>1000*CY40*AM40*(CU40-CV40)/(100*CN40*(1000-AM40*CU40))</f>
        <v>0</v>
      </c>
      <c r="P40">
        <f>CY40*AM40*(CT40-CS40*(1000-AM40*CV40)/(1000-AM40*CU40))/(100*CN40)</f>
        <v>0</v>
      </c>
      <c r="Q40">
        <f>CS40 - IF(AM40&gt;1, P40*CN40*100.0/(AO40*DG40), 0)</f>
        <v>0</v>
      </c>
      <c r="R40">
        <f>((X40-N40/2)*Q40-P40)/(X40+N40/2)</f>
        <v>0</v>
      </c>
      <c r="S40">
        <f>R40*(CZ40+DA40)/1000.0</f>
        <v>0</v>
      </c>
      <c r="T40">
        <f>(CS40 - IF(AM40&gt;1, P40*CN40*100.0/(AO40*DG40), 0))*(CZ40+DA40)/1000.0</f>
        <v>0</v>
      </c>
      <c r="U40">
        <f>2.0/((1/W40-1/V40)+SIGN(W40)*SQRT((1/W40-1/V40)*(1/W40-1/V40) + 4*CO40/((CO40+1)*(CO40+1))*(2*1/W40*1/V40-1/V40*1/V40)))</f>
        <v>0</v>
      </c>
      <c r="V40">
        <f>IF(LEFT(CP40,1)&lt;&gt;"0",IF(LEFT(CP40,1)="1",3.0,CQ40),$D$5+$E$5*(DG40*CZ40/($K$5*1000))+$F$5*(DG40*CZ40/($K$5*1000))*MAX(MIN(CN40,$J$5),$I$5)*MAX(MIN(CN40,$J$5),$I$5)+$G$5*MAX(MIN(CN40,$J$5),$I$5)*(DG40*CZ40/($K$5*1000))+$H$5*(DG40*CZ40/($K$5*1000))*(DG40*CZ40/($K$5*1000)))</f>
        <v>0</v>
      </c>
      <c r="W40">
        <f>N40*(1000-(1000*0.61365*exp(17.502*AA40/(240.97+AA40))/(CZ40+DA40)+CU40)/2)/(1000*0.61365*exp(17.502*AA40/(240.97+AA40))/(CZ40+DA40)-CU40)</f>
        <v>0</v>
      </c>
      <c r="X40">
        <f>1/((CO40+1)/(U40/1.6)+1/(V40/1.37)) + CO40/((CO40+1)/(U40/1.6) + CO40/(V40/1.37))</f>
        <v>0</v>
      </c>
      <c r="Y40">
        <f>(CJ40*CM40)</f>
        <v>0</v>
      </c>
      <c r="Z40">
        <f>(DB40+(Y40+2*0.95*5.67E-8*(((DB40+$B$7)+273)^4-(DB40+273)^4)-44100*N40)/(1.84*29.3*V40+8*0.95*5.67E-8*(DB40+273)^3))</f>
        <v>0</v>
      </c>
      <c r="AA40">
        <f>($C$7*DC40+$D$7*DD40+$E$7*Z40)</f>
        <v>0</v>
      </c>
      <c r="AB40">
        <f>0.61365*exp(17.502*AA40/(240.97+AA40))</f>
        <v>0</v>
      </c>
      <c r="AC40">
        <f>(AD40/AE40*100)</f>
        <v>0</v>
      </c>
      <c r="AD40">
        <f>CU40*(CZ40+DA40)/1000</f>
        <v>0</v>
      </c>
      <c r="AE40">
        <f>0.61365*exp(17.502*DB40/(240.97+DB40))</f>
        <v>0</v>
      </c>
      <c r="AF40">
        <f>(AB40-CU40*(CZ40+DA40)/1000)</f>
        <v>0</v>
      </c>
      <c r="AG40">
        <f>(-N40*44100)</f>
        <v>0</v>
      </c>
      <c r="AH40">
        <f>2*29.3*V40*0.92*(DB40-AA40)</f>
        <v>0</v>
      </c>
      <c r="AI40">
        <f>2*0.95*5.67E-8*(((DB40+$B$7)+273)^4-(AA40+273)^4)</f>
        <v>0</v>
      </c>
      <c r="AJ40">
        <f>Y40+AI40+AG40+AH40</f>
        <v>0</v>
      </c>
      <c r="AK40">
        <v>0</v>
      </c>
      <c r="AL40">
        <v>0</v>
      </c>
      <c r="AM40">
        <f>IF(AK40*$H$13&gt;=AO40,1.0,(AO40/(AO40-AK40*$H$13)))</f>
        <v>0</v>
      </c>
      <c r="AN40">
        <f>(AM40-1)*100</f>
        <v>0</v>
      </c>
      <c r="AO40">
        <f>MAX(0,($B$13+$C$13*DG40)/(1+$D$13*DG40)*CZ40/(DB40+273)*$E$13)</f>
        <v>0</v>
      </c>
      <c r="AP40" t="s">
        <v>402</v>
      </c>
      <c r="AQ40">
        <v>0</v>
      </c>
      <c r="AR40">
        <v>0</v>
      </c>
      <c r="AS40">
        <v>0</v>
      </c>
      <c r="AT40">
        <f>1-AR40/AS40</f>
        <v>0</v>
      </c>
      <c r="AU40">
        <v>-1</v>
      </c>
      <c r="AV40" t="s">
        <v>511</v>
      </c>
      <c r="AW40">
        <v>10474.7</v>
      </c>
      <c r="AX40">
        <v>582.0159884112937</v>
      </c>
      <c r="AY40">
        <v>816.26</v>
      </c>
      <c r="AZ40">
        <f>1-AX40/AY40</f>
        <v>0</v>
      </c>
      <c r="BA40">
        <v>0.5</v>
      </c>
      <c r="BB40">
        <f>CK40</f>
        <v>0</v>
      </c>
      <c r="BC40">
        <f>P40</f>
        <v>0</v>
      </c>
      <c r="BD40">
        <f>AZ40*BA40*BB40</f>
        <v>0</v>
      </c>
      <c r="BE40">
        <f>(BC40-AU40)/BB40</f>
        <v>0</v>
      </c>
      <c r="BF40">
        <f>(AS40-AY40)/AY40</f>
        <v>0</v>
      </c>
      <c r="BG40">
        <f>AR40/(AT40+AR40/AY40)</f>
        <v>0</v>
      </c>
      <c r="BH40" t="s">
        <v>402</v>
      </c>
      <c r="BI40">
        <v>0</v>
      </c>
      <c r="BJ40">
        <f>IF(BI40&lt;&gt;0, BI40, BG40)</f>
        <v>0</v>
      </c>
      <c r="BK40">
        <f>1-BJ40/AY40</f>
        <v>0</v>
      </c>
      <c r="BL40">
        <f>(AY40-AX40)/(AY40-BJ40)</f>
        <v>0</v>
      </c>
      <c r="BM40">
        <f>(AS40-AY40)/(AS40-BJ40)</f>
        <v>0</v>
      </c>
      <c r="BN40">
        <f>(AY40-AX40)/(AY40-AR40)</f>
        <v>0</v>
      </c>
      <c r="BO40">
        <f>(AS40-AY40)/(AS40-AR40)</f>
        <v>0</v>
      </c>
      <c r="BP40">
        <f>(BL40*BJ40/AX40)</f>
        <v>0</v>
      </c>
      <c r="BQ40">
        <f>(1-BP40)</f>
        <v>0</v>
      </c>
      <c r="BR40" t="s">
        <v>402</v>
      </c>
      <c r="BS40" t="s">
        <v>402</v>
      </c>
      <c r="BT40" t="s">
        <v>402</v>
      </c>
      <c r="BU40" t="s">
        <v>402</v>
      </c>
      <c r="BV40" t="s">
        <v>402</v>
      </c>
      <c r="BW40" t="s">
        <v>402</v>
      </c>
      <c r="BX40" t="s">
        <v>402</v>
      </c>
      <c r="BY40" t="s">
        <v>402</v>
      </c>
      <c r="BZ40" t="s">
        <v>402</v>
      </c>
      <c r="CA40" t="s">
        <v>402</v>
      </c>
      <c r="CB40" t="s">
        <v>402</v>
      </c>
      <c r="CC40" t="s">
        <v>402</v>
      </c>
      <c r="CD40" t="s">
        <v>402</v>
      </c>
      <c r="CE40" t="s">
        <v>402</v>
      </c>
      <c r="CF40" t="s">
        <v>402</v>
      </c>
      <c r="CG40" t="s">
        <v>402</v>
      </c>
      <c r="CH40" t="s">
        <v>402</v>
      </c>
      <c r="CI40" t="s">
        <v>402</v>
      </c>
      <c r="CJ40">
        <f>$B$11*DH40+$C$11*DI40+$F$11*DT40*(1-DW40)</f>
        <v>0</v>
      </c>
      <c r="CK40">
        <f>CJ40*CL40</f>
        <v>0</v>
      </c>
      <c r="CL40">
        <f>($B$11*$D$9+$C$11*$D$9+$F$11*((EG40+DY40)/MAX(EG40+DY40+EH40, 0.1)*$I$9+EH40/MAX(EG40+DY40+EH40, 0.1)*$J$9))/($B$11+$C$11+$F$11)</f>
        <v>0</v>
      </c>
      <c r="CM40">
        <f>($B$11*$K$9+$C$11*$K$9+$F$11*((EG40+DY40)/MAX(EG40+DY40+EH40, 0.1)*$P$9+EH40/MAX(EG40+DY40+EH40, 0.1)*$Q$9))/($B$11+$C$11+$F$11)</f>
        <v>0</v>
      </c>
      <c r="CN40">
        <v>6</v>
      </c>
      <c r="CO40">
        <v>0.5</v>
      </c>
      <c r="CP40" t="s">
        <v>404</v>
      </c>
      <c r="CQ40">
        <v>2</v>
      </c>
      <c r="CR40">
        <v>1657899337.1</v>
      </c>
      <c r="CS40">
        <v>300.919</v>
      </c>
      <c r="CT40">
        <v>310.421</v>
      </c>
      <c r="CU40">
        <v>21.156</v>
      </c>
      <c r="CV40">
        <v>19.8671</v>
      </c>
      <c r="CW40">
        <v>286.661</v>
      </c>
      <c r="CX40">
        <v>18.6552</v>
      </c>
      <c r="CY40">
        <v>600.242</v>
      </c>
      <c r="CZ40">
        <v>101.408</v>
      </c>
      <c r="DA40">
        <v>0.100084</v>
      </c>
      <c r="DB40">
        <v>23.5857</v>
      </c>
      <c r="DC40">
        <v>25.1042</v>
      </c>
      <c r="DD40">
        <v>999.9</v>
      </c>
      <c r="DE40">
        <v>0</v>
      </c>
      <c r="DF40">
        <v>0</v>
      </c>
      <c r="DG40">
        <v>9990</v>
      </c>
      <c r="DH40">
        <v>0</v>
      </c>
      <c r="DI40">
        <v>1787.04</v>
      </c>
      <c r="DJ40">
        <v>-9.30566</v>
      </c>
      <c r="DK40">
        <v>307.624</v>
      </c>
      <c r="DL40">
        <v>316.714</v>
      </c>
      <c r="DM40">
        <v>1.28891</v>
      </c>
      <c r="DN40">
        <v>310.421</v>
      </c>
      <c r="DO40">
        <v>19.8671</v>
      </c>
      <c r="DP40">
        <v>2.14538</v>
      </c>
      <c r="DQ40">
        <v>2.01468</v>
      </c>
      <c r="DR40">
        <v>18.5602</v>
      </c>
      <c r="DS40">
        <v>17.5602</v>
      </c>
      <c r="DT40">
        <v>1500.06</v>
      </c>
      <c r="DU40">
        <v>0.973001</v>
      </c>
      <c r="DV40">
        <v>0.0269986</v>
      </c>
      <c r="DW40">
        <v>0</v>
      </c>
      <c r="DX40">
        <v>709.265</v>
      </c>
      <c r="DY40">
        <v>4.99931</v>
      </c>
      <c r="DZ40">
        <v>17289.6</v>
      </c>
      <c r="EA40">
        <v>13259.7</v>
      </c>
      <c r="EB40">
        <v>36.812</v>
      </c>
      <c r="EC40">
        <v>38.437</v>
      </c>
      <c r="ED40">
        <v>37.312</v>
      </c>
      <c r="EE40">
        <v>37.812</v>
      </c>
      <c r="EF40">
        <v>38.062</v>
      </c>
      <c r="EG40">
        <v>1454.7</v>
      </c>
      <c r="EH40">
        <v>40.36</v>
      </c>
      <c r="EI40">
        <v>0</v>
      </c>
      <c r="EJ40">
        <v>76.70000004768372</v>
      </c>
      <c r="EK40">
        <v>0</v>
      </c>
      <c r="EL40">
        <v>582.0159884112937</v>
      </c>
      <c r="EM40">
        <v>1.193052956822328</v>
      </c>
      <c r="EN40">
        <v>59.25946768949049</v>
      </c>
      <c r="EO40">
        <v>30907.69569848293</v>
      </c>
      <c r="EP40">
        <v>15</v>
      </c>
      <c r="EQ40">
        <v>1657899355.6</v>
      </c>
      <c r="ER40" t="s">
        <v>512</v>
      </c>
      <c r="ES40">
        <v>1657899355.6</v>
      </c>
      <c r="ET40">
        <v>1657899140.6</v>
      </c>
      <c r="EU40">
        <v>20</v>
      </c>
      <c r="EV40">
        <v>-0.31</v>
      </c>
      <c r="EW40">
        <v>-0.08699999999999999</v>
      </c>
      <c r="EX40">
        <v>14.258</v>
      </c>
      <c r="EY40">
        <v>2.402</v>
      </c>
      <c r="EZ40">
        <v>310</v>
      </c>
      <c r="FA40">
        <v>20</v>
      </c>
      <c r="FB40">
        <v>0.15</v>
      </c>
      <c r="FC40">
        <v>0.03</v>
      </c>
      <c r="FD40">
        <v>-10.48734862382001</v>
      </c>
      <c r="FE40">
        <v>-0.106145990753863</v>
      </c>
      <c r="FF40">
        <v>65.12298859607051</v>
      </c>
      <c r="FG40">
        <v>1</v>
      </c>
      <c r="FH40">
        <v>2.594385897915116</v>
      </c>
      <c r="FI40">
        <v>0.0007046989215325504</v>
      </c>
      <c r="FJ40">
        <v>3.125426521257473</v>
      </c>
      <c r="FK40">
        <v>1</v>
      </c>
      <c r="FL40">
        <v>2</v>
      </c>
      <c r="FM40">
        <v>2</v>
      </c>
      <c r="FN40" t="s">
        <v>406</v>
      </c>
      <c r="FO40">
        <v>3.18148</v>
      </c>
      <c r="FP40">
        <v>2.79696</v>
      </c>
      <c r="FQ40">
        <v>0.07839649999999999</v>
      </c>
      <c r="FR40">
        <v>0.0841297</v>
      </c>
      <c r="FS40">
        <v>0.102404</v>
      </c>
      <c r="FT40">
        <v>0.10725</v>
      </c>
      <c r="FU40">
        <v>29004.3</v>
      </c>
      <c r="FV40">
        <v>22815.1</v>
      </c>
      <c r="FW40">
        <v>29530.1</v>
      </c>
      <c r="FX40">
        <v>24347.4</v>
      </c>
      <c r="FY40">
        <v>33853.8</v>
      </c>
      <c r="FZ40">
        <v>31740.9</v>
      </c>
      <c r="GA40">
        <v>41460.9</v>
      </c>
      <c r="GB40">
        <v>39735.5</v>
      </c>
      <c r="GC40">
        <v>2.2053</v>
      </c>
      <c r="GD40">
        <v>1.9528</v>
      </c>
      <c r="GE40">
        <v>0.17532</v>
      </c>
      <c r="GF40">
        <v>0</v>
      </c>
      <c r="GG40">
        <v>22.2212</v>
      </c>
      <c r="GH40">
        <v>999.9</v>
      </c>
      <c r="GI40">
        <v>64.59999999999999</v>
      </c>
      <c r="GJ40">
        <v>29.1</v>
      </c>
      <c r="GK40">
        <v>25.7674</v>
      </c>
      <c r="GL40">
        <v>62.5488</v>
      </c>
      <c r="GM40">
        <v>40.597</v>
      </c>
      <c r="GN40">
        <v>1</v>
      </c>
      <c r="GO40">
        <v>-0.215788</v>
      </c>
      <c r="GP40">
        <v>2.05495</v>
      </c>
      <c r="GQ40">
        <v>20.2488</v>
      </c>
      <c r="GR40">
        <v>5.22837</v>
      </c>
      <c r="GS40">
        <v>11.9032</v>
      </c>
      <c r="GT40">
        <v>4.96385</v>
      </c>
      <c r="GU40">
        <v>3.292</v>
      </c>
      <c r="GV40">
        <v>9999</v>
      </c>
      <c r="GW40">
        <v>9999</v>
      </c>
      <c r="GX40">
        <v>9999</v>
      </c>
      <c r="GY40">
        <v>999.9</v>
      </c>
      <c r="GZ40">
        <v>1.8769</v>
      </c>
      <c r="HA40">
        <v>1.87515</v>
      </c>
      <c r="HB40">
        <v>1.87381</v>
      </c>
      <c r="HC40">
        <v>1.87302</v>
      </c>
      <c r="HD40">
        <v>1.87454</v>
      </c>
      <c r="HE40">
        <v>1.8695</v>
      </c>
      <c r="HF40">
        <v>1.87372</v>
      </c>
      <c r="HG40">
        <v>1.87881</v>
      </c>
      <c r="HH40">
        <v>0</v>
      </c>
      <c r="HI40">
        <v>0</v>
      </c>
      <c r="HJ40">
        <v>0</v>
      </c>
      <c r="HK40">
        <v>0</v>
      </c>
      <c r="HL40" t="s">
        <v>407</v>
      </c>
      <c r="HM40" t="s">
        <v>408</v>
      </c>
      <c r="HN40" t="s">
        <v>409</v>
      </c>
      <c r="HO40" t="s">
        <v>410</v>
      </c>
      <c r="HP40" t="s">
        <v>410</v>
      </c>
      <c r="HQ40" t="s">
        <v>409</v>
      </c>
      <c r="HR40">
        <v>0</v>
      </c>
      <c r="HS40">
        <v>100</v>
      </c>
      <c r="HT40">
        <v>100</v>
      </c>
      <c r="HU40">
        <v>14.258</v>
      </c>
      <c r="HV40">
        <v>2.5008</v>
      </c>
      <c r="HW40">
        <v>10.52725218998616</v>
      </c>
      <c r="HX40">
        <v>0.01542267289107943</v>
      </c>
      <c r="HY40">
        <v>-6.329640684948402E-06</v>
      </c>
      <c r="HZ40">
        <v>1.140810577693691E-09</v>
      </c>
      <c r="IA40">
        <v>1.108375536652518</v>
      </c>
      <c r="IB40">
        <v>0.1101198971779786</v>
      </c>
      <c r="IC40">
        <v>-0.003534826394514762</v>
      </c>
      <c r="ID40">
        <v>8.753130318969657E-05</v>
      </c>
      <c r="IE40">
        <v>-6</v>
      </c>
      <c r="IF40">
        <v>1975</v>
      </c>
      <c r="IG40">
        <v>-0</v>
      </c>
      <c r="IH40">
        <v>19</v>
      </c>
      <c r="II40">
        <v>3.5</v>
      </c>
      <c r="IJ40">
        <v>3.3</v>
      </c>
      <c r="IK40">
        <v>0.842285</v>
      </c>
      <c r="IL40">
        <v>2.42065</v>
      </c>
      <c r="IM40">
        <v>1.42578</v>
      </c>
      <c r="IN40">
        <v>2.28882</v>
      </c>
      <c r="IO40">
        <v>1.54785</v>
      </c>
      <c r="IP40">
        <v>2.3877</v>
      </c>
      <c r="IQ40">
        <v>32.9092</v>
      </c>
      <c r="IR40">
        <v>14.9726</v>
      </c>
      <c r="IS40">
        <v>18</v>
      </c>
      <c r="IT40">
        <v>623.9</v>
      </c>
      <c r="IU40">
        <v>446.788</v>
      </c>
      <c r="IV40">
        <v>20.2994</v>
      </c>
      <c r="IW40">
        <v>24.3733</v>
      </c>
      <c r="IX40">
        <v>30.0001</v>
      </c>
      <c r="IY40">
        <v>24.301</v>
      </c>
      <c r="IZ40">
        <v>24.2411</v>
      </c>
      <c r="JA40">
        <v>16.8528</v>
      </c>
      <c r="JB40">
        <v>25.6816</v>
      </c>
      <c r="JC40">
        <v>95.8771</v>
      </c>
      <c r="JD40">
        <v>20.2287</v>
      </c>
      <c r="JE40">
        <v>310.225</v>
      </c>
      <c r="JF40">
        <v>19.9316</v>
      </c>
      <c r="JG40">
        <v>97.21250000000001</v>
      </c>
      <c r="JH40">
        <v>101.083</v>
      </c>
    </row>
    <row r="41" spans="1:268">
      <c r="A41">
        <v>25</v>
      </c>
      <c r="B41">
        <v>1657899431.6</v>
      </c>
      <c r="C41">
        <v>3832</v>
      </c>
      <c r="D41" t="s">
        <v>513</v>
      </c>
      <c r="E41" t="s">
        <v>514</v>
      </c>
      <c r="F41" t="s">
        <v>396</v>
      </c>
      <c r="G41" t="s">
        <v>397</v>
      </c>
      <c r="H41" t="s">
        <v>398</v>
      </c>
      <c r="J41" t="s">
        <v>399</v>
      </c>
      <c r="K41" t="s">
        <v>502</v>
      </c>
      <c r="L41" t="s">
        <v>503</v>
      </c>
      <c r="M41">
        <v>1657899431.6</v>
      </c>
      <c r="N41">
        <f>(O41)/1000</f>
        <v>0</v>
      </c>
      <c r="O41">
        <f>1000*CY41*AM41*(CU41-CV41)/(100*CN41*(1000-AM41*CU41))</f>
        <v>0</v>
      </c>
      <c r="P41">
        <f>CY41*AM41*(CT41-CS41*(1000-AM41*CV41)/(1000-AM41*CU41))/(100*CN41)</f>
        <v>0</v>
      </c>
      <c r="Q41">
        <f>CS41 - IF(AM41&gt;1, P41*CN41*100.0/(AO41*DG41), 0)</f>
        <v>0</v>
      </c>
      <c r="R41">
        <f>((X41-N41/2)*Q41-P41)/(X41+N41/2)</f>
        <v>0</v>
      </c>
      <c r="S41">
        <f>R41*(CZ41+DA41)/1000.0</f>
        <v>0</v>
      </c>
      <c r="T41">
        <f>(CS41 - IF(AM41&gt;1, P41*CN41*100.0/(AO41*DG41), 0))*(CZ41+DA41)/1000.0</f>
        <v>0</v>
      </c>
      <c r="U41">
        <f>2.0/((1/W41-1/V41)+SIGN(W41)*SQRT((1/W41-1/V41)*(1/W41-1/V41) + 4*CO41/((CO41+1)*(CO41+1))*(2*1/W41*1/V41-1/V41*1/V41)))</f>
        <v>0</v>
      </c>
      <c r="V41">
        <f>IF(LEFT(CP41,1)&lt;&gt;"0",IF(LEFT(CP41,1)="1",3.0,CQ41),$D$5+$E$5*(DG41*CZ41/($K$5*1000))+$F$5*(DG41*CZ41/($K$5*1000))*MAX(MIN(CN41,$J$5),$I$5)*MAX(MIN(CN41,$J$5),$I$5)+$G$5*MAX(MIN(CN41,$J$5),$I$5)*(DG41*CZ41/($K$5*1000))+$H$5*(DG41*CZ41/($K$5*1000))*(DG41*CZ41/($K$5*1000)))</f>
        <v>0</v>
      </c>
      <c r="W41">
        <f>N41*(1000-(1000*0.61365*exp(17.502*AA41/(240.97+AA41))/(CZ41+DA41)+CU41)/2)/(1000*0.61365*exp(17.502*AA41/(240.97+AA41))/(CZ41+DA41)-CU41)</f>
        <v>0</v>
      </c>
      <c r="X41">
        <f>1/((CO41+1)/(U41/1.6)+1/(V41/1.37)) + CO41/((CO41+1)/(U41/1.6) + CO41/(V41/1.37))</f>
        <v>0</v>
      </c>
      <c r="Y41">
        <f>(CJ41*CM41)</f>
        <v>0</v>
      </c>
      <c r="Z41">
        <f>(DB41+(Y41+2*0.95*5.67E-8*(((DB41+$B$7)+273)^4-(DB41+273)^4)-44100*N41)/(1.84*29.3*V41+8*0.95*5.67E-8*(DB41+273)^3))</f>
        <v>0</v>
      </c>
      <c r="AA41">
        <f>($C$7*DC41+$D$7*DD41+$E$7*Z41)</f>
        <v>0</v>
      </c>
      <c r="AB41">
        <f>0.61365*exp(17.502*AA41/(240.97+AA41))</f>
        <v>0</v>
      </c>
      <c r="AC41">
        <f>(AD41/AE41*100)</f>
        <v>0</v>
      </c>
      <c r="AD41">
        <f>CU41*(CZ41+DA41)/1000</f>
        <v>0</v>
      </c>
      <c r="AE41">
        <f>0.61365*exp(17.502*DB41/(240.97+DB41))</f>
        <v>0</v>
      </c>
      <c r="AF41">
        <f>(AB41-CU41*(CZ41+DA41)/1000)</f>
        <v>0</v>
      </c>
      <c r="AG41">
        <f>(-N41*44100)</f>
        <v>0</v>
      </c>
      <c r="AH41">
        <f>2*29.3*V41*0.92*(DB41-AA41)</f>
        <v>0</v>
      </c>
      <c r="AI41">
        <f>2*0.95*5.67E-8*(((DB41+$B$7)+273)^4-(AA41+273)^4)</f>
        <v>0</v>
      </c>
      <c r="AJ41">
        <f>Y41+AI41+AG41+AH41</f>
        <v>0</v>
      </c>
      <c r="AK41">
        <v>0</v>
      </c>
      <c r="AL41">
        <v>0</v>
      </c>
      <c r="AM41">
        <f>IF(AK41*$H$13&gt;=AO41,1.0,(AO41/(AO41-AK41*$H$13)))</f>
        <v>0</v>
      </c>
      <c r="AN41">
        <f>(AM41-1)*100</f>
        <v>0</v>
      </c>
      <c r="AO41">
        <f>MAX(0,($B$13+$C$13*DG41)/(1+$D$13*DG41)*CZ41/(DB41+273)*$E$13)</f>
        <v>0</v>
      </c>
      <c r="AP41" t="s">
        <v>402</v>
      </c>
      <c r="AQ41">
        <v>0</v>
      </c>
      <c r="AR41">
        <v>0</v>
      </c>
      <c r="AS41">
        <v>0</v>
      </c>
      <c r="AT41">
        <f>1-AR41/AS41</f>
        <v>0</v>
      </c>
      <c r="AU41">
        <v>-1</v>
      </c>
      <c r="AV41" t="s">
        <v>515</v>
      </c>
      <c r="AW41">
        <v>10470.5</v>
      </c>
      <c r="AX41">
        <v>584.1214259508757</v>
      </c>
      <c r="AY41">
        <v>800.53</v>
      </c>
      <c r="AZ41">
        <f>1-AX41/AY41</f>
        <v>0</v>
      </c>
      <c r="BA41">
        <v>0.5</v>
      </c>
      <c r="BB41">
        <f>CK41</f>
        <v>0</v>
      </c>
      <c r="BC41">
        <f>P41</f>
        <v>0</v>
      </c>
      <c r="BD41">
        <f>AZ41*BA41*BB41</f>
        <v>0</v>
      </c>
      <c r="BE41">
        <f>(BC41-AU41)/BB41</f>
        <v>0</v>
      </c>
      <c r="BF41">
        <f>(AS41-AY41)/AY41</f>
        <v>0</v>
      </c>
      <c r="BG41">
        <f>AR41/(AT41+AR41/AY41)</f>
        <v>0</v>
      </c>
      <c r="BH41" t="s">
        <v>402</v>
      </c>
      <c r="BI41">
        <v>0</v>
      </c>
      <c r="BJ41">
        <f>IF(BI41&lt;&gt;0, BI41, BG41)</f>
        <v>0</v>
      </c>
      <c r="BK41">
        <f>1-BJ41/AY41</f>
        <v>0</v>
      </c>
      <c r="BL41">
        <f>(AY41-AX41)/(AY41-BJ41)</f>
        <v>0</v>
      </c>
      <c r="BM41">
        <f>(AS41-AY41)/(AS41-BJ41)</f>
        <v>0</v>
      </c>
      <c r="BN41">
        <f>(AY41-AX41)/(AY41-AR41)</f>
        <v>0</v>
      </c>
      <c r="BO41">
        <f>(AS41-AY41)/(AS41-AR41)</f>
        <v>0</v>
      </c>
      <c r="BP41">
        <f>(BL41*BJ41/AX41)</f>
        <v>0</v>
      </c>
      <c r="BQ41">
        <f>(1-BP41)</f>
        <v>0</v>
      </c>
      <c r="BR41" t="s">
        <v>402</v>
      </c>
      <c r="BS41" t="s">
        <v>402</v>
      </c>
      <c r="BT41" t="s">
        <v>402</v>
      </c>
      <c r="BU41" t="s">
        <v>402</v>
      </c>
      <c r="BV41" t="s">
        <v>402</v>
      </c>
      <c r="BW41" t="s">
        <v>402</v>
      </c>
      <c r="BX41" t="s">
        <v>402</v>
      </c>
      <c r="BY41" t="s">
        <v>402</v>
      </c>
      <c r="BZ41" t="s">
        <v>402</v>
      </c>
      <c r="CA41" t="s">
        <v>402</v>
      </c>
      <c r="CB41" t="s">
        <v>402</v>
      </c>
      <c r="CC41" t="s">
        <v>402</v>
      </c>
      <c r="CD41" t="s">
        <v>402</v>
      </c>
      <c r="CE41" t="s">
        <v>402</v>
      </c>
      <c r="CF41" t="s">
        <v>402</v>
      </c>
      <c r="CG41" t="s">
        <v>402</v>
      </c>
      <c r="CH41" t="s">
        <v>402</v>
      </c>
      <c r="CI41" t="s">
        <v>402</v>
      </c>
      <c r="CJ41">
        <f>$B$11*DH41+$C$11*DI41+$F$11*DT41*(1-DW41)</f>
        <v>0</v>
      </c>
      <c r="CK41">
        <f>CJ41*CL41</f>
        <v>0</v>
      </c>
      <c r="CL41">
        <f>($B$11*$D$9+$C$11*$D$9+$F$11*((EG41+DY41)/MAX(EG41+DY41+EH41, 0.1)*$I$9+EH41/MAX(EG41+DY41+EH41, 0.1)*$J$9))/($B$11+$C$11+$F$11)</f>
        <v>0</v>
      </c>
      <c r="CM41">
        <f>($B$11*$K$9+$C$11*$K$9+$F$11*((EG41+DY41)/MAX(EG41+DY41+EH41, 0.1)*$P$9+EH41/MAX(EG41+DY41+EH41, 0.1)*$Q$9))/($B$11+$C$11+$F$11)</f>
        <v>0</v>
      </c>
      <c r="CN41">
        <v>6</v>
      </c>
      <c r="CO41">
        <v>0.5</v>
      </c>
      <c r="CP41" t="s">
        <v>404</v>
      </c>
      <c r="CQ41">
        <v>2</v>
      </c>
      <c r="CR41">
        <v>1657899431.6</v>
      </c>
      <c r="CS41">
        <v>201.019</v>
      </c>
      <c r="CT41">
        <v>206.693</v>
      </c>
      <c r="CU41">
        <v>21.044</v>
      </c>
      <c r="CV41">
        <v>19.3419</v>
      </c>
      <c r="CW41">
        <v>188.182</v>
      </c>
      <c r="CX41">
        <v>18.5505</v>
      </c>
      <c r="CY41">
        <v>600.168</v>
      </c>
      <c r="CZ41">
        <v>101.405</v>
      </c>
      <c r="DA41">
        <v>0.100134</v>
      </c>
      <c r="DB41">
        <v>23.2629</v>
      </c>
      <c r="DC41">
        <v>24.861</v>
      </c>
      <c r="DD41">
        <v>999.9</v>
      </c>
      <c r="DE41">
        <v>0</v>
      </c>
      <c r="DF41">
        <v>0</v>
      </c>
      <c r="DG41">
        <v>10008.8</v>
      </c>
      <c r="DH41">
        <v>0</v>
      </c>
      <c r="DI41">
        <v>1792.71</v>
      </c>
      <c r="DJ41">
        <v>-5.60826</v>
      </c>
      <c r="DK41">
        <v>205.407</v>
      </c>
      <c r="DL41">
        <v>210.77</v>
      </c>
      <c r="DM41">
        <v>1.70213</v>
      </c>
      <c r="DN41">
        <v>206.693</v>
      </c>
      <c r="DO41">
        <v>19.3419</v>
      </c>
      <c r="DP41">
        <v>2.13396</v>
      </c>
      <c r="DQ41">
        <v>1.96136</v>
      </c>
      <c r="DR41">
        <v>18.475</v>
      </c>
      <c r="DS41">
        <v>17.1358</v>
      </c>
      <c r="DT41">
        <v>1500.08</v>
      </c>
      <c r="DU41">
        <v>0.973007</v>
      </c>
      <c r="DV41">
        <v>0.0269935</v>
      </c>
      <c r="DW41">
        <v>0</v>
      </c>
      <c r="DX41">
        <v>709.739</v>
      </c>
      <c r="DY41">
        <v>4.99931</v>
      </c>
      <c r="DZ41">
        <v>17365.3</v>
      </c>
      <c r="EA41">
        <v>13260</v>
      </c>
      <c r="EB41">
        <v>37.437</v>
      </c>
      <c r="EC41">
        <v>39.625</v>
      </c>
      <c r="ED41">
        <v>37.875</v>
      </c>
      <c r="EE41">
        <v>39.062</v>
      </c>
      <c r="EF41">
        <v>39</v>
      </c>
      <c r="EG41">
        <v>1454.72</v>
      </c>
      <c r="EH41">
        <v>40.36</v>
      </c>
      <c r="EI41">
        <v>0</v>
      </c>
      <c r="EJ41">
        <v>93.70000004768372</v>
      </c>
      <c r="EK41">
        <v>0</v>
      </c>
      <c r="EL41">
        <v>584.1214259508757</v>
      </c>
      <c r="EM41">
        <v>1.22141586658461</v>
      </c>
      <c r="EN41">
        <v>53.3560636035847</v>
      </c>
      <c r="EO41">
        <v>30701.4934573531</v>
      </c>
      <c r="EP41">
        <v>15</v>
      </c>
      <c r="EQ41">
        <v>1657899449.6</v>
      </c>
      <c r="ER41" t="s">
        <v>516</v>
      </c>
      <c r="ES41">
        <v>1657899449.6</v>
      </c>
      <c r="ET41">
        <v>1657899140.6</v>
      </c>
      <c r="EU41">
        <v>21</v>
      </c>
      <c r="EV41">
        <v>-0.14</v>
      </c>
      <c r="EW41">
        <v>-0.08699999999999999</v>
      </c>
      <c r="EX41">
        <v>12.837</v>
      </c>
      <c r="EY41">
        <v>2.402</v>
      </c>
      <c r="EZ41">
        <v>207</v>
      </c>
      <c r="FA41">
        <v>20</v>
      </c>
      <c r="FB41">
        <v>0.25</v>
      </c>
      <c r="FC41">
        <v>0.03</v>
      </c>
      <c r="FD41">
        <v>-10.2926340925544</v>
      </c>
      <c r="FE41">
        <v>-0.1008450561967379</v>
      </c>
      <c r="FF41">
        <v>64.63246530075486</v>
      </c>
      <c r="FG41">
        <v>1</v>
      </c>
      <c r="FH41">
        <v>2.571203036145127</v>
      </c>
      <c r="FI41">
        <v>0.0002481076668554068</v>
      </c>
      <c r="FJ41">
        <v>3.114267203906002</v>
      </c>
      <c r="FK41">
        <v>1</v>
      </c>
      <c r="FL41">
        <v>2</v>
      </c>
      <c r="FM41">
        <v>2</v>
      </c>
      <c r="FN41" t="s">
        <v>406</v>
      </c>
      <c r="FO41">
        <v>3.18129</v>
      </c>
      <c r="FP41">
        <v>2.79716</v>
      </c>
      <c r="FQ41">
        <v>0.0544866</v>
      </c>
      <c r="FR41">
        <v>0.0595722</v>
      </c>
      <c r="FS41">
        <v>0.101991</v>
      </c>
      <c r="FT41">
        <v>0.105252</v>
      </c>
      <c r="FU41">
        <v>29757.4</v>
      </c>
      <c r="FV41">
        <v>23432.5</v>
      </c>
      <c r="FW41">
        <v>29530.9</v>
      </c>
      <c r="FX41">
        <v>24353.4</v>
      </c>
      <c r="FY41">
        <v>33869.4</v>
      </c>
      <c r="FZ41">
        <v>31818.6</v>
      </c>
      <c r="GA41">
        <v>41461.4</v>
      </c>
      <c r="GB41">
        <v>39743</v>
      </c>
      <c r="GC41">
        <v>2.20585</v>
      </c>
      <c r="GD41">
        <v>1.9499</v>
      </c>
      <c r="GE41">
        <v>0.15568</v>
      </c>
      <c r="GF41">
        <v>0</v>
      </c>
      <c r="GG41">
        <v>22.3007</v>
      </c>
      <c r="GH41">
        <v>999.9</v>
      </c>
      <c r="GI41">
        <v>64.40000000000001</v>
      </c>
      <c r="GJ41">
        <v>29.3</v>
      </c>
      <c r="GK41">
        <v>25.9874</v>
      </c>
      <c r="GL41">
        <v>62.2988</v>
      </c>
      <c r="GM41">
        <v>40.7772</v>
      </c>
      <c r="GN41">
        <v>1</v>
      </c>
      <c r="GO41">
        <v>-0.221314</v>
      </c>
      <c r="GP41">
        <v>0.787963</v>
      </c>
      <c r="GQ41">
        <v>20.2625</v>
      </c>
      <c r="GR41">
        <v>5.22837</v>
      </c>
      <c r="GS41">
        <v>11.903</v>
      </c>
      <c r="GT41">
        <v>4.9651</v>
      </c>
      <c r="GU41">
        <v>3.292</v>
      </c>
      <c r="GV41">
        <v>9999</v>
      </c>
      <c r="GW41">
        <v>9999</v>
      </c>
      <c r="GX41">
        <v>9999</v>
      </c>
      <c r="GY41">
        <v>999.9</v>
      </c>
      <c r="GZ41">
        <v>1.87695</v>
      </c>
      <c r="HA41">
        <v>1.87521</v>
      </c>
      <c r="HB41">
        <v>1.87391</v>
      </c>
      <c r="HC41">
        <v>1.87302</v>
      </c>
      <c r="HD41">
        <v>1.87457</v>
      </c>
      <c r="HE41">
        <v>1.86951</v>
      </c>
      <c r="HF41">
        <v>1.87378</v>
      </c>
      <c r="HG41">
        <v>1.87881</v>
      </c>
      <c r="HH41">
        <v>0</v>
      </c>
      <c r="HI41">
        <v>0</v>
      </c>
      <c r="HJ41">
        <v>0</v>
      </c>
      <c r="HK41">
        <v>0</v>
      </c>
      <c r="HL41" t="s">
        <v>407</v>
      </c>
      <c r="HM41" t="s">
        <v>408</v>
      </c>
      <c r="HN41" t="s">
        <v>409</v>
      </c>
      <c r="HO41" t="s">
        <v>410</v>
      </c>
      <c r="HP41" t="s">
        <v>410</v>
      </c>
      <c r="HQ41" t="s">
        <v>409</v>
      </c>
      <c r="HR41">
        <v>0</v>
      </c>
      <c r="HS41">
        <v>100</v>
      </c>
      <c r="HT41">
        <v>100</v>
      </c>
      <c r="HU41">
        <v>12.837</v>
      </c>
      <c r="HV41">
        <v>2.4935</v>
      </c>
      <c r="HW41">
        <v>10.21734615738037</v>
      </c>
      <c r="HX41">
        <v>0.01542267289107943</v>
      </c>
      <c r="HY41">
        <v>-6.329640684948402E-06</v>
      </c>
      <c r="HZ41">
        <v>1.140810577693691E-09</v>
      </c>
      <c r="IA41">
        <v>1.108375536652518</v>
      </c>
      <c r="IB41">
        <v>0.1101198971779786</v>
      </c>
      <c r="IC41">
        <v>-0.003534826394514762</v>
      </c>
      <c r="ID41">
        <v>8.753130318969657E-05</v>
      </c>
      <c r="IE41">
        <v>-6</v>
      </c>
      <c r="IF41">
        <v>1975</v>
      </c>
      <c r="IG41">
        <v>-0</v>
      </c>
      <c r="IH41">
        <v>19</v>
      </c>
      <c r="II41">
        <v>1.3</v>
      </c>
      <c r="IJ41">
        <v>4.8</v>
      </c>
      <c r="IK41">
        <v>0.609131</v>
      </c>
      <c r="IL41">
        <v>2.44629</v>
      </c>
      <c r="IM41">
        <v>1.42578</v>
      </c>
      <c r="IN41">
        <v>2.2876</v>
      </c>
      <c r="IO41">
        <v>1.54785</v>
      </c>
      <c r="IP41">
        <v>2.28516</v>
      </c>
      <c r="IQ41">
        <v>33.1545</v>
      </c>
      <c r="IR41">
        <v>14.9551</v>
      </c>
      <c r="IS41">
        <v>18</v>
      </c>
      <c r="IT41">
        <v>624.229</v>
      </c>
      <c r="IU41">
        <v>445.055</v>
      </c>
      <c r="IV41">
        <v>20.4409</v>
      </c>
      <c r="IW41">
        <v>24.3794</v>
      </c>
      <c r="IX41">
        <v>29.9999</v>
      </c>
      <c r="IY41">
        <v>24.2948</v>
      </c>
      <c r="IZ41">
        <v>24.2351</v>
      </c>
      <c r="JA41">
        <v>12.2088</v>
      </c>
      <c r="JB41">
        <v>27.6808</v>
      </c>
      <c r="JC41">
        <v>94.74630000000001</v>
      </c>
      <c r="JD41">
        <v>20.4843</v>
      </c>
      <c r="JE41">
        <v>206.474</v>
      </c>
      <c r="JF41">
        <v>19.4845</v>
      </c>
      <c r="JG41">
        <v>97.21429999999999</v>
      </c>
      <c r="JH41">
        <v>101.104</v>
      </c>
    </row>
    <row r="42" spans="1:268">
      <c r="A42">
        <v>26</v>
      </c>
      <c r="B42">
        <v>1657899525.6</v>
      </c>
      <c r="C42">
        <v>3926</v>
      </c>
      <c r="D42" t="s">
        <v>517</v>
      </c>
      <c r="E42" t="s">
        <v>518</v>
      </c>
      <c r="F42" t="s">
        <v>396</v>
      </c>
      <c r="G42" t="s">
        <v>397</v>
      </c>
      <c r="H42" t="s">
        <v>398</v>
      </c>
      <c r="J42" t="s">
        <v>399</v>
      </c>
      <c r="K42" t="s">
        <v>502</v>
      </c>
      <c r="L42" t="s">
        <v>503</v>
      </c>
      <c r="M42">
        <v>1657899525.6</v>
      </c>
      <c r="N42">
        <f>(O42)/1000</f>
        <v>0</v>
      </c>
      <c r="O42">
        <f>1000*CY42*AM42*(CU42-CV42)/(100*CN42*(1000-AM42*CU42))</f>
        <v>0</v>
      </c>
      <c r="P42">
        <f>CY42*AM42*(CT42-CS42*(1000-AM42*CV42)/(1000-AM42*CU42))/(100*CN42)</f>
        <v>0</v>
      </c>
      <c r="Q42">
        <f>CS42 - IF(AM42&gt;1, P42*CN42*100.0/(AO42*DG42), 0)</f>
        <v>0</v>
      </c>
      <c r="R42">
        <f>((X42-N42/2)*Q42-P42)/(X42+N42/2)</f>
        <v>0</v>
      </c>
      <c r="S42">
        <f>R42*(CZ42+DA42)/1000.0</f>
        <v>0</v>
      </c>
      <c r="T42">
        <f>(CS42 - IF(AM42&gt;1, P42*CN42*100.0/(AO42*DG42), 0))*(CZ42+DA42)/1000.0</f>
        <v>0</v>
      </c>
      <c r="U42">
        <f>2.0/((1/W42-1/V42)+SIGN(W42)*SQRT((1/W42-1/V42)*(1/W42-1/V42) + 4*CO42/((CO42+1)*(CO42+1))*(2*1/W42*1/V42-1/V42*1/V42)))</f>
        <v>0</v>
      </c>
      <c r="V42">
        <f>IF(LEFT(CP42,1)&lt;&gt;"0",IF(LEFT(CP42,1)="1",3.0,CQ42),$D$5+$E$5*(DG42*CZ42/($K$5*1000))+$F$5*(DG42*CZ42/($K$5*1000))*MAX(MIN(CN42,$J$5),$I$5)*MAX(MIN(CN42,$J$5),$I$5)+$G$5*MAX(MIN(CN42,$J$5),$I$5)*(DG42*CZ42/($K$5*1000))+$H$5*(DG42*CZ42/($K$5*1000))*(DG42*CZ42/($K$5*1000)))</f>
        <v>0</v>
      </c>
      <c r="W42">
        <f>N42*(1000-(1000*0.61365*exp(17.502*AA42/(240.97+AA42))/(CZ42+DA42)+CU42)/2)/(1000*0.61365*exp(17.502*AA42/(240.97+AA42))/(CZ42+DA42)-CU42)</f>
        <v>0</v>
      </c>
      <c r="X42">
        <f>1/((CO42+1)/(U42/1.6)+1/(V42/1.37)) + CO42/((CO42+1)/(U42/1.6) + CO42/(V42/1.37))</f>
        <v>0</v>
      </c>
      <c r="Y42">
        <f>(CJ42*CM42)</f>
        <v>0</v>
      </c>
      <c r="Z42">
        <f>(DB42+(Y42+2*0.95*5.67E-8*(((DB42+$B$7)+273)^4-(DB42+273)^4)-44100*N42)/(1.84*29.3*V42+8*0.95*5.67E-8*(DB42+273)^3))</f>
        <v>0</v>
      </c>
      <c r="AA42">
        <f>($C$7*DC42+$D$7*DD42+$E$7*Z42)</f>
        <v>0</v>
      </c>
      <c r="AB42">
        <f>0.61365*exp(17.502*AA42/(240.97+AA42))</f>
        <v>0</v>
      </c>
      <c r="AC42">
        <f>(AD42/AE42*100)</f>
        <v>0</v>
      </c>
      <c r="AD42">
        <f>CU42*(CZ42+DA42)/1000</f>
        <v>0</v>
      </c>
      <c r="AE42">
        <f>0.61365*exp(17.502*DB42/(240.97+DB42))</f>
        <v>0</v>
      </c>
      <c r="AF42">
        <f>(AB42-CU42*(CZ42+DA42)/1000)</f>
        <v>0</v>
      </c>
      <c r="AG42">
        <f>(-N42*44100)</f>
        <v>0</v>
      </c>
      <c r="AH42">
        <f>2*29.3*V42*0.92*(DB42-AA42)</f>
        <v>0</v>
      </c>
      <c r="AI42">
        <f>2*0.95*5.67E-8*(((DB42+$B$7)+273)^4-(AA42+273)^4)</f>
        <v>0</v>
      </c>
      <c r="AJ42">
        <f>Y42+AI42+AG42+AH42</f>
        <v>0</v>
      </c>
      <c r="AK42">
        <v>0</v>
      </c>
      <c r="AL42">
        <v>0</v>
      </c>
      <c r="AM42">
        <f>IF(AK42*$H$13&gt;=AO42,1.0,(AO42/(AO42-AK42*$H$13)))</f>
        <v>0</v>
      </c>
      <c r="AN42">
        <f>(AM42-1)*100</f>
        <v>0</v>
      </c>
      <c r="AO42">
        <f>MAX(0,($B$13+$C$13*DG42)/(1+$D$13*DG42)*CZ42/(DB42+273)*$E$13)</f>
        <v>0</v>
      </c>
      <c r="AP42" t="s">
        <v>402</v>
      </c>
      <c r="AQ42">
        <v>0</v>
      </c>
      <c r="AR42">
        <v>0</v>
      </c>
      <c r="AS42">
        <v>0</v>
      </c>
      <c r="AT42">
        <f>1-AR42/AS42</f>
        <v>0</v>
      </c>
      <c r="AU42">
        <v>-1</v>
      </c>
      <c r="AV42" t="s">
        <v>519</v>
      </c>
      <c r="AW42">
        <v>10467</v>
      </c>
      <c r="AX42">
        <v>586.2389243397573</v>
      </c>
      <c r="AY42">
        <v>787.9400000000001</v>
      </c>
      <c r="AZ42">
        <f>1-AX42/AY42</f>
        <v>0</v>
      </c>
      <c r="BA42">
        <v>0.5</v>
      </c>
      <c r="BB42">
        <f>CK42</f>
        <v>0</v>
      </c>
      <c r="BC42">
        <f>P42</f>
        <v>0</v>
      </c>
      <c r="BD42">
        <f>AZ42*BA42*BB42</f>
        <v>0</v>
      </c>
      <c r="BE42">
        <f>(BC42-AU42)/BB42</f>
        <v>0</v>
      </c>
      <c r="BF42">
        <f>(AS42-AY42)/AY42</f>
        <v>0</v>
      </c>
      <c r="BG42">
        <f>AR42/(AT42+AR42/AY42)</f>
        <v>0</v>
      </c>
      <c r="BH42" t="s">
        <v>402</v>
      </c>
      <c r="BI42">
        <v>0</v>
      </c>
      <c r="BJ42">
        <f>IF(BI42&lt;&gt;0, BI42, BG42)</f>
        <v>0</v>
      </c>
      <c r="BK42">
        <f>1-BJ42/AY42</f>
        <v>0</v>
      </c>
      <c r="BL42">
        <f>(AY42-AX42)/(AY42-BJ42)</f>
        <v>0</v>
      </c>
      <c r="BM42">
        <f>(AS42-AY42)/(AS42-BJ42)</f>
        <v>0</v>
      </c>
      <c r="BN42">
        <f>(AY42-AX42)/(AY42-AR42)</f>
        <v>0</v>
      </c>
      <c r="BO42">
        <f>(AS42-AY42)/(AS42-AR42)</f>
        <v>0</v>
      </c>
      <c r="BP42">
        <f>(BL42*BJ42/AX42)</f>
        <v>0</v>
      </c>
      <c r="BQ42">
        <f>(1-BP42)</f>
        <v>0</v>
      </c>
      <c r="BR42" t="s">
        <v>402</v>
      </c>
      <c r="BS42" t="s">
        <v>402</v>
      </c>
      <c r="BT42" t="s">
        <v>402</v>
      </c>
      <c r="BU42" t="s">
        <v>402</v>
      </c>
      <c r="BV42" t="s">
        <v>402</v>
      </c>
      <c r="BW42" t="s">
        <v>402</v>
      </c>
      <c r="BX42" t="s">
        <v>402</v>
      </c>
      <c r="BY42" t="s">
        <v>402</v>
      </c>
      <c r="BZ42" t="s">
        <v>402</v>
      </c>
      <c r="CA42" t="s">
        <v>402</v>
      </c>
      <c r="CB42" t="s">
        <v>402</v>
      </c>
      <c r="CC42" t="s">
        <v>402</v>
      </c>
      <c r="CD42" t="s">
        <v>402</v>
      </c>
      <c r="CE42" t="s">
        <v>402</v>
      </c>
      <c r="CF42" t="s">
        <v>402</v>
      </c>
      <c r="CG42" t="s">
        <v>402</v>
      </c>
      <c r="CH42" t="s">
        <v>402</v>
      </c>
      <c r="CI42" t="s">
        <v>402</v>
      </c>
      <c r="CJ42">
        <f>$B$11*DH42+$C$11*DI42+$F$11*DT42*(1-DW42)</f>
        <v>0</v>
      </c>
      <c r="CK42">
        <f>CJ42*CL42</f>
        <v>0</v>
      </c>
      <c r="CL42">
        <f>($B$11*$D$9+$C$11*$D$9+$F$11*((EG42+DY42)/MAX(EG42+DY42+EH42, 0.1)*$I$9+EH42/MAX(EG42+DY42+EH42, 0.1)*$J$9))/($B$11+$C$11+$F$11)</f>
        <v>0</v>
      </c>
      <c r="CM42">
        <f>($B$11*$K$9+$C$11*$K$9+$F$11*((EG42+DY42)/MAX(EG42+DY42+EH42, 0.1)*$P$9+EH42/MAX(EG42+DY42+EH42, 0.1)*$Q$9))/($B$11+$C$11+$F$11)</f>
        <v>0</v>
      </c>
      <c r="CN42">
        <v>6</v>
      </c>
      <c r="CO42">
        <v>0.5</v>
      </c>
      <c r="CP42" t="s">
        <v>404</v>
      </c>
      <c r="CQ42">
        <v>2</v>
      </c>
      <c r="CR42">
        <v>1657899525.6</v>
      </c>
      <c r="CS42">
        <v>101.2886</v>
      </c>
      <c r="CT42">
        <v>103.694</v>
      </c>
      <c r="CU42">
        <v>5.76938</v>
      </c>
      <c r="CV42">
        <v>0.665723</v>
      </c>
      <c r="CW42">
        <v>89.5746</v>
      </c>
      <c r="CX42">
        <v>4.77538</v>
      </c>
      <c r="CY42">
        <v>600.454</v>
      </c>
      <c r="CZ42">
        <v>101.405</v>
      </c>
      <c r="DA42">
        <v>0.101093</v>
      </c>
      <c r="DB42">
        <v>23.6829</v>
      </c>
      <c r="DC42">
        <v>24.903</v>
      </c>
      <c r="DD42">
        <v>999.9</v>
      </c>
      <c r="DE42">
        <v>0</v>
      </c>
      <c r="DF42">
        <v>0</v>
      </c>
      <c r="DG42">
        <v>9958.75</v>
      </c>
      <c r="DH42">
        <v>0</v>
      </c>
      <c r="DI42">
        <v>1798.44</v>
      </c>
      <c r="DJ42">
        <v>-2.70991</v>
      </c>
      <c r="DK42">
        <v>101.628</v>
      </c>
      <c r="DL42">
        <v>103.763</v>
      </c>
      <c r="DM42">
        <v>5.67281</v>
      </c>
      <c r="DN42">
        <v>103.694</v>
      </c>
      <c r="DO42">
        <v>0.665723</v>
      </c>
      <c r="DP42">
        <v>0.64276</v>
      </c>
      <c r="DQ42">
        <v>0.0675077</v>
      </c>
      <c r="DR42">
        <v>0.639798</v>
      </c>
      <c r="DS42">
        <v>-26.9856</v>
      </c>
      <c r="DT42">
        <v>1500.14</v>
      </c>
      <c r="DU42">
        <v>0.973012</v>
      </c>
      <c r="DV42">
        <v>0.0269884</v>
      </c>
      <c r="DW42">
        <v>0</v>
      </c>
      <c r="DX42">
        <v>715.78</v>
      </c>
      <c r="DY42">
        <v>4.99931</v>
      </c>
      <c r="DZ42">
        <v>17458.1</v>
      </c>
      <c r="EA42">
        <v>13260.5</v>
      </c>
      <c r="EB42">
        <v>38.937</v>
      </c>
      <c r="EC42">
        <v>41.312</v>
      </c>
      <c r="ED42">
        <v>39.375</v>
      </c>
      <c r="EE42">
        <v>40.5</v>
      </c>
      <c r="EF42">
        <v>40.437</v>
      </c>
      <c r="EG42">
        <v>1454.79</v>
      </c>
      <c r="EH42">
        <v>40.35</v>
      </c>
      <c r="EI42">
        <v>0</v>
      </c>
      <c r="EJ42">
        <v>93.89999985694885</v>
      </c>
      <c r="EK42">
        <v>0</v>
      </c>
      <c r="EL42">
        <v>586.2389243397573</v>
      </c>
      <c r="EM42">
        <v>1.249845180766277</v>
      </c>
      <c r="EN42">
        <v>47.59838072023845</v>
      </c>
      <c r="EO42">
        <v>30501.13032221882</v>
      </c>
      <c r="EP42">
        <v>15</v>
      </c>
      <c r="EQ42">
        <v>1657899566.1</v>
      </c>
      <c r="ER42" t="s">
        <v>520</v>
      </c>
      <c r="ES42">
        <v>1657899542.6</v>
      </c>
      <c r="ET42">
        <v>1657899566.1</v>
      </c>
      <c r="EU42">
        <v>22</v>
      </c>
      <c r="EV42">
        <v>0.273</v>
      </c>
      <c r="EW42">
        <v>-0.064</v>
      </c>
      <c r="EX42">
        <v>11.714</v>
      </c>
      <c r="EY42">
        <v>0.994</v>
      </c>
      <c r="EZ42">
        <v>104</v>
      </c>
      <c r="FA42">
        <v>1</v>
      </c>
      <c r="FB42">
        <v>0.22</v>
      </c>
      <c r="FC42">
        <v>0.05</v>
      </c>
      <c r="FD42">
        <v>-10.06598835846212</v>
      </c>
      <c r="FE42">
        <v>-0.09490628971895457</v>
      </c>
      <c r="FF42">
        <v>64.16953715651022</v>
      </c>
      <c r="FG42">
        <v>1</v>
      </c>
      <c r="FH42">
        <v>2.61690711903738</v>
      </c>
      <c r="FI42">
        <v>0.001150313639662813</v>
      </c>
      <c r="FJ42">
        <v>3.144830470296009</v>
      </c>
      <c r="FK42">
        <v>1</v>
      </c>
      <c r="FL42">
        <v>2</v>
      </c>
      <c r="FM42">
        <v>2</v>
      </c>
      <c r="FN42" t="s">
        <v>406</v>
      </c>
      <c r="FO42">
        <v>3.18189</v>
      </c>
      <c r="FP42">
        <v>2.79769</v>
      </c>
      <c r="FQ42">
        <v>0.0270143</v>
      </c>
      <c r="FR42">
        <v>0.0313254</v>
      </c>
      <c r="FS42">
        <v>0.0357661</v>
      </c>
      <c r="FT42">
        <v>0.0061746</v>
      </c>
      <c r="FU42">
        <v>30636.6</v>
      </c>
      <c r="FV42">
        <v>24146.6</v>
      </c>
      <c r="FW42">
        <v>29544.8</v>
      </c>
      <c r="FX42">
        <v>24363.3</v>
      </c>
      <c r="FY42">
        <v>36423.5</v>
      </c>
      <c r="FZ42">
        <v>35392.7</v>
      </c>
      <c r="GA42">
        <v>41475.2</v>
      </c>
      <c r="GB42">
        <v>39759.1</v>
      </c>
      <c r="GC42">
        <v>2.20743</v>
      </c>
      <c r="GD42">
        <v>1.8995</v>
      </c>
      <c r="GE42">
        <v>0.143662</v>
      </c>
      <c r="GF42">
        <v>0</v>
      </c>
      <c r="GG42">
        <v>22.5408</v>
      </c>
      <c r="GH42">
        <v>999.9</v>
      </c>
      <c r="GI42">
        <v>49.3</v>
      </c>
      <c r="GJ42">
        <v>29.5</v>
      </c>
      <c r="GK42">
        <v>20.1257</v>
      </c>
      <c r="GL42">
        <v>62.9188</v>
      </c>
      <c r="GM42">
        <v>41.0016</v>
      </c>
      <c r="GN42">
        <v>1</v>
      </c>
      <c r="GO42">
        <v>-0.219456</v>
      </c>
      <c r="GP42">
        <v>-0.42927</v>
      </c>
      <c r="GQ42">
        <v>20.2635</v>
      </c>
      <c r="GR42">
        <v>5.22837</v>
      </c>
      <c r="GS42">
        <v>11.9027</v>
      </c>
      <c r="GT42">
        <v>4.96545</v>
      </c>
      <c r="GU42">
        <v>3.292</v>
      </c>
      <c r="GV42">
        <v>9999</v>
      </c>
      <c r="GW42">
        <v>9999</v>
      </c>
      <c r="GX42">
        <v>9999</v>
      </c>
      <c r="GY42">
        <v>999.9</v>
      </c>
      <c r="GZ42">
        <v>1.87698</v>
      </c>
      <c r="HA42">
        <v>1.87522</v>
      </c>
      <c r="HB42">
        <v>1.87393</v>
      </c>
      <c r="HC42">
        <v>1.87311</v>
      </c>
      <c r="HD42">
        <v>1.87463</v>
      </c>
      <c r="HE42">
        <v>1.86951</v>
      </c>
      <c r="HF42">
        <v>1.87378</v>
      </c>
      <c r="HG42">
        <v>1.87882</v>
      </c>
      <c r="HH42">
        <v>0</v>
      </c>
      <c r="HI42">
        <v>0</v>
      </c>
      <c r="HJ42">
        <v>0</v>
      </c>
      <c r="HK42">
        <v>0</v>
      </c>
      <c r="HL42" t="s">
        <v>407</v>
      </c>
      <c r="HM42" t="s">
        <v>408</v>
      </c>
      <c r="HN42" t="s">
        <v>409</v>
      </c>
      <c r="HO42" t="s">
        <v>410</v>
      </c>
      <c r="HP42" t="s">
        <v>410</v>
      </c>
      <c r="HQ42" t="s">
        <v>409</v>
      </c>
      <c r="HR42">
        <v>0</v>
      </c>
      <c r="HS42">
        <v>100</v>
      </c>
      <c r="HT42">
        <v>100</v>
      </c>
      <c r="HU42">
        <v>11.714</v>
      </c>
      <c r="HV42">
        <v>0.994</v>
      </c>
      <c r="HW42">
        <v>10.07761839110809</v>
      </c>
      <c r="HX42">
        <v>0.01542267289107943</v>
      </c>
      <c r="HY42">
        <v>-6.329640684948402E-06</v>
      </c>
      <c r="HZ42">
        <v>1.140810577693691E-09</v>
      </c>
      <c r="IA42">
        <v>1.108375536652518</v>
      </c>
      <c r="IB42">
        <v>0.1101198971779786</v>
      </c>
      <c r="IC42">
        <v>-0.003534826394514762</v>
      </c>
      <c r="ID42">
        <v>8.753130318969657E-05</v>
      </c>
      <c r="IE42">
        <v>-6</v>
      </c>
      <c r="IF42">
        <v>1975</v>
      </c>
      <c r="IG42">
        <v>-0</v>
      </c>
      <c r="IH42">
        <v>19</v>
      </c>
      <c r="II42">
        <v>1.3</v>
      </c>
      <c r="IJ42">
        <v>6.4</v>
      </c>
      <c r="IK42">
        <v>0.36377</v>
      </c>
      <c r="IL42">
        <v>2.4585</v>
      </c>
      <c r="IM42">
        <v>1.42578</v>
      </c>
      <c r="IN42">
        <v>2.28516</v>
      </c>
      <c r="IO42">
        <v>1.54785</v>
      </c>
      <c r="IP42">
        <v>2.33643</v>
      </c>
      <c r="IQ42">
        <v>33.4456</v>
      </c>
      <c r="IR42">
        <v>14.9463</v>
      </c>
      <c r="IS42">
        <v>18</v>
      </c>
      <c r="IT42">
        <v>625.432</v>
      </c>
      <c r="IU42">
        <v>416.669</v>
      </c>
      <c r="IV42">
        <v>22.5882</v>
      </c>
      <c r="IW42">
        <v>24.4163</v>
      </c>
      <c r="IX42">
        <v>30.0002</v>
      </c>
      <c r="IY42">
        <v>24.3004</v>
      </c>
      <c r="IZ42">
        <v>24.2432</v>
      </c>
      <c r="JA42">
        <v>7.33038</v>
      </c>
      <c r="JB42">
        <v>99.39319999999999</v>
      </c>
      <c r="JC42">
        <v>0</v>
      </c>
      <c r="JD42">
        <v>22.5824</v>
      </c>
      <c r="JE42">
        <v>103.548</v>
      </c>
      <c r="JF42">
        <v>20.557</v>
      </c>
      <c r="JG42">
        <v>97.2522</v>
      </c>
      <c r="JH42">
        <v>101.145</v>
      </c>
    </row>
    <row r="43" spans="1:268">
      <c r="A43">
        <v>27</v>
      </c>
      <c r="B43">
        <v>1657899642.1</v>
      </c>
      <c r="C43">
        <v>4042.5</v>
      </c>
      <c r="D43" t="s">
        <v>521</v>
      </c>
      <c r="E43" t="s">
        <v>522</v>
      </c>
      <c r="F43" t="s">
        <v>396</v>
      </c>
      <c r="G43" t="s">
        <v>397</v>
      </c>
      <c r="H43" t="s">
        <v>398</v>
      </c>
      <c r="J43" t="s">
        <v>399</v>
      </c>
      <c r="K43" t="s">
        <v>502</v>
      </c>
      <c r="L43" t="s">
        <v>503</v>
      </c>
      <c r="M43">
        <v>1657899642.1</v>
      </c>
      <c r="N43">
        <f>(O43)/1000</f>
        <v>0</v>
      </c>
      <c r="O43">
        <f>1000*CY43*AM43*(CU43-CV43)/(100*CN43*(1000-AM43*CU43))</f>
        <v>0</v>
      </c>
      <c r="P43">
        <f>CY43*AM43*(CT43-CS43*(1000-AM43*CV43)/(1000-AM43*CU43))/(100*CN43)</f>
        <v>0</v>
      </c>
      <c r="Q43">
        <f>CS43 - IF(AM43&gt;1, P43*CN43*100.0/(AO43*DG43), 0)</f>
        <v>0</v>
      </c>
      <c r="R43">
        <f>((X43-N43/2)*Q43-P43)/(X43+N43/2)</f>
        <v>0</v>
      </c>
      <c r="S43">
        <f>R43*(CZ43+DA43)/1000.0</f>
        <v>0</v>
      </c>
      <c r="T43">
        <f>(CS43 - IF(AM43&gt;1, P43*CN43*100.0/(AO43*DG43), 0))*(CZ43+DA43)/1000.0</f>
        <v>0</v>
      </c>
      <c r="U43">
        <f>2.0/((1/W43-1/V43)+SIGN(W43)*SQRT((1/W43-1/V43)*(1/W43-1/V43) + 4*CO43/((CO43+1)*(CO43+1))*(2*1/W43*1/V43-1/V43*1/V43)))</f>
        <v>0</v>
      </c>
      <c r="V43">
        <f>IF(LEFT(CP43,1)&lt;&gt;"0",IF(LEFT(CP43,1)="1",3.0,CQ43),$D$5+$E$5*(DG43*CZ43/($K$5*1000))+$F$5*(DG43*CZ43/($K$5*1000))*MAX(MIN(CN43,$J$5),$I$5)*MAX(MIN(CN43,$J$5),$I$5)+$G$5*MAX(MIN(CN43,$J$5),$I$5)*(DG43*CZ43/($K$5*1000))+$H$5*(DG43*CZ43/($K$5*1000))*(DG43*CZ43/($K$5*1000)))</f>
        <v>0</v>
      </c>
      <c r="W43">
        <f>N43*(1000-(1000*0.61365*exp(17.502*AA43/(240.97+AA43))/(CZ43+DA43)+CU43)/2)/(1000*0.61365*exp(17.502*AA43/(240.97+AA43))/(CZ43+DA43)-CU43)</f>
        <v>0</v>
      </c>
      <c r="X43">
        <f>1/((CO43+1)/(U43/1.6)+1/(V43/1.37)) + CO43/((CO43+1)/(U43/1.6) + CO43/(V43/1.37))</f>
        <v>0</v>
      </c>
      <c r="Y43">
        <f>(CJ43*CM43)</f>
        <v>0</v>
      </c>
      <c r="Z43">
        <f>(DB43+(Y43+2*0.95*5.67E-8*(((DB43+$B$7)+273)^4-(DB43+273)^4)-44100*N43)/(1.84*29.3*V43+8*0.95*5.67E-8*(DB43+273)^3))</f>
        <v>0</v>
      </c>
      <c r="AA43">
        <f>($C$7*DC43+$D$7*DD43+$E$7*Z43)</f>
        <v>0</v>
      </c>
      <c r="AB43">
        <f>0.61365*exp(17.502*AA43/(240.97+AA43))</f>
        <v>0</v>
      </c>
      <c r="AC43">
        <f>(AD43/AE43*100)</f>
        <v>0</v>
      </c>
      <c r="AD43">
        <f>CU43*(CZ43+DA43)/1000</f>
        <v>0</v>
      </c>
      <c r="AE43">
        <f>0.61365*exp(17.502*DB43/(240.97+DB43))</f>
        <v>0</v>
      </c>
      <c r="AF43">
        <f>(AB43-CU43*(CZ43+DA43)/1000)</f>
        <v>0</v>
      </c>
      <c r="AG43">
        <f>(-N43*44100)</f>
        <v>0</v>
      </c>
      <c r="AH43">
        <f>2*29.3*V43*0.92*(DB43-AA43)</f>
        <v>0</v>
      </c>
      <c r="AI43">
        <f>2*0.95*5.67E-8*(((DB43+$B$7)+273)^4-(AA43+273)^4)</f>
        <v>0</v>
      </c>
      <c r="AJ43">
        <f>Y43+AI43+AG43+AH43</f>
        <v>0</v>
      </c>
      <c r="AK43">
        <v>0</v>
      </c>
      <c r="AL43">
        <v>0</v>
      </c>
      <c r="AM43">
        <f>IF(AK43*$H$13&gt;=AO43,1.0,(AO43/(AO43-AK43*$H$13)))</f>
        <v>0</v>
      </c>
      <c r="AN43">
        <f>(AM43-1)*100</f>
        <v>0</v>
      </c>
      <c r="AO43">
        <f>MAX(0,($B$13+$C$13*DG43)/(1+$D$13*DG43)*CZ43/(DB43+273)*$E$13)</f>
        <v>0</v>
      </c>
      <c r="AP43" t="s">
        <v>402</v>
      </c>
      <c r="AQ43">
        <v>0</v>
      </c>
      <c r="AR43">
        <v>0</v>
      </c>
      <c r="AS43">
        <v>0</v>
      </c>
      <c r="AT43">
        <f>1-AR43/AS43</f>
        <v>0</v>
      </c>
      <c r="AU43">
        <v>-1</v>
      </c>
      <c r="AV43" t="s">
        <v>523</v>
      </c>
      <c r="AW43">
        <v>10470</v>
      </c>
      <c r="AX43">
        <v>588.7594513548645</v>
      </c>
      <c r="AY43">
        <v>782.39</v>
      </c>
      <c r="AZ43">
        <f>1-AX43/AY43</f>
        <v>0</v>
      </c>
      <c r="BA43">
        <v>0.5</v>
      </c>
      <c r="BB43">
        <f>CK43</f>
        <v>0</v>
      </c>
      <c r="BC43">
        <f>P43</f>
        <v>0</v>
      </c>
      <c r="BD43">
        <f>AZ43*BA43*BB43</f>
        <v>0</v>
      </c>
      <c r="BE43">
        <f>(BC43-AU43)/BB43</f>
        <v>0</v>
      </c>
      <c r="BF43">
        <f>(AS43-AY43)/AY43</f>
        <v>0</v>
      </c>
      <c r="BG43">
        <f>AR43/(AT43+AR43/AY43)</f>
        <v>0</v>
      </c>
      <c r="BH43" t="s">
        <v>402</v>
      </c>
      <c r="BI43">
        <v>0</v>
      </c>
      <c r="BJ43">
        <f>IF(BI43&lt;&gt;0, BI43, BG43)</f>
        <v>0</v>
      </c>
      <c r="BK43">
        <f>1-BJ43/AY43</f>
        <v>0</v>
      </c>
      <c r="BL43">
        <f>(AY43-AX43)/(AY43-BJ43)</f>
        <v>0</v>
      </c>
      <c r="BM43">
        <f>(AS43-AY43)/(AS43-BJ43)</f>
        <v>0</v>
      </c>
      <c r="BN43">
        <f>(AY43-AX43)/(AY43-AR43)</f>
        <v>0</v>
      </c>
      <c r="BO43">
        <f>(AS43-AY43)/(AS43-AR43)</f>
        <v>0</v>
      </c>
      <c r="BP43">
        <f>(BL43*BJ43/AX43)</f>
        <v>0</v>
      </c>
      <c r="BQ43">
        <f>(1-BP43)</f>
        <v>0</v>
      </c>
      <c r="BR43" t="s">
        <v>402</v>
      </c>
      <c r="BS43" t="s">
        <v>402</v>
      </c>
      <c r="BT43" t="s">
        <v>402</v>
      </c>
      <c r="BU43" t="s">
        <v>402</v>
      </c>
      <c r="BV43" t="s">
        <v>402</v>
      </c>
      <c r="BW43" t="s">
        <v>402</v>
      </c>
      <c r="BX43" t="s">
        <v>402</v>
      </c>
      <c r="BY43" t="s">
        <v>402</v>
      </c>
      <c r="BZ43" t="s">
        <v>402</v>
      </c>
      <c r="CA43" t="s">
        <v>402</v>
      </c>
      <c r="CB43" t="s">
        <v>402</v>
      </c>
      <c r="CC43" t="s">
        <v>402</v>
      </c>
      <c r="CD43" t="s">
        <v>402</v>
      </c>
      <c r="CE43" t="s">
        <v>402</v>
      </c>
      <c r="CF43" t="s">
        <v>402</v>
      </c>
      <c r="CG43" t="s">
        <v>402</v>
      </c>
      <c r="CH43" t="s">
        <v>402</v>
      </c>
      <c r="CI43" t="s">
        <v>402</v>
      </c>
      <c r="CJ43">
        <f>$B$11*DH43+$C$11*DI43+$F$11*DT43*(1-DW43)</f>
        <v>0</v>
      </c>
      <c r="CK43">
        <f>CJ43*CL43</f>
        <v>0</v>
      </c>
      <c r="CL43">
        <f>($B$11*$D$9+$C$11*$D$9+$F$11*((EG43+DY43)/MAX(EG43+DY43+EH43, 0.1)*$I$9+EH43/MAX(EG43+DY43+EH43, 0.1)*$J$9))/($B$11+$C$11+$F$11)</f>
        <v>0</v>
      </c>
      <c r="CM43">
        <f>($B$11*$K$9+$C$11*$K$9+$F$11*((EG43+DY43)/MAX(EG43+DY43+EH43, 0.1)*$P$9+EH43/MAX(EG43+DY43+EH43, 0.1)*$Q$9))/($B$11+$C$11+$F$11)</f>
        <v>0</v>
      </c>
      <c r="CN43">
        <v>6</v>
      </c>
      <c r="CO43">
        <v>0.5</v>
      </c>
      <c r="CP43" t="s">
        <v>404</v>
      </c>
      <c r="CQ43">
        <v>2</v>
      </c>
      <c r="CR43">
        <v>1657899642.1</v>
      </c>
      <c r="CS43">
        <v>50.9753</v>
      </c>
      <c r="CT43">
        <v>51.0464</v>
      </c>
      <c r="CU43">
        <v>6.00903</v>
      </c>
      <c r="CV43">
        <v>0.462367</v>
      </c>
      <c r="CW43">
        <v>39.6003</v>
      </c>
      <c r="CX43">
        <v>4.53005</v>
      </c>
      <c r="CY43">
        <v>600.2430000000001</v>
      </c>
      <c r="CZ43">
        <v>101.403</v>
      </c>
      <c r="DA43">
        <v>0.0998382</v>
      </c>
      <c r="DB43">
        <v>24.0355</v>
      </c>
      <c r="DC43">
        <v>25.1591</v>
      </c>
      <c r="DD43">
        <v>999.9</v>
      </c>
      <c r="DE43">
        <v>0</v>
      </c>
      <c r="DF43">
        <v>0</v>
      </c>
      <c r="DG43">
        <v>10005.6</v>
      </c>
      <c r="DH43">
        <v>0</v>
      </c>
      <c r="DI43">
        <v>1803.68</v>
      </c>
      <c r="DJ43">
        <v>-0.494648</v>
      </c>
      <c r="DK43">
        <v>50.8574</v>
      </c>
      <c r="DL43">
        <v>51.07</v>
      </c>
      <c r="DM43">
        <v>5.54667</v>
      </c>
      <c r="DN43">
        <v>51.0464</v>
      </c>
      <c r="DO43">
        <v>0.462367</v>
      </c>
      <c r="DP43">
        <v>0.609332</v>
      </c>
      <c r="DQ43">
        <v>0.0468852</v>
      </c>
      <c r="DR43">
        <v>-0.0971829</v>
      </c>
      <c r="DS43">
        <v>-30.8716</v>
      </c>
      <c r="DT43">
        <v>1499.95</v>
      </c>
      <c r="DU43">
        <v>0.973007</v>
      </c>
      <c r="DV43">
        <v>0.0269935</v>
      </c>
      <c r="DW43">
        <v>0</v>
      </c>
      <c r="DX43">
        <v>718.938</v>
      </c>
      <c r="DY43">
        <v>4.99931</v>
      </c>
      <c r="DZ43">
        <v>17349.1</v>
      </c>
      <c r="EA43">
        <v>13258.8</v>
      </c>
      <c r="EB43">
        <v>38.562</v>
      </c>
      <c r="EC43">
        <v>40.125</v>
      </c>
      <c r="ED43">
        <v>39</v>
      </c>
      <c r="EE43">
        <v>39.687</v>
      </c>
      <c r="EF43">
        <v>39.75</v>
      </c>
      <c r="EG43">
        <v>1454.6</v>
      </c>
      <c r="EH43">
        <v>40.35</v>
      </c>
      <c r="EI43">
        <v>0</v>
      </c>
      <c r="EJ43">
        <v>116.0999999046326</v>
      </c>
      <c r="EK43">
        <v>0</v>
      </c>
      <c r="EL43">
        <v>588.7594513548645</v>
      </c>
      <c r="EM43">
        <v>1.282647397402274</v>
      </c>
      <c r="EN43">
        <v>40.75548449995365</v>
      </c>
      <c r="EO43">
        <v>30263.36599040096</v>
      </c>
      <c r="EP43">
        <v>15</v>
      </c>
      <c r="EQ43">
        <v>1657899654.1</v>
      </c>
      <c r="ER43" t="s">
        <v>524</v>
      </c>
      <c r="ES43">
        <v>1657899654.1</v>
      </c>
      <c r="ET43">
        <v>1657899566.1</v>
      </c>
      <c r="EU43">
        <v>23</v>
      </c>
      <c r="EV43">
        <v>0.434</v>
      </c>
      <c r="EW43">
        <v>-0.064</v>
      </c>
      <c r="EX43">
        <v>11.375</v>
      </c>
      <c r="EY43">
        <v>0.994</v>
      </c>
      <c r="EZ43">
        <v>49</v>
      </c>
      <c r="FA43">
        <v>1</v>
      </c>
      <c r="FB43">
        <v>0.42</v>
      </c>
      <c r="FC43">
        <v>0.05</v>
      </c>
      <c r="FD43">
        <v>-9.832706788962671</v>
      </c>
      <c r="FE43">
        <v>-0.0884705557389165</v>
      </c>
      <c r="FF43">
        <v>63.57841792016227</v>
      </c>
      <c r="FG43">
        <v>1</v>
      </c>
      <c r="FH43">
        <v>2.63775893674296</v>
      </c>
      <c r="FI43">
        <v>0.001557167414597758</v>
      </c>
      <c r="FJ43">
        <v>3.137870187935706</v>
      </c>
      <c r="FK43">
        <v>1</v>
      </c>
      <c r="FL43">
        <v>2</v>
      </c>
      <c r="FM43">
        <v>2</v>
      </c>
      <c r="FN43" t="s">
        <v>406</v>
      </c>
      <c r="FO43">
        <v>3.18145</v>
      </c>
      <c r="FP43">
        <v>2.79684</v>
      </c>
      <c r="FQ43">
        <v>0.0120191</v>
      </c>
      <c r="FR43">
        <v>0.0155806</v>
      </c>
      <c r="FS43">
        <v>0.0342256</v>
      </c>
      <c r="FT43">
        <v>0.00434718</v>
      </c>
      <c r="FU43">
        <v>31113.2</v>
      </c>
      <c r="FV43">
        <v>24542.9</v>
      </c>
      <c r="FW43">
        <v>29548.7</v>
      </c>
      <c r="FX43">
        <v>24366.9</v>
      </c>
      <c r="FY43">
        <v>36487.4</v>
      </c>
      <c r="FZ43">
        <v>35461.9</v>
      </c>
      <c r="GA43">
        <v>41481.8</v>
      </c>
      <c r="GB43">
        <v>39764.4</v>
      </c>
      <c r="GC43">
        <v>2.20567</v>
      </c>
      <c r="GD43">
        <v>1.8964</v>
      </c>
      <c r="GE43">
        <v>0.127386</v>
      </c>
      <c r="GF43">
        <v>0</v>
      </c>
      <c r="GG43">
        <v>23.066</v>
      </c>
      <c r="GH43">
        <v>999.9</v>
      </c>
      <c r="GI43">
        <v>45.6</v>
      </c>
      <c r="GJ43">
        <v>29.9</v>
      </c>
      <c r="GK43">
        <v>19.0493</v>
      </c>
      <c r="GL43">
        <v>62.5288</v>
      </c>
      <c r="GM43">
        <v>41.5184</v>
      </c>
      <c r="GN43">
        <v>1</v>
      </c>
      <c r="GO43">
        <v>-0.216324</v>
      </c>
      <c r="GP43">
        <v>3.08367</v>
      </c>
      <c r="GQ43">
        <v>20.2315</v>
      </c>
      <c r="GR43">
        <v>5.22493</v>
      </c>
      <c r="GS43">
        <v>11.905</v>
      </c>
      <c r="GT43">
        <v>4.9648</v>
      </c>
      <c r="GU43">
        <v>3.29125</v>
      </c>
      <c r="GV43">
        <v>9999</v>
      </c>
      <c r="GW43">
        <v>9999</v>
      </c>
      <c r="GX43">
        <v>9999</v>
      </c>
      <c r="GY43">
        <v>999.9</v>
      </c>
      <c r="GZ43">
        <v>1.877</v>
      </c>
      <c r="HA43">
        <v>1.87528</v>
      </c>
      <c r="HB43">
        <v>1.87396</v>
      </c>
      <c r="HC43">
        <v>1.87311</v>
      </c>
      <c r="HD43">
        <v>1.87464</v>
      </c>
      <c r="HE43">
        <v>1.86956</v>
      </c>
      <c r="HF43">
        <v>1.8738</v>
      </c>
      <c r="HG43">
        <v>1.87889</v>
      </c>
      <c r="HH43">
        <v>0</v>
      </c>
      <c r="HI43">
        <v>0</v>
      </c>
      <c r="HJ43">
        <v>0</v>
      </c>
      <c r="HK43">
        <v>0</v>
      </c>
      <c r="HL43" t="s">
        <v>407</v>
      </c>
      <c r="HM43" t="s">
        <v>408</v>
      </c>
      <c r="HN43" t="s">
        <v>409</v>
      </c>
      <c r="HO43" t="s">
        <v>410</v>
      </c>
      <c r="HP43" t="s">
        <v>410</v>
      </c>
      <c r="HQ43" t="s">
        <v>409</v>
      </c>
      <c r="HR43">
        <v>0</v>
      </c>
      <c r="HS43">
        <v>100</v>
      </c>
      <c r="HT43">
        <v>100</v>
      </c>
      <c r="HU43">
        <v>11.375</v>
      </c>
      <c r="HV43">
        <v>1.479</v>
      </c>
      <c r="HW43">
        <v>10.35059043051479</v>
      </c>
      <c r="HX43">
        <v>0.01542267289107943</v>
      </c>
      <c r="HY43">
        <v>-6.329640684948402E-06</v>
      </c>
      <c r="HZ43">
        <v>1.140810577693691E-09</v>
      </c>
      <c r="IA43">
        <v>1.044532999283172</v>
      </c>
      <c r="IB43">
        <v>0.1101198971779786</v>
      </c>
      <c r="IC43">
        <v>-0.003534826394514762</v>
      </c>
      <c r="ID43">
        <v>8.753130318969657E-05</v>
      </c>
      <c r="IE43">
        <v>-6</v>
      </c>
      <c r="IF43">
        <v>1975</v>
      </c>
      <c r="IG43">
        <v>-0</v>
      </c>
      <c r="IH43">
        <v>19</v>
      </c>
      <c r="II43">
        <v>1.7</v>
      </c>
      <c r="IJ43">
        <v>1.3</v>
      </c>
      <c r="IK43">
        <v>0.246582</v>
      </c>
      <c r="IL43">
        <v>2.48779</v>
      </c>
      <c r="IM43">
        <v>1.42578</v>
      </c>
      <c r="IN43">
        <v>2.28394</v>
      </c>
      <c r="IO43">
        <v>1.54785</v>
      </c>
      <c r="IP43">
        <v>2.31689</v>
      </c>
      <c r="IQ43">
        <v>33.7381</v>
      </c>
      <c r="IR43">
        <v>14.7887</v>
      </c>
      <c r="IS43">
        <v>18</v>
      </c>
      <c r="IT43">
        <v>624.0170000000001</v>
      </c>
      <c r="IU43">
        <v>414.818</v>
      </c>
      <c r="IV43">
        <v>19.6916</v>
      </c>
      <c r="IW43">
        <v>24.3843</v>
      </c>
      <c r="IX43">
        <v>30</v>
      </c>
      <c r="IY43">
        <v>24.2871</v>
      </c>
      <c r="IZ43">
        <v>24.2234</v>
      </c>
      <c r="JA43">
        <v>4.96066</v>
      </c>
      <c r="JB43">
        <v>0</v>
      </c>
      <c r="JC43">
        <v>98.7688</v>
      </c>
      <c r="JD43">
        <v>19.5451</v>
      </c>
      <c r="JE43">
        <v>50.9377</v>
      </c>
      <c r="JF43">
        <v>19.2689</v>
      </c>
      <c r="JG43">
        <v>97.2666</v>
      </c>
      <c r="JH43">
        <v>101.159</v>
      </c>
    </row>
    <row r="44" spans="1:268">
      <c r="A44">
        <v>28</v>
      </c>
      <c r="B44">
        <v>1657899730.1</v>
      </c>
      <c r="C44">
        <v>4130.5</v>
      </c>
      <c r="D44" t="s">
        <v>525</v>
      </c>
      <c r="E44" t="s">
        <v>526</v>
      </c>
      <c r="F44" t="s">
        <v>396</v>
      </c>
      <c r="G44" t="s">
        <v>397</v>
      </c>
      <c r="H44" t="s">
        <v>398</v>
      </c>
      <c r="J44" t="s">
        <v>399</v>
      </c>
      <c r="K44" t="s">
        <v>502</v>
      </c>
      <c r="L44" t="s">
        <v>503</v>
      </c>
      <c r="M44">
        <v>1657899730.1</v>
      </c>
      <c r="N44">
        <f>(O44)/1000</f>
        <v>0</v>
      </c>
      <c r="O44">
        <f>1000*CY44*AM44*(CU44-CV44)/(100*CN44*(1000-AM44*CU44))</f>
        <v>0</v>
      </c>
      <c r="P44">
        <f>CY44*AM44*(CT44-CS44*(1000-AM44*CV44)/(1000-AM44*CU44))/(100*CN44)</f>
        <v>0</v>
      </c>
      <c r="Q44">
        <f>CS44 - IF(AM44&gt;1, P44*CN44*100.0/(AO44*DG44), 0)</f>
        <v>0</v>
      </c>
      <c r="R44">
        <f>((X44-N44/2)*Q44-P44)/(X44+N44/2)</f>
        <v>0</v>
      </c>
      <c r="S44">
        <f>R44*(CZ44+DA44)/1000.0</f>
        <v>0</v>
      </c>
      <c r="T44">
        <f>(CS44 - IF(AM44&gt;1, P44*CN44*100.0/(AO44*DG44), 0))*(CZ44+DA44)/1000.0</f>
        <v>0</v>
      </c>
      <c r="U44">
        <f>2.0/((1/W44-1/V44)+SIGN(W44)*SQRT((1/W44-1/V44)*(1/W44-1/V44) + 4*CO44/((CO44+1)*(CO44+1))*(2*1/W44*1/V44-1/V44*1/V44)))</f>
        <v>0</v>
      </c>
      <c r="V44">
        <f>IF(LEFT(CP44,1)&lt;&gt;"0",IF(LEFT(CP44,1)="1",3.0,CQ44),$D$5+$E$5*(DG44*CZ44/($K$5*1000))+$F$5*(DG44*CZ44/($K$5*1000))*MAX(MIN(CN44,$J$5),$I$5)*MAX(MIN(CN44,$J$5),$I$5)+$G$5*MAX(MIN(CN44,$J$5),$I$5)*(DG44*CZ44/($K$5*1000))+$H$5*(DG44*CZ44/($K$5*1000))*(DG44*CZ44/($K$5*1000)))</f>
        <v>0</v>
      </c>
      <c r="W44">
        <f>N44*(1000-(1000*0.61365*exp(17.502*AA44/(240.97+AA44))/(CZ44+DA44)+CU44)/2)/(1000*0.61365*exp(17.502*AA44/(240.97+AA44))/(CZ44+DA44)-CU44)</f>
        <v>0</v>
      </c>
      <c r="X44">
        <f>1/((CO44+1)/(U44/1.6)+1/(V44/1.37)) + CO44/((CO44+1)/(U44/1.6) + CO44/(V44/1.37))</f>
        <v>0</v>
      </c>
      <c r="Y44">
        <f>(CJ44*CM44)</f>
        <v>0</v>
      </c>
      <c r="Z44">
        <f>(DB44+(Y44+2*0.95*5.67E-8*(((DB44+$B$7)+273)^4-(DB44+273)^4)-44100*N44)/(1.84*29.3*V44+8*0.95*5.67E-8*(DB44+273)^3))</f>
        <v>0</v>
      </c>
      <c r="AA44">
        <f>($C$7*DC44+$D$7*DD44+$E$7*Z44)</f>
        <v>0</v>
      </c>
      <c r="AB44">
        <f>0.61365*exp(17.502*AA44/(240.97+AA44))</f>
        <v>0</v>
      </c>
      <c r="AC44">
        <f>(AD44/AE44*100)</f>
        <v>0</v>
      </c>
      <c r="AD44">
        <f>CU44*(CZ44+DA44)/1000</f>
        <v>0</v>
      </c>
      <c r="AE44">
        <f>0.61365*exp(17.502*DB44/(240.97+DB44))</f>
        <v>0</v>
      </c>
      <c r="AF44">
        <f>(AB44-CU44*(CZ44+DA44)/1000)</f>
        <v>0</v>
      </c>
      <c r="AG44">
        <f>(-N44*44100)</f>
        <v>0</v>
      </c>
      <c r="AH44">
        <f>2*29.3*V44*0.92*(DB44-AA44)</f>
        <v>0</v>
      </c>
      <c r="AI44">
        <f>2*0.95*5.67E-8*(((DB44+$B$7)+273)^4-(AA44+273)^4)</f>
        <v>0</v>
      </c>
      <c r="AJ44">
        <f>Y44+AI44+AG44+AH44</f>
        <v>0</v>
      </c>
      <c r="AK44">
        <v>0</v>
      </c>
      <c r="AL44">
        <v>0</v>
      </c>
      <c r="AM44">
        <f>IF(AK44*$H$13&gt;=AO44,1.0,(AO44/(AO44-AK44*$H$13)))</f>
        <v>0</v>
      </c>
      <c r="AN44">
        <f>(AM44-1)*100</f>
        <v>0</v>
      </c>
      <c r="AO44">
        <f>MAX(0,($B$13+$C$13*DG44)/(1+$D$13*DG44)*CZ44/(DB44+273)*$E$13)</f>
        <v>0</v>
      </c>
      <c r="AP44" t="s">
        <v>402</v>
      </c>
      <c r="AQ44">
        <v>0</v>
      </c>
      <c r="AR44">
        <v>0</v>
      </c>
      <c r="AS44">
        <v>0</v>
      </c>
      <c r="AT44">
        <f>1-AR44/AS44</f>
        <v>0</v>
      </c>
      <c r="AU44">
        <v>-1</v>
      </c>
      <c r="AV44" t="s">
        <v>527</v>
      </c>
      <c r="AW44">
        <v>10472.9</v>
      </c>
      <c r="AX44">
        <v>590.7118549467875</v>
      </c>
      <c r="AY44">
        <v>782.12</v>
      </c>
      <c r="AZ44">
        <f>1-AX44/AY44</f>
        <v>0</v>
      </c>
      <c r="BA44">
        <v>0.5</v>
      </c>
      <c r="BB44">
        <f>CK44</f>
        <v>0</v>
      </c>
      <c r="BC44">
        <f>P44</f>
        <v>0</v>
      </c>
      <c r="BD44">
        <f>AZ44*BA44*BB44</f>
        <v>0</v>
      </c>
      <c r="BE44">
        <f>(BC44-AU44)/BB44</f>
        <v>0</v>
      </c>
      <c r="BF44">
        <f>(AS44-AY44)/AY44</f>
        <v>0</v>
      </c>
      <c r="BG44">
        <f>AR44/(AT44+AR44/AY44)</f>
        <v>0</v>
      </c>
      <c r="BH44" t="s">
        <v>402</v>
      </c>
      <c r="BI44">
        <v>0</v>
      </c>
      <c r="BJ44">
        <f>IF(BI44&lt;&gt;0, BI44, BG44)</f>
        <v>0</v>
      </c>
      <c r="BK44">
        <f>1-BJ44/AY44</f>
        <v>0</v>
      </c>
      <c r="BL44">
        <f>(AY44-AX44)/(AY44-BJ44)</f>
        <v>0</v>
      </c>
      <c r="BM44">
        <f>(AS44-AY44)/(AS44-BJ44)</f>
        <v>0</v>
      </c>
      <c r="BN44">
        <f>(AY44-AX44)/(AY44-AR44)</f>
        <v>0</v>
      </c>
      <c r="BO44">
        <f>(AS44-AY44)/(AS44-AR44)</f>
        <v>0</v>
      </c>
      <c r="BP44">
        <f>(BL44*BJ44/AX44)</f>
        <v>0</v>
      </c>
      <c r="BQ44">
        <f>(1-BP44)</f>
        <v>0</v>
      </c>
      <c r="BR44" t="s">
        <v>402</v>
      </c>
      <c r="BS44" t="s">
        <v>402</v>
      </c>
      <c r="BT44" t="s">
        <v>402</v>
      </c>
      <c r="BU44" t="s">
        <v>402</v>
      </c>
      <c r="BV44" t="s">
        <v>402</v>
      </c>
      <c r="BW44" t="s">
        <v>402</v>
      </c>
      <c r="BX44" t="s">
        <v>402</v>
      </c>
      <c r="BY44" t="s">
        <v>402</v>
      </c>
      <c r="BZ44" t="s">
        <v>402</v>
      </c>
      <c r="CA44" t="s">
        <v>402</v>
      </c>
      <c r="CB44" t="s">
        <v>402</v>
      </c>
      <c r="CC44" t="s">
        <v>402</v>
      </c>
      <c r="CD44" t="s">
        <v>402</v>
      </c>
      <c r="CE44" t="s">
        <v>402</v>
      </c>
      <c r="CF44" t="s">
        <v>402</v>
      </c>
      <c r="CG44" t="s">
        <v>402</v>
      </c>
      <c r="CH44" t="s">
        <v>402</v>
      </c>
      <c r="CI44" t="s">
        <v>402</v>
      </c>
      <c r="CJ44">
        <f>$B$11*DH44+$C$11*DI44+$F$11*DT44*(1-DW44)</f>
        <v>0</v>
      </c>
      <c r="CK44">
        <f>CJ44*CL44</f>
        <v>0</v>
      </c>
      <c r="CL44">
        <f>($B$11*$D$9+$C$11*$D$9+$F$11*((EG44+DY44)/MAX(EG44+DY44+EH44, 0.1)*$I$9+EH44/MAX(EG44+DY44+EH44, 0.1)*$J$9))/($B$11+$C$11+$F$11)</f>
        <v>0</v>
      </c>
      <c r="CM44">
        <f>($B$11*$K$9+$C$11*$K$9+$F$11*((EG44+DY44)/MAX(EG44+DY44+EH44, 0.1)*$P$9+EH44/MAX(EG44+DY44+EH44, 0.1)*$Q$9))/($B$11+$C$11+$F$11)</f>
        <v>0</v>
      </c>
      <c r="CN44">
        <v>6</v>
      </c>
      <c r="CO44">
        <v>0.5</v>
      </c>
      <c r="CP44" t="s">
        <v>404</v>
      </c>
      <c r="CQ44">
        <v>2</v>
      </c>
      <c r="CR44">
        <v>1657899730.1</v>
      </c>
      <c r="CS44">
        <v>6.18926</v>
      </c>
      <c r="CT44">
        <v>3.77465</v>
      </c>
      <c r="CU44">
        <v>20.4412</v>
      </c>
      <c r="CV44">
        <v>20.1163</v>
      </c>
      <c r="CW44">
        <v>-5.50574</v>
      </c>
      <c r="CX44">
        <v>17.9442</v>
      </c>
      <c r="CY44">
        <v>600.288</v>
      </c>
      <c r="CZ44">
        <v>101.402</v>
      </c>
      <c r="DA44">
        <v>0.09974379999999999</v>
      </c>
      <c r="DB44">
        <v>23.485</v>
      </c>
      <c r="DC44">
        <v>25.0548</v>
      </c>
      <c r="DD44">
        <v>999.9</v>
      </c>
      <c r="DE44">
        <v>0</v>
      </c>
      <c r="DF44">
        <v>0</v>
      </c>
      <c r="DG44">
        <v>10021.2</v>
      </c>
      <c r="DH44">
        <v>0</v>
      </c>
      <c r="DI44">
        <v>1807.35</v>
      </c>
      <c r="DJ44">
        <v>1.41918</v>
      </c>
      <c r="DK44">
        <v>5.30163</v>
      </c>
      <c r="DL44">
        <v>3.85215</v>
      </c>
      <c r="DM44">
        <v>0.216078</v>
      </c>
      <c r="DN44">
        <v>3.77465</v>
      </c>
      <c r="DO44">
        <v>20.1163</v>
      </c>
      <c r="DP44">
        <v>2.06174</v>
      </c>
      <c r="DQ44">
        <v>2.03983</v>
      </c>
      <c r="DR44">
        <v>17.9266</v>
      </c>
      <c r="DS44">
        <v>17.757</v>
      </c>
      <c r="DT44">
        <v>1499.92</v>
      </c>
      <c r="DU44">
        <v>0.973001</v>
      </c>
      <c r="DV44">
        <v>0.0269986</v>
      </c>
      <c r="DW44">
        <v>0</v>
      </c>
      <c r="DX44">
        <v>724.878</v>
      </c>
      <c r="DY44">
        <v>4.99931</v>
      </c>
      <c r="DZ44">
        <v>17397.5</v>
      </c>
      <c r="EA44">
        <v>13258.5</v>
      </c>
      <c r="EB44">
        <v>37.187</v>
      </c>
      <c r="EC44">
        <v>38.75</v>
      </c>
      <c r="ED44">
        <v>37.687</v>
      </c>
      <c r="EE44">
        <v>37.75</v>
      </c>
      <c r="EF44">
        <v>38.437</v>
      </c>
      <c r="EG44">
        <v>1454.56</v>
      </c>
      <c r="EH44">
        <v>40.36</v>
      </c>
      <c r="EI44">
        <v>0</v>
      </c>
      <c r="EJ44">
        <v>87.5</v>
      </c>
      <c r="EK44">
        <v>0</v>
      </c>
      <c r="EL44">
        <v>590.7118549467875</v>
      </c>
      <c r="EM44">
        <v>1.308399387586526</v>
      </c>
      <c r="EN44">
        <v>35.83194435200123</v>
      </c>
      <c r="EO44">
        <v>30092.77430725266</v>
      </c>
      <c r="EP44">
        <v>15</v>
      </c>
      <c r="EQ44">
        <v>1657899770.6</v>
      </c>
      <c r="ER44" t="s">
        <v>528</v>
      </c>
      <c r="ES44">
        <v>1657899751.1</v>
      </c>
      <c r="ET44">
        <v>1657899770.6</v>
      </c>
      <c r="EU44">
        <v>24</v>
      </c>
      <c r="EV44">
        <v>1.033</v>
      </c>
      <c r="EW44">
        <v>0.105</v>
      </c>
      <c r="EX44">
        <v>11.695</v>
      </c>
      <c r="EY44">
        <v>2.497</v>
      </c>
      <c r="EZ44">
        <v>4</v>
      </c>
      <c r="FA44">
        <v>21</v>
      </c>
      <c r="FB44">
        <v>0.26</v>
      </c>
      <c r="FC44">
        <v>0.34</v>
      </c>
      <c r="FD44">
        <v>-9.6303219347508</v>
      </c>
      <c r="FE44">
        <v>-0.0830423409834969</v>
      </c>
      <c r="FF44">
        <v>63.14270552059065</v>
      </c>
      <c r="FG44">
        <v>1</v>
      </c>
      <c r="FH44">
        <v>2.630839477726332</v>
      </c>
      <c r="FI44">
        <v>0.001388867588775835</v>
      </c>
      <c r="FJ44">
        <v>3.171068241973778</v>
      </c>
      <c r="FK44">
        <v>1</v>
      </c>
      <c r="FL44">
        <v>2</v>
      </c>
      <c r="FM44">
        <v>2</v>
      </c>
      <c r="FN44" t="s">
        <v>406</v>
      </c>
      <c r="FO44">
        <v>3.18152</v>
      </c>
      <c r="FP44">
        <v>2.79689</v>
      </c>
      <c r="FQ44">
        <v>-0.00165948</v>
      </c>
      <c r="FR44">
        <v>0.00114732</v>
      </c>
      <c r="FS44">
        <v>0.0995795</v>
      </c>
      <c r="FT44">
        <v>0.108175</v>
      </c>
      <c r="FU44">
        <v>31531.6</v>
      </c>
      <c r="FV44">
        <v>24890.4</v>
      </c>
      <c r="FW44">
        <v>29537.4</v>
      </c>
      <c r="FX44">
        <v>24355.2</v>
      </c>
      <c r="FY44">
        <v>33965.4</v>
      </c>
      <c r="FZ44">
        <v>31712.1</v>
      </c>
      <c r="GA44">
        <v>41467.2</v>
      </c>
      <c r="GB44">
        <v>39745.2</v>
      </c>
      <c r="GC44">
        <v>2.2024</v>
      </c>
      <c r="GD44">
        <v>1.94043</v>
      </c>
      <c r="GE44">
        <v>0.139177</v>
      </c>
      <c r="GF44">
        <v>0</v>
      </c>
      <c r="GG44">
        <v>22.7672</v>
      </c>
      <c r="GH44">
        <v>999.9</v>
      </c>
      <c r="GI44">
        <v>59.9</v>
      </c>
      <c r="GJ44">
        <v>30.2</v>
      </c>
      <c r="GK44">
        <v>25.458</v>
      </c>
      <c r="GL44">
        <v>62.5188</v>
      </c>
      <c r="GM44">
        <v>40.2644</v>
      </c>
      <c r="GN44">
        <v>1</v>
      </c>
      <c r="GO44">
        <v>-0.217383</v>
      </c>
      <c r="GP44">
        <v>2.60262</v>
      </c>
      <c r="GQ44">
        <v>20.242</v>
      </c>
      <c r="GR44">
        <v>5.22807</v>
      </c>
      <c r="GS44">
        <v>11.906</v>
      </c>
      <c r="GT44">
        <v>4.9654</v>
      </c>
      <c r="GU44">
        <v>3.292</v>
      </c>
      <c r="GV44">
        <v>9999</v>
      </c>
      <c r="GW44">
        <v>9999</v>
      </c>
      <c r="GX44">
        <v>9999</v>
      </c>
      <c r="GY44">
        <v>999.9</v>
      </c>
      <c r="GZ44">
        <v>1.87698</v>
      </c>
      <c r="HA44">
        <v>1.87531</v>
      </c>
      <c r="HB44">
        <v>1.87394</v>
      </c>
      <c r="HC44">
        <v>1.87317</v>
      </c>
      <c r="HD44">
        <v>1.87469</v>
      </c>
      <c r="HE44">
        <v>1.86966</v>
      </c>
      <c r="HF44">
        <v>1.87379</v>
      </c>
      <c r="HG44">
        <v>1.87897</v>
      </c>
      <c r="HH44">
        <v>0</v>
      </c>
      <c r="HI44">
        <v>0</v>
      </c>
      <c r="HJ44">
        <v>0</v>
      </c>
      <c r="HK44">
        <v>0</v>
      </c>
      <c r="HL44" t="s">
        <v>407</v>
      </c>
      <c r="HM44" t="s">
        <v>408</v>
      </c>
      <c r="HN44" t="s">
        <v>409</v>
      </c>
      <c r="HO44" t="s">
        <v>410</v>
      </c>
      <c r="HP44" t="s">
        <v>410</v>
      </c>
      <c r="HQ44" t="s">
        <v>409</v>
      </c>
      <c r="HR44">
        <v>0</v>
      </c>
      <c r="HS44">
        <v>100</v>
      </c>
      <c r="HT44">
        <v>100</v>
      </c>
      <c r="HU44">
        <v>11.695</v>
      </c>
      <c r="HV44">
        <v>2.497</v>
      </c>
      <c r="HW44">
        <v>10.78468453005473</v>
      </c>
      <c r="HX44">
        <v>0.01542267289107943</v>
      </c>
      <c r="HY44">
        <v>-6.329640684948402E-06</v>
      </c>
      <c r="HZ44">
        <v>1.140810577693691E-09</v>
      </c>
      <c r="IA44">
        <v>1.044532999283172</v>
      </c>
      <c r="IB44">
        <v>0.1101198971779786</v>
      </c>
      <c r="IC44">
        <v>-0.003534826394514762</v>
      </c>
      <c r="ID44">
        <v>8.753130318969657E-05</v>
      </c>
      <c r="IE44">
        <v>-6</v>
      </c>
      <c r="IF44">
        <v>1975</v>
      </c>
      <c r="IG44">
        <v>-0</v>
      </c>
      <c r="IH44">
        <v>19</v>
      </c>
      <c r="II44">
        <v>1.3</v>
      </c>
      <c r="IJ44">
        <v>2.7</v>
      </c>
      <c r="IK44">
        <v>0.0317383</v>
      </c>
      <c r="IL44">
        <v>4.99756</v>
      </c>
      <c r="IM44">
        <v>1.42578</v>
      </c>
      <c r="IN44">
        <v>2.28516</v>
      </c>
      <c r="IO44">
        <v>1.54785</v>
      </c>
      <c r="IP44">
        <v>2.31812</v>
      </c>
      <c r="IQ44">
        <v>33.9639</v>
      </c>
      <c r="IR44">
        <v>14.8763</v>
      </c>
      <c r="IS44">
        <v>18</v>
      </c>
      <c r="IT44">
        <v>622.218</v>
      </c>
      <c r="IU44">
        <v>439.921</v>
      </c>
      <c r="IV44">
        <v>19.4682</v>
      </c>
      <c r="IW44">
        <v>24.4062</v>
      </c>
      <c r="IX44">
        <v>30.0003</v>
      </c>
      <c r="IY44">
        <v>24.3382</v>
      </c>
      <c r="IZ44">
        <v>24.2756</v>
      </c>
      <c r="JA44">
        <v>0</v>
      </c>
      <c r="JB44">
        <v>25.5461</v>
      </c>
      <c r="JC44">
        <v>89.69110000000001</v>
      </c>
      <c r="JD44">
        <v>19.4443</v>
      </c>
      <c r="JE44">
        <v>52.5986</v>
      </c>
      <c r="JF44">
        <v>20.3409</v>
      </c>
      <c r="JG44">
        <v>97.2311</v>
      </c>
      <c r="JH44">
        <v>101.11</v>
      </c>
    </row>
    <row r="45" spans="1:268">
      <c r="A45">
        <v>29</v>
      </c>
      <c r="B45">
        <v>1657899846.6</v>
      </c>
      <c r="C45">
        <v>4247</v>
      </c>
      <c r="D45" t="s">
        <v>529</v>
      </c>
      <c r="E45" t="s">
        <v>530</v>
      </c>
      <c r="F45" t="s">
        <v>396</v>
      </c>
      <c r="G45" t="s">
        <v>397</v>
      </c>
      <c r="H45" t="s">
        <v>398</v>
      </c>
      <c r="J45" t="s">
        <v>399</v>
      </c>
      <c r="K45" t="s">
        <v>502</v>
      </c>
      <c r="L45" t="s">
        <v>503</v>
      </c>
      <c r="M45">
        <v>1657899846.6</v>
      </c>
      <c r="N45">
        <f>(O45)/1000</f>
        <v>0</v>
      </c>
      <c r="O45">
        <f>1000*CY45*AM45*(CU45-CV45)/(100*CN45*(1000-AM45*CU45))</f>
        <v>0</v>
      </c>
      <c r="P45">
        <f>CY45*AM45*(CT45-CS45*(1000-AM45*CV45)/(1000-AM45*CU45))/(100*CN45)</f>
        <v>0</v>
      </c>
      <c r="Q45">
        <f>CS45 - IF(AM45&gt;1, P45*CN45*100.0/(AO45*DG45), 0)</f>
        <v>0</v>
      </c>
      <c r="R45">
        <f>((X45-N45/2)*Q45-P45)/(X45+N45/2)</f>
        <v>0</v>
      </c>
      <c r="S45">
        <f>R45*(CZ45+DA45)/1000.0</f>
        <v>0</v>
      </c>
      <c r="T45">
        <f>(CS45 - IF(AM45&gt;1, P45*CN45*100.0/(AO45*DG45), 0))*(CZ45+DA45)/1000.0</f>
        <v>0</v>
      </c>
      <c r="U45">
        <f>2.0/((1/W45-1/V45)+SIGN(W45)*SQRT((1/W45-1/V45)*(1/W45-1/V45) + 4*CO45/((CO45+1)*(CO45+1))*(2*1/W45*1/V45-1/V45*1/V45)))</f>
        <v>0</v>
      </c>
      <c r="V45">
        <f>IF(LEFT(CP45,1)&lt;&gt;"0",IF(LEFT(CP45,1)="1",3.0,CQ45),$D$5+$E$5*(DG45*CZ45/($K$5*1000))+$F$5*(DG45*CZ45/($K$5*1000))*MAX(MIN(CN45,$J$5),$I$5)*MAX(MIN(CN45,$J$5),$I$5)+$G$5*MAX(MIN(CN45,$J$5),$I$5)*(DG45*CZ45/($K$5*1000))+$H$5*(DG45*CZ45/($K$5*1000))*(DG45*CZ45/($K$5*1000)))</f>
        <v>0</v>
      </c>
      <c r="W45">
        <f>N45*(1000-(1000*0.61365*exp(17.502*AA45/(240.97+AA45))/(CZ45+DA45)+CU45)/2)/(1000*0.61365*exp(17.502*AA45/(240.97+AA45))/(CZ45+DA45)-CU45)</f>
        <v>0</v>
      </c>
      <c r="X45">
        <f>1/((CO45+1)/(U45/1.6)+1/(V45/1.37)) + CO45/((CO45+1)/(U45/1.6) + CO45/(V45/1.37))</f>
        <v>0</v>
      </c>
      <c r="Y45">
        <f>(CJ45*CM45)</f>
        <v>0</v>
      </c>
      <c r="Z45">
        <f>(DB45+(Y45+2*0.95*5.67E-8*(((DB45+$B$7)+273)^4-(DB45+273)^4)-44100*N45)/(1.84*29.3*V45+8*0.95*5.67E-8*(DB45+273)^3))</f>
        <v>0</v>
      </c>
      <c r="AA45">
        <f>($C$7*DC45+$D$7*DD45+$E$7*Z45)</f>
        <v>0</v>
      </c>
      <c r="AB45">
        <f>0.61365*exp(17.502*AA45/(240.97+AA45))</f>
        <v>0</v>
      </c>
      <c r="AC45">
        <f>(AD45/AE45*100)</f>
        <v>0</v>
      </c>
      <c r="AD45">
        <f>CU45*(CZ45+DA45)/1000</f>
        <v>0</v>
      </c>
      <c r="AE45">
        <f>0.61365*exp(17.502*DB45/(240.97+DB45))</f>
        <v>0</v>
      </c>
      <c r="AF45">
        <f>(AB45-CU45*(CZ45+DA45)/1000)</f>
        <v>0</v>
      </c>
      <c r="AG45">
        <f>(-N45*44100)</f>
        <v>0</v>
      </c>
      <c r="AH45">
        <f>2*29.3*V45*0.92*(DB45-AA45)</f>
        <v>0</v>
      </c>
      <c r="AI45">
        <f>2*0.95*5.67E-8*(((DB45+$B$7)+273)^4-(AA45+273)^4)</f>
        <v>0</v>
      </c>
      <c r="AJ45">
        <f>Y45+AI45+AG45+AH45</f>
        <v>0</v>
      </c>
      <c r="AK45">
        <v>0</v>
      </c>
      <c r="AL45">
        <v>0</v>
      </c>
      <c r="AM45">
        <f>IF(AK45*$H$13&gt;=AO45,1.0,(AO45/(AO45-AK45*$H$13)))</f>
        <v>0</v>
      </c>
      <c r="AN45">
        <f>(AM45-1)*100</f>
        <v>0</v>
      </c>
      <c r="AO45">
        <f>MAX(0,($B$13+$C$13*DG45)/(1+$D$13*DG45)*CZ45/(DB45+273)*$E$13)</f>
        <v>0</v>
      </c>
      <c r="AP45" t="s">
        <v>402</v>
      </c>
      <c r="AQ45">
        <v>0</v>
      </c>
      <c r="AR45">
        <v>0</v>
      </c>
      <c r="AS45">
        <v>0</v>
      </c>
      <c r="AT45">
        <f>1-AR45/AS45</f>
        <v>0</v>
      </c>
      <c r="AU45">
        <v>-1</v>
      </c>
      <c r="AV45" t="s">
        <v>531</v>
      </c>
      <c r="AW45">
        <v>10470.8</v>
      </c>
      <c r="AX45">
        <v>593.0932654225488</v>
      </c>
      <c r="AY45">
        <v>804.33</v>
      </c>
      <c r="AZ45">
        <f>1-AX45/AY45</f>
        <v>0</v>
      </c>
      <c r="BA45">
        <v>0.5</v>
      </c>
      <c r="BB45">
        <f>CK45</f>
        <v>0</v>
      </c>
      <c r="BC45">
        <f>P45</f>
        <v>0</v>
      </c>
      <c r="BD45">
        <f>AZ45*BA45*BB45</f>
        <v>0</v>
      </c>
      <c r="BE45">
        <f>(BC45-AU45)/BB45</f>
        <v>0</v>
      </c>
      <c r="BF45">
        <f>(AS45-AY45)/AY45</f>
        <v>0</v>
      </c>
      <c r="BG45">
        <f>AR45/(AT45+AR45/AY45)</f>
        <v>0</v>
      </c>
      <c r="BH45" t="s">
        <v>402</v>
      </c>
      <c r="BI45">
        <v>0</v>
      </c>
      <c r="BJ45">
        <f>IF(BI45&lt;&gt;0, BI45, BG45)</f>
        <v>0</v>
      </c>
      <c r="BK45">
        <f>1-BJ45/AY45</f>
        <v>0</v>
      </c>
      <c r="BL45">
        <f>(AY45-AX45)/(AY45-BJ45)</f>
        <v>0</v>
      </c>
      <c r="BM45">
        <f>(AS45-AY45)/(AS45-BJ45)</f>
        <v>0</v>
      </c>
      <c r="BN45">
        <f>(AY45-AX45)/(AY45-AR45)</f>
        <v>0</v>
      </c>
      <c r="BO45">
        <f>(AS45-AY45)/(AS45-AR45)</f>
        <v>0</v>
      </c>
      <c r="BP45">
        <f>(BL45*BJ45/AX45)</f>
        <v>0</v>
      </c>
      <c r="BQ45">
        <f>(1-BP45)</f>
        <v>0</v>
      </c>
      <c r="BR45" t="s">
        <v>402</v>
      </c>
      <c r="BS45" t="s">
        <v>402</v>
      </c>
      <c r="BT45" t="s">
        <v>402</v>
      </c>
      <c r="BU45" t="s">
        <v>402</v>
      </c>
      <c r="BV45" t="s">
        <v>402</v>
      </c>
      <c r="BW45" t="s">
        <v>402</v>
      </c>
      <c r="BX45" t="s">
        <v>402</v>
      </c>
      <c r="BY45" t="s">
        <v>402</v>
      </c>
      <c r="BZ45" t="s">
        <v>402</v>
      </c>
      <c r="CA45" t="s">
        <v>402</v>
      </c>
      <c r="CB45" t="s">
        <v>402</v>
      </c>
      <c r="CC45" t="s">
        <v>402</v>
      </c>
      <c r="CD45" t="s">
        <v>402</v>
      </c>
      <c r="CE45" t="s">
        <v>402</v>
      </c>
      <c r="CF45" t="s">
        <v>402</v>
      </c>
      <c r="CG45" t="s">
        <v>402</v>
      </c>
      <c r="CH45" t="s">
        <v>402</v>
      </c>
      <c r="CI45" t="s">
        <v>402</v>
      </c>
      <c r="CJ45">
        <f>$B$11*DH45+$C$11*DI45+$F$11*DT45*(1-DW45)</f>
        <v>0</v>
      </c>
      <c r="CK45">
        <f>CJ45*CL45</f>
        <v>0</v>
      </c>
      <c r="CL45">
        <f>($B$11*$D$9+$C$11*$D$9+$F$11*((EG45+DY45)/MAX(EG45+DY45+EH45, 0.1)*$I$9+EH45/MAX(EG45+DY45+EH45, 0.1)*$J$9))/($B$11+$C$11+$F$11)</f>
        <v>0</v>
      </c>
      <c r="CM45">
        <f>($B$11*$K$9+$C$11*$K$9+$F$11*((EG45+DY45)/MAX(EG45+DY45+EH45, 0.1)*$P$9+EH45/MAX(EG45+DY45+EH45, 0.1)*$Q$9))/($B$11+$C$11+$F$11)</f>
        <v>0</v>
      </c>
      <c r="CN45">
        <v>6</v>
      </c>
      <c r="CO45">
        <v>0.5</v>
      </c>
      <c r="CP45" t="s">
        <v>404</v>
      </c>
      <c r="CQ45">
        <v>2</v>
      </c>
      <c r="CR45">
        <v>1657899846.6</v>
      </c>
      <c r="CS45">
        <v>394.072</v>
      </c>
      <c r="CT45">
        <v>409.811</v>
      </c>
      <c r="CU45">
        <v>20.0106</v>
      </c>
      <c r="CV45">
        <v>19.3269</v>
      </c>
      <c r="CW45">
        <v>378.343</v>
      </c>
      <c r="CX45">
        <v>17.5876</v>
      </c>
      <c r="CY45">
        <v>600.355</v>
      </c>
      <c r="CZ45">
        <v>101.4</v>
      </c>
      <c r="DA45">
        <v>0.100438</v>
      </c>
      <c r="DB45">
        <v>23.1593</v>
      </c>
      <c r="DC45">
        <v>24.8175</v>
      </c>
      <c r="DD45">
        <v>999.9</v>
      </c>
      <c r="DE45">
        <v>0</v>
      </c>
      <c r="DF45">
        <v>0</v>
      </c>
      <c r="DG45">
        <v>9986.25</v>
      </c>
      <c r="DH45">
        <v>0</v>
      </c>
      <c r="DI45">
        <v>1816.32</v>
      </c>
      <c r="DJ45">
        <v>-14.6605</v>
      </c>
      <c r="DK45">
        <v>403.238</v>
      </c>
      <c r="DL45">
        <v>417.888</v>
      </c>
      <c r="DM45">
        <v>0.729742</v>
      </c>
      <c r="DN45">
        <v>409.811</v>
      </c>
      <c r="DO45">
        <v>19.3269</v>
      </c>
      <c r="DP45">
        <v>2.03375</v>
      </c>
      <c r="DQ45">
        <v>1.95975</v>
      </c>
      <c r="DR45">
        <v>17.7096</v>
      </c>
      <c r="DS45">
        <v>17.1229</v>
      </c>
      <c r="DT45">
        <v>1499.86</v>
      </c>
      <c r="DU45">
        <v>0.973007</v>
      </c>
      <c r="DV45">
        <v>0.0269935</v>
      </c>
      <c r="DW45">
        <v>0</v>
      </c>
      <c r="DX45">
        <v>699.85</v>
      </c>
      <c r="DY45">
        <v>4.99931</v>
      </c>
      <c r="DZ45">
        <v>17345.4</v>
      </c>
      <c r="EA45">
        <v>13258.1</v>
      </c>
      <c r="EB45">
        <v>36.625</v>
      </c>
      <c r="EC45">
        <v>38.75</v>
      </c>
      <c r="ED45">
        <v>36.812</v>
      </c>
      <c r="EE45">
        <v>38.062</v>
      </c>
      <c r="EF45">
        <v>38.187</v>
      </c>
      <c r="EG45">
        <v>1454.51</v>
      </c>
      <c r="EH45">
        <v>40.35</v>
      </c>
      <c r="EI45">
        <v>0</v>
      </c>
      <c r="EJ45">
        <v>115.8999998569489</v>
      </c>
      <c r="EK45">
        <v>0</v>
      </c>
      <c r="EL45">
        <v>593.0932654225488</v>
      </c>
      <c r="EM45">
        <v>1.337209635194299</v>
      </c>
      <c r="EN45">
        <v>29.38835849479867</v>
      </c>
      <c r="EO45">
        <v>29868.19065654612</v>
      </c>
      <c r="EP45">
        <v>15</v>
      </c>
      <c r="EQ45">
        <v>1657899865.6</v>
      </c>
      <c r="ER45" t="s">
        <v>532</v>
      </c>
      <c r="ES45">
        <v>1657899865.6</v>
      </c>
      <c r="ET45">
        <v>1657899864.1</v>
      </c>
      <c r="EU45">
        <v>25</v>
      </c>
      <c r="EV45">
        <v>-1.257</v>
      </c>
      <c r="EW45">
        <v>-0.018</v>
      </c>
      <c r="EX45">
        <v>15.729</v>
      </c>
      <c r="EY45">
        <v>2.423</v>
      </c>
      <c r="EZ45">
        <v>410</v>
      </c>
      <c r="FA45">
        <v>20</v>
      </c>
      <c r="FB45">
        <v>0.16</v>
      </c>
      <c r="FC45">
        <v>0.2</v>
      </c>
      <c r="FD45">
        <v>-9.969204064612471</v>
      </c>
      <c r="FE45">
        <v>-0.08852271727813266</v>
      </c>
      <c r="FF45">
        <v>64.57511680381964</v>
      </c>
      <c r="FG45">
        <v>1</v>
      </c>
      <c r="FH45">
        <v>2.609131574966887</v>
      </c>
      <c r="FI45">
        <v>0.0009139492662718438</v>
      </c>
      <c r="FJ45">
        <v>3.155168350864221</v>
      </c>
      <c r="FK45">
        <v>1</v>
      </c>
      <c r="FL45">
        <v>2</v>
      </c>
      <c r="FM45">
        <v>2</v>
      </c>
      <c r="FN45" t="s">
        <v>406</v>
      </c>
      <c r="FO45">
        <v>3.18157</v>
      </c>
      <c r="FP45">
        <v>2.79727</v>
      </c>
      <c r="FQ45">
        <v>0.0978714</v>
      </c>
      <c r="FR45">
        <v>0.104615</v>
      </c>
      <c r="FS45">
        <v>0.0981378</v>
      </c>
      <c r="FT45">
        <v>0.105163</v>
      </c>
      <c r="FU45">
        <v>28391.1</v>
      </c>
      <c r="FV45">
        <v>22308.8</v>
      </c>
      <c r="FW45">
        <v>29530.1</v>
      </c>
      <c r="FX45">
        <v>24351.9</v>
      </c>
      <c r="FY45">
        <v>34015.9</v>
      </c>
      <c r="FZ45">
        <v>31821.4</v>
      </c>
      <c r="GA45">
        <v>41455.9</v>
      </c>
      <c r="GB45">
        <v>39740.2</v>
      </c>
      <c r="GC45">
        <v>2.20347</v>
      </c>
      <c r="GD45">
        <v>1.93552</v>
      </c>
      <c r="GE45">
        <v>0.138931</v>
      </c>
      <c r="GF45">
        <v>0</v>
      </c>
      <c r="GG45">
        <v>22.5329</v>
      </c>
      <c r="GH45">
        <v>999.9</v>
      </c>
      <c r="GI45">
        <v>61.1</v>
      </c>
      <c r="GJ45">
        <v>30.6</v>
      </c>
      <c r="GK45">
        <v>26.5696</v>
      </c>
      <c r="GL45">
        <v>62.5888</v>
      </c>
      <c r="GM45">
        <v>40.2925</v>
      </c>
      <c r="GN45">
        <v>1</v>
      </c>
      <c r="GO45">
        <v>-0.214004</v>
      </c>
      <c r="GP45">
        <v>0.475763</v>
      </c>
      <c r="GQ45">
        <v>20.2643</v>
      </c>
      <c r="GR45">
        <v>5.22538</v>
      </c>
      <c r="GS45">
        <v>11.9026</v>
      </c>
      <c r="GT45">
        <v>4.96525</v>
      </c>
      <c r="GU45">
        <v>3.292</v>
      </c>
      <c r="GV45">
        <v>9999</v>
      </c>
      <c r="GW45">
        <v>9999</v>
      </c>
      <c r="GX45">
        <v>9999</v>
      </c>
      <c r="GY45">
        <v>999.9</v>
      </c>
      <c r="GZ45">
        <v>1.877</v>
      </c>
      <c r="HA45">
        <v>1.87531</v>
      </c>
      <c r="HB45">
        <v>1.87394</v>
      </c>
      <c r="HC45">
        <v>1.87317</v>
      </c>
      <c r="HD45">
        <v>1.87469</v>
      </c>
      <c r="HE45">
        <v>1.86961</v>
      </c>
      <c r="HF45">
        <v>1.8738</v>
      </c>
      <c r="HG45">
        <v>1.87897</v>
      </c>
      <c r="HH45">
        <v>0</v>
      </c>
      <c r="HI45">
        <v>0</v>
      </c>
      <c r="HJ45">
        <v>0</v>
      </c>
      <c r="HK45">
        <v>0</v>
      </c>
      <c r="HL45" t="s">
        <v>407</v>
      </c>
      <c r="HM45" t="s">
        <v>408</v>
      </c>
      <c r="HN45" t="s">
        <v>409</v>
      </c>
      <c r="HO45" t="s">
        <v>410</v>
      </c>
      <c r="HP45" t="s">
        <v>410</v>
      </c>
      <c r="HQ45" t="s">
        <v>409</v>
      </c>
      <c r="HR45">
        <v>0</v>
      </c>
      <c r="HS45">
        <v>100</v>
      </c>
      <c r="HT45">
        <v>100</v>
      </c>
      <c r="HU45">
        <v>15.729</v>
      </c>
      <c r="HV45">
        <v>2.423</v>
      </c>
      <c r="HW45">
        <v>11.81730469693087</v>
      </c>
      <c r="HX45">
        <v>0.01542267289107943</v>
      </c>
      <c r="HY45">
        <v>-6.329640684948402E-06</v>
      </c>
      <c r="HZ45">
        <v>1.140810577693691E-09</v>
      </c>
      <c r="IA45">
        <v>1.149552101351343</v>
      </c>
      <c r="IB45">
        <v>0.1101198971779786</v>
      </c>
      <c r="IC45">
        <v>-0.003534826394514762</v>
      </c>
      <c r="ID45">
        <v>8.753130318969657E-05</v>
      </c>
      <c r="IE45">
        <v>-6</v>
      </c>
      <c r="IF45">
        <v>1975</v>
      </c>
      <c r="IG45">
        <v>-0</v>
      </c>
      <c r="IH45">
        <v>19</v>
      </c>
      <c r="II45">
        <v>1.6</v>
      </c>
      <c r="IJ45">
        <v>1.3</v>
      </c>
      <c r="IK45">
        <v>1.05957</v>
      </c>
      <c r="IL45">
        <v>2.45117</v>
      </c>
      <c r="IM45">
        <v>1.42578</v>
      </c>
      <c r="IN45">
        <v>2.28394</v>
      </c>
      <c r="IO45">
        <v>1.54785</v>
      </c>
      <c r="IP45">
        <v>2.38892</v>
      </c>
      <c r="IQ45">
        <v>34.236</v>
      </c>
      <c r="IR45">
        <v>14.8413</v>
      </c>
      <c r="IS45">
        <v>18</v>
      </c>
      <c r="IT45">
        <v>623.6559999999999</v>
      </c>
      <c r="IU45">
        <v>437.653</v>
      </c>
      <c r="IV45">
        <v>20.8757</v>
      </c>
      <c r="IW45">
        <v>24.4891</v>
      </c>
      <c r="IX45">
        <v>30.0004</v>
      </c>
      <c r="IY45">
        <v>24.3977</v>
      </c>
      <c r="IZ45">
        <v>24.3424</v>
      </c>
      <c r="JA45">
        <v>21.2412</v>
      </c>
      <c r="JB45">
        <v>29.0081</v>
      </c>
      <c r="JC45">
        <v>86.8693</v>
      </c>
      <c r="JD45">
        <v>20.9926</v>
      </c>
      <c r="JE45">
        <v>409.635</v>
      </c>
      <c r="JF45">
        <v>19.5314</v>
      </c>
      <c r="JG45">
        <v>97.20569999999999</v>
      </c>
      <c r="JH45">
        <v>101.097</v>
      </c>
    </row>
    <row r="46" spans="1:268">
      <c r="A46">
        <v>30</v>
      </c>
      <c r="B46">
        <v>1657899941.6</v>
      </c>
      <c r="C46">
        <v>4342</v>
      </c>
      <c r="D46" t="s">
        <v>533</v>
      </c>
      <c r="E46" t="s">
        <v>534</v>
      </c>
      <c r="F46" t="s">
        <v>396</v>
      </c>
      <c r="G46" t="s">
        <v>397</v>
      </c>
      <c r="H46" t="s">
        <v>398</v>
      </c>
      <c r="J46" t="s">
        <v>399</v>
      </c>
      <c r="K46" t="s">
        <v>502</v>
      </c>
      <c r="L46" t="s">
        <v>503</v>
      </c>
      <c r="M46">
        <v>1657899941.6</v>
      </c>
      <c r="N46">
        <f>(O46)/1000</f>
        <v>0</v>
      </c>
      <c r="O46">
        <f>1000*CY46*AM46*(CU46-CV46)/(100*CN46*(1000-AM46*CU46))</f>
        <v>0</v>
      </c>
      <c r="P46">
        <f>CY46*AM46*(CT46-CS46*(1000-AM46*CV46)/(1000-AM46*CU46))/(100*CN46)</f>
        <v>0</v>
      </c>
      <c r="Q46">
        <f>CS46 - IF(AM46&gt;1, P46*CN46*100.0/(AO46*DG46), 0)</f>
        <v>0</v>
      </c>
      <c r="R46">
        <f>((X46-N46/2)*Q46-P46)/(X46+N46/2)</f>
        <v>0</v>
      </c>
      <c r="S46">
        <f>R46*(CZ46+DA46)/1000.0</f>
        <v>0</v>
      </c>
      <c r="T46">
        <f>(CS46 - IF(AM46&gt;1, P46*CN46*100.0/(AO46*DG46), 0))*(CZ46+DA46)/1000.0</f>
        <v>0</v>
      </c>
      <c r="U46">
        <f>2.0/((1/W46-1/V46)+SIGN(W46)*SQRT((1/W46-1/V46)*(1/W46-1/V46) + 4*CO46/((CO46+1)*(CO46+1))*(2*1/W46*1/V46-1/V46*1/V46)))</f>
        <v>0</v>
      </c>
      <c r="V46">
        <f>IF(LEFT(CP46,1)&lt;&gt;"0",IF(LEFT(CP46,1)="1",3.0,CQ46),$D$5+$E$5*(DG46*CZ46/($K$5*1000))+$F$5*(DG46*CZ46/($K$5*1000))*MAX(MIN(CN46,$J$5),$I$5)*MAX(MIN(CN46,$J$5),$I$5)+$G$5*MAX(MIN(CN46,$J$5),$I$5)*(DG46*CZ46/($K$5*1000))+$H$5*(DG46*CZ46/($K$5*1000))*(DG46*CZ46/($K$5*1000)))</f>
        <v>0</v>
      </c>
      <c r="W46">
        <f>N46*(1000-(1000*0.61365*exp(17.502*AA46/(240.97+AA46))/(CZ46+DA46)+CU46)/2)/(1000*0.61365*exp(17.502*AA46/(240.97+AA46))/(CZ46+DA46)-CU46)</f>
        <v>0</v>
      </c>
      <c r="X46">
        <f>1/((CO46+1)/(U46/1.6)+1/(V46/1.37)) + CO46/((CO46+1)/(U46/1.6) + CO46/(V46/1.37))</f>
        <v>0</v>
      </c>
      <c r="Y46">
        <f>(CJ46*CM46)</f>
        <v>0</v>
      </c>
      <c r="Z46">
        <f>(DB46+(Y46+2*0.95*5.67E-8*(((DB46+$B$7)+273)^4-(DB46+273)^4)-44100*N46)/(1.84*29.3*V46+8*0.95*5.67E-8*(DB46+273)^3))</f>
        <v>0</v>
      </c>
      <c r="AA46">
        <f>($C$7*DC46+$D$7*DD46+$E$7*Z46)</f>
        <v>0</v>
      </c>
      <c r="AB46">
        <f>0.61365*exp(17.502*AA46/(240.97+AA46))</f>
        <v>0</v>
      </c>
      <c r="AC46">
        <f>(AD46/AE46*100)</f>
        <v>0</v>
      </c>
      <c r="AD46">
        <f>CU46*(CZ46+DA46)/1000</f>
        <v>0</v>
      </c>
      <c r="AE46">
        <f>0.61365*exp(17.502*DB46/(240.97+DB46))</f>
        <v>0</v>
      </c>
      <c r="AF46">
        <f>(AB46-CU46*(CZ46+DA46)/1000)</f>
        <v>0</v>
      </c>
      <c r="AG46">
        <f>(-N46*44100)</f>
        <v>0</v>
      </c>
      <c r="AH46">
        <f>2*29.3*V46*0.92*(DB46-AA46)</f>
        <v>0</v>
      </c>
      <c r="AI46">
        <f>2*0.95*5.67E-8*(((DB46+$B$7)+273)^4-(AA46+273)^4)</f>
        <v>0</v>
      </c>
      <c r="AJ46">
        <f>Y46+AI46+AG46+AH46</f>
        <v>0</v>
      </c>
      <c r="AK46">
        <v>0</v>
      </c>
      <c r="AL46">
        <v>0</v>
      </c>
      <c r="AM46">
        <f>IF(AK46*$H$13&gt;=AO46,1.0,(AO46/(AO46-AK46*$H$13)))</f>
        <v>0</v>
      </c>
      <c r="AN46">
        <f>(AM46-1)*100</f>
        <v>0</v>
      </c>
      <c r="AO46">
        <f>MAX(0,($B$13+$C$13*DG46)/(1+$D$13*DG46)*CZ46/(DB46+273)*$E$13)</f>
        <v>0</v>
      </c>
      <c r="AP46" t="s">
        <v>402</v>
      </c>
      <c r="AQ46">
        <v>0</v>
      </c>
      <c r="AR46">
        <v>0</v>
      </c>
      <c r="AS46">
        <v>0</v>
      </c>
      <c r="AT46">
        <f>1-AR46/AS46</f>
        <v>0</v>
      </c>
      <c r="AU46">
        <v>-1</v>
      </c>
      <c r="AV46" t="s">
        <v>535</v>
      </c>
      <c r="AW46">
        <v>10468.5</v>
      </c>
      <c r="AX46">
        <v>594.7419644795734</v>
      </c>
      <c r="AY46">
        <v>807.5</v>
      </c>
      <c r="AZ46">
        <f>1-AX46/AY46</f>
        <v>0</v>
      </c>
      <c r="BA46">
        <v>0.5</v>
      </c>
      <c r="BB46">
        <f>CK46</f>
        <v>0</v>
      </c>
      <c r="BC46">
        <f>P46</f>
        <v>0</v>
      </c>
      <c r="BD46">
        <f>AZ46*BA46*BB46</f>
        <v>0</v>
      </c>
      <c r="BE46">
        <f>(BC46-AU46)/BB46</f>
        <v>0</v>
      </c>
      <c r="BF46">
        <f>(AS46-AY46)/AY46</f>
        <v>0</v>
      </c>
      <c r="BG46">
        <f>AR46/(AT46+AR46/AY46)</f>
        <v>0</v>
      </c>
      <c r="BH46" t="s">
        <v>402</v>
      </c>
      <c r="BI46">
        <v>0</v>
      </c>
      <c r="BJ46">
        <f>IF(BI46&lt;&gt;0, BI46, BG46)</f>
        <v>0</v>
      </c>
      <c r="BK46">
        <f>1-BJ46/AY46</f>
        <v>0</v>
      </c>
      <c r="BL46">
        <f>(AY46-AX46)/(AY46-BJ46)</f>
        <v>0</v>
      </c>
      <c r="BM46">
        <f>(AS46-AY46)/(AS46-BJ46)</f>
        <v>0</v>
      </c>
      <c r="BN46">
        <f>(AY46-AX46)/(AY46-AR46)</f>
        <v>0</v>
      </c>
      <c r="BO46">
        <f>(AS46-AY46)/(AS46-AR46)</f>
        <v>0</v>
      </c>
      <c r="BP46">
        <f>(BL46*BJ46/AX46)</f>
        <v>0</v>
      </c>
      <c r="BQ46">
        <f>(1-BP46)</f>
        <v>0</v>
      </c>
      <c r="BR46" t="s">
        <v>402</v>
      </c>
      <c r="BS46" t="s">
        <v>402</v>
      </c>
      <c r="BT46" t="s">
        <v>402</v>
      </c>
      <c r="BU46" t="s">
        <v>402</v>
      </c>
      <c r="BV46" t="s">
        <v>402</v>
      </c>
      <c r="BW46" t="s">
        <v>402</v>
      </c>
      <c r="BX46" t="s">
        <v>402</v>
      </c>
      <c r="BY46" t="s">
        <v>402</v>
      </c>
      <c r="BZ46" t="s">
        <v>402</v>
      </c>
      <c r="CA46" t="s">
        <v>402</v>
      </c>
      <c r="CB46" t="s">
        <v>402</v>
      </c>
      <c r="CC46" t="s">
        <v>402</v>
      </c>
      <c r="CD46" t="s">
        <v>402</v>
      </c>
      <c r="CE46" t="s">
        <v>402</v>
      </c>
      <c r="CF46" t="s">
        <v>402</v>
      </c>
      <c r="CG46" t="s">
        <v>402</v>
      </c>
      <c r="CH46" t="s">
        <v>402</v>
      </c>
      <c r="CI46" t="s">
        <v>402</v>
      </c>
      <c r="CJ46">
        <f>$B$11*DH46+$C$11*DI46+$F$11*DT46*(1-DW46)</f>
        <v>0</v>
      </c>
      <c r="CK46">
        <f>CJ46*CL46</f>
        <v>0</v>
      </c>
      <c r="CL46">
        <f>($B$11*$D$9+$C$11*$D$9+$F$11*((EG46+DY46)/MAX(EG46+DY46+EH46, 0.1)*$I$9+EH46/MAX(EG46+DY46+EH46, 0.1)*$J$9))/($B$11+$C$11+$F$11)</f>
        <v>0</v>
      </c>
      <c r="CM46">
        <f>($B$11*$K$9+$C$11*$K$9+$F$11*((EG46+DY46)/MAX(EG46+DY46+EH46, 0.1)*$P$9+EH46/MAX(EG46+DY46+EH46, 0.1)*$Q$9))/($B$11+$C$11+$F$11)</f>
        <v>0</v>
      </c>
      <c r="CN46">
        <v>6</v>
      </c>
      <c r="CO46">
        <v>0.5</v>
      </c>
      <c r="CP46" t="s">
        <v>404</v>
      </c>
      <c r="CQ46">
        <v>2</v>
      </c>
      <c r="CR46">
        <v>1657899941.6</v>
      </c>
      <c r="CS46">
        <v>399.927</v>
      </c>
      <c r="CT46">
        <v>412.578</v>
      </c>
      <c r="CU46">
        <v>21.2771</v>
      </c>
      <c r="CV46">
        <v>19.6181</v>
      </c>
      <c r="CW46">
        <v>384.309</v>
      </c>
      <c r="CX46">
        <v>18.7469</v>
      </c>
      <c r="CY46">
        <v>600.3680000000001</v>
      </c>
      <c r="CZ46">
        <v>101.399</v>
      </c>
      <c r="DA46">
        <v>0.10014</v>
      </c>
      <c r="DB46">
        <v>23.3149</v>
      </c>
      <c r="DC46">
        <v>24.9849</v>
      </c>
      <c r="DD46">
        <v>999.9</v>
      </c>
      <c r="DE46">
        <v>0</v>
      </c>
      <c r="DF46">
        <v>0</v>
      </c>
      <c r="DG46">
        <v>10005</v>
      </c>
      <c r="DH46">
        <v>0</v>
      </c>
      <c r="DI46">
        <v>1820.56</v>
      </c>
      <c r="DJ46">
        <v>-12.6506</v>
      </c>
      <c r="DK46">
        <v>408.621</v>
      </c>
      <c r="DL46">
        <v>420.834</v>
      </c>
      <c r="DM46">
        <v>1.65903</v>
      </c>
      <c r="DN46">
        <v>412.578</v>
      </c>
      <c r="DO46">
        <v>19.6181</v>
      </c>
      <c r="DP46">
        <v>2.15748</v>
      </c>
      <c r="DQ46">
        <v>1.98925</v>
      </c>
      <c r="DR46">
        <v>18.65</v>
      </c>
      <c r="DS46">
        <v>17.3591</v>
      </c>
      <c r="DT46">
        <v>1499.99</v>
      </c>
      <c r="DU46">
        <v>0.972996</v>
      </c>
      <c r="DV46">
        <v>0.0270037</v>
      </c>
      <c r="DW46">
        <v>0</v>
      </c>
      <c r="DX46">
        <v>706.3630000000001</v>
      </c>
      <c r="DY46">
        <v>4.99931</v>
      </c>
      <c r="DZ46">
        <v>17214.8</v>
      </c>
      <c r="EA46">
        <v>13259.2</v>
      </c>
      <c r="EB46">
        <v>37.187</v>
      </c>
      <c r="EC46">
        <v>39.875</v>
      </c>
      <c r="ED46">
        <v>36.812</v>
      </c>
      <c r="EE46">
        <v>40.562</v>
      </c>
      <c r="EF46">
        <v>39.125</v>
      </c>
      <c r="EG46">
        <v>1454.62</v>
      </c>
      <c r="EH46">
        <v>40.37</v>
      </c>
      <c r="EI46">
        <v>0</v>
      </c>
      <c r="EJ46">
        <v>94.69999980926514</v>
      </c>
      <c r="EK46">
        <v>0</v>
      </c>
      <c r="EL46">
        <v>594.7419644795734</v>
      </c>
      <c r="EM46">
        <v>1.352974420058574</v>
      </c>
      <c r="EN46">
        <v>24.27605258582814</v>
      </c>
      <c r="EO46">
        <v>29689.15509665746</v>
      </c>
      <c r="EP46">
        <v>15</v>
      </c>
      <c r="EQ46">
        <v>1657899865.6</v>
      </c>
      <c r="ER46" t="s">
        <v>532</v>
      </c>
      <c r="ES46">
        <v>1657899865.6</v>
      </c>
      <c r="ET46">
        <v>1657899864.1</v>
      </c>
      <c r="EU46">
        <v>25</v>
      </c>
      <c r="EV46">
        <v>-1.257</v>
      </c>
      <c r="EW46">
        <v>-0.018</v>
      </c>
      <c r="EX46">
        <v>15.729</v>
      </c>
      <c r="EY46">
        <v>2.423</v>
      </c>
      <c r="EZ46">
        <v>410</v>
      </c>
      <c r="FA46">
        <v>20</v>
      </c>
      <c r="FB46">
        <v>0.16</v>
      </c>
      <c r="FC46">
        <v>0.2</v>
      </c>
      <c r="FD46">
        <v>-9.974902965243988</v>
      </c>
      <c r="FE46">
        <v>-0.08722104499502403</v>
      </c>
      <c r="FF46">
        <v>64.08743889807675</v>
      </c>
      <c r="FG46">
        <v>1</v>
      </c>
      <c r="FH46">
        <v>2.588419979225502</v>
      </c>
      <c r="FI46">
        <v>0.0004598698123185108</v>
      </c>
      <c r="FJ46">
        <v>3.136535670417337</v>
      </c>
      <c r="FK46">
        <v>1</v>
      </c>
      <c r="FL46">
        <v>2</v>
      </c>
      <c r="FM46">
        <v>2</v>
      </c>
      <c r="FN46" t="s">
        <v>406</v>
      </c>
      <c r="FO46">
        <v>3.18159</v>
      </c>
      <c r="FP46">
        <v>2.79715</v>
      </c>
      <c r="FQ46">
        <v>0.09906470000000001</v>
      </c>
      <c r="FR46">
        <v>0.105145</v>
      </c>
      <c r="FS46">
        <v>0.102722</v>
      </c>
      <c r="FT46">
        <v>0.106264</v>
      </c>
      <c r="FU46">
        <v>28346.2</v>
      </c>
      <c r="FV46">
        <v>22291.7</v>
      </c>
      <c r="FW46">
        <v>29522.4</v>
      </c>
      <c r="FX46">
        <v>24347.7</v>
      </c>
      <c r="FY46">
        <v>33830.3</v>
      </c>
      <c r="FZ46">
        <v>31775.8</v>
      </c>
      <c r="GA46">
        <v>41445.9</v>
      </c>
      <c r="GB46">
        <v>39733.1</v>
      </c>
      <c r="GC46">
        <v>2.20447</v>
      </c>
      <c r="GD46">
        <v>1.93517</v>
      </c>
      <c r="GE46">
        <v>0.188254</v>
      </c>
      <c r="GF46">
        <v>0</v>
      </c>
      <c r="GG46">
        <v>21.888</v>
      </c>
      <c r="GH46">
        <v>999.9</v>
      </c>
      <c r="GI46">
        <v>60.9</v>
      </c>
      <c r="GJ46">
        <v>30.8</v>
      </c>
      <c r="GK46">
        <v>26.7873</v>
      </c>
      <c r="GL46">
        <v>62.5387</v>
      </c>
      <c r="GM46">
        <v>39.9359</v>
      </c>
      <c r="GN46">
        <v>1</v>
      </c>
      <c r="GO46">
        <v>-0.20987</v>
      </c>
      <c r="GP46">
        <v>-0.66537</v>
      </c>
      <c r="GQ46">
        <v>20.2636</v>
      </c>
      <c r="GR46">
        <v>5.22822</v>
      </c>
      <c r="GS46">
        <v>11.9032</v>
      </c>
      <c r="GT46">
        <v>4.9639</v>
      </c>
      <c r="GU46">
        <v>3.292</v>
      </c>
      <c r="GV46">
        <v>9999</v>
      </c>
      <c r="GW46">
        <v>9999</v>
      </c>
      <c r="GX46">
        <v>9999</v>
      </c>
      <c r="GY46">
        <v>999.9</v>
      </c>
      <c r="GZ46">
        <v>1.87698</v>
      </c>
      <c r="HA46">
        <v>1.87531</v>
      </c>
      <c r="HB46">
        <v>1.87393</v>
      </c>
      <c r="HC46">
        <v>1.87317</v>
      </c>
      <c r="HD46">
        <v>1.87469</v>
      </c>
      <c r="HE46">
        <v>1.86958</v>
      </c>
      <c r="HF46">
        <v>1.87378</v>
      </c>
      <c r="HG46">
        <v>1.87897</v>
      </c>
      <c r="HH46">
        <v>0</v>
      </c>
      <c r="HI46">
        <v>0</v>
      </c>
      <c r="HJ46">
        <v>0</v>
      </c>
      <c r="HK46">
        <v>0</v>
      </c>
      <c r="HL46" t="s">
        <v>407</v>
      </c>
      <c r="HM46" t="s">
        <v>408</v>
      </c>
      <c r="HN46" t="s">
        <v>409</v>
      </c>
      <c r="HO46" t="s">
        <v>410</v>
      </c>
      <c r="HP46" t="s">
        <v>410</v>
      </c>
      <c r="HQ46" t="s">
        <v>409</v>
      </c>
      <c r="HR46">
        <v>0</v>
      </c>
      <c r="HS46">
        <v>100</v>
      </c>
      <c r="HT46">
        <v>100</v>
      </c>
      <c r="HU46">
        <v>15.618</v>
      </c>
      <c r="HV46">
        <v>2.5302</v>
      </c>
      <c r="HW46">
        <v>10.56084325748399</v>
      </c>
      <c r="HX46">
        <v>0.01542267289107943</v>
      </c>
      <c r="HY46">
        <v>-6.329640684948402E-06</v>
      </c>
      <c r="HZ46">
        <v>1.140810577693691E-09</v>
      </c>
      <c r="IA46">
        <v>1.131381007410213</v>
      </c>
      <c r="IB46">
        <v>0.1101198971779786</v>
      </c>
      <c r="IC46">
        <v>-0.003534826394514762</v>
      </c>
      <c r="ID46">
        <v>8.753130318969657E-05</v>
      </c>
      <c r="IE46">
        <v>-6</v>
      </c>
      <c r="IF46">
        <v>1975</v>
      </c>
      <c r="IG46">
        <v>-0</v>
      </c>
      <c r="IH46">
        <v>19</v>
      </c>
      <c r="II46">
        <v>1.3</v>
      </c>
      <c r="IJ46">
        <v>1.3</v>
      </c>
      <c r="IK46">
        <v>1.06079</v>
      </c>
      <c r="IL46">
        <v>2.43286</v>
      </c>
      <c r="IM46">
        <v>1.42578</v>
      </c>
      <c r="IN46">
        <v>2.28394</v>
      </c>
      <c r="IO46">
        <v>1.54785</v>
      </c>
      <c r="IP46">
        <v>2.39624</v>
      </c>
      <c r="IQ46">
        <v>34.2814</v>
      </c>
      <c r="IR46">
        <v>14.8675</v>
      </c>
      <c r="IS46">
        <v>18</v>
      </c>
      <c r="IT46">
        <v>624.782</v>
      </c>
      <c r="IU46">
        <v>437.701</v>
      </c>
      <c r="IV46">
        <v>23.1066</v>
      </c>
      <c r="IW46">
        <v>24.4893</v>
      </c>
      <c r="IX46">
        <v>30.0002</v>
      </c>
      <c r="IY46">
        <v>24.4337</v>
      </c>
      <c r="IZ46">
        <v>24.3731</v>
      </c>
      <c r="JA46">
        <v>21.2688</v>
      </c>
      <c r="JB46">
        <v>29.0088</v>
      </c>
      <c r="JC46">
        <v>84.9735</v>
      </c>
      <c r="JD46">
        <v>23.0938</v>
      </c>
      <c r="JE46">
        <v>412.49</v>
      </c>
      <c r="JF46">
        <v>19.6165</v>
      </c>
      <c r="JG46">
        <v>97.1815</v>
      </c>
      <c r="JH46">
        <v>101.08</v>
      </c>
    </row>
    <row r="47" spans="1:268">
      <c r="A47">
        <v>31</v>
      </c>
      <c r="B47">
        <v>1657900018.6</v>
      </c>
      <c r="C47">
        <v>4419</v>
      </c>
      <c r="D47" t="s">
        <v>536</v>
      </c>
      <c r="E47" t="s">
        <v>537</v>
      </c>
      <c r="F47" t="s">
        <v>396</v>
      </c>
      <c r="G47" t="s">
        <v>397</v>
      </c>
      <c r="H47" t="s">
        <v>398</v>
      </c>
      <c r="J47" t="s">
        <v>399</v>
      </c>
      <c r="K47" t="s">
        <v>502</v>
      </c>
      <c r="L47" t="s">
        <v>503</v>
      </c>
      <c r="M47">
        <v>1657900018.6</v>
      </c>
      <c r="N47">
        <f>(O47)/1000</f>
        <v>0</v>
      </c>
      <c r="O47">
        <f>1000*CY47*AM47*(CU47-CV47)/(100*CN47*(1000-AM47*CU47))</f>
        <v>0</v>
      </c>
      <c r="P47">
        <f>CY47*AM47*(CT47-CS47*(1000-AM47*CV47)/(1000-AM47*CU47))/(100*CN47)</f>
        <v>0</v>
      </c>
      <c r="Q47">
        <f>CS47 - IF(AM47&gt;1, P47*CN47*100.0/(AO47*DG47), 0)</f>
        <v>0</v>
      </c>
      <c r="R47">
        <f>((X47-N47/2)*Q47-P47)/(X47+N47/2)</f>
        <v>0</v>
      </c>
      <c r="S47">
        <f>R47*(CZ47+DA47)/1000.0</f>
        <v>0</v>
      </c>
      <c r="T47">
        <f>(CS47 - IF(AM47&gt;1, P47*CN47*100.0/(AO47*DG47), 0))*(CZ47+DA47)/1000.0</f>
        <v>0</v>
      </c>
      <c r="U47">
        <f>2.0/((1/W47-1/V47)+SIGN(W47)*SQRT((1/W47-1/V47)*(1/W47-1/V47) + 4*CO47/((CO47+1)*(CO47+1))*(2*1/W47*1/V47-1/V47*1/V47)))</f>
        <v>0</v>
      </c>
      <c r="V47">
        <f>IF(LEFT(CP47,1)&lt;&gt;"0",IF(LEFT(CP47,1)="1",3.0,CQ47),$D$5+$E$5*(DG47*CZ47/($K$5*1000))+$F$5*(DG47*CZ47/($K$5*1000))*MAX(MIN(CN47,$J$5),$I$5)*MAX(MIN(CN47,$J$5),$I$5)+$G$5*MAX(MIN(CN47,$J$5),$I$5)*(DG47*CZ47/($K$5*1000))+$H$5*(DG47*CZ47/($K$5*1000))*(DG47*CZ47/($K$5*1000)))</f>
        <v>0</v>
      </c>
      <c r="W47">
        <f>N47*(1000-(1000*0.61365*exp(17.502*AA47/(240.97+AA47))/(CZ47+DA47)+CU47)/2)/(1000*0.61365*exp(17.502*AA47/(240.97+AA47))/(CZ47+DA47)-CU47)</f>
        <v>0</v>
      </c>
      <c r="X47">
        <f>1/((CO47+1)/(U47/1.6)+1/(V47/1.37)) + CO47/((CO47+1)/(U47/1.6) + CO47/(V47/1.37))</f>
        <v>0</v>
      </c>
      <c r="Y47">
        <f>(CJ47*CM47)</f>
        <v>0</v>
      </c>
      <c r="Z47">
        <f>(DB47+(Y47+2*0.95*5.67E-8*(((DB47+$B$7)+273)^4-(DB47+273)^4)-44100*N47)/(1.84*29.3*V47+8*0.95*5.67E-8*(DB47+273)^3))</f>
        <v>0</v>
      </c>
      <c r="AA47">
        <f>($C$7*DC47+$D$7*DD47+$E$7*Z47)</f>
        <v>0</v>
      </c>
      <c r="AB47">
        <f>0.61365*exp(17.502*AA47/(240.97+AA47))</f>
        <v>0</v>
      </c>
      <c r="AC47">
        <f>(AD47/AE47*100)</f>
        <v>0</v>
      </c>
      <c r="AD47">
        <f>CU47*(CZ47+DA47)/1000</f>
        <v>0</v>
      </c>
      <c r="AE47">
        <f>0.61365*exp(17.502*DB47/(240.97+DB47))</f>
        <v>0</v>
      </c>
      <c r="AF47">
        <f>(AB47-CU47*(CZ47+DA47)/1000)</f>
        <v>0</v>
      </c>
      <c r="AG47">
        <f>(-N47*44100)</f>
        <v>0</v>
      </c>
      <c r="AH47">
        <f>2*29.3*V47*0.92*(DB47-AA47)</f>
        <v>0</v>
      </c>
      <c r="AI47">
        <f>2*0.95*5.67E-8*(((DB47+$B$7)+273)^4-(AA47+273)^4)</f>
        <v>0</v>
      </c>
      <c r="AJ47">
        <f>Y47+AI47+AG47+AH47</f>
        <v>0</v>
      </c>
      <c r="AK47">
        <v>0</v>
      </c>
      <c r="AL47">
        <v>0</v>
      </c>
      <c r="AM47">
        <f>IF(AK47*$H$13&gt;=AO47,1.0,(AO47/(AO47-AK47*$H$13)))</f>
        <v>0</v>
      </c>
      <c r="AN47">
        <f>(AM47-1)*100</f>
        <v>0</v>
      </c>
      <c r="AO47">
        <f>MAX(0,($B$13+$C$13*DG47)/(1+$D$13*DG47)*CZ47/(DB47+273)*$E$13)</f>
        <v>0</v>
      </c>
      <c r="AP47" t="s">
        <v>402</v>
      </c>
      <c r="AQ47">
        <v>0</v>
      </c>
      <c r="AR47">
        <v>0</v>
      </c>
      <c r="AS47">
        <v>0</v>
      </c>
      <c r="AT47">
        <f>1-AR47/AS47</f>
        <v>0</v>
      </c>
      <c r="AU47">
        <v>-1</v>
      </c>
      <c r="AV47" t="s">
        <v>538</v>
      </c>
      <c r="AW47">
        <v>10467.5</v>
      </c>
      <c r="AX47">
        <v>596.191265569144</v>
      </c>
      <c r="AY47">
        <v>818.6</v>
      </c>
      <c r="AZ47">
        <f>1-AX47/AY47</f>
        <v>0</v>
      </c>
      <c r="BA47">
        <v>0.5</v>
      </c>
      <c r="BB47">
        <f>CK47</f>
        <v>0</v>
      </c>
      <c r="BC47">
        <f>P47</f>
        <v>0</v>
      </c>
      <c r="BD47">
        <f>AZ47*BA47*BB47</f>
        <v>0</v>
      </c>
      <c r="BE47">
        <f>(BC47-AU47)/BB47</f>
        <v>0</v>
      </c>
      <c r="BF47">
        <f>(AS47-AY47)/AY47</f>
        <v>0</v>
      </c>
      <c r="BG47">
        <f>AR47/(AT47+AR47/AY47)</f>
        <v>0</v>
      </c>
      <c r="BH47" t="s">
        <v>402</v>
      </c>
      <c r="BI47">
        <v>0</v>
      </c>
      <c r="BJ47">
        <f>IF(BI47&lt;&gt;0, BI47, BG47)</f>
        <v>0</v>
      </c>
      <c r="BK47">
        <f>1-BJ47/AY47</f>
        <v>0</v>
      </c>
      <c r="BL47">
        <f>(AY47-AX47)/(AY47-BJ47)</f>
        <v>0</v>
      </c>
      <c r="BM47">
        <f>(AS47-AY47)/(AS47-BJ47)</f>
        <v>0</v>
      </c>
      <c r="BN47">
        <f>(AY47-AX47)/(AY47-AR47)</f>
        <v>0</v>
      </c>
      <c r="BO47">
        <f>(AS47-AY47)/(AS47-AR47)</f>
        <v>0</v>
      </c>
      <c r="BP47">
        <f>(BL47*BJ47/AX47)</f>
        <v>0</v>
      </c>
      <c r="BQ47">
        <f>(1-BP47)</f>
        <v>0</v>
      </c>
      <c r="BR47" t="s">
        <v>402</v>
      </c>
      <c r="BS47" t="s">
        <v>402</v>
      </c>
      <c r="BT47" t="s">
        <v>402</v>
      </c>
      <c r="BU47" t="s">
        <v>402</v>
      </c>
      <c r="BV47" t="s">
        <v>402</v>
      </c>
      <c r="BW47" t="s">
        <v>402</v>
      </c>
      <c r="BX47" t="s">
        <v>402</v>
      </c>
      <c r="BY47" t="s">
        <v>402</v>
      </c>
      <c r="BZ47" t="s">
        <v>402</v>
      </c>
      <c r="CA47" t="s">
        <v>402</v>
      </c>
      <c r="CB47" t="s">
        <v>402</v>
      </c>
      <c r="CC47" t="s">
        <v>402</v>
      </c>
      <c r="CD47" t="s">
        <v>402</v>
      </c>
      <c r="CE47" t="s">
        <v>402</v>
      </c>
      <c r="CF47" t="s">
        <v>402</v>
      </c>
      <c r="CG47" t="s">
        <v>402</v>
      </c>
      <c r="CH47" t="s">
        <v>402</v>
      </c>
      <c r="CI47" t="s">
        <v>402</v>
      </c>
      <c r="CJ47">
        <f>$B$11*DH47+$C$11*DI47+$F$11*DT47*(1-DW47)</f>
        <v>0</v>
      </c>
      <c r="CK47">
        <f>CJ47*CL47</f>
        <v>0</v>
      </c>
      <c r="CL47">
        <f>($B$11*$D$9+$C$11*$D$9+$F$11*((EG47+DY47)/MAX(EG47+DY47+EH47, 0.1)*$I$9+EH47/MAX(EG47+DY47+EH47, 0.1)*$J$9))/($B$11+$C$11+$F$11)</f>
        <v>0</v>
      </c>
      <c r="CM47">
        <f>($B$11*$K$9+$C$11*$K$9+$F$11*((EG47+DY47)/MAX(EG47+DY47+EH47, 0.1)*$P$9+EH47/MAX(EG47+DY47+EH47, 0.1)*$Q$9))/($B$11+$C$11+$F$11)</f>
        <v>0</v>
      </c>
      <c r="CN47">
        <v>6</v>
      </c>
      <c r="CO47">
        <v>0.5</v>
      </c>
      <c r="CP47" t="s">
        <v>404</v>
      </c>
      <c r="CQ47">
        <v>2</v>
      </c>
      <c r="CR47">
        <v>1657900018.6</v>
      </c>
      <c r="CS47">
        <v>598.783</v>
      </c>
      <c r="CT47">
        <v>614.419</v>
      </c>
      <c r="CU47">
        <v>21.2686</v>
      </c>
      <c r="CV47">
        <v>19.5291</v>
      </c>
      <c r="CW47">
        <v>580.448</v>
      </c>
      <c r="CX47">
        <v>18.739</v>
      </c>
      <c r="CY47">
        <v>600.346</v>
      </c>
      <c r="CZ47">
        <v>101.4</v>
      </c>
      <c r="DA47">
        <v>0.100319</v>
      </c>
      <c r="DB47">
        <v>23.7003</v>
      </c>
      <c r="DC47">
        <v>25.375</v>
      </c>
      <c r="DD47">
        <v>999.9</v>
      </c>
      <c r="DE47">
        <v>0</v>
      </c>
      <c r="DF47">
        <v>0</v>
      </c>
      <c r="DG47">
        <v>9981.25</v>
      </c>
      <c r="DH47">
        <v>0</v>
      </c>
      <c r="DI47">
        <v>1826.53</v>
      </c>
      <c r="DJ47">
        <v>-16.3677</v>
      </c>
      <c r="DK47">
        <v>611.047</v>
      </c>
      <c r="DL47">
        <v>626.657</v>
      </c>
      <c r="DM47">
        <v>1.73949</v>
      </c>
      <c r="DN47">
        <v>614.419</v>
      </c>
      <c r="DO47">
        <v>19.5291</v>
      </c>
      <c r="DP47">
        <v>2.15664</v>
      </c>
      <c r="DQ47">
        <v>1.98025</v>
      </c>
      <c r="DR47">
        <v>18.6438</v>
      </c>
      <c r="DS47">
        <v>17.2873</v>
      </c>
      <c r="DT47">
        <v>1499.99</v>
      </c>
      <c r="DU47">
        <v>0.972996</v>
      </c>
      <c r="DV47">
        <v>0.0270037</v>
      </c>
      <c r="DW47">
        <v>0</v>
      </c>
      <c r="DX47">
        <v>716.367</v>
      </c>
      <c r="DY47">
        <v>4.99931</v>
      </c>
      <c r="DZ47">
        <v>17393</v>
      </c>
      <c r="EA47">
        <v>13259.1</v>
      </c>
      <c r="EB47">
        <v>37.875</v>
      </c>
      <c r="EC47">
        <v>40.5</v>
      </c>
      <c r="ED47">
        <v>37.75</v>
      </c>
      <c r="EE47">
        <v>42</v>
      </c>
      <c r="EF47">
        <v>39.812</v>
      </c>
      <c r="EG47">
        <v>1454.62</v>
      </c>
      <c r="EH47">
        <v>40.37</v>
      </c>
      <c r="EI47">
        <v>0</v>
      </c>
      <c r="EJ47">
        <v>76.89999985694885</v>
      </c>
      <c r="EK47">
        <v>0</v>
      </c>
      <c r="EL47">
        <v>596.191265569144</v>
      </c>
      <c r="EM47">
        <v>1.368515514803352</v>
      </c>
      <c r="EN47">
        <v>20.38480471570272</v>
      </c>
      <c r="EO47">
        <v>29552.70945155221</v>
      </c>
      <c r="EP47">
        <v>15</v>
      </c>
      <c r="EQ47">
        <v>1657900041.6</v>
      </c>
      <c r="ER47" t="s">
        <v>539</v>
      </c>
      <c r="ES47">
        <v>1657900041.6</v>
      </c>
      <c r="ET47">
        <v>1657899864.1</v>
      </c>
      <c r="EU47">
        <v>26</v>
      </c>
      <c r="EV47">
        <v>0.585</v>
      </c>
      <c r="EW47">
        <v>-0.018</v>
      </c>
      <c r="EX47">
        <v>18.335</v>
      </c>
      <c r="EY47">
        <v>2.423</v>
      </c>
      <c r="EZ47">
        <v>615</v>
      </c>
      <c r="FA47">
        <v>20</v>
      </c>
      <c r="FB47">
        <v>0.18</v>
      </c>
      <c r="FC47">
        <v>0.2</v>
      </c>
      <c r="FD47">
        <v>-10.2490287537015</v>
      </c>
      <c r="FE47">
        <v>-0.09195398254059012</v>
      </c>
      <c r="FF47">
        <v>63.87169100045023</v>
      </c>
      <c r="FG47">
        <v>1</v>
      </c>
      <c r="FH47">
        <v>2.578586960741475</v>
      </c>
      <c r="FI47">
        <v>0.0002413027594186595</v>
      </c>
      <c r="FJ47">
        <v>3.118822321393985</v>
      </c>
      <c r="FK47">
        <v>1</v>
      </c>
      <c r="FL47">
        <v>2</v>
      </c>
      <c r="FM47">
        <v>2</v>
      </c>
      <c r="FN47" t="s">
        <v>406</v>
      </c>
      <c r="FO47">
        <v>3.18157</v>
      </c>
      <c r="FP47">
        <v>2.79712</v>
      </c>
      <c r="FQ47">
        <v>0.134309</v>
      </c>
      <c r="FR47">
        <v>0.140469</v>
      </c>
      <c r="FS47">
        <v>0.102692</v>
      </c>
      <c r="FT47">
        <v>0.105926</v>
      </c>
      <c r="FU47">
        <v>27237.5</v>
      </c>
      <c r="FV47">
        <v>21413.2</v>
      </c>
      <c r="FW47">
        <v>29521.5</v>
      </c>
      <c r="FX47">
        <v>24348.5</v>
      </c>
      <c r="FY47">
        <v>33831.7</v>
      </c>
      <c r="FZ47">
        <v>31790</v>
      </c>
      <c r="GA47">
        <v>41444.6</v>
      </c>
      <c r="GB47">
        <v>39734</v>
      </c>
      <c r="GC47">
        <v>2.2043</v>
      </c>
      <c r="GD47">
        <v>1.9364</v>
      </c>
      <c r="GE47">
        <v>0.212282</v>
      </c>
      <c r="GF47">
        <v>0</v>
      </c>
      <c r="GG47">
        <v>21.884</v>
      </c>
      <c r="GH47">
        <v>999.9</v>
      </c>
      <c r="GI47">
        <v>60.3</v>
      </c>
      <c r="GJ47">
        <v>31</v>
      </c>
      <c r="GK47">
        <v>26.8261</v>
      </c>
      <c r="GL47">
        <v>62.7287</v>
      </c>
      <c r="GM47">
        <v>40.0441</v>
      </c>
      <c r="GN47">
        <v>1</v>
      </c>
      <c r="GO47">
        <v>-0.208</v>
      </c>
      <c r="GP47">
        <v>1.52429</v>
      </c>
      <c r="GQ47">
        <v>20.2544</v>
      </c>
      <c r="GR47">
        <v>5.22912</v>
      </c>
      <c r="GS47">
        <v>11.9021</v>
      </c>
      <c r="GT47">
        <v>4.9655</v>
      </c>
      <c r="GU47">
        <v>3.292</v>
      </c>
      <c r="GV47">
        <v>9999</v>
      </c>
      <c r="GW47">
        <v>9999</v>
      </c>
      <c r="GX47">
        <v>9999</v>
      </c>
      <c r="GY47">
        <v>999.9</v>
      </c>
      <c r="GZ47">
        <v>1.87698</v>
      </c>
      <c r="HA47">
        <v>1.87531</v>
      </c>
      <c r="HB47">
        <v>1.87394</v>
      </c>
      <c r="HC47">
        <v>1.87314</v>
      </c>
      <c r="HD47">
        <v>1.87467</v>
      </c>
      <c r="HE47">
        <v>1.86959</v>
      </c>
      <c r="HF47">
        <v>1.87379</v>
      </c>
      <c r="HG47">
        <v>1.87895</v>
      </c>
      <c r="HH47">
        <v>0</v>
      </c>
      <c r="HI47">
        <v>0</v>
      </c>
      <c r="HJ47">
        <v>0</v>
      </c>
      <c r="HK47">
        <v>0</v>
      </c>
      <c r="HL47" t="s">
        <v>407</v>
      </c>
      <c r="HM47" t="s">
        <v>408</v>
      </c>
      <c r="HN47" t="s">
        <v>409</v>
      </c>
      <c r="HO47" t="s">
        <v>410</v>
      </c>
      <c r="HP47" t="s">
        <v>410</v>
      </c>
      <c r="HQ47" t="s">
        <v>409</v>
      </c>
      <c r="HR47">
        <v>0</v>
      </c>
      <c r="HS47">
        <v>100</v>
      </c>
      <c r="HT47">
        <v>100</v>
      </c>
      <c r="HU47">
        <v>18.335</v>
      </c>
      <c r="HV47">
        <v>2.5296</v>
      </c>
      <c r="HW47">
        <v>10.56084325748399</v>
      </c>
      <c r="HX47">
        <v>0.01542267289107943</v>
      </c>
      <c r="HY47">
        <v>-6.329640684948402E-06</v>
      </c>
      <c r="HZ47">
        <v>1.140810577693691E-09</v>
      </c>
      <c r="IA47">
        <v>1.131381007410213</v>
      </c>
      <c r="IB47">
        <v>0.1101198971779786</v>
      </c>
      <c r="IC47">
        <v>-0.003534826394514762</v>
      </c>
      <c r="ID47">
        <v>8.753130318969657E-05</v>
      </c>
      <c r="IE47">
        <v>-6</v>
      </c>
      <c r="IF47">
        <v>1975</v>
      </c>
      <c r="IG47">
        <v>-0</v>
      </c>
      <c r="IH47">
        <v>19</v>
      </c>
      <c r="II47">
        <v>2.5</v>
      </c>
      <c r="IJ47">
        <v>2.6</v>
      </c>
      <c r="IK47">
        <v>1.46851</v>
      </c>
      <c r="IL47">
        <v>2.41821</v>
      </c>
      <c r="IM47">
        <v>1.42578</v>
      </c>
      <c r="IN47">
        <v>2.28394</v>
      </c>
      <c r="IO47">
        <v>1.54785</v>
      </c>
      <c r="IP47">
        <v>2.3938</v>
      </c>
      <c r="IQ47">
        <v>34.2587</v>
      </c>
      <c r="IR47">
        <v>14.8413</v>
      </c>
      <c r="IS47">
        <v>18</v>
      </c>
      <c r="IT47">
        <v>624.61</v>
      </c>
      <c r="IU47">
        <v>438.402</v>
      </c>
      <c r="IV47">
        <v>22.5201</v>
      </c>
      <c r="IW47">
        <v>24.4564</v>
      </c>
      <c r="IX47">
        <v>30.0014</v>
      </c>
      <c r="IY47">
        <v>24.4296</v>
      </c>
      <c r="IZ47">
        <v>24.3731</v>
      </c>
      <c r="JA47">
        <v>29.4229</v>
      </c>
      <c r="JB47">
        <v>28.9767</v>
      </c>
      <c r="JC47">
        <v>83.0966</v>
      </c>
      <c r="JD47">
        <v>22.0837</v>
      </c>
      <c r="JE47">
        <v>614.838</v>
      </c>
      <c r="JF47">
        <v>19.5464</v>
      </c>
      <c r="JG47">
        <v>97.1784</v>
      </c>
      <c r="JH47">
        <v>101.082</v>
      </c>
    </row>
    <row r="48" spans="1:268">
      <c r="A48">
        <v>32</v>
      </c>
      <c r="B48">
        <v>1657900117.6</v>
      </c>
      <c r="C48">
        <v>4518</v>
      </c>
      <c r="D48" t="s">
        <v>540</v>
      </c>
      <c r="E48" t="s">
        <v>541</v>
      </c>
      <c r="F48" t="s">
        <v>396</v>
      </c>
      <c r="G48" t="s">
        <v>397</v>
      </c>
      <c r="H48" t="s">
        <v>398</v>
      </c>
      <c r="J48" t="s">
        <v>399</v>
      </c>
      <c r="K48" t="s">
        <v>502</v>
      </c>
      <c r="L48" t="s">
        <v>503</v>
      </c>
      <c r="M48">
        <v>1657900117.6</v>
      </c>
      <c r="N48">
        <f>(O48)/1000</f>
        <v>0</v>
      </c>
      <c r="O48">
        <f>1000*CY48*AM48*(CU48-CV48)/(100*CN48*(1000-AM48*CU48))</f>
        <v>0</v>
      </c>
      <c r="P48">
        <f>CY48*AM48*(CT48-CS48*(1000-AM48*CV48)/(1000-AM48*CU48))/(100*CN48)</f>
        <v>0</v>
      </c>
      <c r="Q48">
        <f>CS48 - IF(AM48&gt;1, P48*CN48*100.0/(AO48*DG48), 0)</f>
        <v>0</v>
      </c>
      <c r="R48">
        <f>((X48-N48/2)*Q48-P48)/(X48+N48/2)</f>
        <v>0</v>
      </c>
      <c r="S48">
        <f>R48*(CZ48+DA48)/1000.0</f>
        <v>0</v>
      </c>
      <c r="T48">
        <f>(CS48 - IF(AM48&gt;1, P48*CN48*100.0/(AO48*DG48), 0))*(CZ48+DA48)/1000.0</f>
        <v>0</v>
      </c>
      <c r="U48">
        <f>2.0/((1/W48-1/V48)+SIGN(W48)*SQRT((1/W48-1/V48)*(1/W48-1/V48) + 4*CO48/((CO48+1)*(CO48+1))*(2*1/W48*1/V48-1/V48*1/V48)))</f>
        <v>0</v>
      </c>
      <c r="V48">
        <f>IF(LEFT(CP48,1)&lt;&gt;"0",IF(LEFT(CP48,1)="1",3.0,CQ48),$D$5+$E$5*(DG48*CZ48/($K$5*1000))+$F$5*(DG48*CZ48/($K$5*1000))*MAX(MIN(CN48,$J$5),$I$5)*MAX(MIN(CN48,$J$5),$I$5)+$G$5*MAX(MIN(CN48,$J$5),$I$5)*(DG48*CZ48/($K$5*1000))+$H$5*(DG48*CZ48/($K$5*1000))*(DG48*CZ48/($K$5*1000)))</f>
        <v>0</v>
      </c>
      <c r="W48">
        <f>N48*(1000-(1000*0.61365*exp(17.502*AA48/(240.97+AA48))/(CZ48+DA48)+CU48)/2)/(1000*0.61365*exp(17.502*AA48/(240.97+AA48))/(CZ48+DA48)-CU48)</f>
        <v>0</v>
      </c>
      <c r="X48">
        <f>1/((CO48+1)/(U48/1.6)+1/(V48/1.37)) + CO48/((CO48+1)/(U48/1.6) + CO48/(V48/1.37))</f>
        <v>0</v>
      </c>
      <c r="Y48">
        <f>(CJ48*CM48)</f>
        <v>0</v>
      </c>
      <c r="Z48">
        <f>(DB48+(Y48+2*0.95*5.67E-8*(((DB48+$B$7)+273)^4-(DB48+273)^4)-44100*N48)/(1.84*29.3*V48+8*0.95*5.67E-8*(DB48+273)^3))</f>
        <v>0</v>
      </c>
      <c r="AA48">
        <f>($C$7*DC48+$D$7*DD48+$E$7*Z48)</f>
        <v>0</v>
      </c>
      <c r="AB48">
        <f>0.61365*exp(17.502*AA48/(240.97+AA48))</f>
        <v>0</v>
      </c>
      <c r="AC48">
        <f>(AD48/AE48*100)</f>
        <v>0</v>
      </c>
      <c r="AD48">
        <f>CU48*(CZ48+DA48)/1000</f>
        <v>0</v>
      </c>
      <c r="AE48">
        <f>0.61365*exp(17.502*DB48/(240.97+DB48))</f>
        <v>0</v>
      </c>
      <c r="AF48">
        <f>(AB48-CU48*(CZ48+DA48)/1000)</f>
        <v>0</v>
      </c>
      <c r="AG48">
        <f>(-N48*44100)</f>
        <v>0</v>
      </c>
      <c r="AH48">
        <f>2*29.3*V48*0.92*(DB48-AA48)</f>
        <v>0</v>
      </c>
      <c r="AI48">
        <f>2*0.95*5.67E-8*(((DB48+$B$7)+273)^4-(AA48+273)^4)</f>
        <v>0</v>
      </c>
      <c r="AJ48">
        <f>Y48+AI48+AG48+AH48</f>
        <v>0</v>
      </c>
      <c r="AK48">
        <v>0</v>
      </c>
      <c r="AL48">
        <v>0</v>
      </c>
      <c r="AM48">
        <f>IF(AK48*$H$13&gt;=AO48,1.0,(AO48/(AO48-AK48*$H$13)))</f>
        <v>0</v>
      </c>
      <c r="AN48">
        <f>(AM48-1)*100</f>
        <v>0</v>
      </c>
      <c r="AO48">
        <f>MAX(0,($B$13+$C$13*DG48)/(1+$D$13*DG48)*CZ48/(DB48+273)*$E$13)</f>
        <v>0</v>
      </c>
      <c r="AP48" t="s">
        <v>402</v>
      </c>
      <c r="AQ48">
        <v>0</v>
      </c>
      <c r="AR48">
        <v>0</v>
      </c>
      <c r="AS48">
        <v>0</v>
      </c>
      <c r="AT48">
        <f>1-AR48/AS48</f>
        <v>0</v>
      </c>
      <c r="AU48">
        <v>-1</v>
      </c>
      <c r="AV48" t="s">
        <v>542</v>
      </c>
      <c r="AW48">
        <v>10475.6</v>
      </c>
      <c r="AX48">
        <v>598.0793723019916</v>
      </c>
      <c r="AY48">
        <v>823.66</v>
      </c>
      <c r="AZ48">
        <f>1-AX48/AY48</f>
        <v>0</v>
      </c>
      <c r="BA48">
        <v>0.5</v>
      </c>
      <c r="BB48">
        <f>CK48</f>
        <v>0</v>
      </c>
      <c r="BC48">
        <f>P48</f>
        <v>0</v>
      </c>
      <c r="BD48">
        <f>AZ48*BA48*BB48</f>
        <v>0</v>
      </c>
      <c r="BE48">
        <f>(BC48-AU48)/BB48</f>
        <v>0</v>
      </c>
      <c r="BF48">
        <f>(AS48-AY48)/AY48</f>
        <v>0</v>
      </c>
      <c r="BG48">
        <f>AR48/(AT48+AR48/AY48)</f>
        <v>0</v>
      </c>
      <c r="BH48" t="s">
        <v>402</v>
      </c>
      <c r="BI48">
        <v>0</v>
      </c>
      <c r="BJ48">
        <f>IF(BI48&lt;&gt;0, BI48, BG48)</f>
        <v>0</v>
      </c>
      <c r="BK48">
        <f>1-BJ48/AY48</f>
        <v>0</v>
      </c>
      <c r="BL48">
        <f>(AY48-AX48)/(AY48-BJ48)</f>
        <v>0</v>
      </c>
      <c r="BM48">
        <f>(AS48-AY48)/(AS48-BJ48)</f>
        <v>0</v>
      </c>
      <c r="BN48">
        <f>(AY48-AX48)/(AY48-AR48)</f>
        <v>0</v>
      </c>
      <c r="BO48">
        <f>(AS48-AY48)/(AS48-AR48)</f>
        <v>0</v>
      </c>
      <c r="BP48">
        <f>(BL48*BJ48/AX48)</f>
        <v>0</v>
      </c>
      <c r="BQ48">
        <f>(1-BP48)</f>
        <v>0</v>
      </c>
      <c r="BR48" t="s">
        <v>402</v>
      </c>
      <c r="BS48" t="s">
        <v>402</v>
      </c>
      <c r="BT48" t="s">
        <v>402</v>
      </c>
      <c r="BU48" t="s">
        <v>402</v>
      </c>
      <c r="BV48" t="s">
        <v>402</v>
      </c>
      <c r="BW48" t="s">
        <v>402</v>
      </c>
      <c r="BX48" t="s">
        <v>402</v>
      </c>
      <c r="BY48" t="s">
        <v>402</v>
      </c>
      <c r="BZ48" t="s">
        <v>402</v>
      </c>
      <c r="CA48" t="s">
        <v>402</v>
      </c>
      <c r="CB48" t="s">
        <v>402</v>
      </c>
      <c r="CC48" t="s">
        <v>402</v>
      </c>
      <c r="CD48" t="s">
        <v>402</v>
      </c>
      <c r="CE48" t="s">
        <v>402</v>
      </c>
      <c r="CF48" t="s">
        <v>402</v>
      </c>
      <c r="CG48" t="s">
        <v>402</v>
      </c>
      <c r="CH48" t="s">
        <v>402</v>
      </c>
      <c r="CI48" t="s">
        <v>402</v>
      </c>
      <c r="CJ48">
        <f>$B$11*DH48+$C$11*DI48+$F$11*DT48*(1-DW48)</f>
        <v>0</v>
      </c>
      <c r="CK48">
        <f>CJ48*CL48</f>
        <v>0</v>
      </c>
      <c r="CL48">
        <f>($B$11*$D$9+$C$11*$D$9+$F$11*((EG48+DY48)/MAX(EG48+DY48+EH48, 0.1)*$I$9+EH48/MAX(EG48+DY48+EH48, 0.1)*$J$9))/($B$11+$C$11+$F$11)</f>
        <v>0</v>
      </c>
      <c r="CM48">
        <f>($B$11*$K$9+$C$11*$K$9+$F$11*((EG48+DY48)/MAX(EG48+DY48+EH48, 0.1)*$P$9+EH48/MAX(EG48+DY48+EH48, 0.1)*$Q$9))/($B$11+$C$11+$F$11)</f>
        <v>0</v>
      </c>
      <c r="CN48">
        <v>6</v>
      </c>
      <c r="CO48">
        <v>0.5</v>
      </c>
      <c r="CP48" t="s">
        <v>404</v>
      </c>
      <c r="CQ48">
        <v>2</v>
      </c>
      <c r="CR48">
        <v>1657900117.6</v>
      </c>
      <c r="CS48">
        <v>797.647</v>
      </c>
      <c r="CT48">
        <v>814.654</v>
      </c>
      <c r="CU48">
        <v>22.9585</v>
      </c>
      <c r="CV48">
        <v>22.731</v>
      </c>
      <c r="CW48">
        <v>777.644</v>
      </c>
      <c r="CX48">
        <v>20.3375</v>
      </c>
      <c r="CY48">
        <v>600.1369999999999</v>
      </c>
      <c r="CZ48">
        <v>101.399</v>
      </c>
      <c r="DA48">
        <v>0.0999578</v>
      </c>
      <c r="DB48">
        <v>23.503</v>
      </c>
      <c r="DC48">
        <v>25.2396</v>
      </c>
      <c r="DD48">
        <v>999.9</v>
      </c>
      <c r="DE48">
        <v>0</v>
      </c>
      <c r="DF48">
        <v>0</v>
      </c>
      <c r="DG48">
        <v>9998.75</v>
      </c>
      <c r="DH48">
        <v>0</v>
      </c>
      <c r="DI48">
        <v>1833.88</v>
      </c>
      <c r="DJ48">
        <v>-17.1623</v>
      </c>
      <c r="DK48">
        <v>816.252</v>
      </c>
      <c r="DL48">
        <v>833.603</v>
      </c>
      <c r="DM48">
        <v>0.25168</v>
      </c>
      <c r="DN48">
        <v>814.654</v>
      </c>
      <c r="DO48">
        <v>22.731</v>
      </c>
      <c r="DP48">
        <v>2.33043</v>
      </c>
      <c r="DQ48">
        <v>2.30491</v>
      </c>
      <c r="DR48">
        <v>19.8883</v>
      </c>
      <c r="DS48">
        <v>19.7107</v>
      </c>
      <c r="DT48">
        <v>1500.07</v>
      </c>
      <c r="DU48">
        <v>0.973001</v>
      </c>
      <c r="DV48">
        <v>0.0269986</v>
      </c>
      <c r="DW48">
        <v>0</v>
      </c>
      <c r="DX48">
        <v>720.74</v>
      </c>
      <c r="DY48">
        <v>4.99931</v>
      </c>
      <c r="DZ48">
        <v>17521.9</v>
      </c>
      <c r="EA48">
        <v>13259.8</v>
      </c>
      <c r="EB48">
        <v>36.562</v>
      </c>
      <c r="EC48">
        <v>38.062</v>
      </c>
      <c r="ED48">
        <v>37</v>
      </c>
      <c r="EE48">
        <v>37.937</v>
      </c>
      <c r="EF48">
        <v>37.875</v>
      </c>
      <c r="EG48">
        <v>1454.71</v>
      </c>
      <c r="EH48">
        <v>40.36</v>
      </c>
      <c r="EI48">
        <v>0</v>
      </c>
      <c r="EJ48">
        <v>98.5</v>
      </c>
      <c r="EK48">
        <v>0</v>
      </c>
      <c r="EL48">
        <v>598.0793723019916</v>
      </c>
      <c r="EM48">
        <v>1.389082391217861</v>
      </c>
      <c r="EN48">
        <v>15.57323706143432</v>
      </c>
      <c r="EO48">
        <v>29382.98964057434</v>
      </c>
      <c r="EP48">
        <v>15</v>
      </c>
      <c r="EQ48">
        <v>1657900144.6</v>
      </c>
      <c r="ER48" t="s">
        <v>543</v>
      </c>
      <c r="ES48">
        <v>1657900144.6</v>
      </c>
      <c r="ET48">
        <v>1657900138.6</v>
      </c>
      <c r="EU48">
        <v>27</v>
      </c>
      <c r="EV48">
        <v>0.028</v>
      </c>
      <c r="EW48">
        <v>-0.028</v>
      </c>
      <c r="EX48">
        <v>20.003</v>
      </c>
      <c r="EY48">
        <v>2.621</v>
      </c>
      <c r="EZ48">
        <v>814</v>
      </c>
      <c r="FA48">
        <v>23</v>
      </c>
      <c r="FB48">
        <v>0.15</v>
      </c>
      <c r="FC48">
        <v>0.22</v>
      </c>
      <c r="FD48">
        <v>-10.47796160158792</v>
      </c>
      <c r="FE48">
        <v>-0.09537170156630723</v>
      </c>
      <c r="FF48">
        <v>63.55662356396201</v>
      </c>
      <c r="FG48">
        <v>1</v>
      </c>
      <c r="FH48">
        <v>2.544493211594797</v>
      </c>
      <c r="FI48">
        <v>-0.000509438148851197</v>
      </c>
      <c r="FJ48">
        <v>3.124156313604967</v>
      </c>
      <c r="FK48">
        <v>1</v>
      </c>
      <c r="FL48">
        <v>2</v>
      </c>
      <c r="FM48">
        <v>2</v>
      </c>
      <c r="FN48" t="s">
        <v>406</v>
      </c>
      <c r="FO48">
        <v>3.18115</v>
      </c>
      <c r="FP48">
        <v>2.7969</v>
      </c>
      <c r="FQ48">
        <v>0.164201</v>
      </c>
      <c r="FR48">
        <v>0.170215</v>
      </c>
      <c r="FS48">
        <v>0.108844</v>
      </c>
      <c r="FT48">
        <v>0.117734</v>
      </c>
      <c r="FU48">
        <v>26294.2</v>
      </c>
      <c r="FV48">
        <v>20663</v>
      </c>
      <c r="FW48">
        <v>29517.3</v>
      </c>
      <c r="FX48">
        <v>24336.8</v>
      </c>
      <c r="FY48">
        <v>33591.3</v>
      </c>
      <c r="FZ48">
        <v>31350.9</v>
      </c>
      <c r="GA48">
        <v>41440.9</v>
      </c>
      <c r="GB48">
        <v>39720</v>
      </c>
      <c r="GC48">
        <v>2.20333</v>
      </c>
      <c r="GD48">
        <v>1.9431</v>
      </c>
      <c r="GE48">
        <v>0.186697</v>
      </c>
      <c r="GF48">
        <v>0</v>
      </c>
      <c r="GG48">
        <v>22.1697</v>
      </c>
      <c r="GH48">
        <v>999.9</v>
      </c>
      <c r="GI48">
        <v>60.8</v>
      </c>
      <c r="GJ48">
        <v>31.2</v>
      </c>
      <c r="GK48">
        <v>27.3601</v>
      </c>
      <c r="GL48">
        <v>62.3987</v>
      </c>
      <c r="GM48">
        <v>40.7973</v>
      </c>
      <c r="GN48">
        <v>1</v>
      </c>
      <c r="GO48">
        <v>-0.210384</v>
      </c>
      <c r="GP48">
        <v>0.923499</v>
      </c>
      <c r="GQ48">
        <v>20.2606</v>
      </c>
      <c r="GR48">
        <v>5.22448</v>
      </c>
      <c r="GS48">
        <v>11.9036</v>
      </c>
      <c r="GT48">
        <v>4.9652</v>
      </c>
      <c r="GU48">
        <v>3.292</v>
      </c>
      <c r="GV48">
        <v>9999</v>
      </c>
      <c r="GW48">
        <v>9999</v>
      </c>
      <c r="GX48">
        <v>9999</v>
      </c>
      <c r="GY48">
        <v>999.9</v>
      </c>
      <c r="GZ48">
        <v>1.877</v>
      </c>
      <c r="HA48">
        <v>1.87533</v>
      </c>
      <c r="HB48">
        <v>1.87396</v>
      </c>
      <c r="HC48">
        <v>1.87317</v>
      </c>
      <c r="HD48">
        <v>1.87469</v>
      </c>
      <c r="HE48">
        <v>1.86966</v>
      </c>
      <c r="HF48">
        <v>1.87382</v>
      </c>
      <c r="HG48">
        <v>1.87897</v>
      </c>
      <c r="HH48">
        <v>0</v>
      </c>
      <c r="HI48">
        <v>0</v>
      </c>
      <c r="HJ48">
        <v>0</v>
      </c>
      <c r="HK48">
        <v>0</v>
      </c>
      <c r="HL48" t="s">
        <v>407</v>
      </c>
      <c r="HM48" t="s">
        <v>408</v>
      </c>
      <c r="HN48" t="s">
        <v>409</v>
      </c>
      <c r="HO48" t="s">
        <v>410</v>
      </c>
      <c r="HP48" t="s">
        <v>410</v>
      </c>
      <c r="HQ48" t="s">
        <v>409</v>
      </c>
      <c r="HR48">
        <v>0</v>
      </c>
      <c r="HS48">
        <v>100</v>
      </c>
      <c r="HT48">
        <v>100</v>
      </c>
      <c r="HU48">
        <v>20.003</v>
      </c>
      <c r="HV48">
        <v>2.621</v>
      </c>
      <c r="HW48">
        <v>11.1457032171007</v>
      </c>
      <c r="HX48">
        <v>0.01542267289107943</v>
      </c>
      <c r="HY48">
        <v>-6.329640684948402E-06</v>
      </c>
      <c r="HZ48">
        <v>1.140810577693691E-09</v>
      </c>
      <c r="IA48">
        <v>1.131381007410213</v>
      </c>
      <c r="IB48">
        <v>0.1101198971779786</v>
      </c>
      <c r="IC48">
        <v>-0.003534826394514762</v>
      </c>
      <c r="ID48">
        <v>8.753130318969657E-05</v>
      </c>
      <c r="IE48">
        <v>-6</v>
      </c>
      <c r="IF48">
        <v>1975</v>
      </c>
      <c r="IG48">
        <v>-0</v>
      </c>
      <c r="IH48">
        <v>19</v>
      </c>
      <c r="II48">
        <v>1.3</v>
      </c>
      <c r="IJ48">
        <v>4.2</v>
      </c>
      <c r="IK48">
        <v>1.85791</v>
      </c>
      <c r="IL48">
        <v>2.42798</v>
      </c>
      <c r="IM48">
        <v>1.42578</v>
      </c>
      <c r="IN48">
        <v>2.28394</v>
      </c>
      <c r="IO48">
        <v>1.54785</v>
      </c>
      <c r="IP48">
        <v>2.34375</v>
      </c>
      <c r="IQ48">
        <v>34.3497</v>
      </c>
      <c r="IR48">
        <v>14.7712</v>
      </c>
      <c r="IS48">
        <v>18</v>
      </c>
      <c r="IT48">
        <v>624.109</v>
      </c>
      <c r="IU48">
        <v>442.371</v>
      </c>
      <c r="IV48">
        <v>20.311</v>
      </c>
      <c r="IW48">
        <v>24.4747</v>
      </c>
      <c r="IX48">
        <v>29.9999</v>
      </c>
      <c r="IY48">
        <v>24.448</v>
      </c>
      <c r="IZ48">
        <v>24.3873</v>
      </c>
      <c r="JA48">
        <v>37.2082</v>
      </c>
      <c r="JB48">
        <v>17.9661</v>
      </c>
      <c r="JC48">
        <v>89.18089999999999</v>
      </c>
      <c r="JD48">
        <v>20.4501</v>
      </c>
      <c r="JE48">
        <v>815.087</v>
      </c>
      <c r="JF48">
        <v>20.1742</v>
      </c>
      <c r="JG48">
        <v>97.1677</v>
      </c>
      <c r="JH48">
        <v>101.042</v>
      </c>
    </row>
    <row r="49" spans="1:268">
      <c r="A49">
        <v>33</v>
      </c>
      <c r="B49">
        <v>1657900220.6</v>
      </c>
      <c r="C49">
        <v>4621</v>
      </c>
      <c r="D49" t="s">
        <v>544</v>
      </c>
      <c r="E49" t="s">
        <v>545</v>
      </c>
      <c r="F49" t="s">
        <v>396</v>
      </c>
      <c r="G49" t="s">
        <v>397</v>
      </c>
      <c r="H49" t="s">
        <v>398</v>
      </c>
      <c r="J49" t="s">
        <v>399</v>
      </c>
      <c r="K49" t="s">
        <v>502</v>
      </c>
      <c r="L49" t="s">
        <v>503</v>
      </c>
      <c r="M49">
        <v>1657900220.6</v>
      </c>
      <c r="N49">
        <f>(O49)/1000</f>
        <v>0</v>
      </c>
      <c r="O49">
        <f>1000*CY49*AM49*(CU49-CV49)/(100*CN49*(1000-AM49*CU49))</f>
        <v>0</v>
      </c>
      <c r="P49">
        <f>CY49*AM49*(CT49-CS49*(1000-AM49*CV49)/(1000-AM49*CU49))/(100*CN49)</f>
        <v>0</v>
      </c>
      <c r="Q49">
        <f>CS49 - IF(AM49&gt;1, P49*CN49*100.0/(AO49*DG49), 0)</f>
        <v>0</v>
      </c>
      <c r="R49">
        <f>((X49-N49/2)*Q49-P49)/(X49+N49/2)</f>
        <v>0</v>
      </c>
      <c r="S49">
        <f>R49*(CZ49+DA49)/1000.0</f>
        <v>0</v>
      </c>
      <c r="T49">
        <f>(CS49 - IF(AM49&gt;1, P49*CN49*100.0/(AO49*DG49), 0))*(CZ49+DA49)/1000.0</f>
        <v>0</v>
      </c>
      <c r="U49">
        <f>2.0/((1/W49-1/V49)+SIGN(W49)*SQRT((1/W49-1/V49)*(1/W49-1/V49) + 4*CO49/((CO49+1)*(CO49+1))*(2*1/W49*1/V49-1/V49*1/V49)))</f>
        <v>0</v>
      </c>
      <c r="V49">
        <f>IF(LEFT(CP49,1)&lt;&gt;"0",IF(LEFT(CP49,1)="1",3.0,CQ49),$D$5+$E$5*(DG49*CZ49/($K$5*1000))+$F$5*(DG49*CZ49/($K$5*1000))*MAX(MIN(CN49,$J$5),$I$5)*MAX(MIN(CN49,$J$5),$I$5)+$G$5*MAX(MIN(CN49,$J$5),$I$5)*(DG49*CZ49/($K$5*1000))+$H$5*(DG49*CZ49/($K$5*1000))*(DG49*CZ49/($K$5*1000)))</f>
        <v>0</v>
      </c>
      <c r="W49">
        <f>N49*(1000-(1000*0.61365*exp(17.502*AA49/(240.97+AA49))/(CZ49+DA49)+CU49)/2)/(1000*0.61365*exp(17.502*AA49/(240.97+AA49))/(CZ49+DA49)-CU49)</f>
        <v>0</v>
      </c>
      <c r="X49">
        <f>1/((CO49+1)/(U49/1.6)+1/(V49/1.37)) + CO49/((CO49+1)/(U49/1.6) + CO49/(V49/1.37))</f>
        <v>0</v>
      </c>
      <c r="Y49">
        <f>(CJ49*CM49)</f>
        <v>0</v>
      </c>
      <c r="Z49">
        <f>(DB49+(Y49+2*0.95*5.67E-8*(((DB49+$B$7)+273)^4-(DB49+273)^4)-44100*N49)/(1.84*29.3*V49+8*0.95*5.67E-8*(DB49+273)^3))</f>
        <v>0</v>
      </c>
      <c r="AA49">
        <f>($C$7*DC49+$D$7*DD49+$E$7*Z49)</f>
        <v>0</v>
      </c>
      <c r="AB49">
        <f>0.61365*exp(17.502*AA49/(240.97+AA49))</f>
        <v>0</v>
      </c>
      <c r="AC49">
        <f>(AD49/AE49*100)</f>
        <v>0</v>
      </c>
      <c r="AD49">
        <f>CU49*(CZ49+DA49)/1000</f>
        <v>0</v>
      </c>
      <c r="AE49">
        <f>0.61365*exp(17.502*DB49/(240.97+DB49))</f>
        <v>0</v>
      </c>
      <c r="AF49">
        <f>(AB49-CU49*(CZ49+DA49)/1000)</f>
        <v>0</v>
      </c>
      <c r="AG49">
        <f>(-N49*44100)</f>
        <v>0</v>
      </c>
      <c r="AH49">
        <f>2*29.3*V49*0.92*(DB49-AA49)</f>
        <v>0</v>
      </c>
      <c r="AI49">
        <f>2*0.95*5.67E-8*(((DB49+$B$7)+273)^4-(AA49+273)^4)</f>
        <v>0</v>
      </c>
      <c r="AJ49">
        <f>Y49+AI49+AG49+AH49</f>
        <v>0</v>
      </c>
      <c r="AK49">
        <v>0</v>
      </c>
      <c r="AL49">
        <v>0</v>
      </c>
      <c r="AM49">
        <f>IF(AK49*$H$13&gt;=AO49,1.0,(AO49/(AO49-AK49*$H$13)))</f>
        <v>0</v>
      </c>
      <c r="AN49">
        <f>(AM49-1)*100</f>
        <v>0</v>
      </c>
      <c r="AO49">
        <f>MAX(0,($B$13+$C$13*DG49)/(1+$D$13*DG49)*CZ49/(DB49+273)*$E$13)</f>
        <v>0</v>
      </c>
      <c r="AP49" t="s">
        <v>402</v>
      </c>
      <c r="AQ49">
        <v>0</v>
      </c>
      <c r="AR49">
        <v>0</v>
      </c>
      <c r="AS49">
        <v>0</v>
      </c>
      <c r="AT49">
        <f>1-AR49/AS49</f>
        <v>0</v>
      </c>
      <c r="AU49">
        <v>-1</v>
      </c>
      <c r="AV49" t="s">
        <v>546</v>
      </c>
      <c r="AW49">
        <v>10469.1</v>
      </c>
      <c r="AX49">
        <v>599.9932544907449</v>
      </c>
      <c r="AY49">
        <v>817.36</v>
      </c>
      <c r="AZ49">
        <f>1-AX49/AY49</f>
        <v>0</v>
      </c>
      <c r="BA49">
        <v>0.5</v>
      </c>
      <c r="BB49">
        <f>CK49</f>
        <v>0</v>
      </c>
      <c r="BC49">
        <f>P49</f>
        <v>0</v>
      </c>
      <c r="BD49">
        <f>AZ49*BA49*BB49</f>
        <v>0</v>
      </c>
      <c r="BE49">
        <f>(BC49-AU49)/BB49</f>
        <v>0</v>
      </c>
      <c r="BF49">
        <f>(AS49-AY49)/AY49</f>
        <v>0</v>
      </c>
      <c r="BG49">
        <f>AR49/(AT49+AR49/AY49)</f>
        <v>0</v>
      </c>
      <c r="BH49" t="s">
        <v>402</v>
      </c>
      <c r="BI49">
        <v>0</v>
      </c>
      <c r="BJ49">
        <f>IF(BI49&lt;&gt;0, BI49, BG49)</f>
        <v>0</v>
      </c>
      <c r="BK49">
        <f>1-BJ49/AY49</f>
        <v>0</v>
      </c>
      <c r="BL49">
        <f>(AY49-AX49)/(AY49-BJ49)</f>
        <v>0</v>
      </c>
      <c r="BM49">
        <f>(AS49-AY49)/(AS49-BJ49)</f>
        <v>0</v>
      </c>
      <c r="BN49">
        <f>(AY49-AX49)/(AY49-AR49)</f>
        <v>0</v>
      </c>
      <c r="BO49">
        <f>(AS49-AY49)/(AS49-AR49)</f>
        <v>0</v>
      </c>
      <c r="BP49">
        <f>(BL49*BJ49/AX49)</f>
        <v>0</v>
      </c>
      <c r="BQ49">
        <f>(1-BP49)</f>
        <v>0</v>
      </c>
      <c r="BR49" t="s">
        <v>402</v>
      </c>
      <c r="BS49" t="s">
        <v>402</v>
      </c>
      <c r="BT49" t="s">
        <v>402</v>
      </c>
      <c r="BU49" t="s">
        <v>402</v>
      </c>
      <c r="BV49" t="s">
        <v>402</v>
      </c>
      <c r="BW49" t="s">
        <v>402</v>
      </c>
      <c r="BX49" t="s">
        <v>402</v>
      </c>
      <c r="BY49" t="s">
        <v>402</v>
      </c>
      <c r="BZ49" t="s">
        <v>402</v>
      </c>
      <c r="CA49" t="s">
        <v>402</v>
      </c>
      <c r="CB49" t="s">
        <v>402</v>
      </c>
      <c r="CC49" t="s">
        <v>402</v>
      </c>
      <c r="CD49" t="s">
        <v>402</v>
      </c>
      <c r="CE49" t="s">
        <v>402</v>
      </c>
      <c r="CF49" t="s">
        <v>402</v>
      </c>
      <c r="CG49" t="s">
        <v>402</v>
      </c>
      <c r="CH49" t="s">
        <v>402</v>
      </c>
      <c r="CI49" t="s">
        <v>402</v>
      </c>
      <c r="CJ49">
        <f>$B$11*DH49+$C$11*DI49+$F$11*DT49*(1-DW49)</f>
        <v>0</v>
      </c>
      <c r="CK49">
        <f>CJ49*CL49</f>
        <v>0</v>
      </c>
      <c r="CL49">
        <f>($B$11*$D$9+$C$11*$D$9+$F$11*((EG49+DY49)/MAX(EG49+DY49+EH49, 0.1)*$I$9+EH49/MAX(EG49+DY49+EH49, 0.1)*$J$9))/($B$11+$C$11+$F$11)</f>
        <v>0</v>
      </c>
      <c r="CM49">
        <f>($B$11*$K$9+$C$11*$K$9+$F$11*((EG49+DY49)/MAX(EG49+DY49+EH49, 0.1)*$P$9+EH49/MAX(EG49+DY49+EH49, 0.1)*$Q$9))/($B$11+$C$11+$F$11)</f>
        <v>0</v>
      </c>
      <c r="CN49">
        <v>6</v>
      </c>
      <c r="CO49">
        <v>0.5</v>
      </c>
      <c r="CP49" t="s">
        <v>404</v>
      </c>
      <c r="CQ49">
        <v>2</v>
      </c>
      <c r="CR49">
        <v>1657900220.6</v>
      </c>
      <c r="CS49">
        <v>998.2670000000001</v>
      </c>
      <c r="CT49">
        <v>1017.06</v>
      </c>
      <c r="CU49">
        <v>18.7031</v>
      </c>
      <c r="CV49">
        <v>16.4821</v>
      </c>
      <c r="CW49">
        <v>977.003</v>
      </c>
      <c r="CX49">
        <v>16.2382</v>
      </c>
      <c r="CY49">
        <v>600.21</v>
      </c>
      <c r="CZ49">
        <v>101.403</v>
      </c>
      <c r="DA49">
        <v>0.099756</v>
      </c>
      <c r="DB49">
        <v>23.5319</v>
      </c>
      <c r="DC49">
        <v>25.1855</v>
      </c>
      <c r="DD49">
        <v>999.9</v>
      </c>
      <c r="DE49">
        <v>0</v>
      </c>
      <c r="DF49">
        <v>0</v>
      </c>
      <c r="DG49">
        <v>10033.1</v>
      </c>
      <c r="DH49">
        <v>0</v>
      </c>
      <c r="DI49">
        <v>1835.5</v>
      </c>
      <c r="DJ49">
        <v>-18.7939</v>
      </c>
      <c r="DK49">
        <v>1017.29</v>
      </c>
      <c r="DL49">
        <v>1034.1</v>
      </c>
      <c r="DM49">
        <v>2.22096</v>
      </c>
      <c r="DN49">
        <v>1017.06</v>
      </c>
      <c r="DO49">
        <v>16.4821</v>
      </c>
      <c r="DP49">
        <v>1.89654</v>
      </c>
      <c r="DQ49">
        <v>1.67133</v>
      </c>
      <c r="DR49">
        <v>16.606</v>
      </c>
      <c r="DS49">
        <v>14.6327</v>
      </c>
      <c r="DT49">
        <v>1499.93</v>
      </c>
      <c r="DU49">
        <v>0.973007</v>
      </c>
      <c r="DV49">
        <v>0.0269935</v>
      </c>
      <c r="DW49">
        <v>0</v>
      </c>
      <c r="DX49">
        <v>718.095</v>
      </c>
      <c r="DY49">
        <v>4.99931</v>
      </c>
      <c r="DZ49">
        <v>17583.5</v>
      </c>
      <c r="EA49">
        <v>13258.6</v>
      </c>
      <c r="EB49">
        <v>38.125</v>
      </c>
      <c r="EC49">
        <v>40.375</v>
      </c>
      <c r="ED49">
        <v>38.5</v>
      </c>
      <c r="EE49">
        <v>40.625</v>
      </c>
      <c r="EF49">
        <v>39.75</v>
      </c>
      <c r="EG49">
        <v>1454.58</v>
      </c>
      <c r="EH49">
        <v>40.35</v>
      </c>
      <c r="EI49">
        <v>0</v>
      </c>
      <c r="EJ49">
        <v>102.2999999523163</v>
      </c>
      <c r="EK49">
        <v>0</v>
      </c>
      <c r="EL49">
        <v>599.9932544907449</v>
      </c>
      <c r="EM49">
        <v>1.408835444986209</v>
      </c>
      <c r="EN49">
        <v>10.73639711584424</v>
      </c>
      <c r="EO49">
        <v>29210.90005197411</v>
      </c>
      <c r="EP49">
        <v>15</v>
      </c>
      <c r="EQ49">
        <v>1657900144.6</v>
      </c>
      <c r="ER49" t="s">
        <v>543</v>
      </c>
      <c r="ES49">
        <v>1657900144.6</v>
      </c>
      <c r="ET49">
        <v>1657900138.6</v>
      </c>
      <c r="EU49">
        <v>27</v>
      </c>
      <c r="EV49">
        <v>0.028</v>
      </c>
      <c r="EW49">
        <v>-0.028</v>
      </c>
      <c r="EX49">
        <v>20.003</v>
      </c>
      <c r="EY49">
        <v>2.621</v>
      </c>
      <c r="EZ49">
        <v>814</v>
      </c>
      <c r="FA49">
        <v>23</v>
      </c>
      <c r="FB49">
        <v>0.15</v>
      </c>
      <c r="FC49">
        <v>0.22</v>
      </c>
      <c r="FD49">
        <v>-10.73497807629367</v>
      </c>
      <c r="FE49">
        <v>-0.0993236531388127</v>
      </c>
      <c r="FF49">
        <v>63.25066208737238</v>
      </c>
      <c r="FG49">
        <v>1</v>
      </c>
      <c r="FH49">
        <v>2.55240394590525</v>
      </c>
      <c r="FI49">
        <v>-0.0003200548243188577</v>
      </c>
      <c r="FJ49">
        <v>3.155903688072098</v>
      </c>
      <c r="FK49">
        <v>1</v>
      </c>
      <c r="FL49">
        <v>2</v>
      </c>
      <c r="FM49">
        <v>2</v>
      </c>
      <c r="FN49" t="s">
        <v>406</v>
      </c>
      <c r="FO49">
        <v>3.18114</v>
      </c>
      <c r="FP49">
        <v>2.79701</v>
      </c>
      <c r="FQ49">
        <v>0.190614</v>
      </c>
      <c r="FR49">
        <v>0.19649</v>
      </c>
      <c r="FS49">
        <v>0.0926196</v>
      </c>
      <c r="FT49">
        <v>0.0939213</v>
      </c>
      <c r="FU49">
        <v>25465.7</v>
      </c>
      <c r="FV49">
        <v>20018.5</v>
      </c>
      <c r="FW49">
        <v>29519.3</v>
      </c>
      <c r="FX49">
        <v>24348</v>
      </c>
      <c r="FY49">
        <v>34218.4</v>
      </c>
      <c r="FZ49">
        <v>32226.6</v>
      </c>
      <c r="GA49">
        <v>41438.1</v>
      </c>
      <c r="GB49">
        <v>39733.2</v>
      </c>
      <c r="GC49">
        <v>2.20315</v>
      </c>
      <c r="GD49">
        <v>1.92563</v>
      </c>
      <c r="GE49">
        <v>0.14041</v>
      </c>
      <c r="GF49">
        <v>0</v>
      </c>
      <c r="GG49">
        <v>22.8781</v>
      </c>
      <c r="GH49">
        <v>999.9</v>
      </c>
      <c r="GI49">
        <v>60.4</v>
      </c>
      <c r="GJ49">
        <v>31.4</v>
      </c>
      <c r="GK49">
        <v>27.4926</v>
      </c>
      <c r="GL49">
        <v>62.1187</v>
      </c>
      <c r="GM49">
        <v>40.8053</v>
      </c>
      <c r="GN49">
        <v>1</v>
      </c>
      <c r="GO49">
        <v>-0.190102</v>
      </c>
      <c r="GP49">
        <v>4.58927</v>
      </c>
      <c r="GQ49">
        <v>20.199</v>
      </c>
      <c r="GR49">
        <v>5.22627</v>
      </c>
      <c r="GS49">
        <v>11.9081</v>
      </c>
      <c r="GT49">
        <v>4.965</v>
      </c>
      <c r="GU49">
        <v>3.29128</v>
      </c>
      <c r="GV49">
        <v>9999</v>
      </c>
      <c r="GW49">
        <v>9999</v>
      </c>
      <c r="GX49">
        <v>9999</v>
      </c>
      <c r="GY49">
        <v>999.9</v>
      </c>
      <c r="GZ49">
        <v>1.87698</v>
      </c>
      <c r="HA49">
        <v>1.87531</v>
      </c>
      <c r="HB49">
        <v>1.87393</v>
      </c>
      <c r="HC49">
        <v>1.87316</v>
      </c>
      <c r="HD49">
        <v>1.87468</v>
      </c>
      <c r="HE49">
        <v>1.86957</v>
      </c>
      <c r="HF49">
        <v>1.87379</v>
      </c>
      <c r="HG49">
        <v>1.87895</v>
      </c>
      <c r="HH49">
        <v>0</v>
      </c>
      <c r="HI49">
        <v>0</v>
      </c>
      <c r="HJ49">
        <v>0</v>
      </c>
      <c r="HK49">
        <v>0</v>
      </c>
      <c r="HL49" t="s">
        <v>407</v>
      </c>
      <c r="HM49" t="s">
        <v>408</v>
      </c>
      <c r="HN49" t="s">
        <v>409</v>
      </c>
      <c r="HO49" t="s">
        <v>410</v>
      </c>
      <c r="HP49" t="s">
        <v>410</v>
      </c>
      <c r="HQ49" t="s">
        <v>409</v>
      </c>
      <c r="HR49">
        <v>0</v>
      </c>
      <c r="HS49">
        <v>100</v>
      </c>
      <c r="HT49">
        <v>100</v>
      </c>
      <c r="HU49">
        <v>21.264</v>
      </c>
      <c r="HV49">
        <v>2.4649</v>
      </c>
      <c r="HW49">
        <v>11.17318002983814</v>
      </c>
      <c r="HX49">
        <v>0.01542267289107943</v>
      </c>
      <c r="HY49">
        <v>-6.329640684948402E-06</v>
      </c>
      <c r="HZ49">
        <v>1.140810577693691E-09</v>
      </c>
      <c r="IA49">
        <v>1.233960350073662</v>
      </c>
      <c r="IB49">
        <v>0.1101198971779786</v>
      </c>
      <c r="IC49">
        <v>-0.003534826394514762</v>
      </c>
      <c r="ID49">
        <v>8.753130318969657E-05</v>
      </c>
      <c r="IE49">
        <v>-6</v>
      </c>
      <c r="IF49">
        <v>1975</v>
      </c>
      <c r="IG49">
        <v>-0</v>
      </c>
      <c r="IH49">
        <v>19</v>
      </c>
      <c r="II49">
        <v>1.3</v>
      </c>
      <c r="IJ49">
        <v>1.4</v>
      </c>
      <c r="IK49">
        <v>2.2229</v>
      </c>
      <c r="IL49">
        <v>2.40601</v>
      </c>
      <c r="IM49">
        <v>1.42578</v>
      </c>
      <c r="IN49">
        <v>2.28271</v>
      </c>
      <c r="IO49">
        <v>1.54785</v>
      </c>
      <c r="IP49">
        <v>2.36694</v>
      </c>
      <c r="IQ49">
        <v>34.5549</v>
      </c>
      <c r="IR49">
        <v>14.78</v>
      </c>
      <c r="IS49">
        <v>18</v>
      </c>
      <c r="IT49">
        <v>624.569</v>
      </c>
      <c r="IU49">
        <v>432.921</v>
      </c>
      <c r="IV49">
        <v>18.5117</v>
      </c>
      <c r="IW49">
        <v>24.5779</v>
      </c>
      <c r="IX49">
        <v>30.0003</v>
      </c>
      <c r="IY49">
        <v>24.5009</v>
      </c>
      <c r="IZ49">
        <v>24.4559</v>
      </c>
      <c r="JA49">
        <v>44.5131</v>
      </c>
      <c r="JB49">
        <v>38.8515</v>
      </c>
      <c r="JC49">
        <v>83.246</v>
      </c>
      <c r="JD49">
        <v>18.5229</v>
      </c>
      <c r="JE49">
        <v>1017.42</v>
      </c>
      <c r="JF49">
        <v>16.7144</v>
      </c>
      <c r="JG49">
        <v>97.1666</v>
      </c>
      <c r="JH49">
        <v>101.08</v>
      </c>
    </row>
    <row r="50" spans="1:268">
      <c r="A50">
        <v>34</v>
      </c>
      <c r="B50">
        <v>1657900337.1</v>
      </c>
      <c r="C50">
        <v>4737.5</v>
      </c>
      <c r="D50" t="s">
        <v>547</v>
      </c>
      <c r="E50" t="s">
        <v>548</v>
      </c>
      <c r="F50" t="s">
        <v>396</v>
      </c>
      <c r="G50" t="s">
        <v>397</v>
      </c>
      <c r="H50" t="s">
        <v>398</v>
      </c>
      <c r="J50" t="s">
        <v>399</v>
      </c>
      <c r="K50" t="s">
        <v>502</v>
      </c>
      <c r="L50" t="s">
        <v>503</v>
      </c>
      <c r="M50">
        <v>1657900337.1</v>
      </c>
      <c r="N50">
        <f>(O50)/1000</f>
        <v>0</v>
      </c>
      <c r="O50">
        <f>1000*CY50*AM50*(CU50-CV50)/(100*CN50*(1000-AM50*CU50))</f>
        <v>0</v>
      </c>
      <c r="P50">
        <f>CY50*AM50*(CT50-CS50*(1000-AM50*CV50)/(1000-AM50*CU50))/(100*CN50)</f>
        <v>0</v>
      </c>
      <c r="Q50">
        <f>CS50 - IF(AM50&gt;1, P50*CN50*100.0/(AO50*DG50), 0)</f>
        <v>0</v>
      </c>
      <c r="R50">
        <f>((X50-N50/2)*Q50-P50)/(X50+N50/2)</f>
        <v>0</v>
      </c>
      <c r="S50">
        <f>R50*(CZ50+DA50)/1000.0</f>
        <v>0</v>
      </c>
      <c r="T50">
        <f>(CS50 - IF(AM50&gt;1, P50*CN50*100.0/(AO50*DG50), 0))*(CZ50+DA50)/1000.0</f>
        <v>0</v>
      </c>
      <c r="U50">
        <f>2.0/((1/W50-1/V50)+SIGN(W50)*SQRT((1/W50-1/V50)*(1/W50-1/V50) + 4*CO50/((CO50+1)*(CO50+1))*(2*1/W50*1/V50-1/V50*1/V50)))</f>
        <v>0</v>
      </c>
      <c r="V50">
        <f>IF(LEFT(CP50,1)&lt;&gt;"0",IF(LEFT(CP50,1)="1",3.0,CQ50),$D$5+$E$5*(DG50*CZ50/($K$5*1000))+$F$5*(DG50*CZ50/($K$5*1000))*MAX(MIN(CN50,$J$5),$I$5)*MAX(MIN(CN50,$J$5),$I$5)+$G$5*MAX(MIN(CN50,$J$5),$I$5)*(DG50*CZ50/($K$5*1000))+$H$5*(DG50*CZ50/($K$5*1000))*(DG50*CZ50/($K$5*1000)))</f>
        <v>0</v>
      </c>
      <c r="W50">
        <f>N50*(1000-(1000*0.61365*exp(17.502*AA50/(240.97+AA50))/(CZ50+DA50)+CU50)/2)/(1000*0.61365*exp(17.502*AA50/(240.97+AA50))/(CZ50+DA50)-CU50)</f>
        <v>0</v>
      </c>
      <c r="X50">
        <f>1/((CO50+1)/(U50/1.6)+1/(V50/1.37)) + CO50/((CO50+1)/(U50/1.6) + CO50/(V50/1.37))</f>
        <v>0</v>
      </c>
      <c r="Y50">
        <f>(CJ50*CM50)</f>
        <v>0</v>
      </c>
      <c r="Z50">
        <f>(DB50+(Y50+2*0.95*5.67E-8*(((DB50+$B$7)+273)^4-(DB50+273)^4)-44100*N50)/(1.84*29.3*V50+8*0.95*5.67E-8*(DB50+273)^3))</f>
        <v>0</v>
      </c>
      <c r="AA50">
        <f>($C$7*DC50+$D$7*DD50+$E$7*Z50)</f>
        <v>0</v>
      </c>
      <c r="AB50">
        <f>0.61365*exp(17.502*AA50/(240.97+AA50))</f>
        <v>0</v>
      </c>
      <c r="AC50">
        <f>(AD50/AE50*100)</f>
        <v>0</v>
      </c>
      <c r="AD50">
        <f>CU50*(CZ50+DA50)/1000</f>
        <v>0</v>
      </c>
      <c r="AE50">
        <f>0.61365*exp(17.502*DB50/(240.97+DB50))</f>
        <v>0</v>
      </c>
      <c r="AF50">
        <f>(AB50-CU50*(CZ50+DA50)/1000)</f>
        <v>0</v>
      </c>
      <c r="AG50">
        <f>(-N50*44100)</f>
        <v>0</v>
      </c>
      <c r="AH50">
        <f>2*29.3*V50*0.92*(DB50-AA50)</f>
        <v>0</v>
      </c>
      <c r="AI50">
        <f>2*0.95*5.67E-8*(((DB50+$B$7)+273)^4-(AA50+273)^4)</f>
        <v>0</v>
      </c>
      <c r="AJ50">
        <f>Y50+AI50+AG50+AH50</f>
        <v>0</v>
      </c>
      <c r="AK50">
        <v>0</v>
      </c>
      <c r="AL50">
        <v>0</v>
      </c>
      <c r="AM50">
        <f>IF(AK50*$H$13&gt;=AO50,1.0,(AO50/(AO50-AK50*$H$13)))</f>
        <v>0</v>
      </c>
      <c r="AN50">
        <f>(AM50-1)*100</f>
        <v>0</v>
      </c>
      <c r="AO50">
        <f>MAX(0,($B$13+$C$13*DG50)/(1+$D$13*DG50)*CZ50/(DB50+273)*$E$13)</f>
        <v>0</v>
      </c>
      <c r="AP50" t="s">
        <v>402</v>
      </c>
      <c r="AQ50">
        <v>0</v>
      </c>
      <c r="AR50">
        <v>0</v>
      </c>
      <c r="AS50">
        <v>0</v>
      </c>
      <c r="AT50">
        <f>1-AR50/AS50</f>
        <v>0</v>
      </c>
      <c r="AU50">
        <v>-1</v>
      </c>
      <c r="AV50" t="s">
        <v>549</v>
      </c>
      <c r="AW50">
        <v>10470.6</v>
      </c>
      <c r="AX50">
        <v>602.039103395753</v>
      </c>
      <c r="AY50">
        <v>821.11</v>
      </c>
      <c r="AZ50">
        <f>1-AX50/AY50</f>
        <v>0</v>
      </c>
      <c r="BA50">
        <v>0.5</v>
      </c>
      <c r="BB50">
        <f>CK50</f>
        <v>0</v>
      </c>
      <c r="BC50">
        <f>P50</f>
        <v>0</v>
      </c>
      <c r="BD50">
        <f>AZ50*BA50*BB50</f>
        <v>0</v>
      </c>
      <c r="BE50">
        <f>(BC50-AU50)/BB50</f>
        <v>0</v>
      </c>
      <c r="BF50">
        <f>(AS50-AY50)/AY50</f>
        <v>0</v>
      </c>
      <c r="BG50">
        <f>AR50/(AT50+AR50/AY50)</f>
        <v>0</v>
      </c>
      <c r="BH50" t="s">
        <v>402</v>
      </c>
      <c r="BI50">
        <v>0</v>
      </c>
      <c r="BJ50">
        <f>IF(BI50&lt;&gt;0, BI50, BG50)</f>
        <v>0</v>
      </c>
      <c r="BK50">
        <f>1-BJ50/AY50</f>
        <v>0</v>
      </c>
      <c r="BL50">
        <f>(AY50-AX50)/(AY50-BJ50)</f>
        <v>0</v>
      </c>
      <c r="BM50">
        <f>(AS50-AY50)/(AS50-BJ50)</f>
        <v>0</v>
      </c>
      <c r="BN50">
        <f>(AY50-AX50)/(AY50-AR50)</f>
        <v>0</v>
      </c>
      <c r="BO50">
        <f>(AS50-AY50)/(AS50-AR50)</f>
        <v>0</v>
      </c>
      <c r="BP50">
        <f>(BL50*BJ50/AX50)</f>
        <v>0</v>
      </c>
      <c r="BQ50">
        <f>(1-BP50)</f>
        <v>0</v>
      </c>
      <c r="BR50" t="s">
        <v>402</v>
      </c>
      <c r="BS50" t="s">
        <v>402</v>
      </c>
      <c r="BT50" t="s">
        <v>402</v>
      </c>
      <c r="BU50" t="s">
        <v>402</v>
      </c>
      <c r="BV50" t="s">
        <v>402</v>
      </c>
      <c r="BW50" t="s">
        <v>402</v>
      </c>
      <c r="BX50" t="s">
        <v>402</v>
      </c>
      <c r="BY50" t="s">
        <v>402</v>
      </c>
      <c r="BZ50" t="s">
        <v>402</v>
      </c>
      <c r="CA50" t="s">
        <v>402</v>
      </c>
      <c r="CB50" t="s">
        <v>402</v>
      </c>
      <c r="CC50" t="s">
        <v>402</v>
      </c>
      <c r="CD50" t="s">
        <v>402</v>
      </c>
      <c r="CE50" t="s">
        <v>402</v>
      </c>
      <c r="CF50" t="s">
        <v>402</v>
      </c>
      <c r="CG50" t="s">
        <v>402</v>
      </c>
      <c r="CH50" t="s">
        <v>402</v>
      </c>
      <c r="CI50" t="s">
        <v>402</v>
      </c>
      <c r="CJ50">
        <f>$B$11*DH50+$C$11*DI50+$F$11*DT50*(1-DW50)</f>
        <v>0</v>
      </c>
      <c r="CK50">
        <f>CJ50*CL50</f>
        <v>0</v>
      </c>
      <c r="CL50">
        <f>($B$11*$D$9+$C$11*$D$9+$F$11*((EG50+DY50)/MAX(EG50+DY50+EH50, 0.1)*$I$9+EH50/MAX(EG50+DY50+EH50, 0.1)*$J$9))/($B$11+$C$11+$F$11)</f>
        <v>0</v>
      </c>
      <c r="CM50">
        <f>($B$11*$K$9+$C$11*$K$9+$F$11*((EG50+DY50)/MAX(EG50+DY50+EH50, 0.1)*$P$9+EH50/MAX(EG50+DY50+EH50, 0.1)*$Q$9))/($B$11+$C$11+$F$11)</f>
        <v>0</v>
      </c>
      <c r="CN50">
        <v>6</v>
      </c>
      <c r="CO50">
        <v>0.5</v>
      </c>
      <c r="CP50" t="s">
        <v>404</v>
      </c>
      <c r="CQ50">
        <v>2</v>
      </c>
      <c r="CR50">
        <v>1657900337.1</v>
      </c>
      <c r="CS50">
        <v>1197.16</v>
      </c>
      <c r="CT50">
        <v>1218.5</v>
      </c>
      <c r="CU50">
        <v>19.1551</v>
      </c>
      <c r="CV50">
        <v>16.5366</v>
      </c>
      <c r="CW50">
        <v>1174.66</v>
      </c>
      <c r="CX50">
        <v>16.6627</v>
      </c>
      <c r="CY50">
        <v>600.251</v>
      </c>
      <c r="CZ50">
        <v>101.405</v>
      </c>
      <c r="DA50">
        <v>0.09985380000000001</v>
      </c>
      <c r="DB50">
        <v>23.6903</v>
      </c>
      <c r="DC50">
        <v>25.0289</v>
      </c>
      <c r="DD50">
        <v>999.9</v>
      </c>
      <c r="DE50">
        <v>0</v>
      </c>
      <c r="DF50">
        <v>0</v>
      </c>
      <c r="DG50">
        <v>10010.6</v>
      </c>
      <c r="DH50">
        <v>0</v>
      </c>
      <c r="DI50">
        <v>1845.23</v>
      </c>
      <c r="DJ50">
        <v>-21.4418</v>
      </c>
      <c r="DK50">
        <v>1220.44</v>
      </c>
      <c r="DL50">
        <v>1238.99</v>
      </c>
      <c r="DM50">
        <v>2.61848</v>
      </c>
      <c r="DN50">
        <v>1218.5</v>
      </c>
      <c r="DO50">
        <v>16.5366</v>
      </c>
      <c r="DP50">
        <v>1.94242</v>
      </c>
      <c r="DQ50">
        <v>1.67689</v>
      </c>
      <c r="DR50">
        <v>16.9826</v>
      </c>
      <c r="DS50">
        <v>14.6842</v>
      </c>
      <c r="DT50">
        <v>1499.93</v>
      </c>
      <c r="DU50">
        <v>0.973007</v>
      </c>
      <c r="DV50">
        <v>0.0269935</v>
      </c>
      <c r="DW50">
        <v>0</v>
      </c>
      <c r="DX50">
        <v>715.001</v>
      </c>
      <c r="DY50">
        <v>4.99931</v>
      </c>
      <c r="DZ50">
        <v>17522.3</v>
      </c>
      <c r="EA50">
        <v>13258.6</v>
      </c>
      <c r="EB50">
        <v>38.187</v>
      </c>
      <c r="EC50">
        <v>40</v>
      </c>
      <c r="ED50">
        <v>38.625</v>
      </c>
      <c r="EE50">
        <v>39.75</v>
      </c>
      <c r="EF50">
        <v>39.375</v>
      </c>
      <c r="EG50">
        <v>1454.58</v>
      </c>
      <c r="EH50">
        <v>40.35</v>
      </c>
      <c r="EI50">
        <v>0</v>
      </c>
      <c r="EJ50">
        <v>115.8999998569489</v>
      </c>
      <c r="EK50">
        <v>0</v>
      </c>
      <c r="EL50">
        <v>602.039103395753</v>
      </c>
      <c r="EM50">
        <v>1.427818244140313</v>
      </c>
      <c r="EN50">
        <v>5.458241727951662</v>
      </c>
      <c r="EO50">
        <v>29020.92564913538</v>
      </c>
      <c r="EP50">
        <v>15</v>
      </c>
      <c r="EQ50">
        <v>1657900361.6</v>
      </c>
      <c r="ER50" t="s">
        <v>550</v>
      </c>
      <c r="ES50">
        <v>1657900361.6</v>
      </c>
      <c r="ET50">
        <v>1657900138.6</v>
      </c>
      <c r="EU50">
        <v>28</v>
      </c>
      <c r="EV50">
        <v>-0.019</v>
      </c>
      <c r="EW50">
        <v>-0.028</v>
      </c>
      <c r="EX50">
        <v>22.5</v>
      </c>
      <c r="EY50">
        <v>2.621</v>
      </c>
      <c r="EZ50">
        <v>1219</v>
      </c>
      <c r="FA50">
        <v>23</v>
      </c>
      <c r="FB50">
        <v>0.2</v>
      </c>
      <c r="FC50">
        <v>0.22</v>
      </c>
      <c r="FD50">
        <v>-10.94020059009191</v>
      </c>
      <c r="FE50">
        <v>-0.1018765567399054</v>
      </c>
      <c r="FF50">
        <v>62.85238429067613</v>
      </c>
      <c r="FG50">
        <v>1</v>
      </c>
      <c r="FH50">
        <v>2.525400840753994</v>
      </c>
      <c r="FI50">
        <v>-0.0009154660494659224</v>
      </c>
      <c r="FJ50">
        <v>3.170217946058331</v>
      </c>
      <c r="FK50">
        <v>1</v>
      </c>
      <c r="FL50">
        <v>2</v>
      </c>
      <c r="FM50">
        <v>2</v>
      </c>
      <c r="FN50" t="s">
        <v>406</v>
      </c>
      <c r="FO50">
        <v>3.18096</v>
      </c>
      <c r="FP50">
        <v>2.79691</v>
      </c>
      <c r="FQ50">
        <v>0.214256</v>
      </c>
      <c r="FR50">
        <v>0.220189</v>
      </c>
      <c r="FS50">
        <v>0.0943243</v>
      </c>
      <c r="FT50">
        <v>0.0941039</v>
      </c>
      <c r="FU50">
        <v>24712</v>
      </c>
      <c r="FV50">
        <v>19421.1</v>
      </c>
      <c r="FW50">
        <v>29507.7</v>
      </c>
      <c r="FX50">
        <v>24339.3</v>
      </c>
      <c r="FY50">
        <v>34139.9</v>
      </c>
      <c r="FZ50">
        <v>32209.8</v>
      </c>
      <c r="GA50">
        <v>41421.5</v>
      </c>
      <c r="GB50">
        <v>39719.5</v>
      </c>
      <c r="GC50">
        <v>2.20143</v>
      </c>
      <c r="GD50">
        <v>1.92202</v>
      </c>
      <c r="GE50">
        <v>0.13724</v>
      </c>
      <c r="GF50">
        <v>0</v>
      </c>
      <c r="GG50">
        <v>22.773</v>
      </c>
      <c r="GH50">
        <v>999.9</v>
      </c>
      <c r="GI50">
        <v>60.3</v>
      </c>
      <c r="GJ50">
        <v>31.7</v>
      </c>
      <c r="GK50">
        <v>27.9161</v>
      </c>
      <c r="GL50">
        <v>62.6887</v>
      </c>
      <c r="GM50">
        <v>40.6891</v>
      </c>
      <c r="GN50">
        <v>1</v>
      </c>
      <c r="GO50">
        <v>-0.185442</v>
      </c>
      <c r="GP50">
        <v>0.169575</v>
      </c>
      <c r="GQ50">
        <v>20.2632</v>
      </c>
      <c r="GR50">
        <v>5.22538</v>
      </c>
      <c r="GS50">
        <v>11.9047</v>
      </c>
      <c r="GT50">
        <v>4.9638</v>
      </c>
      <c r="GU50">
        <v>3.292</v>
      </c>
      <c r="GV50">
        <v>9999</v>
      </c>
      <c r="GW50">
        <v>9999</v>
      </c>
      <c r="GX50">
        <v>9999</v>
      </c>
      <c r="GY50">
        <v>999.9</v>
      </c>
      <c r="GZ50">
        <v>1.87703</v>
      </c>
      <c r="HA50">
        <v>1.87531</v>
      </c>
      <c r="HB50">
        <v>1.87397</v>
      </c>
      <c r="HC50">
        <v>1.87317</v>
      </c>
      <c r="HD50">
        <v>1.87469</v>
      </c>
      <c r="HE50">
        <v>1.86966</v>
      </c>
      <c r="HF50">
        <v>1.87381</v>
      </c>
      <c r="HG50">
        <v>1.87897</v>
      </c>
      <c r="HH50">
        <v>0</v>
      </c>
      <c r="HI50">
        <v>0</v>
      </c>
      <c r="HJ50">
        <v>0</v>
      </c>
      <c r="HK50">
        <v>0</v>
      </c>
      <c r="HL50" t="s">
        <v>407</v>
      </c>
      <c r="HM50" t="s">
        <v>408</v>
      </c>
      <c r="HN50" t="s">
        <v>409</v>
      </c>
      <c r="HO50" t="s">
        <v>410</v>
      </c>
      <c r="HP50" t="s">
        <v>410</v>
      </c>
      <c r="HQ50" t="s">
        <v>409</v>
      </c>
      <c r="HR50">
        <v>0</v>
      </c>
      <c r="HS50">
        <v>100</v>
      </c>
      <c r="HT50">
        <v>100</v>
      </c>
      <c r="HU50">
        <v>22.5</v>
      </c>
      <c r="HV50">
        <v>2.4924</v>
      </c>
      <c r="HW50">
        <v>11.17318002983814</v>
      </c>
      <c r="HX50">
        <v>0.01542267289107943</v>
      </c>
      <c r="HY50">
        <v>-6.329640684948402E-06</v>
      </c>
      <c r="HZ50">
        <v>1.140810577693691E-09</v>
      </c>
      <c r="IA50">
        <v>1.233960350073662</v>
      </c>
      <c r="IB50">
        <v>0.1101198971779786</v>
      </c>
      <c r="IC50">
        <v>-0.003534826394514762</v>
      </c>
      <c r="ID50">
        <v>8.753130318969657E-05</v>
      </c>
      <c r="IE50">
        <v>-6</v>
      </c>
      <c r="IF50">
        <v>1975</v>
      </c>
      <c r="IG50">
        <v>-0</v>
      </c>
      <c r="IH50">
        <v>19</v>
      </c>
      <c r="II50">
        <v>3.2</v>
      </c>
      <c r="IJ50">
        <v>3.3</v>
      </c>
      <c r="IK50">
        <v>2.58667</v>
      </c>
      <c r="IL50">
        <v>2.3999</v>
      </c>
      <c r="IM50">
        <v>1.42578</v>
      </c>
      <c r="IN50">
        <v>2.28638</v>
      </c>
      <c r="IO50">
        <v>1.54785</v>
      </c>
      <c r="IP50">
        <v>2.36572</v>
      </c>
      <c r="IQ50">
        <v>34.8525</v>
      </c>
      <c r="IR50">
        <v>14.78</v>
      </c>
      <c r="IS50">
        <v>18</v>
      </c>
      <c r="IT50">
        <v>625.495</v>
      </c>
      <c r="IU50">
        <v>432.333</v>
      </c>
      <c r="IV50">
        <v>22.1856</v>
      </c>
      <c r="IW50">
        <v>24.8172</v>
      </c>
      <c r="IX50">
        <v>30.0008</v>
      </c>
      <c r="IY50">
        <v>24.6967</v>
      </c>
      <c r="IZ50">
        <v>24.6391</v>
      </c>
      <c r="JA50">
        <v>51.7734</v>
      </c>
      <c r="JB50">
        <v>41.4009</v>
      </c>
      <c r="JC50">
        <v>95.04389999999999</v>
      </c>
      <c r="JD50">
        <v>22.1729</v>
      </c>
      <c r="JE50">
        <v>1219.16</v>
      </c>
      <c r="JF50">
        <v>16.596</v>
      </c>
      <c r="JG50">
        <v>97.12779999999999</v>
      </c>
      <c r="JH50">
        <v>101.045</v>
      </c>
    </row>
    <row r="51" spans="1:268">
      <c r="A51">
        <v>35</v>
      </c>
      <c r="B51">
        <v>1657900437.6</v>
      </c>
      <c r="C51">
        <v>4838</v>
      </c>
      <c r="D51" t="s">
        <v>551</v>
      </c>
      <c r="E51" t="s">
        <v>552</v>
      </c>
      <c r="F51" t="s">
        <v>396</v>
      </c>
      <c r="G51" t="s">
        <v>397</v>
      </c>
      <c r="H51" t="s">
        <v>398</v>
      </c>
      <c r="J51" t="s">
        <v>399</v>
      </c>
      <c r="K51" t="s">
        <v>502</v>
      </c>
      <c r="L51" t="s">
        <v>503</v>
      </c>
      <c r="M51">
        <v>1657900437.6</v>
      </c>
      <c r="N51">
        <f>(O51)/1000</f>
        <v>0</v>
      </c>
      <c r="O51">
        <f>1000*CY51*AM51*(CU51-CV51)/(100*CN51*(1000-AM51*CU51))</f>
        <v>0</v>
      </c>
      <c r="P51">
        <f>CY51*AM51*(CT51-CS51*(1000-AM51*CV51)/(1000-AM51*CU51))/(100*CN51)</f>
        <v>0</v>
      </c>
      <c r="Q51">
        <f>CS51 - IF(AM51&gt;1, P51*CN51*100.0/(AO51*DG51), 0)</f>
        <v>0</v>
      </c>
      <c r="R51">
        <f>((X51-N51/2)*Q51-P51)/(X51+N51/2)</f>
        <v>0</v>
      </c>
      <c r="S51">
        <f>R51*(CZ51+DA51)/1000.0</f>
        <v>0</v>
      </c>
      <c r="T51">
        <f>(CS51 - IF(AM51&gt;1, P51*CN51*100.0/(AO51*DG51), 0))*(CZ51+DA51)/1000.0</f>
        <v>0</v>
      </c>
      <c r="U51">
        <f>2.0/((1/W51-1/V51)+SIGN(W51)*SQRT((1/W51-1/V51)*(1/W51-1/V51) + 4*CO51/((CO51+1)*(CO51+1))*(2*1/W51*1/V51-1/V51*1/V51)))</f>
        <v>0</v>
      </c>
      <c r="V51">
        <f>IF(LEFT(CP51,1)&lt;&gt;"0",IF(LEFT(CP51,1)="1",3.0,CQ51),$D$5+$E$5*(DG51*CZ51/($K$5*1000))+$F$5*(DG51*CZ51/($K$5*1000))*MAX(MIN(CN51,$J$5),$I$5)*MAX(MIN(CN51,$J$5),$I$5)+$G$5*MAX(MIN(CN51,$J$5),$I$5)*(DG51*CZ51/($K$5*1000))+$H$5*(DG51*CZ51/($K$5*1000))*(DG51*CZ51/($K$5*1000)))</f>
        <v>0</v>
      </c>
      <c r="W51">
        <f>N51*(1000-(1000*0.61365*exp(17.502*AA51/(240.97+AA51))/(CZ51+DA51)+CU51)/2)/(1000*0.61365*exp(17.502*AA51/(240.97+AA51))/(CZ51+DA51)-CU51)</f>
        <v>0</v>
      </c>
      <c r="X51">
        <f>1/((CO51+1)/(U51/1.6)+1/(V51/1.37)) + CO51/((CO51+1)/(U51/1.6) + CO51/(V51/1.37))</f>
        <v>0</v>
      </c>
      <c r="Y51">
        <f>(CJ51*CM51)</f>
        <v>0</v>
      </c>
      <c r="Z51">
        <f>(DB51+(Y51+2*0.95*5.67E-8*(((DB51+$B$7)+273)^4-(DB51+273)^4)-44100*N51)/(1.84*29.3*V51+8*0.95*5.67E-8*(DB51+273)^3))</f>
        <v>0</v>
      </c>
      <c r="AA51">
        <f>($C$7*DC51+$D$7*DD51+$E$7*Z51)</f>
        <v>0</v>
      </c>
      <c r="AB51">
        <f>0.61365*exp(17.502*AA51/(240.97+AA51))</f>
        <v>0</v>
      </c>
      <c r="AC51">
        <f>(AD51/AE51*100)</f>
        <v>0</v>
      </c>
      <c r="AD51">
        <f>CU51*(CZ51+DA51)/1000</f>
        <v>0</v>
      </c>
      <c r="AE51">
        <f>0.61365*exp(17.502*DB51/(240.97+DB51))</f>
        <v>0</v>
      </c>
      <c r="AF51">
        <f>(AB51-CU51*(CZ51+DA51)/1000)</f>
        <v>0</v>
      </c>
      <c r="AG51">
        <f>(-N51*44100)</f>
        <v>0</v>
      </c>
      <c r="AH51">
        <f>2*29.3*V51*0.92*(DB51-AA51)</f>
        <v>0</v>
      </c>
      <c r="AI51">
        <f>2*0.95*5.67E-8*(((DB51+$B$7)+273)^4-(AA51+273)^4)</f>
        <v>0</v>
      </c>
      <c r="AJ51">
        <f>Y51+AI51+AG51+AH51</f>
        <v>0</v>
      </c>
      <c r="AK51">
        <v>0</v>
      </c>
      <c r="AL51">
        <v>0</v>
      </c>
      <c r="AM51">
        <f>IF(AK51*$H$13&gt;=AO51,1.0,(AO51/(AO51-AK51*$H$13)))</f>
        <v>0</v>
      </c>
      <c r="AN51">
        <f>(AM51-1)*100</f>
        <v>0</v>
      </c>
      <c r="AO51">
        <f>MAX(0,($B$13+$C$13*DG51)/(1+$D$13*DG51)*CZ51/(DB51+273)*$E$13)</f>
        <v>0</v>
      </c>
      <c r="AP51" t="s">
        <v>402</v>
      </c>
      <c r="AQ51">
        <v>0</v>
      </c>
      <c r="AR51">
        <v>0</v>
      </c>
      <c r="AS51">
        <v>0</v>
      </c>
      <c r="AT51">
        <f>1-AR51/AS51</f>
        <v>0</v>
      </c>
      <c r="AU51">
        <v>-1</v>
      </c>
      <c r="AV51" t="s">
        <v>553</v>
      </c>
      <c r="AW51">
        <v>10475.7</v>
      </c>
      <c r="AX51">
        <v>603.7567524053314</v>
      </c>
      <c r="AY51">
        <v>823.05</v>
      </c>
      <c r="AZ51">
        <f>1-AX51/AY51</f>
        <v>0</v>
      </c>
      <c r="BA51">
        <v>0.5</v>
      </c>
      <c r="BB51">
        <f>CK51</f>
        <v>0</v>
      </c>
      <c r="BC51">
        <f>P51</f>
        <v>0</v>
      </c>
      <c r="BD51">
        <f>AZ51*BA51*BB51</f>
        <v>0</v>
      </c>
      <c r="BE51">
        <f>(BC51-AU51)/BB51</f>
        <v>0</v>
      </c>
      <c r="BF51">
        <f>(AS51-AY51)/AY51</f>
        <v>0</v>
      </c>
      <c r="BG51">
        <f>AR51/(AT51+AR51/AY51)</f>
        <v>0</v>
      </c>
      <c r="BH51" t="s">
        <v>402</v>
      </c>
      <c r="BI51">
        <v>0</v>
      </c>
      <c r="BJ51">
        <f>IF(BI51&lt;&gt;0, BI51, BG51)</f>
        <v>0</v>
      </c>
      <c r="BK51">
        <f>1-BJ51/AY51</f>
        <v>0</v>
      </c>
      <c r="BL51">
        <f>(AY51-AX51)/(AY51-BJ51)</f>
        <v>0</v>
      </c>
      <c r="BM51">
        <f>(AS51-AY51)/(AS51-BJ51)</f>
        <v>0</v>
      </c>
      <c r="BN51">
        <f>(AY51-AX51)/(AY51-AR51)</f>
        <v>0</v>
      </c>
      <c r="BO51">
        <f>(AS51-AY51)/(AS51-AR51)</f>
        <v>0</v>
      </c>
      <c r="BP51">
        <f>(BL51*BJ51/AX51)</f>
        <v>0</v>
      </c>
      <c r="BQ51">
        <f>(1-BP51)</f>
        <v>0</v>
      </c>
      <c r="BR51" t="s">
        <v>402</v>
      </c>
      <c r="BS51" t="s">
        <v>402</v>
      </c>
      <c r="BT51" t="s">
        <v>402</v>
      </c>
      <c r="BU51" t="s">
        <v>402</v>
      </c>
      <c r="BV51" t="s">
        <v>402</v>
      </c>
      <c r="BW51" t="s">
        <v>402</v>
      </c>
      <c r="BX51" t="s">
        <v>402</v>
      </c>
      <c r="BY51" t="s">
        <v>402</v>
      </c>
      <c r="BZ51" t="s">
        <v>402</v>
      </c>
      <c r="CA51" t="s">
        <v>402</v>
      </c>
      <c r="CB51" t="s">
        <v>402</v>
      </c>
      <c r="CC51" t="s">
        <v>402</v>
      </c>
      <c r="CD51" t="s">
        <v>402</v>
      </c>
      <c r="CE51" t="s">
        <v>402</v>
      </c>
      <c r="CF51" t="s">
        <v>402</v>
      </c>
      <c r="CG51" t="s">
        <v>402</v>
      </c>
      <c r="CH51" t="s">
        <v>402</v>
      </c>
      <c r="CI51" t="s">
        <v>402</v>
      </c>
      <c r="CJ51">
        <f>$B$11*DH51+$C$11*DI51+$F$11*DT51*(1-DW51)</f>
        <v>0</v>
      </c>
      <c r="CK51">
        <f>CJ51*CL51</f>
        <v>0</v>
      </c>
      <c r="CL51">
        <f>($B$11*$D$9+$C$11*$D$9+$F$11*((EG51+DY51)/MAX(EG51+DY51+EH51, 0.1)*$I$9+EH51/MAX(EG51+DY51+EH51, 0.1)*$J$9))/($B$11+$C$11+$F$11)</f>
        <v>0</v>
      </c>
      <c r="CM51">
        <f>($B$11*$K$9+$C$11*$K$9+$F$11*((EG51+DY51)/MAX(EG51+DY51+EH51, 0.1)*$P$9+EH51/MAX(EG51+DY51+EH51, 0.1)*$Q$9))/($B$11+$C$11+$F$11)</f>
        <v>0</v>
      </c>
      <c r="CN51">
        <v>6</v>
      </c>
      <c r="CO51">
        <v>0.5</v>
      </c>
      <c r="CP51" t="s">
        <v>404</v>
      </c>
      <c r="CQ51">
        <v>2</v>
      </c>
      <c r="CR51">
        <v>1657900437.6</v>
      </c>
      <c r="CS51">
        <v>1500.548</v>
      </c>
      <c r="CT51">
        <v>1515.48</v>
      </c>
      <c r="CU51">
        <v>20.797</v>
      </c>
      <c r="CV51">
        <v>21.5752</v>
      </c>
      <c r="CW51">
        <v>1476.46</v>
      </c>
      <c r="CX51">
        <v>18.981</v>
      </c>
      <c r="CY51">
        <v>600.077</v>
      </c>
      <c r="CZ51">
        <v>101.409</v>
      </c>
      <c r="DA51">
        <v>0.0999862</v>
      </c>
      <c r="DB51">
        <v>23.8326</v>
      </c>
      <c r="DC51">
        <v>25.3839</v>
      </c>
      <c r="DD51">
        <v>999.9</v>
      </c>
      <c r="DE51">
        <v>0</v>
      </c>
      <c r="DF51">
        <v>0</v>
      </c>
      <c r="DG51">
        <v>10031.2</v>
      </c>
      <c r="DH51">
        <v>0</v>
      </c>
      <c r="DI51">
        <v>1848.02</v>
      </c>
      <c r="DJ51">
        <v>-15.2198</v>
      </c>
      <c r="DK51">
        <v>1533.42</v>
      </c>
      <c r="DL51">
        <v>1548.89</v>
      </c>
      <c r="DM51">
        <v>0.0550213</v>
      </c>
      <c r="DN51">
        <v>1515.48</v>
      </c>
      <c r="DO51">
        <v>21.5752</v>
      </c>
      <c r="DP51">
        <v>2.1935</v>
      </c>
      <c r="DQ51">
        <v>2.18792</v>
      </c>
      <c r="DR51">
        <v>18.9149</v>
      </c>
      <c r="DS51">
        <v>18.8741</v>
      </c>
      <c r="DT51">
        <v>1499.92</v>
      </c>
      <c r="DU51">
        <v>0.972996</v>
      </c>
      <c r="DV51">
        <v>0.0270037</v>
      </c>
      <c r="DW51">
        <v>0</v>
      </c>
      <c r="DX51">
        <v>718.886</v>
      </c>
      <c r="DY51">
        <v>4.99931</v>
      </c>
      <c r="DZ51">
        <v>17517</v>
      </c>
      <c r="EA51">
        <v>13258.6</v>
      </c>
      <c r="EB51">
        <v>36.687</v>
      </c>
      <c r="EC51">
        <v>38.687</v>
      </c>
      <c r="ED51">
        <v>37.312</v>
      </c>
      <c r="EE51">
        <v>37.75</v>
      </c>
      <c r="EF51">
        <v>38.062</v>
      </c>
      <c r="EG51">
        <v>1454.55</v>
      </c>
      <c r="EH51">
        <v>40.37</v>
      </c>
      <c r="EI51">
        <v>0</v>
      </c>
      <c r="EJ51">
        <v>99.89999985694885</v>
      </c>
      <c r="EK51">
        <v>0</v>
      </c>
      <c r="EL51">
        <v>603.7567524053314</v>
      </c>
      <c r="EM51">
        <v>1.442577488905733</v>
      </c>
      <c r="EN51">
        <v>1.10943851362664</v>
      </c>
      <c r="EO51">
        <v>28862.41110159767</v>
      </c>
      <c r="EP51">
        <v>15</v>
      </c>
      <c r="EQ51">
        <v>1657900478.1</v>
      </c>
      <c r="ER51" t="s">
        <v>554</v>
      </c>
      <c r="ES51">
        <v>1657900465.6</v>
      </c>
      <c r="ET51">
        <v>1657900478.1</v>
      </c>
      <c r="EU51">
        <v>29</v>
      </c>
      <c r="EV51">
        <v>0.19</v>
      </c>
      <c r="EW51">
        <v>-0.172</v>
      </c>
      <c r="EX51">
        <v>24.088</v>
      </c>
      <c r="EY51">
        <v>1.816</v>
      </c>
      <c r="EZ51">
        <v>1524</v>
      </c>
      <c r="FA51">
        <v>11</v>
      </c>
      <c r="FB51">
        <v>0.18</v>
      </c>
      <c r="FC51">
        <v>0.85</v>
      </c>
      <c r="FD51">
        <v>-11.28904187221665</v>
      </c>
      <c r="FE51">
        <v>-0.1079735486369473</v>
      </c>
      <c r="FF51">
        <v>62.84431895542885</v>
      </c>
      <c r="FG51">
        <v>1</v>
      </c>
      <c r="FH51">
        <v>2.512778278015082</v>
      </c>
      <c r="FI51">
        <v>-0.001187450521151186</v>
      </c>
      <c r="FJ51">
        <v>3.184179680512556</v>
      </c>
      <c r="FK51">
        <v>1</v>
      </c>
      <c r="FL51">
        <v>2</v>
      </c>
      <c r="FM51">
        <v>2</v>
      </c>
      <c r="FN51" t="s">
        <v>406</v>
      </c>
      <c r="FO51">
        <v>3.18041</v>
      </c>
      <c r="FP51">
        <v>2.79721</v>
      </c>
      <c r="FQ51">
        <v>0.246771</v>
      </c>
      <c r="FR51">
        <v>0.251866</v>
      </c>
      <c r="FS51">
        <v>0.103548</v>
      </c>
      <c r="FT51">
        <v>0.113352</v>
      </c>
      <c r="FU51">
        <v>23683.5</v>
      </c>
      <c r="FV51">
        <v>18621.5</v>
      </c>
      <c r="FW51">
        <v>29499</v>
      </c>
      <c r="FX51">
        <v>24324.2</v>
      </c>
      <c r="FY51">
        <v>33776.3</v>
      </c>
      <c r="FZ51">
        <v>31497.2</v>
      </c>
      <c r="GA51">
        <v>41411</v>
      </c>
      <c r="GB51">
        <v>39698.9</v>
      </c>
      <c r="GC51">
        <v>2.19545</v>
      </c>
      <c r="GD51">
        <v>1.91987</v>
      </c>
      <c r="GE51">
        <v>0.140369</v>
      </c>
      <c r="GF51">
        <v>0</v>
      </c>
      <c r="GG51">
        <v>23.0779</v>
      </c>
      <c r="GH51">
        <v>999.9</v>
      </c>
      <c r="GI51">
        <v>59.7</v>
      </c>
      <c r="GJ51">
        <v>31.9</v>
      </c>
      <c r="GK51">
        <v>27.9518</v>
      </c>
      <c r="GL51">
        <v>62.5887</v>
      </c>
      <c r="GM51">
        <v>40.5689</v>
      </c>
      <c r="GN51">
        <v>1</v>
      </c>
      <c r="GO51">
        <v>-0.166255</v>
      </c>
      <c r="GP51">
        <v>3.50047</v>
      </c>
      <c r="GQ51">
        <v>20.2245</v>
      </c>
      <c r="GR51">
        <v>5.22762</v>
      </c>
      <c r="GS51">
        <v>11.9081</v>
      </c>
      <c r="GT51">
        <v>4.96435</v>
      </c>
      <c r="GU51">
        <v>3.292</v>
      </c>
      <c r="GV51">
        <v>9999</v>
      </c>
      <c r="GW51">
        <v>9999</v>
      </c>
      <c r="GX51">
        <v>9999</v>
      </c>
      <c r="GY51">
        <v>999.9</v>
      </c>
      <c r="GZ51">
        <v>1.87702</v>
      </c>
      <c r="HA51">
        <v>1.87532</v>
      </c>
      <c r="HB51">
        <v>1.87407</v>
      </c>
      <c r="HC51">
        <v>1.87319</v>
      </c>
      <c r="HD51">
        <v>1.87469</v>
      </c>
      <c r="HE51">
        <v>1.86966</v>
      </c>
      <c r="HF51">
        <v>1.87385</v>
      </c>
      <c r="HG51">
        <v>1.87897</v>
      </c>
      <c r="HH51">
        <v>0</v>
      </c>
      <c r="HI51">
        <v>0</v>
      </c>
      <c r="HJ51">
        <v>0</v>
      </c>
      <c r="HK51">
        <v>0</v>
      </c>
      <c r="HL51" t="s">
        <v>407</v>
      </c>
      <c r="HM51" t="s">
        <v>408</v>
      </c>
      <c r="HN51" t="s">
        <v>409</v>
      </c>
      <c r="HO51" t="s">
        <v>410</v>
      </c>
      <c r="HP51" t="s">
        <v>410</v>
      </c>
      <c r="HQ51" t="s">
        <v>409</v>
      </c>
      <c r="HR51">
        <v>0</v>
      </c>
      <c r="HS51">
        <v>100</v>
      </c>
      <c r="HT51">
        <v>100</v>
      </c>
      <c r="HU51">
        <v>24.088</v>
      </c>
      <c r="HV51">
        <v>1.816</v>
      </c>
      <c r="HW51">
        <v>11.15398049733433</v>
      </c>
      <c r="HX51">
        <v>0.01542267289107943</v>
      </c>
      <c r="HY51">
        <v>-6.329640684948402E-06</v>
      </c>
      <c r="HZ51">
        <v>1.140810577693691E-09</v>
      </c>
      <c r="IA51">
        <v>1.233960350073662</v>
      </c>
      <c r="IB51">
        <v>0.1101198971779786</v>
      </c>
      <c r="IC51">
        <v>-0.003534826394514762</v>
      </c>
      <c r="ID51">
        <v>8.753130318969657E-05</v>
      </c>
      <c r="IE51">
        <v>-6</v>
      </c>
      <c r="IF51">
        <v>1975</v>
      </c>
      <c r="IG51">
        <v>-0</v>
      </c>
      <c r="IH51">
        <v>19</v>
      </c>
      <c r="II51">
        <v>1.3</v>
      </c>
      <c r="IJ51">
        <v>5</v>
      </c>
      <c r="IK51">
        <v>3.09814</v>
      </c>
      <c r="IL51">
        <v>2.36938</v>
      </c>
      <c r="IM51">
        <v>1.42578</v>
      </c>
      <c r="IN51">
        <v>2.28516</v>
      </c>
      <c r="IO51">
        <v>1.54785</v>
      </c>
      <c r="IP51">
        <v>2.37183</v>
      </c>
      <c r="IQ51">
        <v>35.0825</v>
      </c>
      <c r="IR51">
        <v>14.7012</v>
      </c>
      <c r="IS51">
        <v>18</v>
      </c>
      <c r="IT51">
        <v>622.61</v>
      </c>
      <c r="IU51">
        <v>432.039</v>
      </c>
      <c r="IV51">
        <v>19.1848</v>
      </c>
      <c r="IW51">
        <v>24.9339</v>
      </c>
      <c r="IX51">
        <v>29.9976</v>
      </c>
      <c r="IY51">
        <v>24.8274</v>
      </c>
      <c r="IZ51">
        <v>24.7544</v>
      </c>
      <c r="JA51">
        <v>62.0491</v>
      </c>
      <c r="JB51">
        <v>59.3103</v>
      </c>
      <c r="JC51">
        <v>92.25149999999999</v>
      </c>
      <c r="JD51">
        <v>19.3273</v>
      </c>
      <c r="JE51">
        <v>1514.1</v>
      </c>
      <c r="JF51">
        <v>16.6105</v>
      </c>
      <c r="JG51">
        <v>97.1016</v>
      </c>
      <c r="JH51">
        <v>100.989</v>
      </c>
    </row>
    <row r="52" spans="1:268">
      <c r="A52">
        <v>36</v>
      </c>
      <c r="B52">
        <v>1657900554.1</v>
      </c>
      <c r="C52">
        <v>4954.5</v>
      </c>
      <c r="D52" t="s">
        <v>555</v>
      </c>
      <c r="E52" t="s">
        <v>556</v>
      </c>
      <c r="F52" t="s">
        <v>396</v>
      </c>
      <c r="G52" t="s">
        <v>397</v>
      </c>
      <c r="H52" t="s">
        <v>398</v>
      </c>
      <c r="J52" t="s">
        <v>399</v>
      </c>
      <c r="K52" t="s">
        <v>502</v>
      </c>
      <c r="L52" t="s">
        <v>503</v>
      </c>
      <c r="M52">
        <v>1657900554.1</v>
      </c>
      <c r="N52">
        <f>(O52)/1000</f>
        <v>0</v>
      </c>
      <c r="O52">
        <f>1000*CY52*AM52*(CU52-CV52)/(100*CN52*(1000-AM52*CU52))</f>
        <v>0</v>
      </c>
      <c r="P52">
        <f>CY52*AM52*(CT52-CS52*(1000-AM52*CV52)/(1000-AM52*CU52))/(100*CN52)</f>
        <v>0</v>
      </c>
      <c r="Q52">
        <f>CS52 - IF(AM52&gt;1, P52*CN52*100.0/(AO52*DG52), 0)</f>
        <v>0</v>
      </c>
      <c r="R52">
        <f>((X52-N52/2)*Q52-P52)/(X52+N52/2)</f>
        <v>0</v>
      </c>
      <c r="S52">
        <f>R52*(CZ52+DA52)/1000.0</f>
        <v>0</v>
      </c>
      <c r="T52">
        <f>(CS52 - IF(AM52&gt;1, P52*CN52*100.0/(AO52*DG52), 0))*(CZ52+DA52)/1000.0</f>
        <v>0</v>
      </c>
      <c r="U52">
        <f>2.0/((1/W52-1/V52)+SIGN(W52)*SQRT((1/W52-1/V52)*(1/W52-1/V52) + 4*CO52/((CO52+1)*(CO52+1))*(2*1/W52*1/V52-1/V52*1/V52)))</f>
        <v>0</v>
      </c>
      <c r="V52">
        <f>IF(LEFT(CP52,1)&lt;&gt;"0",IF(LEFT(CP52,1)="1",3.0,CQ52),$D$5+$E$5*(DG52*CZ52/($K$5*1000))+$F$5*(DG52*CZ52/($K$5*1000))*MAX(MIN(CN52,$J$5),$I$5)*MAX(MIN(CN52,$J$5),$I$5)+$G$5*MAX(MIN(CN52,$J$5),$I$5)*(DG52*CZ52/($K$5*1000))+$H$5*(DG52*CZ52/($K$5*1000))*(DG52*CZ52/($K$5*1000)))</f>
        <v>0</v>
      </c>
      <c r="W52">
        <f>N52*(1000-(1000*0.61365*exp(17.502*AA52/(240.97+AA52))/(CZ52+DA52)+CU52)/2)/(1000*0.61365*exp(17.502*AA52/(240.97+AA52))/(CZ52+DA52)-CU52)</f>
        <v>0</v>
      </c>
      <c r="X52">
        <f>1/((CO52+1)/(U52/1.6)+1/(V52/1.37)) + CO52/((CO52+1)/(U52/1.6) + CO52/(V52/1.37))</f>
        <v>0</v>
      </c>
      <c r="Y52">
        <f>(CJ52*CM52)</f>
        <v>0</v>
      </c>
      <c r="Z52">
        <f>(DB52+(Y52+2*0.95*5.67E-8*(((DB52+$B$7)+273)^4-(DB52+273)^4)-44100*N52)/(1.84*29.3*V52+8*0.95*5.67E-8*(DB52+273)^3))</f>
        <v>0</v>
      </c>
      <c r="AA52">
        <f>($C$7*DC52+$D$7*DD52+$E$7*Z52)</f>
        <v>0</v>
      </c>
      <c r="AB52">
        <f>0.61365*exp(17.502*AA52/(240.97+AA52))</f>
        <v>0</v>
      </c>
      <c r="AC52">
        <f>(AD52/AE52*100)</f>
        <v>0</v>
      </c>
      <c r="AD52">
        <f>CU52*(CZ52+DA52)/1000</f>
        <v>0</v>
      </c>
      <c r="AE52">
        <f>0.61365*exp(17.502*DB52/(240.97+DB52))</f>
        <v>0</v>
      </c>
      <c r="AF52">
        <f>(AB52-CU52*(CZ52+DA52)/1000)</f>
        <v>0</v>
      </c>
      <c r="AG52">
        <f>(-N52*44100)</f>
        <v>0</v>
      </c>
      <c r="AH52">
        <f>2*29.3*V52*0.92*(DB52-AA52)</f>
        <v>0</v>
      </c>
      <c r="AI52">
        <f>2*0.95*5.67E-8*(((DB52+$B$7)+273)^4-(AA52+273)^4)</f>
        <v>0</v>
      </c>
      <c r="AJ52">
        <f>Y52+AI52+AG52+AH52</f>
        <v>0</v>
      </c>
      <c r="AK52">
        <v>0</v>
      </c>
      <c r="AL52">
        <v>0</v>
      </c>
      <c r="AM52">
        <f>IF(AK52*$H$13&gt;=AO52,1.0,(AO52/(AO52-AK52*$H$13)))</f>
        <v>0</v>
      </c>
      <c r="AN52">
        <f>(AM52-1)*100</f>
        <v>0</v>
      </c>
      <c r="AO52">
        <f>MAX(0,($B$13+$C$13*DG52)/(1+$D$13*DG52)*CZ52/(DB52+273)*$E$13)</f>
        <v>0</v>
      </c>
      <c r="AP52" t="s">
        <v>402</v>
      </c>
      <c r="AQ52">
        <v>0</v>
      </c>
      <c r="AR52">
        <v>0</v>
      </c>
      <c r="AS52">
        <v>0</v>
      </c>
      <c r="AT52">
        <f>1-AR52/AS52</f>
        <v>0</v>
      </c>
      <c r="AU52">
        <v>-1</v>
      </c>
      <c r="AV52" t="s">
        <v>557</v>
      </c>
      <c r="AW52">
        <v>10474.6</v>
      </c>
      <c r="AX52">
        <v>605.7599376084693</v>
      </c>
      <c r="AY52">
        <v>825.03</v>
      </c>
      <c r="AZ52">
        <f>1-AX52/AY52</f>
        <v>0</v>
      </c>
      <c r="BA52">
        <v>0.5</v>
      </c>
      <c r="BB52">
        <f>CK52</f>
        <v>0</v>
      </c>
      <c r="BC52">
        <f>P52</f>
        <v>0</v>
      </c>
      <c r="BD52">
        <f>AZ52*BA52*BB52</f>
        <v>0</v>
      </c>
      <c r="BE52">
        <f>(BC52-AU52)/BB52</f>
        <v>0</v>
      </c>
      <c r="BF52">
        <f>(AS52-AY52)/AY52</f>
        <v>0</v>
      </c>
      <c r="BG52">
        <f>AR52/(AT52+AR52/AY52)</f>
        <v>0</v>
      </c>
      <c r="BH52" t="s">
        <v>402</v>
      </c>
      <c r="BI52">
        <v>0</v>
      </c>
      <c r="BJ52">
        <f>IF(BI52&lt;&gt;0, BI52, BG52)</f>
        <v>0</v>
      </c>
      <c r="BK52">
        <f>1-BJ52/AY52</f>
        <v>0</v>
      </c>
      <c r="BL52">
        <f>(AY52-AX52)/(AY52-BJ52)</f>
        <v>0</v>
      </c>
      <c r="BM52">
        <f>(AS52-AY52)/(AS52-BJ52)</f>
        <v>0</v>
      </c>
      <c r="BN52">
        <f>(AY52-AX52)/(AY52-AR52)</f>
        <v>0</v>
      </c>
      <c r="BO52">
        <f>(AS52-AY52)/(AS52-AR52)</f>
        <v>0</v>
      </c>
      <c r="BP52">
        <f>(BL52*BJ52/AX52)</f>
        <v>0</v>
      </c>
      <c r="BQ52">
        <f>(1-BP52)</f>
        <v>0</v>
      </c>
      <c r="BR52" t="s">
        <v>402</v>
      </c>
      <c r="BS52" t="s">
        <v>402</v>
      </c>
      <c r="BT52" t="s">
        <v>402</v>
      </c>
      <c r="BU52" t="s">
        <v>402</v>
      </c>
      <c r="BV52" t="s">
        <v>402</v>
      </c>
      <c r="BW52" t="s">
        <v>402</v>
      </c>
      <c r="BX52" t="s">
        <v>402</v>
      </c>
      <c r="BY52" t="s">
        <v>402</v>
      </c>
      <c r="BZ52" t="s">
        <v>402</v>
      </c>
      <c r="CA52" t="s">
        <v>402</v>
      </c>
      <c r="CB52" t="s">
        <v>402</v>
      </c>
      <c r="CC52" t="s">
        <v>402</v>
      </c>
      <c r="CD52" t="s">
        <v>402</v>
      </c>
      <c r="CE52" t="s">
        <v>402</v>
      </c>
      <c r="CF52" t="s">
        <v>402</v>
      </c>
      <c r="CG52" t="s">
        <v>402</v>
      </c>
      <c r="CH52" t="s">
        <v>402</v>
      </c>
      <c r="CI52" t="s">
        <v>402</v>
      </c>
      <c r="CJ52">
        <f>$B$11*DH52+$C$11*DI52+$F$11*DT52*(1-DW52)</f>
        <v>0</v>
      </c>
      <c r="CK52">
        <f>CJ52*CL52</f>
        <v>0</v>
      </c>
      <c r="CL52">
        <f>($B$11*$D$9+$C$11*$D$9+$F$11*((EG52+DY52)/MAX(EG52+DY52+EH52, 0.1)*$I$9+EH52/MAX(EG52+DY52+EH52, 0.1)*$J$9))/($B$11+$C$11+$F$11)</f>
        <v>0</v>
      </c>
      <c r="CM52">
        <f>($B$11*$K$9+$C$11*$K$9+$F$11*((EG52+DY52)/MAX(EG52+DY52+EH52, 0.1)*$P$9+EH52/MAX(EG52+DY52+EH52, 0.1)*$Q$9))/($B$11+$C$11+$F$11)</f>
        <v>0</v>
      </c>
      <c r="CN52">
        <v>6</v>
      </c>
      <c r="CO52">
        <v>0.5</v>
      </c>
      <c r="CP52" t="s">
        <v>404</v>
      </c>
      <c r="CQ52">
        <v>2</v>
      </c>
      <c r="CR52">
        <v>1657900554.1</v>
      </c>
      <c r="CS52">
        <v>1993.396</v>
      </c>
      <c r="CT52">
        <v>2018.72</v>
      </c>
      <c r="CU52">
        <v>18.8481</v>
      </c>
      <c r="CV52">
        <v>16.5595</v>
      </c>
      <c r="CW52">
        <v>1967.52</v>
      </c>
      <c r="CX52">
        <v>16.5362</v>
      </c>
      <c r="CY52">
        <v>600.3390000000001</v>
      </c>
      <c r="CZ52">
        <v>101.416</v>
      </c>
      <c r="DA52">
        <v>0.09996620000000001</v>
      </c>
      <c r="DB52">
        <v>23.1882</v>
      </c>
      <c r="DC52">
        <v>24.7931</v>
      </c>
      <c r="DD52">
        <v>999.9</v>
      </c>
      <c r="DE52">
        <v>0</v>
      </c>
      <c r="DF52">
        <v>0</v>
      </c>
      <c r="DG52">
        <v>10013.8</v>
      </c>
      <c r="DH52">
        <v>0</v>
      </c>
      <c r="DI52">
        <v>1856.19</v>
      </c>
      <c r="DJ52">
        <v>-25.3236</v>
      </c>
      <c r="DK52">
        <v>2031.69</v>
      </c>
      <c r="DL52">
        <v>2052.71</v>
      </c>
      <c r="DM52">
        <v>2.2886</v>
      </c>
      <c r="DN52">
        <v>2018.72</v>
      </c>
      <c r="DO52">
        <v>16.5595</v>
      </c>
      <c r="DP52">
        <v>1.91149</v>
      </c>
      <c r="DQ52">
        <v>1.67939</v>
      </c>
      <c r="DR52">
        <v>16.7297</v>
      </c>
      <c r="DS52">
        <v>14.7073</v>
      </c>
      <c r="DT52">
        <v>1500.17</v>
      </c>
      <c r="DU52">
        <v>0.972996</v>
      </c>
      <c r="DV52">
        <v>0.0270037</v>
      </c>
      <c r="DW52">
        <v>0</v>
      </c>
      <c r="DX52">
        <v>719.614</v>
      </c>
      <c r="DY52">
        <v>4.99931</v>
      </c>
      <c r="DZ52">
        <v>17513.6</v>
      </c>
      <c r="EA52">
        <v>13260.7</v>
      </c>
      <c r="EB52">
        <v>36.687</v>
      </c>
      <c r="EC52">
        <v>39.25</v>
      </c>
      <c r="ED52">
        <v>37.437</v>
      </c>
      <c r="EE52">
        <v>37.625</v>
      </c>
      <c r="EF52">
        <v>38.187</v>
      </c>
      <c r="EG52">
        <v>1454.8</v>
      </c>
      <c r="EH52">
        <v>40.38</v>
      </c>
      <c r="EI52">
        <v>0</v>
      </c>
      <c r="EJ52">
        <v>116.0999999046326</v>
      </c>
      <c r="EK52">
        <v>0</v>
      </c>
      <c r="EL52">
        <v>605.7599376084693</v>
      </c>
      <c r="EM52">
        <v>1.459677130969279</v>
      </c>
      <c r="EN52">
        <v>-3.753452358515594</v>
      </c>
      <c r="EO52">
        <v>28682.53601787574</v>
      </c>
      <c r="EP52">
        <v>15</v>
      </c>
      <c r="EQ52">
        <v>1657900572.1</v>
      </c>
      <c r="ER52" t="s">
        <v>558</v>
      </c>
      <c r="ES52">
        <v>1657900572.1</v>
      </c>
      <c r="ET52">
        <v>1657900478.1</v>
      </c>
      <c r="EU52">
        <v>30</v>
      </c>
      <c r="EV52">
        <v>-0.098</v>
      </c>
      <c r="EW52">
        <v>-0.172</v>
      </c>
      <c r="EX52">
        <v>25.876</v>
      </c>
      <c r="EY52">
        <v>1.816</v>
      </c>
      <c r="EZ52">
        <v>2020</v>
      </c>
      <c r="FA52">
        <v>11</v>
      </c>
      <c r="FB52">
        <v>0.17</v>
      </c>
      <c r="FC52">
        <v>0.85</v>
      </c>
      <c r="FD52">
        <v>-11.78593801661838</v>
      </c>
      <c r="FE52">
        <v>-0.117108082269601</v>
      </c>
      <c r="FF52">
        <v>63.61164678113548</v>
      </c>
      <c r="FG52">
        <v>1</v>
      </c>
      <c r="FH52">
        <v>2.486773555927032</v>
      </c>
      <c r="FI52">
        <v>-0.001756774121487151</v>
      </c>
      <c r="FJ52">
        <v>3.185305677382148</v>
      </c>
      <c r="FK52">
        <v>1</v>
      </c>
      <c r="FL52">
        <v>2</v>
      </c>
      <c r="FM52">
        <v>2</v>
      </c>
      <c r="FN52" t="s">
        <v>406</v>
      </c>
      <c r="FO52">
        <v>3.18098</v>
      </c>
      <c r="FP52">
        <v>2.79705</v>
      </c>
      <c r="FQ52">
        <v>0.292095</v>
      </c>
      <c r="FR52">
        <v>0.297557</v>
      </c>
      <c r="FS52">
        <v>0.09378309999999999</v>
      </c>
      <c r="FT52">
        <v>0.09417590000000001</v>
      </c>
      <c r="FU52">
        <v>22265.9</v>
      </c>
      <c r="FV52">
        <v>17496.5</v>
      </c>
      <c r="FW52">
        <v>29505.1</v>
      </c>
      <c r="FX52">
        <v>24337.9</v>
      </c>
      <c r="FY52">
        <v>34159.2</v>
      </c>
      <c r="FZ52">
        <v>32208.7</v>
      </c>
      <c r="GA52">
        <v>41415.7</v>
      </c>
      <c r="GB52">
        <v>39717.8</v>
      </c>
      <c r="GC52">
        <v>2.2001</v>
      </c>
      <c r="GD52">
        <v>1.92025</v>
      </c>
      <c r="GE52">
        <v>0.114925</v>
      </c>
      <c r="GF52">
        <v>0</v>
      </c>
      <c r="GG52">
        <v>22.9039</v>
      </c>
      <c r="GH52">
        <v>999.9</v>
      </c>
      <c r="GI52">
        <v>60.2</v>
      </c>
      <c r="GJ52">
        <v>32.1</v>
      </c>
      <c r="GK52">
        <v>28.506</v>
      </c>
      <c r="GL52">
        <v>62.2587</v>
      </c>
      <c r="GM52">
        <v>40.9696</v>
      </c>
      <c r="GN52">
        <v>1</v>
      </c>
      <c r="GO52">
        <v>-0.176385</v>
      </c>
      <c r="GP52">
        <v>1.56299</v>
      </c>
      <c r="GQ52">
        <v>20.2578</v>
      </c>
      <c r="GR52">
        <v>5.22777</v>
      </c>
      <c r="GS52">
        <v>11.9051</v>
      </c>
      <c r="GT52">
        <v>4.96485</v>
      </c>
      <c r="GU52">
        <v>3.292</v>
      </c>
      <c r="GV52">
        <v>9999</v>
      </c>
      <c r="GW52">
        <v>9999</v>
      </c>
      <c r="GX52">
        <v>9999</v>
      </c>
      <c r="GY52">
        <v>999.9</v>
      </c>
      <c r="GZ52">
        <v>1.87707</v>
      </c>
      <c r="HA52">
        <v>1.87537</v>
      </c>
      <c r="HB52">
        <v>1.87407</v>
      </c>
      <c r="HC52">
        <v>1.8732</v>
      </c>
      <c r="HD52">
        <v>1.87469</v>
      </c>
      <c r="HE52">
        <v>1.86967</v>
      </c>
      <c r="HF52">
        <v>1.87391</v>
      </c>
      <c r="HG52">
        <v>1.87899</v>
      </c>
      <c r="HH52">
        <v>0</v>
      </c>
      <c r="HI52">
        <v>0</v>
      </c>
      <c r="HJ52">
        <v>0</v>
      </c>
      <c r="HK52">
        <v>0</v>
      </c>
      <c r="HL52" t="s">
        <v>407</v>
      </c>
      <c r="HM52" t="s">
        <v>408</v>
      </c>
      <c r="HN52" t="s">
        <v>409</v>
      </c>
      <c r="HO52" t="s">
        <v>410</v>
      </c>
      <c r="HP52" t="s">
        <v>410</v>
      </c>
      <c r="HQ52" t="s">
        <v>409</v>
      </c>
      <c r="HR52">
        <v>0</v>
      </c>
      <c r="HS52">
        <v>100</v>
      </c>
      <c r="HT52">
        <v>100</v>
      </c>
      <c r="HU52">
        <v>25.876</v>
      </c>
      <c r="HV52">
        <v>2.3119</v>
      </c>
      <c r="HW52">
        <v>11.34406787466164</v>
      </c>
      <c r="HX52">
        <v>0.01542267289107943</v>
      </c>
      <c r="HY52">
        <v>-6.329640684948402E-06</v>
      </c>
      <c r="HZ52">
        <v>1.140810577693691E-09</v>
      </c>
      <c r="IA52">
        <v>1.061703971992946</v>
      </c>
      <c r="IB52">
        <v>0.1101198971779786</v>
      </c>
      <c r="IC52">
        <v>-0.003534826394514762</v>
      </c>
      <c r="ID52">
        <v>8.753130318969657E-05</v>
      </c>
      <c r="IE52">
        <v>-6</v>
      </c>
      <c r="IF52">
        <v>1975</v>
      </c>
      <c r="IG52">
        <v>-0</v>
      </c>
      <c r="IH52">
        <v>19</v>
      </c>
      <c r="II52">
        <v>1.5</v>
      </c>
      <c r="IJ52">
        <v>1.3</v>
      </c>
      <c r="IK52">
        <v>3.90747</v>
      </c>
      <c r="IL52">
        <v>2.37427</v>
      </c>
      <c r="IM52">
        <v>1.42578</v>
      </c>
      <c r="IN52">
        <v>2.28271</v>
      </c>
      <c r="IO52">
        <v>1.54785</v>
      </c>
      <c r="IP52">
        <v>2.29736</v>
      </c>
      <c r="IQ52">
        <v>35.3365</v>
      </c>
      <c r="IR52">
        <v>14.6924</v>
      </c>
      <c r="IS52">
        <v>18</v>
      </c>
      <c r="IT52">
        <v>626.104</v>
      </c>
      <c r="IU52">
        <v>432.403</v>
      </c>
      <c r="IV52">
        <v>19.4879</v>
      </c>
      <c r="IW52">
        <v>24.9724</v>
      </c>
      <c r="IX52">
        <v>29.9991</v>
      </c>
      <c r="IY52">
        <v>24.8383</v>
      </c>
      <c r="IZ52">
        <v>24.7753</v>
      </c>
      <c r="JA52">
        <v>78.2381</v>
      </c>
      <c r="JB52">
        <v>40.9143</v>
      </c>
      <c r="JC52">
        <v>88.39570000000001</v>
      </c>
      <c r="JD52">
        <v>19.6469</v>
      </c>
      <c r="JE52">
        <v>2019.69</v>
      </c>
      <c r="JF52">
        <v>16.8273</v>
      </c>
      <c r="JG52">
        <v>97.1163</v>
      </c>
      <c r="JH52">
        <v>101.04</v>
      </c>
    </row>
    <row r="53" spans="1:268">
      <c r="A53">
        <v>37</v>
      </c>
      <c r="B53">
        <v>1657900742.5</v>
      </c>
      <c r="C53">
        <v>5142.900000095367</v>
      </c>
      <c r="D53" t="s">
        <v>559</v>
      </c>
      <c r="E53" t="s">
        <v>560</v>
      </c>
      <c r="F53" t="s">
        <v>396</v>
      </c>
      <c r="G53" t="s">
        <v>397</v>
      </c>
      <c r="H53" t="s">
        <v>398</v>
      </c>
      <c r="J53" t="s">
        <v>399</v>
      </c>
      <c r="K53" t="s">
        <v>502</v>
      </c>
      <c r="L53" t="s">
        <v>503</v>
      </c>
      <c r="M53">
        <v>1657900742.5</v>
      </c>
      <c r="N53">
        <f>(O53)/1000</f>
        <v>0</v>
      </c>
      <c r="O53">
        <f>1000*CY53*AM53*(CU53-CV53)/(100*CN53*(1000-AM53*CU53))</f>
        <v>0</v>
      </c>
      <c r="P53">
        <f>CY53*AM53*(CT53-CS53*(1000-AM53*CV53)/(1000-AM53*CU53))/(100*CN53)</f>
        <v>0</v>
      </c>
      <c r="Q53">
        <f>CS53 - IF(AM53&gt;1, P53*CN53*100.0/(AO53*DG53), 0)</f>
        <v>0</v>
      </c>
      <c r="R53">
        <f>((X53-N53/2)*Q53-P53)/(X53+N53/2)</f>
        <v>0</v>
      </c>
      <c r="S53">
        <f>R53*(CZ53+DA53)/1000.0</f>
        <v>0</v>
      </c>
      <c r="T53">
        <f>(CS53 - IF(AM53&gt;1, P53*CN53*100.0/(AO53*DG53), 0))*(CZ53+DA53)/1000.0</f>
        <v>0</v>
      </c>
      <c r="U53">
        <f>2.0/((1/W53-1/V53)+SIGN(W53)*SQRT((1/W53-1/V53)*(1/W53-1/V53) + 4*CO53/((CO53+1)*(CO53+1))*(2*1/W53*1/V53-1/V53*1/V53)))</f>
        <v>0</v>
      </c>
      <c r="V53">
        <f>IF(LEFT(CP53,1)&lt;&gt;"0",IF(LEFT(CP53,1)="1",3.0,CQ53),$D$5+$E$5*(DG53*CZ53/($K$5*1000))+$F$5*(DG53*CZ53/($K$5*1000))*MAX(MIN(CN53,$J$5),$I$5)*MAX(MIN(CN53,$J$5),$I$5)+$G$5*MAX(MIN(CN53,$J$5),$I$5)*(DG53*CZ53/($K$5*1000))+$H$5*(DG53*CZ53/($K$5*1000))*(DG53*CZ53/($K$5*1000)))</f>
        <v>0</v>
      </c>
      <c r="W53">
        <f>N53*(1000-(1000*0.61365*exp(17.502*AA53/(240.97+AA53))/(CZ53+DA53)+CU53)/2)/(1000*0.61365*exp(17.502*AA53/(240.97+AA53))/(CZ53+DA53)-CU53)</f>
        <v>0</v>
      </c>
      <c r="X53">
        <f>1/((CO53+1)/(U53/1.6)+1/(V53/1.37)) + CO53/((CO53+1)/(U53/1.6) + CO53/(V53/1.37))</f>
        <v>0</v>
      </c>
      <c r="Y53">
        <f>(CJ53*CM53)</f>
        <v>0</v>
      </c>
      <c r="Z53">
        <f>(DB53+(Y53+2*0.95*5.67E-8*(((DB53+$B$7)+273)^4-(DB53+273)^4)-44100*N53)/(1.84*29.3*V53+8*0.95*5.67E-8*(DB53+273)^3))</f>
        <v>0</v>
      </c>
      <c r="AA53">
        <f>($C$7*DC53+$D$7*DD53+$E$7*Z53)</f>
        <v>0</v>
      </c>
      <c r="AB53">
        <f>0.61365*exp(17.502*AA53/(240.97+AA53))</f>
        <v>0</v>
      </c>
      <c r="AC53">
        <f>(AD53/AE53*100)</f>
        <v>0</v>
      </c>
      <c r="AD53">
        <f>CU53*(CZ53+DA53)/1000</f>
        <v>0</v>
      </c>
      <c r="AE53">
        <f>0.61365*exp(17.502*DB53/(240.97+DB53))</f>
        <v>0</v>
      </c>
      <c r="AF53">
        <f>(AB53-CU53*(CZ53+DA53)/1000)</f>
        <v>0</v>
      </c>
      <c r="AG53">
        <f>(-N53*44100)</f>
        <v>0</v>
      </c>
      <c r="AH53">
        <f>2*29.3*V53*0.92*(DB53-AA53)</f>
        <v>0</v>
      </c>
      <c r="AI53">
        <f>2*0.95*5.67E-8*(((DB53+$B$7)+273)^4-(AA53+273)^4)</f>
        <v>0</v>
      </c>
      <c r="AJ53">
        <f>Y53+AI53+AG53+AH53</f>
        <v>0</v>
      </c>
      <c r="AK53">
        <v>0</v>
      </c>
      <c r="AL53">
        <v>0</v>
      </c>
      <c r="AM53">
        <f>IF(AK53*$H$13&gt;=AO53,1.0,(AO53/(AO53-AK53*$H$13)))</f>
        <v>0</v>
      </c>
      <c r="AN53">
        <f>(AM53-1)*100</f>
        <v>0</v>
      </c>
      <c r="AO53">
        <f>MAX(0,($B$13+$C$13*DG53)/(1+$D$13*DG53)*CZ53/(DB53+273)*$E$13)</f>
        <v>0</v>
      </c>
      <c r="AP53" t="s">
        <v>402</v>
      </c>
      <c r="AQ53">
        <v>0</v>
      </c>
      <c r="AR53">
        <v>0</v>
      </c>
      <c r="AS53">
        <v>0</v>
      </c>
      <c r="AT53">
        <f>1-AR53/AS53</f>
        <v>0</v>
      </c>
      <c r="AU53">
        <v>-1</v>
      </c>
      <c r="AV53" t="s">
        <v>561</v>
      </c>
      <c r="AW53">
        <v>10469.3</v>
      </c>
      <c r="AX53">
        <v>608.7733594357154</v>
      </c>
      <c r="AY53">
        <v>820.3200000000001</v>
      </c>
      <c r="AZ53">
        <f>1-AX53/AY53</f>
        <v>0</v>
      </c>
      <c r="BA53">
        <v>0.5</v>
      </c>
      <c r="BB53">
        <f>CK53</f>
        <v>0</v>
      </c>
      <c r="BC53">
        <f>P53</f>
        <v>0</v>
      </c>
      <c r="BD53">
        <f>AZ53*BA53*BB53</f>
        <v>0</v>
      </c>
      <c r="BE53">
        <f>(BC53-AU53)/BB53</f>
        <v>0</v>
      </c>
      <c r="BF53">
        <f>(AS53-AY53)/AY53</f>
        <v>0</v>
      </c>
      <c r="BG53">
        <f>AR53/(AT53+AR53/AY53)</f>
        <v>0</v>
      </c>
      <c r="BH53" t="s">
        <v>402</v>
      </c>
      <c r="BI53">
        <v>0</v>
      </c>
      <c r="BJ53">
        <f>IF(BI53&lt;&gt;0, BI53, BG53)</f>
        <v>0</v>
      </c>
      <c r="BK53">
        <f>1-BJ53/AY53</f>
        <v>0</v>
      </c>
      <c r="BL53">
        <f>(AY53-AX53)/(AY53-BJ53)</f>
        <v>0</v>
      </c>
      <c r="BM53">
        <f>(AS53-AY53)/(AS53-BJ53)</f>
        <v>0</v>
      </c>
      <c r="BN53">
        <f>(AY53-AX53)/(AY53-AR53)</f>
        <v>0</v>
      </c>
      <c r="BO53">
        <f>(AS53-AY53)/(AS53-AR53)</f>
        <v>0</v>
      </c>
      <c r="BP53">
        <f>(BL53*BJ53/AX53)</f>
        <v>0</v>
      </c>
      <c r="BQ53">
        <f>(1-BP53)</f>
        <v>0</v>
      </c>
      <c r="BR53" t="s">
        <v>402</v>
      </c>
      <c r="BS53" t="s">
        <v>402</v>
      </c>
      <c r="BT53" t="s">
        <v>402</v>
      </c>
      <c r="BU53" t="s">
        <v>402</v>
      </c>
      <c r="BV53" t="s">
        <v>402</v>
      </c>
      <c r="BW53" t="s">
        <v>402</v>
      </c>
      <c r="BX53" t="s">
        <v>402</v>
      </c>
      <c r="BY53" t="s">
        <v>402</v>
      </c>
      <c r="BZ53" t="s">
        <v>402</v>
      </c>
      <c r="CA53" t="s">
        <v>402</v>
      </c>
      <c r="CB53" t="s">
        <v>402</v>
      </c>
      <c r="CC53" t="s">
        <v>402</v>
      </c>
      <c r="CD53" t="s">
        <v>402</v>
      </c>
      <c r="CE53" t="s">
        <v>402</v>
      </c>
      <c r="CF53" t="s">
        <v>402</v>
      </c>
      <c r="CG53" t="s">
        <v>402</v>
      </c>
      <c r="CH53" t="s">
        <v>402</v>
      </c>
      <c r="CI53" t="s">
        <v>402</v>
      </c>
      <c r="CJ53">
        <f>$B$11*DH53+$C$11*DI53+$F$11*DT53*(1-DW53)</f>
        <v>0</v>
      </c>
      <c r="CK53">
        <f>CJ53*CL53</f>
        <v>0</v>
      </c>
      <c r="CL53">
        <f>($B$11*$D$9+$C$11*$D$9+$F$11*((EG53+DY53)/MAX(EG53+DY53+EH53, 0.1)*$I$9+EH53/MAX(EG53+DY53+EH53, 0.1)*$J$9))/($B$11+$C$11+$F$11)</f>
        <v>0</v>
      </c>
      <c r="CM53">
        <f>($B$11*$K$9+$C$11*$K$9+$F$11*((EG53+DY53)/MAX(EG53+DY53+EH53, 0.1)*$P$9+EH53/MAX(EG53+DY53+EH53, 0.1)*$Q$9))/($B$11+$C$11+$F$11)</f>
        <v>0</v>
      </c>
      <c r="CN53">
        <v>6</v>
      </c>
      <c r="CO53">
        <v>0.5</v>
      </c>
      <c r="CP53" t="s">
        <v>404</v>
      </c>
      <c r="CQ53">
        <v>2</v>
      </c>
      <c r="CR53">
        <v>1657900742.5</v>
      </c>
      <c r="CS53">
        <v>1999.77</v>
      </c>
      <c r="CT53">
        <v>2021.97</v>
      </c>
      <c r="CU53">
        <v>19.7311</v>
      </c>
      <c r="CV53">
        <v>17.5433</v>
      </c>
      <c r="CW53">
        <v>1973.9</v>
      </c>
      <c r="CX53">
        <v>17.3647</v>
      </c>
      <c r="CY53">
        <v>600.159</v>
      </c>
      <c r="CZ53">
        <v>101.423</v>
      </c>
      <c r="DA53">
        <v>0.0997392</v>
      </c>
      <c r="DB53">
        <v>23.4299</v>
      </c>
      <c r="DC53">
        <v>24.9065</v>
      </c>
      <c r="DD53">
        <v>999.9</v>
      </c>
      <c r="DE53">
        <v>0</v>
      </c>
      <c r="DF53">
        <v>0</v>
      </c>
      <c r="DG53">
        <v>9997.5</v>
      </c>
      <c r="DH53">
        <v>0</v>
      </c>
      <c r="DI53">
        <v>1867.08</v>
      </c>
      <c r="DJ53">
        <v>-22.1947</v>
      </c>
      <c r="DK53">
        <v>2040.02</v>
      </c>
      <c r="DL53">
        <v>2058.07</v>
      </c>
      <c r="DM53">
        <v>2.1878</v>
      </c>
      <c r="DN53">
        <v>2021.97</v>
      </c>
      <c r="DO53">
        <v>17.5433</v>
      </c>
      <c r="DP53">
        <v>2.00119</v>
      </c>
      <c r="DQ53">
        <v>1.77929</v>
      </c>
      <c r="DR53">
        <v>17.4537</v>
      </c>
      <c r="DS53">
        <v>15.606</v>
      </c>
      <c r="DT53">
        <v>1499.83</v>
      </c>
      <c r="DU53">
        <v>0.973007</v>
      </c>
      <c r="DV53">
        <v>0.0269935</v>
      </c>
      <c r="DW53">
        <v>0</v>
      </c>
      <c r="DX53">
        <v>718.686</v>
      </c>
      <c r="DY53">
        <v>4.99931</v>
      </c>
      <c r="DZ53">
        <v>17375</v>
      </c>
      <c r="EA53">
        <v>13257.8</v>
      </c>
      <c r="EB53">
        <v>38.625</v>
      </c>
      <c r="EC53">
        <v>40.937</v>
      </c>
      <c r="ED53">
        <v>39.312</v>
      </c>
      <c r="EE53">
        <v>40</v>
      </c>
      <c r="EF53">
        <v>39.875</v>
      </c>
      <c r="EG53">
        <v>1454.48</v>
      </c>
      <c r="EH53">
        <v>40.35</v>
      </c>
      <c r="EI53">
        <v>0</v>
      </c>
      <c r="EJ53">
        <v>187.8999998569489</v>
      </c>
      <c r="EK53">
        <v>0</v>
      </c>
      <c r="EL53">
        <v>608.7733594357154</v>
      </c>
      <c r="EM53">
        <v>1.480759679549674</v>
      </c>
      <c r="EN53">
        <v>-11.27249779405266</v>
      </c>
      <c r="EO53">
        <v>28397.97183392465</v>
      </c>
      <c r="EP53">
        <v>15</v>
      </c>
      <c r="EQ53">
        <v>1657900572.1</v>
      </c>
      <c r="ER53" t="s">
        <v>558</v>
      </c>
      <c r="ES53">
        <v>1657900572.1</v>
      </c>
      <c r="ET53">
        <v>1657900478.1</v>
      </c>
      <c r="EU53">
        <v>30</v>
      </c>
      <c r="EV53">
        <v>-0.098</v>
      </c>
      <c r="EW53">
        <v>-0.172</v>
      </c>
      <c r="EX53">
        <v>25.876</v>
      </c>
      <c r="EY53">
        <v>1.816</v>
      </c>
      <c r="EZ53">
        <v>2020</v>
      </c>
      <c r="FA53">
        <v>11</v>
      </c>
      <c r="FB53">
        <v>0.17</v>
      </c>
      <c r="FC53">
        <v>0.85</v>
      </c>
      <c r="FD53">
        <v>-12.054205191693</v>
      </c>
      <c r="FE53">
        <v>-0.1192325570996872</v>
      </c>
      <c r="FF53">
        <v>62.79856227280033</v>
      </c>
      <c r="FG53">
        <v>1</v>
      </c>
      <c r="FH53">
        <v>2.503236837942908</v>
      </c>
      <c r="FI53">
        <v>-0.001324326209663243</v>
      </c>
      <c r="FJ53">
        <v>3.202229786498042</v>
      </c>
      <c r="FK53">
        <v>1</v>
      </c>
      <c r="FL53">
        <v>2</v>
      </c>
      <c r="FM53">
        <v>2</v>
      </c>
      <c r="FN53" t="s">
        <v>406</v>
      </c>
      <c r="FO53">
        <v>3.18057</v>
      </c>
      <c r="FP53">
        <v>2.79667</v>
      </c>
      <c r="FQ53">
        <v>0.292679</v>
      </c>
      <c r="FR53">
        <v>0.297884</v>
      </c>
      <c r="FS53">
        <v>0.0971516</v>
      </c>
      <c r="FT53">
        <v>0.0981268</v>
      </c>
      <c r="FU53">
        <v>22248.6</v>
      </c>
      <c r="FV53">
        <v>17489.3</v>
      </c>
      <c r="FW53">
        <v>29506.3</v>
      </c>
      <c r="FX53">
        <v>24339.1</v>
      </c>
      <c r="FY53">
        <v>34031</v>
      </c>
      <c r="FZ53">
        <v>32067.5</v>
      </c>
      <c r="GA53">
        <v>41417.9</v>
      </c>
      <c r="GB53">
        <v>39720</v>
      </c>
      <c r="GC53">
        <v>2.19905</v>
      </c>
      <c r="GD53">
        <v>1.91845</v>
      </c>
      <c r="GE53">
        <v>0.122096</v>
      </c>
      <c r="GF53">
        <v>0</v>
      </c>
      <c r="GG53">
        <v>22.8995</v>
      </c>
      <c r="GH53">
        <v>999.9</v>
      </c>
      <c r="GI53">
        <v>57.8</v>
      </c>
      <c r="GJ53">
        <v>32.6</v>
      </c>
      <c r="GK53">
        <v>28.1521</v>
      </c>
      <c r="GL53">
        <v>62.8387</v>
      </c>
      <c r="GM53">
        <v>41.3261</v>
      </c>
      <c r="GN53">
        <v>1</v>
      </c>
      <c r="GO53">
        <v>-0.180777</v>
      </c>
      <c r="GP53">
        <v>0.772802</v>
      </c>
      <c r="GQ53">
        <v>20.2617</v>
      </c>
      <c r="GR53">
        <v>5.22792</v>
      </c>
      <c r="GS53">
        <v>11.9081</v>
      </c>
      <c r="GT53">
        <v>4.96375</v>
      </c>
      <c r="GU53">
        <v>3.292</v>
      </c>
      <c r="GV53">
        <v>9999</v>
      </c>
      <c r="GW53">
        <v>9999</v>
      </c>
      <c r="GX53">
        <v>9999</v>
      </c>
      <c r="GY53">
        <v>999.9</v>
      </c>
      <c r="GZ53">
        <v>1.87714</v>
      </c>
      <c r="HA53">
        <v>1.87543</v>
      </c>
      <c r="HB53">
        <v>1.87408</v>
      </c>
      <c r="HC53">
        <v>1.87329</v>
      </c>
      <c r="HD53">
        <v>1.87476</v>
      </c>
      <c r="HE53">
        <v>1.86966</v>
      </c>
      <c r="HF53">
        <v>1.87392</v>
      </c>
      <c r="HG53">
        <v>1.87905</v>
      </c>
      <c r="HH53">
        <v>0</v>
      </c>
      <c r="HI53">
        <v>0</v>
      </c>
      <c r="HJ53">
        <v>0</v>
      </c>
      <c r="HK53">
        <v>0</v>
      </c>
      <c r="HL53" t="s">
        <v>407</v>
      </c>
      <c r="HM53" t="s">
        <v>408</v>
      </c>
      <c r="HN53" t="s">
        <v>409</v>
      </c>
      <c r="HO53" t="s">
        <v>410</v>
      </c>
      <c r="HP53" t="s">
        <v>410</v>
      </c>
      <c r="HQ53" t="s">
        <v>409</v>
      </c>
      <c r="HR53">
        <v>0</v>
      </c>
      <c r="HS53">
        <v>100</v>
      </c>
      <c r="HT53">
        <v>100</v>
      </c>
      <c r="HU53">
        <v>25.87</v>
      </c>
      <c r="HV53">
        <v>2.3664</v>
      </c>
      <c r="HW53">
        <v>11.31578436304785</v>
      </c>
      <c r="HX53">
        <v>0.01542267289107943</v>
      </c>
      <c r="HY53">
        <v>-6.329640684948402E-06</v>
      </c>
      <c r="HZ53">
        <v>1.140810577693691E-09</v>
      </c>
      <c r="IA53">
        <v>1.061703971992946</v>
      </c>
      <c r="IB53">
        <v>0.1101198971779786</v>
      </c>
      <c r="IC53">
        <v>-0.003534826394514762</v>
      </c>
      <c r="ID53">
        <v>8.753130318969657E-05</v>
      </c>
      <c r="IE53">
        <v>-6</v>
      </c>
      <c r="IF53">
        <v>1975</v>
      </c>
      <c r="IG53">
        <v>-0</v>
      </c>
      <c r="IH53">
        <v>19</v>
      </c>
      <c r="II53">
        <v>2.8</v>
      </c>
      <c r="IJ53">
        <v>4.4</v>
      </c>
      <c r="IK53">
        <v>3.91357</v>
      </c>
      <c r="IL53">
        <v>2.36816</v>
      </c>
      <c r="IM53">
        <v>1.42578</v>
      </c>
      <c r="IN53">
        <v>2.28149</v>
      </c>
      <c r="IO53">
        <v>1.54785</v>
      </c>
      <c r="IP53">
        <v>2.25586</v>
      </c>
      <c r="IQ53">
        <v>35.7078</v>
      </c>
      <c r="IR53">
        <v>14.6311</v>
      </c>
      <c r="IS53">
        <v>18</v>
      </c>
      <c r="IT53">
        <v>625.7190000000001</v>
      </c>
      <c r="IU53">
        <v>431.611</v>
      </c>
      <c r="IV53">
        <v>20.1115</v>
      </c>
      <c r="IW53">
        <v>24.9682</v>
      </c>
      <c r="IX53">
        <v>29.998</v>
      </c>
      <c r="IY53">
        <v>24.8724</v>
      </c>
      <c r="IZ53">
        <v>24.8042</v>
      </c>
      <c r="JA53">
        <v>78.3472</v>
      </c>
      <c r="JB53">
        <v>40.6868</v>
      </c>
      <c r="JC53">
        <v>83.7801</v>
      </c>
      <c r="JD53">
        <v>20.0029</v>
      </c>
      <c r="JE53">
        <v>2021.68</v>
      </c>
      <c r="JF53">
        <v>17.0743</v>
      </c>
      <c r="JG53">
        <v>97.1211</v>
      </c>
      <c r="JH53">
        <v>101.045</v>
      </c>
    </row>
    <row r="54" spans="1:268">
      <c r="A54">
        <v>38</v>
      </c>
      <c r="B54">
        <v>1657901305.5</v>
      </c>
      <c r="C54">
        <v>5705.900000095367</v>
      </c>
      <c r="D54" t="s">
        <v>562</v>
      </c>
      <c r="E54" t="s">
        <v>563</v>
      </c>
      <c r="F54" t="s">
        <v>396</v>
      </c>
      <c r="G54" t="s">
        <v>397</v>
      </c>
      <c r="H54" t="s">
        <v>398</v>
      </c>
      <c r="J54" t="s">
        <v>399</v>
      </c>
      <c r="K54" t="s">
        <v>502</v>
      </c>
      <c r="L54" t="s">
        <v>503</v>
      </c>
      <c r="M54">
        <v>1657901305.5</v>
      </c>
      <c r="N54">
        <f>(O54)/1000</f>
        <v>0</v>
      </c>
      <c r="O54">
        <f>1000*CY54*AM54*(CU54-CV54)/(100*CN54*(1000-AM54*CU54))</f>
        <v>0</v>
      </c>
      <c r="P54">
        <f>CY54*AM54*(CT54-CS54*(1000-AM54*CV54)/(1000-AM54*CU54))/(100*CN54)</f>
        <v>0</v>
      </c>
      <c r="Q54">
        <f>CS54 - IF(AM54&gt;1, P54*CN54*100.0/(AO54*DG54), 0)</f>
        <v>0</v>
      </c>
      <c r="R54">
        <f>((X54-N54/2)*Q54-P54)/(X54+N54/2)</f>
        <v>0</v>
      </c>
      <c r="S54">
        <f>R54*(CZ54+DA54)/1000.0</f>
        <v>0</v>
      </c>
      <c r="T54">
        <f>(CS54 - IF(AM54&gt;1, P54*CN54*100.0/(AO54*DG54), 0))*(CZ54+DA54)/1000.0</f>
        <v>0</v>
      </c>
      <c r="U54">
        <f>2.0/((1/W54-1/V54)+SIGN(W54)*SQRT((1/W54-1/V54)*(1/W54-1/V54) + 4*CO54/((CO54+1)*(CO54+1))*(2*1/W54*1/V54-1/V54*1/V54)))</f>
        <v>0</v>
      </c>
      <c r="V54">
        <f>IF(LEFT(CP54,1)&lt;&gt;"0",IF(LEFT(CP54,1)="1",3.0,CQ54),$D$5+$E$5*(DG54*CZ54/($K$5*1000))+$F$5*(DG54*CZ54/($K$5*1000))*MAX(MIN(CN54,$J$5),$I$5)*MAX(MIN(CN54,$J$5),$I$5)+$G$5*MAX(MIN(CN54,$J$5),$I$5)*(DG54*CZ54/($K$5*1000))+$H$5*(DG54*CZ54/($K$5*1000))*(DG54*CZ54/($K$5*1000)))</f>
        <v>0</v>
      </c>
      <c r="W54">
        <f>N54*(1000-(1000*0.61365*exp(17.502*AA54/(240.97+AA54))/(CZ54+DA54)+CU54)/2)/(1000*0.61365*exp(17.502*AA54/(240.97+AA54))/(CZ54+DA54)-CU54)</f>
        <v>0</v>
      </c>
      <c r="X54">
        <f>1/((CO54+1)/(U54/1.6)+1/(V54/1.37)) + CO54/((CO54+1)/(U54/1.6) + CO54/(V54/1.37))</f>
        <v>0</v>
      </c>
      <c r="Y54">
        <f>(CJ54*CM54)</f>
        <v>0</v>
      </c>
      <c r="Z54">
        <f>(DB54+(Y54+2*0.95*5.67E-8*(((DB54+$B$7)+273)^4-(DB54+273)^4)-44100*N54)/(1.84*29.3*V54+8*0.95*5.67E-8*(DB54+273)^3))</f>
        <v>0</v>
      </c>
      <c r="AA54">
        <f>($C$7*DC54+$D$7*DD54+$E$7*Z54)</f>
        <v>0</v>
      </c>
      <c r="AB54">
        <f>0.61365*exp(17.502*AA54/(240.97+AA54))</f>
        <v>0</v>
      </c>
      <c r="AC54">
        <f>(AD54/AE54*100)</f>
        <v>0</v>
      </c>
      <c r="AD54">
        <f>CU54*(CZ54+DA54)/1000</f>
        <v>0</v>
      </c>
      <c r="AE54">
        <f>0.61365*exp(17.502*DB54/(240.97+DB54))</f>
        <v>0</v>
      </c>
      <c r="AF54">
        <f>(AB54-CU54*(CZ54+DA54)/1000)</f>
        <v>0</v>
      </c>
      <c r="AG54">
        <f>(-N54*44100)</f>
        <v>0</v>
      </c>
      <c r="AH54">
        <f>2*29.3*V54*0.92*(DB54-AA54)</f>
        <v>0</v>
      </c>
      <c r="AI54">
        <f>2*0.95*5.67E-8*(((DB54+$B$7)+273)^4-(AA54+273)^4)</f>
        <v>0</v>
      </c>
      <c r="AJ54">
        <f>Y54+AI54+AG54+AH54</f>
        <v>0</v>
      </c>
      <c r="AK54">
        <v>0</v>
      </c>
      <c r="AL54">
        <v>0</v>
      </c>
      <c r="AM54">
        <f>IF(AK54*$H$13&gt;=AO54,1.0,(AO54/(AO54-AK54*$H$13)))</f>
        <v>0</v>
      </c>
      <c r="AN54">
        <f>(AM54-1)*100</f>
        <v>0</v>
      </c>
      <c r="AO54">
        <f>MAX(0,($B$13+$C$13*DG54)/(1+$D$13*DG54)*CZ54/(DB54+273)*$E$13)</f>
        <v>0</v>
      </c>
      <c r="AP54" t="s">
        <v>402</v>
      </c>
      <c r="AQ54">
        <v>0</v>
      </c>
      <c r="AR54">
        <v>0</v>
      </c>
      <c r="AS54">
        <v>0</v>
      </c>
      <c r="AT54">
        <f>1-AR54/AS54</f>
        <v>0</v>
      </c>
      <c r="AU54">
        <v>-1</v>
      </c>
      <c r="AV54" t="s">
        <v>564</v>
      </c>
      <c r="AW54">
        <v>10479.9</v>
      </c>
      <c r="AX54">
        <v>616.7546850590905</v>
      </c>
      <c r="AY54">
        <v>845.71</v>
      </c>
      <c r="AZ54">
        <f>1-AX54/AY54</f>
        <v>0</v>
      </c>
      <c r="BA54">
        <v>0.5</v>
      </c>
      <c r="BB54">
        <f>CK54</f>
        <v>0</v>
      </c>
      <c r="BC54">
        <f>P54</f>
        <v>0</v>
      </c>
      <c r="BD54">
        <f>AZ54*BA54*BB54</f>
        <v>0</v>
      </c>
      <c r="BE54">
        <f>(BC54-AU54)/BB54</f>
        <v>0</v>
      </c>
      <c r="BF54">
        <f>(AS54-AY54)/AY54</f>
        <v>0</v>
      </c>
      <c r="BG54">
        <f>AR54/(AT54+AR54/AY54)</f>
        <v>0</v>
      </c>
      <c r="BH54" t="s">
        <v>402</v>
      </c>
      <c r="BI54">
        <v>0</v>
      </c>
      <c r="BJ54">
        <f>IF(BI54&lt;&gt;0, BI54, BG54)</f>
        <v>0</v>
      </c>
      <c r="BK54">
        <f>1-BJ54/AY54</f>
        <v>0</v>
      </c>
      <c r="BL54">
        <f>(AY54-AX54)/(AY54-BJ54)</f>
        <v>0</v>
      </c>
      <c r="BM54">
        <f>(AS54-AY54)/(AS54-BJ54)</f>
        <v>0</v>
      </c>
      <c r="BN54">
        <f>(AY54-AX54)/(AY54-AR54)</f>
        <v>0</v>
      </c>
      <c r="BO54">
        <f>(AS54-AY54)/(AS54-AR54)</f>
        <v>0</v>
      </c>
      <c r="BP54">
        <f>(BL54*BJ54/AX54)</f>
        <v>0</v>
      </c>
      <c r="BQ54">
        <f>(1-BP54)</f>
        <v>0</v>
      </c>
      <c r="BR54" t="s">
        <v>402</v>
      </c>
      <c r="BS54" t="s">
        <v>402</v>
      </c>
      <c r="BT54" t="s">
        <v>402</v>
      </c>
      <c r="BU54" t="s">
        <v>402</v>
      </c>
      <c r="BV54" t="s">
        <v>402</v>
      </c>
      <c r="BW54" t="s">
        <v>402</v>
      </c>
      <c r="BX54" t="s">
        <v>402</v>
      </c>
      <c r="BY54" t="s">
        <v>402</v>
      </c>
      <c r="BZ54" t="s">
        <v>402</v>
      </c>
      <c r="CA54" t="s">
        <v>402</v>
      </c>
      <c r="CB54" t="s">
        <v>402</v>
      </c>
      <c r="CC54" t="s">
        <v>402</v>
      </c>
      <c r="CD54" t="s">
        <v>402</v>
      </c>
      <c r="CE54" t="s">
        <v>402</v>
      </c>
      <c r="CF54" t="s">
        <v>402</v>
      </c>
      <c r="CG54" t="s">
        <v>402</v>
      </c>
      <c r="CH54" t="s">
        <v>402</v>
      </c>
      <c r="CI54" t="s">
        <v>402</v>
      </c>
      <c r="CJ54">
        <f>$B$11*DH54+$C$11*DI54+$F$11*DT54*(1-DW54)</f>
        <v>0</v>
      </c>
      <c r="CK54">
        <f>CJ54*CL54</f>
        <v>0</v>
      </c>
      <c r="CL54">
        <f>($B$11*$D$9+$C$11*$D$9+$F$11*((EG54+DY54)/MAX(EG54+DY54+EH54, 0.1)*$I$9+EH54/MAX(EG54+DY54+EH54, 0.1)*$J$9))/($B$11+$C$11+$F$11)</f>
        <v>0</v>
      </c>
      <c r="CM54">
        <f>($B$11*$K$9+$C$11*$K$9+$F$11*((EG54+DY54)/MAX(EG54+DY54+EH54, 0.1)*$P$9+EH54/MAX(EG54+DY54+EH54, 0.1)*$Q$9))/($B$11+$C$11+$F$11)</f>
        <v>0</v>
      </c>
      <c r="CN54">
        <v>6</v>
      </c>
      <c r="CO54">
        <v>0.5</v>
      </c>
      <c r="CP54" t="s">
        <v>404</v>
      </c>
      <c r="CQ54">
        <v>2</v>
      </c>
      <c r="CR54">
        <v>1657901305.5</v>
      </c>
      <c r="CS54">
        <v>800.138</v>
      </c>
      <c r="CT54">
        <v>820.048</v>
      </c>
      <c r="CU54">
        <v>18.4208</v>
      </c>
      <c r="CV54">
        <v>16.704</v>
      </c>
      <c r="CW54">
        <v>779.89</v>
      </c>
      <c r="CX54">
        <v>16.1778</v>
      </c>
      <c r="CY54">
        <v>600.341</v>
      </c>
      <c r="CZ54">
        <v>101.411</v>
      </c>
      <c r="DA54">
        <v>0.100202</v>
      </c>
      <c r="DB54">
        <v>23.2888</v>
      </c>
      <c r="DC54">
        <v>24.9824</v>
      </c>
      <c r="DD54">
        <v>999.9</v>
      </c>
      <c r="DE54">
        <v>0</v>
      </c>
      <c r="DF54">
        <v>0</v>
      </c>
      <c r="DG54">
        <v>9986.25</v>
      </c>
      <c r="DH54">
        <v>0</v>
      </c>
      <c r="DI54">
        <v>1892.78</v>
      </c>
      <c r="DJ54">
        <v>-20.123</v>
      </c>
      <c r="DK54">
        <v>814.974</v>
      </c>
      <c r="DL54">
        <v>833.979</v>
      </c>
      <c r="DM54">
        <v>1.76245</v>
      </c>
      <c r="DN54">
        <v>820.048</v>
      </c>
      <c r="DO54">
        <v>16.704</v>
      </c>
      <c r="DP54">
        <v>1.8727</v>
      </c>
      <c r="DQ54">
        <v>1.69397</v>
      </c>
      <c r="DR54">
        <v>16.4072</v>
      </c>
      <c r="DS54">
        <v>14.8413</v>
      </c>
      <c r="DT54">
        <v>1500.02</v>
      </c>
      <c r="DU54">
        <v>0.9729910000000001</v>
      </c>
      <c r="DV54">
        <v>0.0270088</v>
      </c>
      <c r="DW54">
        <v>0</v>
      </c>
      <c r="DX54">
        <v>718.403</v>
      </c>
      <c r="DY54">
        <v>4.99931</v>
      </c>
      <c r="DZ54">
        <v>17215.7</v>
      </c>
      <c r="EA54">
        <v>13259.3</v>
      </c>
      <c r="EB54">
        <v>36.062</v>
      </c>
      <c r="EC54">
        <v>37.937</v>
      </c>
      <c r="ED54">
        <v>36.75</v>
      </c>
      <c r="EE54">
        <v>36.812</v>
      </c>
      <c r="EF54">
        <v>37.312</v>
      </c>
      <c r="EG54">
        <v>1454.64</v>
      </c>
      <c r="EH54">
        <v>40.38</v>
      </c>
      <c r="EI54">
        <v>0</v>
      </c>
      <c r="EJ54">
        <v>562.6999998092651</v>
      </c>
      <c r="EK54">
        <v>0</v>
      </c>
      <c r="EL54">
        <v>616.7546850590905</v>
      </c>
      <c r="EM54">
        <v>1.51191345121385</v>
      </c>
      <c r="EN54">
        <v>-30.8558581680976</v>
      </c>
      <c r="EO54">
        <v>27603.41972841825</v>
      </c>
      <c r="EP54">
        <v>15</v>
      </c>
      <c r="EQ54">
        <v>1657901334.5</v>
      </c>
      <c r="ER54" t="s">
        <v>565</v>
      </c>
      <c r="ES54">
        <v>1657901334.5</v>
      </c>
      <c r="ET54">
        <v>1657901332.5</v>
      </c>
      <c r="EU54">
        <v>31</v>
      </c>
      <c r="EV54">
        <v>0.062</v>
      </c>
      <c r="EW54">
        <v>0.059</v>
      </c>
      <c r="EX54">
        <v>20.248</v>
      </c>
      <c r="EY54">
        <v>2.243</v>
      </c>
      <c r="EZ54">
        <v>820</v>
      </c>
      <c r="FA54">
        <v>17</v>
      </c>
      <c r="FB54">
        <v>0.08</v>
      </c>
      <c r="FC54">
        <v>0.05</v>
      </c>
      <c r="FD54">
        <v>-11.65821644341155</v>
      </c>
      <c r="FE54">
        <v>-0.09694750162955719</v>
      </c>
      <c r="FF54">
        <v>65.32828349463986</v>
      </c>
      <c r="FG54">
        <v>1</v>
      </c>
      <c r="FH54">
        <v>2.452980458772276</v>
      </c>
      <c r="FI54">
        <v>-0.002354849334884093</v>
      </c>
      <c r="FJ54">
        <v>3.087967402283154</v>
      </c>
      <c r="FK54">
        <v>1</v>
      </c>
      <c r="FL54">
        <v>2</v>
      </c>
      <c r="FM54">
        <v>2</v>
      </c>
      <c r="FN54" t="s">
        <v>406</v>
      </c>
      <c r="FO54">
        <v>3.18138</v>
      </c>
      <c r="FP54">
        <v>2.79704</v>
      </c>
      <c r="FQ54">
        <v>0.164408</v>
      </c>
      <c r="FR54">
        <v>0.170796</v>
      </c>
      <c r="FS54">
        <v>0.09236709999999999</v>
      </c>
      <c r="FT54">
        <v>0.09482160000000001</v>
      </c>
      <c r="FU54">
        <v>26289.7</v>
      </c>
      <c r="FV54">
        <v>20659.6</v>
      </c>
      <c r="FW54">
        <v>29520.3</v>
      </c>
      <c r="FX54">
        <v>24350.4</v>
      </c>
      <c r="FY54">
        <v>34221.2</v>
      </c>
      <c r="FZ54">
        <v>32196</v>
      </c>
      <c r="GA54">
        <v>41430.9</v>
      </c>
      <c r="GB54">
        <v>39736.8</v>
      </c>
      <c r="GC54">
        <v>2.20292</v>
      </c>
      <c r="GD54">
        <v>1.90618</v>
      </c>
      <c r="GE54">
        <v>0.129975</v>
      </c>
      <c r="GF54">
        <v>0</v>
      </c>
      <c r="GG54">
        <v>22.846</v>
      </c>
      <c r="GH54">
        <v>999.9</v>
      </c>
      <c r="GI54">
        <v>51.8</v>
      </c>
      <c r="GJ54">
        <v>33.7</v>
      </c>
      <c r="GK54">
        <v>26.8397</v>
      </c>
      <c r="GL54">
        <v>62.4888</v>
      </c>
      <c r="GM54">
        <v>41.0056</v>
      </c>
      <c r="GN54">
        <v>1</v>
      </c>
      <c r="GO54">
        <v>-0.204484</v>
      </c>
      <c r="GP54">
        <v>1.63926</v>
      </c>
      <c r="GQ54">
        <v>20.2559</v>
      </c>
      <c r="GR54">
        <v>5.22508</v>
      </c>
      <c r="GS54">
        <v>11.9036</v>
      </c>
      <c r="GT54">
        <v>4.9651</v>
      </c>
      <c r="GU54">
        <v>3.292</v>
      </c>
      <c r="GV54">
        <v>9999</v>
      </c>
      <c r="GW54">
        <v>9999</v>
      </c>
      <c r="GX54">
        <v>9999</v>
      </c>
      <c r="GY54">
        <v>999.9</v>
      </c>
      <c r="GZ54">
        <v>1.87714</v>
      </c>
      <c r="HA54">
        <v>1.87546</v>
      </c>
      <c r="HB54">
        <v>1.87409</v>
      </c>
      <c r="HC54">
        <v>1.87333</v>
      </c>
      <c r="HD54">
        <v>1.87481</v>
      </c>
      <c r="HE54">
        <v>1.86974</v>
      </c>
      <c r="HF54">
        <v>1.87393</v>
      </c>
      <c r="HG54">
        <v>1.8791</v>
      </c>
      <c r="HH54">
        <v>0</v>
      </c>
      <c r="HI54">
        <v>0</v>
      </c>
      <c r="HJ54">
        <v>0</v>
      </c>
      <c r="HK54">
        <v>0</v>
      </c>
      <c r="HL54" t="s">
        <v>407</v>
      </c>
      <c r="HM54" t="s">
        <v>408</v>
      </c>
      <c r="HN54" t="s">
        <v>409</v>
      </c>
      <c r="HO54" t="s">
        <v>410</v>
      </c>
      <c r="HP54" t="s">
        <v>410</v>
      </c>
      <c r="HQ54" t="s">
        <v>409</v>
      </c>
      <c r="HR54">
        <v>0</v>
      </c>
      <c r="HS54">
        <v>100</v>
      </c>
      <c r="HT54">
        <v>100</v>
      </c>
      <c r="HU54">
        <v>20.248</v>
      </c>
      <c r="HV54">
        <v>2.243</v>
      </c>
      <c r="HW54">
        <v>11.31578436304785</v>
      </c>
      <c r="HX54">
        <v>0.01542267289107943</v>
      </c>
      <c r="HY54">
        <v>-6.329640684948402E-06</v>
      </c>
      <c r="HZ54">
        <v>1.140810577693691E-09</v>
      </c>
      <c r="IA54">
        <v>1.061703971992946</v>
      </c>
      <c r="IB54">
        <v>0.1101198971779786</v>
      </c>
      <c r="IC54">
        <v>-0.003534826394514762</v>
      </c>
      <c r="ID54">
        <v>8.753130318969657E-05</v>
      </c>
      <c r="IE54">
        <v>-6</v>
      </c>
      <c r="IF54">
        <v>1975</v>
      </c>
      <c r="IG54">
        <v>-0</v>
      </c>
      <c r="IH54">
        <v>19</v>
      </c>
      <c r="II54">
        <v>12.2</v>
      </c>
      <c r="IJ54">
        <v>13.8</v>
      </c>
      <c r="IK54">
        <v>1.86157</v>
      </c>
      <c r="IL54">
        <v>2.41699</v>
      </c>
      <c r="IM54">
        <v>1.42578</v>
      </c>
      <c r="IN54">
        <v>2.27783</v>
      </c>
      <c r="IO54">
        <v>1.54785</v>
      </c>
      <c r="IP54">
        <v>2.3291</v>
      </c>
      <c r="IQ54">
        <v>36.4814</v>
      </c>
      <c r="IR54">
        <v>14.5873</v>
      </c>
      <c r="IS54">
        <v>18</v>
      </c>
      <c r="IT54">
        <v>624.8920000000001</v>
      </c>
      <c r="IU54">
        <v>422.289</v>
      </c>
      <c r="IV54">
        <v>19.9545</v>
      </c>
      <c r="IW54">
        <v>24.6127</v>
      </c>
      <c r="IX54">
        <v>30.0004</v>
      </c>
      <c r="IY54">
        <v>24.5445</v>
      </c>
      <c r="IZ54">
        <v>24.4935</v>
      </c>
      <c r="JA54">
        <v>37.2842</v>
      </c>
      <c r="JB54">
        <v>35.391</v>
      </c>
      <c r="JC54">
        <v>52.286</v>
      </c>
      <c r="JD54">
        <v>19.9552</v>
      </c>
      <c r="JE54">
        <v>820.141</v>
      </c>
      <c r="JF54">
        <v>16.7965</v>
      </c>
      <c r="JG54">
        <v>97.158</v>
      </c>
      <c r="JH54">
        <v>101.09</v>
      </c>
    </row>
    <row r="55" spans="1:268">
      <c r="A55">
        <v>39</v>
      </c>
      <c r="B55">
        <v>1657901572.5</v>
      </c>
      <c r="C55">
        <v>5972.900000095367</v>
      </c>
      <c r="D55" t="s">
        <v>566</v>
      </c>
      <c r="E55" t="s">
        <v>567</v>
      </c>
      <c r="F55" t="s">
        <v>396</v>
      </c>
      <c r="G55" t="s">
        <v>397</v>
      </c>
      <c r="H55" t="s">
        <v>398</v>
      </c>
      <c r="J55" t="s">
        <v>399</v>
      </c>
      <c r="K55" t="s">
        <v>502</v>
      </c>
      <c r="L55" t="s">
        <v>503</v>
      </c>
      <c r="M55">
        <v>1657901572.5</v>
      </c>
      <c r="N55">
        <f>(O55)/1000</f>
        <v>0</v>
      </c>
      <c r="O55">
        <f>1000*CY55*AM55*(CU55-CV55)/(100*CN55*(1000-AM55*CU55))</f>
        <v>0</v>
      </c>
      <c r="P55">
        <f>CY55*AM55*(CT55-CS55*(1000-AM55*CV55)/(1000-AM55*CU55))/(100*CN55)</f>
        <v>0</v>
      </c>
      <c r="Q55">
        <f>CS55 - IF(AM55&gt;1, P55*CN55*100.0/(AO55*DG55), 0)</f>
        <v>0</v>
      </c>
      <c r="R55">
        <f>((X55-N55/2)*Q55-P55)/(X55+N55/2)</f>
        <v>0</v>
      </c>
      <c r="S55">
        <f>R55*(CZ55+DA55)/1000.0</f>
        <v>0</v>
      </c>
      <c r="T55">
        <f>(CS55 - IF(AM55&gt;1, P55*CN55*100.0/(AO55*DG55), 0))*(CZ55+DA55)/1000.0</f>
        <v>0</v>
      </c>
      <c r="U55">
        <f>2.0/((1/W55-1/V55)+SIGN(W55)*SQRT((1/W55-1/V55)*(1/W55-1/V55) + 4*CO55/((CO55+1)*(CO55+1))*(2*1/W55*1/V55-1/V55*1/V55)))</f>
        <v>0</v>
      </c>
      <c r="V55">
        <f>IF(LEFT(CP55,1)&lt;&gt;"0",IF(LEFT(CP55,1)="1",3.0,CQ55),$D$5+$E$5*(DG55*CZ55/($K$5*1000))+$F$5*(DG55*CZ55/($K$5*1000))*MAX(MIN(CN55,$J$5),$I$5)*MAX(MIN(CN55,$J$5),$I$5)+$G$5*MAX(MIN(CN55,$J$5),$I$5)*(DG55*CZ55/($K$5*1000))+$H$5*(DG55*CZ55/($K$5*1000))*(DG55*CZ55/($K$5*1000)))</f>
        <v>0</v>
      </c>
      <c r="W55">
        <f>N55*(1000-(1000*0.61365*exp(17.502*AA55/(240.97+AA55))/(CZ55+DA55)+CU55)/2)/(1000*0.61365*exp(17.502*AA55/(240.97+AA55))/(CZ55+DA55)-CU55)</f>
        <v>0</v>
      </c>
      <c r="X55">
        <f>1/((CO55+1)/(U55/1.6)+1/(V55/1.37)) + CO55/((CO55+1)/(U55/1.6) + CO55/(V55/1.37))</f>
        <v>0</v>
      </c>
      <c r="Y55">
        <f>(CJ55*CM55)</f>
        <v>0</v>
      </c>
      <c r="Z55">
        <f>(DB55+(Y55+2*0.95*5.67E-8*(((DB55+$B$7)+273)^4-(DB55+273)^4)-44100*N55)/(1.84*29.3*V55+8*0.95*5.67E-8*(DB55+273)^3))</f>
        <v>0</v>
      </c>
      <c r="AA55">
        <f>($C$7*DC55+$D$7*DD55+$E$7*Z55)</f>
        <v>0</v>
      </c>
      <c r="AB55">
        <f>0.61365*exp(17.502*AA55/(240.97+AA55))</f>
        <v>0</v>
      </c>
      <c r="AC55">
        <f>(AD55/AE55*100)</f>
        <v>0</v>
      </c>
      <c r="AD55">
        <f>CU55*(CZ55+DA55)/1000</f>
        <v>0</v>
      </c>
      <c r="AE55">
        <f>0.61365*exp(17.502*DB55/(240.97+DB55))</f>
        <v>0</v>
      </c>
      <c r="AF55">
        <f>(AB55-CU55*(CZ55+DA55)/1000)</f>
        <v>0</v>
      </c>
      <c r="AG55">
        <f>(-N55*44100)</f>
        <v>0</v>
      </c>
      <c r="AH55">
        <f>2*29.3*V55*0.92*(DB55-AA55)</f>
        <v>0</v>
      </c>
      <c r="AI55">
        <f>2*0.95*5.67E-8*(((DB55+$B$7)+273)^4-(AA55+273)^4)</f>
        <v>0</v>
      </c>
      <c r="AJ55">
        <f>Y55+AI55+AG55+AH55</f>
        <v>0</v>
      </c>
      <c r="AK55">
        <v>0</v>
      </c>
      <c r="AL55">
        <v>0</v>
      </c>
      <c r="AM55">
        <f>IF(AK55*$H$13&gt;=AO55,1.0,(AO55/(AO55-AK55*$H$13)))</f>
        <v>0</v>
      </c>
      <c r="AN55">
        <f>(AM55-1)*100</f>
        <v>0</v>
      </c>
      <c r="AO55">
        <f>MAX(0,($B$13+$C$13*DG55)/(1+$D$13*DG55)*CZ55/(DB55+273)*$E$13)</f>
        <v>0</v>
      </c>
      <c r="AP55" t="s">
        <v>402</v>
      </c>
      <c r="AQ55">
        <v>0</v>
      </c>
      <c r="AR55">
        <v>0</v>
      </c>
      <c r="AS55">
        <v>0</v>
      </c>
      <c r="AT55">
        <f>1-AR55/AS55</f>
        <v>0</v>
      </c>
      <c r="AU55">
        <v>-1</v>
      </c>
      <c r="AV55" t="s">
        <v>568</v>
      </c>
      <c r="AW55">
        <v>10472.8</v>
      </c>
      <c r="AX55">
        <v>619.9230738919981</v>
      </c>
      <c r="AY55">
        <v>821.71</v>
      </c>
      <c r="AZ55">
        <f>1-AX55/AY55</f>
        <v>0</v>
      </c>
      <c r="BA55">
        <v>0.5</v>
      </c>
      <c r="BB55">
        <f>CK55</f>
        <v>0</v>
      </c>
      <c r="BC55">
        <f>P55</f>
        <v>0</v>
      </c>
      <c r="BD55">
        <f>AZ55*BA55*BB55</f>
        <v>0</v>
      </c>
      <c r="BE55">
        <f>(BC55-AU55)/BB55</f>
        <v>0</v>
      </c>
      <c r="BF55">
        <f>(AS55-AY55)/AY55</f>
        <v>0</v>
      </c>
      <c r="BG55">
        <f>AR55/(AT55+AR55/AY55)</f>
        <v>0</v>
      </c>
      <c r="BH55" t="s">
        <v>402</v>
      </c>
      <c r="BI55">
        <v>0</v>
      </c>
      <c r="BJ55">
        <f>IF(BI55&lt;&gt;0, BI55, BG55)</f>
        <v>0</v>
      </c>
      <c r="BK55">
        <f>1-BJ55/AY55</f>
        <v>0</v>
      </c>
      <c r="BL55">
        <f>(AY55-AX55)/(AY55-BJ55)</f>
        <v>0</v>
      </c>
      <c r="BM55">
        <f>(AS55-AY55)/(AS55-BJ55)</f>
        <v>0</v>
      </c>
      <c r="BN55">
        <f>(AY55-AX55)/(AY55-AR55)</f>
        <v>0</v>
      </c>
      <c r="BO55">
        <f>(AS55-AY55)/(AS55-AR55)</f>
        <v>0</v>
      </c>
      <c r="BP55">
        <f>(BL55*BJ55/AX55)</f>
        <v>0</v>
      </c>
      <c r="BQ55">
        <f>(1-BP55)</f>
        <v>0</v>
      </c>
      <c r="BR55" t="s">
        <v>402</v>
      </c>
      <c r="BS55" t="s">
        <v>402</v>
      </c>
      <c r="BT55" t="s">
        <v>402</v>
      </c>
      <c r="BU55" t="s">
        <v>402</v>
      </c>
      <c r="BV55" t="s">
        <v>402</v>
      </c>
      <c r="BW55" t="s">
        <v>402</v>
      </c>
      <c r="BX55" t="s">
        <v>402</v>
      </c>
      <c r="BY55" t="s">
        <v>402</v>
      </c>
      <c r="BZ55" t="s">
        <v>402</v>
      </c>
      <c r="CA55" t="s">
        <v>402</v>
      </c>
      <c r="CB55" t="s">
        <v>402</v>
      </c>
      <c r="CC55" t="s">
        <v>402</v>
      </c>
      <c r="CD55" t="s">
        <v>402</v>
      </c>
      <c r="CE55" t="s">
        <v>402</v>
      </c>
      <c r="CF55" t="s">
        <v>402</v>
      </c>
      <c r="CG55" t="s">
        <v>402</v>
      </c>
      <c r="CH55" t="s">
        <v>402</v>
      </c>
      <c r="CI55" t="s">
        <v>402</v>
      </c>
      <c r="CJ55">
        <f>$B$11*DH55+$C$11*DI55+$F$11*DT55*(1-DW55)</f>
        <v>0</v>
      </c>
      <c r="CK55">
        <f>CJ55*CL55</f>
        <v>0</v>
      </c>
      <c r="CL55">
        <f>($B$11*$D$9+$C$11*$D$9+$F$11*((EG55+DY55)/MAX(EG55+DY55+EH55, 0.1)*$I$9+EH55/MAX(EG55+DY55+EH55, 0.1)*$J$9))/($B$11+$C$11+$F$11)</f>
        <v>0</v>
      </c>
      <c r="CM55">
        <f>($B$11*$K$9+$C$11*$K$9+$F$11*((EG55+DY55)/MAX(EG55+DY55+EH55, 0.1)*$P$9+EH55/MAX(EG55+DY55+EH55, 0.1)*$Q$9))/($B$11+$C$11+$F$11)</f>
        <v>0</v>
      </c>
      <c r="CN55">
        <v>6</v>
      </c>
      <c r="CO55">
        <v>0.5</v>
      </c>
      <c r="CP55" t="s">
        <v>404</v>
      </c>
      <c r="CQ55">
        <v>2</v>
      </c>
      <c r="CR55">
        <v>1657901572.5</v>
      </c>
      <c r="CS55">
        <v>600.163</v>
      </c>
      <c r="CT55">
        <v>617.221</v>
      </c>
      <c r="CU55">
        <v>19.2586</v>
      </c>
      <c r="CV55">
        <v>17.6758</v>
      </c>
      <c r="CW55">
        <v>581.03</v>
      </c>
      <c r="CX55">
        <v>16.8662</v>
      </c>
      <c r="CY55">
        <v>600.277</v>
      </c>
      <c r="CZ55">
        <v>101.419</v>
      </c>
      <c r="DA55">
        <v>0.09989679999999999</v>
      </c>
      <c r="DB55">
        <v>23.4865</v>
      </c>
      <c r="DC55">
        <v>25.013</v>
      </c>
      <c r="DD55">
        <v>999.9</v>
      </c>
      <c r="DE55">
        <v>0</v>
      </c>
      <c r="DF55">
        <v>0</v>
      </c>
      <c r="DG55">
        <v>9991.25</v>
      </c>
      <c r="DH55">
        <v>0</v>
      </c>
      <c r="DI55">
        <v>1905.77</v>
      </c>
      <c r="DJ55">
        <v>-17.7649</v>
      </c>
      <c r="DK55">
        <v>611.228</v>
      </c>
      <c r="DL55">
        <v>628.328</v>
      </c>
      <c r="DM55">
        <v>1.58276</v>
      </c>
      <c r="DN55">
        <v>617.221</v>
      </c>
      <c r="DO55">
        <v>17.6758</v>
      </c>
      <c r="DP55">
        <v>1.95318</v>
      </c>
      <c r="DQ55">
        <v>1.79266</v>
      </c>
      <c r="DR55">
        <v>17.0698</v>
      </c>
      <c r="DS55">
        <v>15.7229</v>
      </c>
      <c r="DT55">
        <v>1499.9</v>
      </c>
      <c r="DU55">
        <v>0.973001</v>
      </c>
      <c r="DV55">
        <v>0.0269986</v>
      </c>
      <c r="DW55">
        <v>0</v>
      </c>
      <c r="DX55">
        <v>695.419</v>
      </c>
      <c r="DY55">
        <v>4.99931</v>
      </c>
      <c r="DZ55">
        <v>17000.7</v>
      </c>
      <c r="EA55">
        <v>13258.4</v>
      </c>
      <c r="EB55">
        <v>37.875</v>
      </c>
      <c r="EC55">
        <v>39.875</v>
      </c>
      <c r="ED55">
        <v>38.5</v>
      </c>
      <c r="EE55">
        <v>39.125</v>
      </c>
      <c r="EF55">
        <v>39.125</v>
      </c>
      <c r="EG55">
        <v>1454.54</v>
      </c>
      <c r="EH55">
        <v>40.36</v>
      </c>
      <c r="EI55">
        <v>0</v>
      </c>
      <c r="EJ55">
        <v>266.5</v>
      </c>
      <c r="EK55">
        <v>0</v>
      </c>
      <c r="EL55">
        <v>619.9230738919981</v>
      </c>
      <c r="EM55">
        <v>1.508356665365726</v>
      </c>
      <c r="EN55">
        <v>-38.23987486733742</v>
      </c>
      <c r="EO55">
        <v>27270.24796324308</v>
      </c>
      <c r="EP55">
        <v>15</v>
      </c>
      <c r="EQ55">
        <v>1657901613</v>
      </c>
      <c r="ER55" t="s">
        <v>569</v>
      </c>
      <c r="ES55">
        <v>1657901613</v>
      </c>
      <c r="ET55">
        <v>1657901332.5</v>
      </c>
      <c r="EU55">
        <v>32</v>
      </c>
      <c r="EV55">
        <v>0.464</v>
      </c>
      <c r="EW55">
        <v>0.059</v>
      </c>
      <c r="EX55">
        <v>19.133</v>
      </c>
      <c r="EY55">
        <v>2.243</v>
      </c>
      <c r="EZ55">
        <v>627</v>
      </c>
      <c r="FA55">
        <v>17</v>
      </c>
      <c r="FB55">
        <v>0.16</v>
      </c>
      <c r="FC55">
        <v>0.05</v>
      </c>
      <c r="FD55">
        <v>-11.53116744739971</v>
      </c>
      <c r="FE55">
        <v>-0.08889081097426463</v>
      </c>
      <c r="FF55">
        <v>66.52115274292434</v>
      </c>
      <c r="FG55">
        <v>1</v>
      </c>
      <c r="FH55">
        <v>2.421768535776538</v>
      </c>
      <c r="FI55">
        <v>-0.002993754411984121</v>
      </c>
      <c r="FJ55">
        <v>3.041874436320131</v>
      </c>
      <c r="FK55">
        <v>1</v>
      </c>
      <c r="FL55">
        <v>2</v>
      </c>
      <c r="FM55">
        <v>2</v>
      </c>
      <c r="FN55" t="s">
        <v>406</v>
      </c>
      <c r="FO55">
        <v>3.18092</v>
      </c>
      <c r="FP55">
        <v>2.79678</v>
      </c>
      <c r="FQ55">
        <v>0.134293</v>
      </c>
      <c r="FR55">
        <v>0.1408</v>
      </c>
      <c r="FS55">
        <v>0.0951529</v>
      </c>
      <c r="FT55">
        <v>0.0986716</v>
      </c>
      <c r="FU55">
        <v>27220.5</v>
      </c>
      <c r="FV55">
        <v>21394.8</v>
      </c>
      <c r="FW55">
        <v>29504.9</v>
      </c>
      <c r="FX55">
        <v>24338.9</v>
      </c>
      <c r="FY55">
        <v>34094.5</v>
      </c>
      <c r="FZ55">
        <v>32040.9</v>
      </c>
      <c r="GA55">
        <v>41408.8</v>
      </c>
      <c r="GB55">
        <v>39718.4</v>
      </c>
      <c r="GC55">
        <v>2.1995</v>
      </c>
      <c r="GD55">
        <v>1.90125</v>
      </c>
      <c r="GE55">
        <v>0.107214</v>
      </c>
      <c r="GF55">
        <v>0</v>
      </c>
      <c r="GG55">
        <v>23.2514</v>
      </c>
      <c r="GH55">
        <v>999.9</v>
      </c>
      <c r="GI55">
        <v>47.9</v>
      </c>
      <c r="GJ55">
        <v>34.1</v>
      </c>
      <c r="GK55">
        <v>25.3757</v>
      </c>
      <c r="GL55">
        <v>62.0088</v>
      </c>
      <c r="GM55">
        <v>40.9014</v>
      </c>
      <c r="GN55">
        <v>1</v>
      </c>
      <c r="GO55">
        <v>-0.180279</v>
      </c>
      <c r="GP55">
        <v>2.58154</v>
      </c>
      <c r="GQ55">
        <v>20.2431</v>
      </c>
      <c r="GR55">
        <v>5.22433</v>
      </c>
      <c r="GS55">
        <v>11.9078</v>
      </c>
      <c r="GT55">
        <v>4.9652</v>
      </c>
      <c r="GU55">
        <v>3.292</v>
      </c>
      <c r="GV55">
        <v>9999</v>
      </c>
      <c r="GW55">
        <v>9999</v>
      </c>
      <c r="GX55">
        <v>9999</v>
      </c>
      <c r="GY55">
        <v>999.9</v>
      </c>
      <c r="GZ55">
        <v>1.87719</v>
      </c>
      <c r="HA55">
        <v>1.87546</v>
      </c>
      <c r="HB55">
        <v>1.87412</v>
      </c>
      <c r="HC55">
        <v>1.87333</v>
      </c>
      <c r="HD55">
        <v>1.87485</v>
      </c>
      <c r="HE55">
        <v>1.86977</v>
      </c>
      <c r="HF55">
        <v>1.87393</v>
      </c>
      <c r="HG55">
        <v>1.87912</v>
      </c>
      <c r="HH55">
        <v>0</v>
      </c>
      <c r="HI55">
        <v>0</v>
      </c>
      <c r="HJ55">
        <v>0</v>
      </c>
      <c r="HK55">
        <v>0</v>
      </c>
      <c r="HL55" t="s">
        <v>407</v>
      </c>
      <c r="HM55" t="s">
        <v>408</v>
      </c>
      <c r="HN55" t="s">
        <v>409</v>
      </c>
      <c r="HO55" t="s">
        <v>410</v>
      </c>
      <c r="HP55" t="s">
        <v>410</v>
      </c>
      <c r="HQ55" t="s">
        <v>409</v>
      </c>
      <c r="HR55">
        <v>0</v>
      </c>
      <c r="HS55">
        <v>100</v>
      </c>
      <c r="HT55">
        <v>100</v>
      </c>
      <c r="HU55">
        <v>19.133</v>
      </c>
      <c r="HV55">
        <v>2.3924</v>
      </c>
      <c r="HW55">
        <v>11.37821060156599</v>
      </c>
      <c r="HX55">
        <v>0.01542267289107943</v>
      </c>
      <c r="HY55">
        <v>-6.329640684948402E-06</v>
      </c>
      <c r="HZ55">
        <v>1.140810577693691E-09</v>
      </c>
      <c r="IA55">
        <v>1.120631217080775</v>
      </c>
      <c r="IB55">
        <v>0.1101198971779786</v>
      </c>
      <c r="IC55">
        <v>-0.003534826394514762</v>
      </c>
      <c r="ID55">
        <v>8.753130318969657E-05</v>
      </c>
      <c r="IE55">
        <v>-6</v>
      </c>
      <c r="IF55">
        <v>1975</v>
      </c>
      <c r="IG55">
        <v>-0</v>
      </c>
      <c r="IH55">
        <v>19</v>
      </c>
      <c r="II55">
        <v>4</v>
      </c>
      <c r="IJ55">
        <v>4</v>
      </c>
      <c r="IK55">
        <v>1.47583</v>
      </c>
      <c r="IL55">
        <v>2.43164</v>
      </c>
      <c r="IM55">
        <v>1.42578</v>
      </c>
      <c r="IN55">
        <v>2.27783</v>
      </c>
      <c r="IO55">
        <v>1.54785</v>
      </c>
      <c r="IP55">
        <v>2.36206</v>
      </c>
      <c r="IQ55">
        <v>36.8129</v>
      </c>
      <c r="IR55">
        <v>14.5348</v>
      </c>
      <c r="IS55">
        <v>18</v>
      </c>
      <c r="IT55">
        <v>624.841</v>
      </c>
      <c r="IU55">
        <v>421.179</v>
      </c>
      <c r="IV55">
        <v>19.1597</v>
      </c>
      <c r="IW55">
        <v>24.8993</v>
      </c>
      <c r="IX55">
        <v>30.0004</v>
      </c>
      <c r="IY55">
        <v>24.7637</v>
      </c>
      <c r="IZ55">
        <v>24.7048</v>
      </c>
      <c r="JA55">
        <v>29.5626</v>
      </c>
      <c r="JB55">
        <v>28.794</v>
      </c>
      <c r="JC55">
        <v>42.6907</v>
      </c>
      <c r="JD55">
        <v>19.1494</v>
      </c>
      <c r="JE55">
        <v>617.396</v>
      </c>
      <c r="JF55">
        <v>17.6692</v>
      </c>
      <c r="JG55">
        <v>97.10680000000001</v>
      </c>
      <c r="JH55">
        <v>101.042</v>
      </c>
    </row>
    <row r="56" spans="1:268">
      <c r="A56">
        <v>40</v>
      </c>
      <c r="B56">
        <v>1657902363.1</v>
      </c>
      <c r="C56">
        <v>6763.5</v>
      </c>
      <c r="D56" t="s">
        <v>570</v>
      </c>
      <c r="E56" t="s">
        <v>571</v>
      </c>
      <c r="F56" t="s">
        <v>396</v>
      </c>
      <c r="G56" t="s">
        <v>397</v>
      </c>
      <c r="H56" t="s">
        <v>398</v>
      </c>
      <c r="J56" t="s">
        <v>399</v>
      </c>
      <c r="K56" t="s">
        <v>502</v>
      </c>
      <c r="L56" t="s">
        <v>401</v>
      </c>
      <c r="M56">
        <v>1657902363.1</v>
      </c>
      <c r="N56">
        <f>(O56)/1000</f>
        <v>0</v>
      </c>
      <c r="O56">
        <f>1000*CY56*AM56*(CU56-CV56)/(100*CN56*(1000-AM56*CU56))</f>
        <v>0</v>
      </c>
      <c r="P56">
        <f>CY56*AM56*(CT56-CS56*(1000-AM56*CV56)/(1000-AM56*CU56))/(100*CN56)</f>
        <v>0</v>
      </c>
      <c r="Q56">
        <f>CS56 - IF(AM56&gt;1, P56*CN56*100.0/(AO56*DG56), 0)</f>
        <v>0</v>
      </c>
      <c r="R56">
        <f>((X56-N56/2)*Q56-P56)/(X56+N56/2)</f>
        <v>0</v>
      </c>
      <c r="S56">
        <f>R56*(CZ56+DA56)/1000.0</f>
        <v>0</v>
      </c>
      <c r="T56">
        <f>(CS56 - IF(AM56&gt;1, P56*CN56*100.0/(AO56*DG56), 0))*(CZ56+DA56)/1000.0</f>
        <v>0</v>
      </c>
      <c r="U56">
        <f>2.0/((1/W56-1/V56)+SIGN(W56)*SQRT((1/W56-1/V56)*(1/W56-1/V56) + 4*CO56/((CO56+1)*(CO56+1))*(2*1/W56*1/V56-1/V56*1/V56)))</f>
        <v>0</v>
      </c>
      <c r="V56">
        <f>IF(LEFT(CP56,1)&lt;&gt;"0",IF(LEFT(CP56,1)="1",3.0,CQ56),$D$5+$E$5*(DG56*CZ56/($K$5*1000))+$F$5*(DG56*CZ56/($K$5*1000))*MAX(MIN(CN56,$J$5),$I$5)*MAX(MIN(CN56,$J$5),$I$5)+$G$5*MAX(MIN(CN56,$J$5),$I$5)*(DG56*CZ56/($K$5*1000))+$H$5*(DG56*CZ56/($K$5*1000))*(DG56*CZ56/($K$5*1000)))</f>
        <v>0</v>
      </c>
      <c r="W56">
        <f>N56*(1000-(1000*0.61365*exp(17.502*AA56/(240.97+AA56))/(CZ56+DA56)+CU56)/2)/(1000*0.61365*exp(17.502*AA56/(240.97+AA56))/(CZ56+DA56)-CU56)</f>
        <v>0</v>
      </c>
      <c r="X56">
        <f>1/((CO56+1)/(U56/1.6)+1/(V56/1.37)) + CO56/((CO56+1)/(U56/1.6) + CO56/(V56/1.37))</f>
        <v>0</v>
      </c>
      <c r="Y56">
        <f>(CJ56*CM56)</f>
        <v>0</v>
      </c>
      <c r="Z56">
        <f>(DB56+(Y56+2*0.95*5.67E-8*(((DB56+$B$7)+273)^4-(DB56+273)^4)-44100*N56)/(1.84*29.3*V56+8*0.95*5.67E-8*(DB56+273)^3))</f>
        <v>0</v>
      </c>
      <c r="AA56">
        <f>($C$7*DC56+$D$7*DD56+$E$7*Z56)</f>
        <v>0</v>
      </c>
      <c r="AB56">
        <f>0.61365*exp(17.502*AA56/(240.97+AA56))</f>
        <v>0</v>
      </c>
      <c r="AC56">
        <f>(AD56/AE56*100)</f>
        <v>0</v>
      </c>
      <c r="AD56">
        <f>CU56*(CZ56+DA56)/1000</f>
        <v>0</v>
      </c>
      <c r="AE56">
        <f>0.61365*exp(17.502*DB56/(240.97+DB56))</f>
        <v>0</v>
      </c>
      <c r="AF56">
        <f>(AB56-CU56*(CZ56+DA56)/1000)</f>
        <v>0</v>
      </c>
      <c r="AG56">
        <f>(-N56*44100)</f>
        <v>0</v>
      </c>
      <c r="AH56">
        <f>2*29.3*V56*0.92*(DB56-AA56)</f>
        <v>0</v>
      </c>
      <c r="AI56">
        <f>2*0.95*5.67E-8*(((DB56+$B$7)+273)^4-(AA56+273)^4)</f>
        <v>0</v>
      </c>
      <c r="AJ56">
        <f>Y56+AI56+AG56+AH56</f>
        <v>0</v>
      </c>
      <c r="AK56">
        <v>0</v>
      </c>
      <c r="AL56">
        <v>0</v>
      </c>
      <c r="AM56">
        <f>IF(AK56*$H$13&gt;=AO56,1.0,(AO56/(AO56-AK56*$H$13)))</f>
        <v>0</v>
      </c>
      <c r="AN56">
        <f>(AM56-1)*100</f>
        <v>0</v>
      </c>
      <c r="AO56">
        <f>MAX(0,($B$13+$C$13*DG56)/(1+$D$13*DG56)*CZ56/(DB56+273)*$E$13)</f>
        <v>0</v>
      </c>
      <c r="AP56" t="s">
        <v>402</v>
      </c>
      <c r="AQ56">
        <v>0</v>
      </c>
      <c r="AR56">
        <v>0</v>
      </c>
      <c r="AS56">
        <v>0</v>
      </c>
      <c r="AT56">
        <f>1-AR56/AS56</f>
        <v>0</v>
      </c>
      <c r="AU56">
        <v>-1</v>
      </c>
      <c r="AV56" t="s">
        <v>572</v>
      </c>
      <c r="AW56">
        <v>10465.6</v>
      </c>
      <c r="AX56">
        <v>599.562246210454</v>
      </c>
      <c r="AY56">
        <v>927.77</v>
      </c>
      <c r="AZ56">
        <f>1-AX56/AY56</f>
        <v>0</v>
      </c>
      <c r="BA56">
        <v>0.5</v>
      </c>
      <c r="BB56">
        <f>CK56</f>
        <v>0</v>
      </c>
      <c r="BC56">
        <f>P56</f>
        <v>0</v>
      </c>
      <c r="BD56">
        <f>AZ56*BA56*BB56</f>
        <v>0</v>
      </c>
      <c r="BE56">
        <f>(BC56-AU56)/BB56</f>
        <v>0</v>
      </c>
      <c r="BF56">
        <f>(AS56-AY56)/AY56</f>
        <v>0</v>
      </c>
      <c r="BG56">
        <f>AR56/(AT56+AR56/AY56)</f>
        <v>0</v>
      </c>
      <c r="BH56" t="s">
        <v>402</v>
      </c>
      <c r="BI56">
        <v>0</v>
      </c>
      <c r="BJ56">
        <f>IF(BI56&lt;&gt;0, BI56, BG56)</f>
        <v>0</v>
      </c>
      <c r="BK56">
        <f>1-BJ56/AY56</f>
        <v>0</v>
      </c>
      <c r="BL56">
        <f>(AY56-AX56)/(AY56-BJ56)</f>
        <v>0</v>
      </c>
      <c r="BM56">
        <f>(AS56-AY56)/(AS56-BJ56)</f>
        <v>0</v>
      </c>
      <c r="BN56">
        <f>(AY56-AX56)/(AY56-AR56)</f>
        <v>0</v>
      </c>
      <c r="BO56">
        <f>(AS56-AY56)/(AS56-AR56)</f>
        <v>0</v>
      </c>
      <c r="BP56">
        <f>(BL56*BJ56/AX56)</f>
        <v>0</v>
      </c>
      <c r="BQ56">
        <f>(1-BP56)</f>
        <v>0</v>
      </c>
      <c r="BR56" t="s">
        <v>402</v>
      </c>
      <c r="BS56" t="s">
        <v>402</v>
      </c>
      <c r="BT56" t="s">
        <v>402</v>
      </c>
      <c r="BU56" t="s">
        <v>402</v>
      </c>
      <c r="BV56" t="s">
        <v>402</v>
      </c>
      <c r="BW56" t="s">
        <v>402</v>
      </c>
      <c r="BX56" t="s">
        <v>402</v>
      </c>
      <c r="BY56" t="s">
        <v>402</v>
      </c>
      <c r="BZ56" t="s">
        <v>402</v>
      </c>
      <c r="CA56" t="s">
        <v>402</v>
      </c>
      <c r="CB56" t="s">
        <v>402</v>
      </c>
      <c r="CC56" t="s">
        <v>402</v>
      </c>
      <c r="CD56" t="s">
        <v>402</v>
      </c>
      <c r="CE56" t="s">
        <v>402</v>
      </c>
      <c r="CF56" t="s">
        <v>402</v>
      </c>
      <c r="CG56" t="s">
        <v>402</v>
      </c>
      <c r="CH56" t="s">
        <v>402</v>
      </c>
      <c r="CI56" t="s">
        <v>402</v>
      </c>
      <c r="CJ56">
        <f>$B$11*DH56+$C$11*DI56+$F$11*DT56*(1-DW56)</f>
        <v>0</v>
      </c>
      <c r="CK56">
        <f>CJ56*CL56</f>
        <v>0</v>
      </c>
      <c r="CL56">
        <f>($B$11*$D$9+$C$11*$D$9+$F$11*((EG56+DY56)/MAX(EG56+DY56+EH56, 0.1)*$I$9+EH56/MAX(EG56+DY56+EH56, 0.1)*$J$9))/($B$11+$C$11+$F$11)</f>
        <v>0</v>
      </c>
      <c r="CM56">
        <f>($B$11*$K$9+$C$11*$K$9+$F$11*((EG56+DY56)/MAX(EG56+DY56+EH56, 0.1)*$P$9+EH56/MAX(EG56+DY56+EH56, 0.1)*$Q$9))/($B$11+$C$11+$F$11)</f>
        <v>0</v>
      </c>
      <c r="CN56">
        <v>6</v>
      </c>
      <c r="CO56">
        <v>0.5</v>
      </c>
      <c r="CP56" t="s">
        <v>404</v>
      </c>
      <c r="CQ56">
        <v>2</v>
      </c>
      <c r="CR56">
        <v>1657902363.1</v>
      </c>
      <c r="CS56">
        <v>409.19</v>
      </c>
      <c r="CT56">
        <v>425.842</v>
      </c>
      <c r="CU56">
        <v>19.1437</v>
      </c>
      <c r="CV56">
        <v>15.8505</v>
      </c>
      <c r="CW56">
        <v>393.018</v>
      </c>
      <c r="CX56">
        <v>16.9407</v>
      </c>
      <c r="CY56">
        <v>600.23</v>
      </c>
      <c r="CZ56">
        <v>101.418</v>
      </c>
      <c r="DA56">
        <v>0.100418</v>
      </c>
      <c r="DB56">
        <v>25.1362</v>
      </c>
      <c r="DC56">
        <v>24.6546</v>
      </c>
      <c r="DD56">
        <v>999.9</v>
      </c>
      <c r="DE56">
        <v>0</v>
      </c>
      <c r="DF56">
        <v>0</v>
      </c>
      <c r="DG56">
        <v>9982.5</v>
      </c>
      <c r="DH56">
        <v>0</v>
      </c>
      <c r="DI56">
        <v>1952.02</v>
      </c>
      <c r="DJ56">
        <v>-15.8287</v>
      </c>
      <c r="DK56">
        <v>418.098</v>
      </c>
      <c r="DL56">
        <v>432.701</v>
      </c>
      <c r="DM56">
        <v>3.48745</v>
      </c>
      <c r="DN56">
        <v>425.842</v>
      </c>
      <c r="DO56">
        <v>15.8505</v>
      </c>
      <c r="DP56">
        <v>1.96122</v>
      </c>
      <c r="DQ56">
        <v>1.60753</v>
      </c>
      <c r="DR56">
        <v>17.1347</v>
      </c>
      <c r="DS56">
        <v>14.0311</v>
      </c>
      <c r="DT56">
        <v>1499.93</v>
      </c>
      <c r="DU56">
        <v>0.9729910000000001</v>
      </c>
      <c r="DV56">
        <v>0.0270088</v>
      </c>
      <c r="DW56">
        <v>0</v>
      </c>
      <c r="DX56">
        <v>781.842</v>
      </c>
      <c r="DY56">
        <v>4.99931</v>
      </c>
      <c r="DZ56">
        <v>19336.8</v>
      </c>
      <c r="EA56">
        <v>13258.5</v>
      </c>
      <c r="EB56">
        <v>38.5</v>
      </c>
      <c r="EC56">
        <v>41.5</v>
      </c>
      <c r="ED56">
        <v>39.125</v>
      </c>
      <c r="EE56">
        <v>40.687</v>
      </c>
      <c r="EF56">
        <v>40.062</v>
      </c>
      <c r="EG56">
        <v>1454.55</v>
      </c>
      <c r="EH56">
        <v>40.38</v>
      </c>
      <c r="EI56">
        <v>0</v>
      </c>
      <c r="EJ56">
        <v>790.0999999046326</v>
      </c>
      <c r="EK56">
        <v>0</v>
      </c>
      <c r="EL56">
        <v>599.562246210454</v>
      </c>
      <c r="EM56">
        <v>0.738414929147356</v>
      </c>
      <c r="EN56">
        <v>-48.37028197469349</v>
      </c>
      <c r="EO56">
        <v>26615.36653232462</v>
      </c>
      <c r="EP56">
        <v>15</v>
      </c>
      <c r="EQ56">
        <v>1657902392.1</v>
      </c>
      <c r="ER56" t="s">
        <v>573</v>
      </c>
      <c r="ES56">
        <v>1657902386.1</v>
      </c>
      <c r="ET56">
        <v>1657902392.1</v>
      </c>
      <c r="EU56">
        <v>33</v>
      </c>
      <c r="EV56">
        <v>-1.004</v>
      </c>
      <c r="EW56">
        <v>0.015</v>
      </c>
      <c r="EX56">
        <v>16.172</v>
      </c>
      <c r="EY56">
        <v>2.203</v>
      </c>
      <c r="EZ56">
        <v>426</v>
      </c>
      <c r="FA56">
        <v>16</v>
      </c>
      <c r="FB56">
        <v>0.13</v>
      </c>
      <c r="FC56">
        <v>0.03</v>
      </c>
      <c r="FD56">
        <v>-11.14593249839155</v>
      </c>
      <c r="FE56">
        <v>-0.06629301138927783</v>
      </c>
      <c r="FF56">
        <v>63.89283288190222</v>
      </c>
      <c r="FG56">
        <v>1</v>
      </c>
      <c r="FH56">
        <v>2.262854001323627</v>
      </c>
      <c r="FI56">
        <v>-0.00612335497429911</v>
      </c>
      <c r="FJ56">
        <v>3.170981205257704</v>
      </c>
      <c r="FK56">
        <v>1</v>
      </c>
      <c r="FL56">
        <v>2</v>
      </c>
      <c r="FM56">
        <v>2</v>
      </c>
      <c r="FN56" t="s">
        <v>406</v>
      </c>
      <c r="FO56">
        <v>3.1803</v>
      </c>
      <c r="FP56">
        <v>2.79723</v>
      </c>
      <c r="FQ56">
        <v>0.100598</v>
      </c>
      <c r="FR56">
        <v>0.107474</v>
      </c>
      <c r="FS56">
        <v>0.09535929999999999</v>
      </c>
      <c r="FT56">
        <v>0.0912008</v>
      </c>
      <c r="FU56">
        <v>28260.3</v>
      </c>
      <c r="FV56">
        <v>22218.2</v>
      </c>
      <c r="FW56">
        <v>29487.7</v>
      </c>
      <c r="FX56">
        <v>24334.3</v>
      </c>
      <c r="FY56">
        <v>34061.9</v>
      </c>
      <c r="FZ56">
        <v>32305</v>
      </c>
      <c r="GA56">
        <v>41380</v>
      </c>
      <c r="GB56">
        <v>39712.1</v>
      </c>
      <c r="GC56">
        <v>2.19613</v>
      </c>
      <c r="GD56">
        <v>1.88422</v>
      </c>
      <c r="GE56">
        <v>0.0328831</v>
      </c>
      <c r="GF56">
        <v>0</v>
      </c>
      <c r="GG56">
        <v>24.1145</v>
      </c>
      <c r="GH56">
        <v>999.9</v>
      </c>
      <c r="GI56">
        <v>39.8</v>
      </c>
      <c r="GJ56">
        <v>35.1</v>
      </c>
      <c r="GK56">
        <v>22.2898</v>
      </c>
      <c r="GL56">
        <v>62.5861</v>
      </c>
      <c r="GM56">
        <v>39.4832</v>
      </c>
      <c r="GN56">
        <v>1</v>
      </c>
      <c r="GO56">
        <v>-0.159014</v>
      </c>
      <c r="GP56">
        <v>-0.8649289999999999</v>
      </c>
      <c r="GQ56">
        <v>20.2603</v>
      </c>
      <c r="GR56">
        <v>5.22777</v>
      </c>
      <c r="GS56">
        <v>11.9083</v>
      </c>
      <c r="GT56">
        <v>4.9645</v>
      </c>
      <c r="GU56">
        <v>3.292</v>
      </c>
      <c r="GV56">
        <v>9999</v>
      </c>
      <c r="GW56">
        <v>9999</v>
      </c>
      <c r="GX56">
        <v>9999</v>
      </c>
      <c r="GY56">
        <v>999.9</v>
      </c>
      <c r="GZ56">
        <v>1.87726</v>
      </c>
      <c r="HA56">
        <v>1.87552</v>
      </c>
      <c r="HB56">
        <v>1.87424</v>
      </c>
      <c r="HC56">
        <v>1.87344</v>
      </c>
      <c r="HD56">
        <v>1.87485</v>
      </c>
      <c r="HE56">
        <v>1.86982</v>
      </c>
      <c r="HF56">
        <v>1.87401</v>
      </c>
      <c r="HG56">
        <v>1.87913</v>
      </c>
      <c r="HH56">
        <v>0</v>
      </c>
      <c r="HI56">
        <v>0</v>
      </c>
      <c r="HJ56">
        <v>0</v>
      </c>
      <c r="HK56">
        <v>0</v>
      </c>
      <c r="HL56" t="s">
        <v>407</v>
      </c>
      <c r="HM56" t="s">
        <v>408</v>
      </c>
      <c r="HN56" t="s">
        <v>409</v>
      </c>
      <c r="HO56" t="s">
        <v>410</v>
      </c>
      <c r="HP56" t="s">
        <v>410</v>
      </c>
      <c r="HQ56" t="s">
        <v>409</v>
      </c>
      <c r="HR56">
        <v>0</v>
      </c>
      <c r="HS56">
        <v>100</v>
      </c>
      <c r="HT56">
        <v>100</v>
      </c>
      <c r="HU56">
        <v>16.172</v>
      </c>
      <c r="HV56">
        <v>2.203</v>
      </c>
      <c r="HW56">
        <v>11.84227022391959</v>
      </c>
      <c r="HX56">
        <v>0.01542267289107943</v>
      </c>
      <c r="HY56">
        <v>-6.329640684948402E-06</v>
      </c>
      <c r="HZ56">
        <v>1.140810577693691E-09</v>
      </c>
      <c r="IA56">
        <v>1.120631217080775</v>
      </c>
      <c r="IB56">
        <v>0.1101198971779786</v>
      </c>
      <c r="IC56">
        <v>-0.003534826394514762</v>
      </c>
      <c r="ID56">
        <v>8.753130318969657E-05</v>
      </c>
      <c r="IE56">
        <v>-6</v>
      </c>
      <c r="IF56">
        <v>1975</v>
      </c>
      <c r="IG56">
        <v>-0</v>
      </c>
      <c r="IH56">
        <v>19</v>
      </c>
      <c r="II56">
        <v>12.5</v>
      </c>
      <c r="IJ56">
        <v>17.2</v>
      </c>
      <c r="IK56">
        <v>1.09131</v>
      </c>
      <c r="IL56">
        <v>2.44385</v>
      </c>
      <c r="IM56">
        <v>1.42578</v>
      </c>
      <c r="IN56">
        <v>2.27783</v>
      </c>
      <c r="IO56">
        <v>1.54785</v>
      </c>
      <c r="IP56">
        <v>2.30469</v>
      </c>
      <c r="IQ56">
        <v>37.4098</v>
      </c>
      <c r="IR56">
        <v>14.386</v>
      </c>
      <c r="IS56">
        <v>18</v>
      </c>
      <c r="IT56">
        <v>626.995</v>
      </c>
      <c r="IU56">
        <v>414.798</v>
      </c>
      <c r="IV56">
        <v>23.6565</v>
      </c>
      <c r="IW56">
        <v>25.3624</v>
      </c>
      <c r="IX56">
        <v>29.9968</v>
      </c>
      <c r="IY56">
        <v>25.1807</v>
      </c>
      <c r="IZ56">
        <v>25.1047</v>
      </c>
      <c r="JA56">
        <v>21.8607</v>
      </c>
      <c r="JB56">
        <v>25.2743</v>
      </c>
      <c r="JC56">
        <v>23.332</v>
      </c>
      <c r="JD56">
        <v>23.9982</v>
      </c>
      <c r="JE56">
        <v>425.735</v>
      </c>
      <c r="JF56">
        <v>15.9074</v>
      </c>
      <c r="JG56">
        <v>97.0437</v>
      </c>
      <c r="JH56">
        <v>101.025</v>
      </c>
    </row>
    <row r="57" spans="1:268">
      <c r="A57">
        <v>41</v>
      </c>
      <c r="B57">
        <v>1657902570.1</v>
      </c>
      <c r="C57">
        <v>6970.5</v>
      </c>
      <c r="D57" t="s">
        <v>574</v>
      </c>
      <c r="E57" t="s">
        <v>575</v>
      </c>
      <c r="F57" t="s">
        <v>396</v>
      </c>
      <c r="G57" t="s">
        <v>397</v>
      </c>
      <c r="H57" t="s">
        <v>398</v>
      </c>
      <c r="J57" t="s">
        <v>399</v>
      </c>
      <c r="K57" t="s">
        <v>502</v>
      </c>
      <c r="L57" t="s">
        <v>401</v>
      </c>
      <c r="M57">
        <v>1657902570.1</v>
      </c>
      <c r="N57">
        <f>(O57)/1000</f>
        <v>0</v>
      </c>
      <c r="O57">
        <f>1000*CY57*AM57*(CU57-CV57)/(100*CN57*(1000-AM57*CU57))</f>
        <v>0</v>
      </c>
      <c r="P57">
        <f>CY57*AM57*(CT57-CS57*(1000-AM57*CV57)/(1000-AM57*CU57))/(100*CN57)</f>
        <v>0</v>
      </c>
      <c r="Q57">
        <f>CS57 - IF(AM57&gt;1, P57*CN57*100.0/(AO57*DG57), 0)</f>
        <v>0</v>
      </c>
      <c r="R57">
        <f>((X57-N57/2)*Q57-P57)/(X57+N57/2)</f>
        <v>0</v>
      </c>
      <c r="S57">
        <f>R57*(CZ57+DA57)/1000.0</f>
        <v>0</v>
      </c>
      <c r="T57">
        <f>(CS57 - IF(AM57&gt;1, P57*CN57*100.0/(AO57*DG57), 0))*(CZ57+DA57)/1000.0</f>
        <v>0</v>
      </c>
      <c r="U57">
        <f>2.0/((1/W57-1/V57)+SIGN(W57)*SQRT((1/W57-1/V57)*(1/W57-1/V57) + 4*CO57/((CO57+1)*(CO57+1))*(2*1/W57*1/V57-1/V57*1/V57)))</f>
        <v>0</v>
      </c>
      <c r="V57">
        <f>IF(LEFT(CP57,1)&lt;&gt;"0",IF(LEFT(CP57,1)="1",3.0,CQ57),$D$5+$E$5*(DG57*CZ57/($K$5*1000))+$F$5*(DG57*CZ57/($K$5*1000))*MAX(MIN(CN57,$J$5),$I$5)*MAX(MIN(CN57,$J$5),$I$5)+$G$5*MAX(MIN(CN57,$J$5),$I$5)*(DG57*CZ57/($K$5*1000))+$H$5*(DG57*CZ57/($K$5*1000))*(DG57*CZ57/($K$5*1000)))</f>
        <v>0</v>
      </c>
      <c r="W57">
        <f>N57*(1000-(1000*0.61365*exp(17.502*AA57/(240.97+AA57))/(CZ57+DA57)+CU57)/2)/(1000*0.61365*exp(17.502*AA57/(240.97+AA57))/(CZ57+DA57)-CU57)</f>
        <v>0</v>
      </c>
      <c r="X57">
        <f>1/((CO57+1)/(U57/1.6)+1/(V57/1.37)) + CO57/((CO57+1)/(U57/1.6) + CO57/(V57/1.37))</f>
        <v>0</v>
      </c>
      <c r="Y57">
        <f>(CJ57*CM57)</f>
        <v>0</v>
      </c>
      <c r="Z57">
        <f>(DB57+(Y57+2*0.95*5.67E-8*(((DB57+$B$7)+273)^4-(DB57+273)^4)-44100*N57)/(1.84*29.3*V57+8*0.95*5.67E-8*(DB57+273)^3))</f>
        <v>0</v>
      </c>
      <c r="AA57">
        <f>($C$7*DC57+$D$7*DD57+$E$7*Z57)</f>
        <v>0</v>
      </c>
      <c r="AB57">
        <f>0.61365*exp(17.502*AA57/(240.97+AA57))</f>
        <v>0</v>
      </c>
      <c r="AC57">
        <f>(AD57/AE57*100)</f>
        <v>0</v>
      </c>
      <c r="AD57">
        <f>CU57*(CZ57+DA57)/1000</f>
        <v>0</v>
      </c>
      <c r="AE57">
        <f>0.61365*exp(17.502*DB57/(240.97+DB57))</f>
        <v>0</v>
      </c>
      <c r="AF57">
        <f>(AB57-CU57*(CZ57+DA57)/1000)</f>
        <v>0</v>
      </c>
      <c r="AG57">
        <f>(-N57*44100)</f>
        <v>0</v>
      </c>
      <c r="AH57">
        <f>2*29.3*V57*0.92*(DB57-AA57)</f>
        <v>0</v>
      </c>
      <c r="AI57">
        <f>2*0.95*5.67E-8*(((DB57+$B$7)+273)^4-(AA57+273)^4)</f>
        <v>0</v>
      </c>
      <c r="AJ57">
        <f>Y57+AI57+AG57+AH57</f>
        <v>0</v>
      </c>
      <c r="AK57">
        <v>0</v>
      </c>
      <c r="AL57">
        <v>0</v>
      </c>
      <c r="AM57">
        <f>IF(AK57*$H$13&gt;=AO57,1.0,(AO57/(AO57-AK57*$H$13)))</f>
        <v>0</v>
      </c>
      <c r="AN57">
        <f>(AM57-1)*100</f>
        <v>0</v>
      </c>
      <c r="AO57">
        <f>MAX(0,($B$13+$C$13*DG57)/(1+$D$13*DG57)*CZ57/(DB57+273)*$E$13)</f>
        <v>0</v>
      </c>
      <c r="AP57" t="s">
        <v>402</v>
      </c>
      <c r="AQ57">
        <v>0</v>
      </c>
      <c r="AR57">
        <v>0</v>
      </c>
      <c r="AS57">
        <v>0</v>
      </c>
      <c r="AT57">
        <f>1-AR57/AS57</f>
        <v>0</v>
      </c>
      <c r="AU57">
        <v>-1</v>
      </c>
      <c r="AV57" t="s">
        <v>576</v>
      </c>
      <c r="AW57">
        <v>10472.8</v>
      </c>
      <c r="AX57">
        <v>603.6122797191993</v>
      </c>
      <c r="AY57">
        <v>917.74</v>
      </c>
      <c r="AZ57">
        <f>1-AX57/AY57</f>
        <v>0</v>
      </c>
      <c r="BA57">
        <v>0.5</v>
      </c>
      <c r="BB57">
        <f>CK57</f>
        <v>0</v>
      </c>
      <c r="BC57">
        <f>P57</f>
        <v>0</v>
      </c>
      <c r="BD57">
        <f>AZ57*BA57*BB57</f>
        <v>0</v>
      </c>
      <c r="BE57">
        <f>(BC57-AU57)/BB57</f>
        <v>0</v>
      </c>
      <c r="BF57">
        <f>(AS57-AY57)/AY57</f>
        <v>0</v>
      </c>
      <c r="BG57">
        <f>AR57/(AT57+AR57/AY57)</f>
        <v>0</v>
      </c>
      <c r="BH57" t="s">
        <v>402</v>
      </c>
      <c r="BI57">
        <v>0</v>
      </c>
      <c r="BJ57">
        <f>IF(BI57&lt;&gt;0, BI57, BG57)</f>
        <v>0</v>
      </c>
      <c r="BK57">
        <f>1-BJ57/AY57</f>
        <v>0</v>
      </c>
      <c r="BL57">
        <f>(AY57-AX57)/(AY57-BJ57)</f>
        <v>0</v>
      </c>
      <c r="BM57">
        <f>(AS57-AY57)/(AS57-BJ57)</f>
        <v>0</v>
      </c>
      <c r="BN57">
        <f>(AY57-AX57)/(AY57-AR57)</f>
        <v>0</v>
      </c>
      <c r="BO57">
        <f>(AS57-AY57)/(AS57-AR57)</f>
        <v>0</v>
      </c>
      <c r="BP57">
        <f>(BL57*BJ57/AX57)</f>
        <v>0</v>
      </c>
      <c r="BQ57">
        <f>(1-BP57)</f>
        <v>0</v>
      </c>
      <c r="BR57" t="s">
        <v>402</v>
      </c>
      <c r="BS57" t="s">
        <v>402</v>
      </c>
      <c r="BT57" t="s">
        <v>402</v>
      </c>
      <c r="BU57" t="s">
        <v>402</v>
      </c>
      <c r="BV57" t="s">
        <v>402</v>
      </c>
      <c r="BW57" t="s">
        <v>402</v>
      </c>
      <c r="BX57" t="s">
        <v>402</v>
      </c>
      <c r="BY57" t="s">
        <v>402</v>
      </c>
      <c r="BZ57" t="s">
        <v>402</v>
      </c>
      <c r="CA57" t="s">
        <v>402</v>
      </c>
      <c r="CB57" t="s">
        <v>402</v>
      </c>
      <c r="CC57" t="s">
        <v>402</v>
      </c>
      <c r="CD57" t="s">
        <v>402</v>
      </c>
      <c r="CE57" t="s">
        <v>402</v>
      </c>
      <c r="CF57" t="s">
        <v>402</v>
      </c>
      <c r="CG57" t="s">
        <v>402</v>
      </c>
      <c r="CH57" t="s">
        <v>402</v>
      </c>
      <c r="CI57" t="s">
        <v>402</v>
      </c>
      <c r="CJ57">
        <f>$B$11*DH57+$C$11*DI57+$F$11*DT57*(1-DW57)</f>
        <v>0</v>
      </c>
      <c r="CK57">
        <f>CJ57*CL57</f>
        <v>0</v>
      </c>
      <c r="CL57">
        <f>($B$11*$D$9+$C$11*$D$9+$F$11*((EG57+DY57)/MAX(EG57+DY57+EH57, 0.1)*$I$9+EH57/MAX(EG57+DY57+EH57, 0.1)*$J$9))/($B$11+$C$11+$F$11)</f>
        <v>0</v>
      </c>
      <c r="CM57">
        <f>($B$11*$K$9+$C$11*$K$9+$F$11*((EG57+DY57)/MAX(EG57+DY57+EH57, 0.1)*$P$9+EH57/MAX(EG57+DY57+EH57, 0.1)*$Q$9))/($B$11+$C$11+$F$11)</f>
        <v>0</v>
      </c>
      <c r="CN57">
        <v>6</v>
      </c>
      <c r="CO57">
        <v>0.5</v>
      </c>
      <c r="CP57" t="s">
        <v>404</v>
      </c>
      <c r="CQ57">
        <v>2</v>
      </c>
      <c r="CR57">
        <v>1657902570.1</v>
      </c>
      <c r="CS57">
        <v>400.117</v>
      </c>
      <c r="CT57">
        <v>416.512</v>
      </c>
      <c r="CU57">
        <v>20.8256</v>
      </c>
      <c r="CV57">
        <v>17.5962</v>
      </c>
      <c r="CW57">
        <v>384.223</v>
      </c>
      <c r="CX57">
        <v>18.3204</v>
      </c>
      <c r="CY57">
        <v>600.23</v>
      </c>
      <c r="CZ57">
        <v>101.418</v>
      </c>
      <c r="DA57">
        <v>0.100359</v>
      </c>
      <c r="DB57">
        <v>25.4358</v>
      </c>
      <c r="DC57">
        <v>24.8374</v>
      </c>
      <c r="DD57">
        <v>999.9</v>
      </c>
      <c r="DE57">
        <v>0</v>
      </c>
      <c r="DF57">
        <v>0</v>
      </c>
      <c r="DG57">
        <v>9978.75</v>
      </c>
      <c r="DH57">
        <v>0</v>
      </c>
      <c r="DI57">
        <v>1951.44</v>
      </c>
      <c r="DJ57">
        <v>-16.3954</v>
      </c>
      <c r="DK57">
        <v>408.627</v>
      </c>
      <c r="DL57">
        <v>423.973</v>
      </c>
      <c r="DM57">
        <v>3.22943</v>
      </c>
      <c r="DN57">
        <v>416.512</v>
      </c>
      <c r="DO57">
        <v>17.5962</v>
      </c>
      <c r="DP57">
        <v>2.11209</v>
      </c>
      <c r="DQ57">
        <v>1.78457</v>
      </c>
      <c r="DR57">
        <v>18.3107</v>
      </c>
      <c r="DS57">
        <v>15.6523</v>
      </c>
      <c r="DT57">
        <v>1499.96</v>
      </c>
      <c r="DU57">
        <v>0.973007</v>
      </c>
      <c r="DV57">
        <v>0.0269935</v>
      </c>
      <c r="DW57">
        <v>0</v>
      </c>
      <c r="DX57">
        <v>771.256</v>
      </c>
      <c r="DY57">
        <v>4.99931</v>
      </c>
      <c r="DZ57">
        <v>18795.8</v>
      </c>
      <c r="EA57">
        <v>13258.9</v>
      </c>
      <c r="EB57">
        <v>36.937</v>
      </c>
      <c r="EC57">
        <v>38.937</v>
      </c>
      <c r="ED57">
        <v>37.437</v>
      </c>
      <c r="EE57">
        <v>37.687</v>
      </c>
      <c r="EF57">
        <v>38.187</v>
      </c>
      <c r="EG57">
        <v>1454.61</v>
      </c>
      <c r="EH57">
        <v>40.35</v>
      </c>
      <c r="EI57">
        <v>0</v>
      </c>
      <c r="EJ57">
        <v>206.9000000953674</v>
      </c>
      <c r="EK57">
        <v>0</v>
      </c>
      <c r="EL57">
        <v>603.6122797191993</v>
      </c>
      <c r="EM57">
        <v>0.8171621590927817</v>
      </c>
      <c r="EN57">
        <v>-50.78904642161752</v>
      </c>
      <c r="EO57">
        <v>26447.66970173317</v>
      </c>
      <c r="EP57">
        <v>15</v>
      </c>
      <c r="EQ57">
        <v>1657902392.1</v>
      </c>
      <c r="ER57" t="s">
        <v>573</v>
      </c>
      <c r="ES57">
        <v>1657902386.1</v>
      </c>
      <c r="ET57">
        <v>1657902392.1</v>
      </c>
      <c r="EU57">
        <v>33</v>
      </c>
      <c r="EV57">
        <v>-1.004</v>
      </c>
      <c r="EW57">
        <v>0.015</v>
      </c>
      <c r="EX57">
        <v>16.172</v>
      </c>
      <c r="EY57">
        <v>2.203</v>
      </c>
      <c r="EZ57">
        <v>426</v>
      </c>
      <c r="FA57">
        <v>16</v>
      </c>
      <c r="FB57">
        <v>0.13</v>
      </c>
      <c r="FC57">
        <v>0.03</v>
      </c>
      <c r="FD57">
        <v>-11.21092059543805</v>
      </c>
      <c r="FE57">
        <v>-0.06510924242728852</v>
      </c>
      <c r="FF57">
        <v>63.15386995321609</v>
      </c>
      <c r="FG57">
        <v>1</v>
      </c>
      <c r="FH57">
        <v>2.274061163301719</v>
      </c>
      <c r="FI57">
        <v>-0.005563994259306359</v>
      </c>
      <c r="FJ57">
        <v>3.139033838198128</v>
      </c>
      <c r="FK57">
        <v>1</v>
      </c>
      <c r="FL57">
        <v>2</v>
      </c>
      <c r="FM57">
        <v>2</v>
      </c>
      <c r="FN57" t="s">
        <v>406</v>
      </c>
      <c r="FO57">
        <v>3.18023</v>
      </c>
      <c r="FP57">
        <v>2.79712</v>
      </c>
      <c r="FQ57">
        <v>0.0988436</v>
      </c>
      <c r="FR57">
        <v>0.105676</v>
      </c>
      <c r="FS57">
        <v>0.100858</v>
      </c>
      <c r="FT57">
        <v>0.09823560000000001</v>
      </c>
      <c r="FU57">
        <v>28301.1</v>
      </c>
      <c r="FV57">
        <v>22252</v>
      </c>
      <c r="FW57">
        <v>29473.3</v>
      </c>
      <c r="FX57">
        <v>24322.8</v>
      </c>
      <c r="FY57">
        <v>33833.4</v>
      </c>
      <c r="FZ57">
        <v>32035.8</v>
      </c>
      <c r="GA57">
        <v>41359.8</v>
      </c>
      <c r="GB57">
        <v>39693.6</v>
      </c>
      <c r="GC57">
        <v>2.19432</v>
      </c>
      <c r="GD57">
        <v>1.88732</v>
      </c>
      <c r="GE57">
        <v>0.058677</v>
      </c>
      <c r="GF57">
        <v>0</v>
      </c>
      <c r="GG57">
        <v>23.8737</v>
      </c>
      <c r="GH57">
        <v>999.9</v>
      </c>
      <c r="GI57">
        <v>38.7</v>
      </c>
      <c r="GJ57">
        <v>35</v>
      </c>
      <c r="GK57">
        <v>21.5551</v>
      </c>
      <c r="GL57">
        <v>62.6161</v>
      </c>
      <c r="GM57">
        <v>39.8438</v>
      </c>
      <c r="GN57">
        <v>1</v>
      </c>
      <c r="GO57">
        <v>-0.146486</v>
      </c>
      <c r="GP57">
        <v>-0.424022</v>
      </c>
      <c r="GQ57">
        <v>20.2626</v>
      </c>
      <c r="GR57">
        <v>5.22508</v>
      </c>
      <c r="GS57">
        <v>11.9039</v>
      </c>
      <c r="GT57">
        <v>4.9643</v>
      </c>
      <c r="GU57">
        <v>3.292</v>
      </c>
      <c r="GV57">
        <v>9999</v>
      </c>
      <c r="GW57">
        <v>9999</v>
      </c>
      <c r="GX57">
        <v>9999</v>
      </c>
      <c r="GY57">
        <v>999.9</v>
      </c>
      <c r="GZ57">
        <v>1.87718</v>
      </c>
      <c r="HA57">
        <v>1.87546</v>
      </c>
      <c r="HB57">
        <v>1.87422</v>
      </c>
      <c r="HC57">
        <v>1.87333</v>
      </c>
      <c r="HD57">
        <v>1.87485</v>
      </c>
      <c r="HE57">
        <v>1.86981</v>
      </c>
      <c r="HF57">
        <v>1.87393</v>
      </c>
      <c r="HG57">
        <v>1.87912</v>
      </c>
      <c r="HH57">
        <v>0</v>
      </c>
      <c r="HI57">
        <v>0</v>
      </c>
      <c r="HJ57">
        <v>0</v>
      </c>
      <c r="HK57">
        <v>0</v>
      </c>
      <c r="HL57" t="s">
        <v>407</v>
      </c>
      <c r="HM57" t="s">
        <v>408</v>
      </c>
      <c r="HN57" t="s">
        <v>409</v>
      </c>
      <c r="HO57" t="s">
        <v>410</v>
      </c>
      <c r="HP57" t="s">
        <v>410</v>
      </c>
      <c r="HQ57" t="s">
        <v>409</v>
      </c>
      <c r="HR57">
        <v>0</v>
      </c>
      <c r="HS57">
        <v>100</v>
      </c>
      <c r="HT57">
        <v>100</v>
      </c>
      <c r="HU57">
        <v>15.894</v>
      </c>
      <c r="HV57">
        <v>2.5052</v>
      </c>
      <c r="HW57">
        <v>10.83803690362038</v>
      </c>
      <c r="HX57">
        <v>0.01542267289107943</v>
      </c>
      <c r="HY57">
        <v>-6.329640684948402E-06</v>
      </c>
      <c r="HZ57">
        <v>1.140810577693691E-09</v>
      </c>
      <c r="IA57">
        <v>1.135981048261733</v>
      </c>
      <c r="IB57">
        <v>0.1101198971779786</v>
      </c>
      <c r="IC57">
        <v>-0.003534826394514762</v>
      </c>
      <c r="ID57">
        <v>8.753130318969657E-05</v>
      </c>
      <c r="IE57">
        <v>-6</v>
      </c>
      <c r="IF57">
        <v>1975</v>
      </c>
      <c r="IG57">
        <v>-0</v>
      </c>
      <c r="IH57">
        <v>19</v>
      </c>
      <c r="II57">
        <v>3.1</v>
      </c>
      <c r="IJ57">
        <v>3</v>
      </c>
      <c r="IK57">
        <v>1.07422</v>
      </c>
      <c r="IL57">
        <v>2.44385</v>
      </c>
      <c r="IM57">
        <v>1.42578</v>
      </c>
      <c r="IN57">
        <v>2.27783</v>
      </c>
      <c r="IO57">
        <v>1.54785</v>
      </c>
      <c r="IP57">
        <v>2.30469</v>
      </c>
      <c r="IQ57">
        <v>37.0509</v>
      </c>
      <c r="IR57">
        <v>14.3684</v>
      </c>
      <c r="IS57">
        <v>18</v>
      </c>
      <c r="IT57">
        <v>626.799</v>
      </c>
      <c r="IU57">
        <v>417.348</v>
      </c>
      <c r="IV57">
        <v>24.3755</v>
      </c>
      <c r="IW57">
        <v>25.4575</v>
      </c>
      <c r="IX57">
        <v>30.0003</v>
      </c>
      <c r="IY57">
        <v>25.2822</v>
      </c>
      <c r="IZ57">
        <v>25.2164</v>
      </c>
      <c r="JA57">
        <v>21.5238</v>
      </c>
      <c r="JB57">
        <v>13.6272</v>
      </c>
      <c r="JC57">
        <v>22.9614</v>
      </c>
      <c r="JD57">
        <v>24.4682</v>
      </c>
      <c r="JE57">
        <v>416.545</v>
      </c>
      <c r="JF57">
        <v>17.6906</v>
      </c>
      <c r="JG57">
        <v>96.9962</v>
      </c>
      <c r="JH57">
        <v>100.978</v>
      </c>
    </row>
    <row r="58" spans="1:268">
      <c r="A58">
        <v>42</v>
      </c>
      <c r="B58">
        <v>1657902647.1</v>
      </c>
      <c r="C58">
        <v>7047.5</v>
      </c>
      <c r="D58" t="s">
        <v>577</v>
      </c>
      <c r="E58" t="s">
        <v>578</v>
      </c>
      <c r="F58" t="s">
        <v>396</v>
      </c>
      <c r="G58" t="s">
        <v>397</v>
      </c>
      <c r="H58" t="s">
        <v>398</v>
      </c>
      <c r="J58" t="s">
        <v>399</v>
      </c>
      <c r="K58" t="s">
        <v>502</v>
      </c>
      <c r="L58" t="s">
        <v>401</v>
      </c>
      <c r="M58">
        <v>1657902647.1</v>
      </c>
      <c r="N58">
        <f>(O58)/1000</f>
        <v>0</v>
      </c>
      <c r="O58">
        <f>1000*CY58*AM58*(CU58-CV58)/(100*CN58*(1000-AM58*CU58))</f>
        <v>0</v>
      </c>
      <c r="P58">
        <f>CY58*AM58*(CT58-CS58*(1000-AM58*CV58)/(1000-AM58*CU58))/(100*CN58)</f>
        <v>0</v>
      </c>
      <c r="Q58">
        <f>CS58 - IF(AM58&gt;1, P58*CN58*100.0/(AO58*DG58), 0)</f>
        <v>0</v>
      </c>
      <c r="R58">
        <f>((X58-N58/2)*Q58-P58)/(X58+N58/2)</f>
        <v>0</v>
      </c>
      <c r="S58">
        <f>R58*(CZ58+DA58)/1000.0</f>
        <v>0</v>
      </c>
      <c r="T58">
        <f>(CS58 - IF(AM58&gt;1, P58*CN58*100.0/(AO58*DG58), 0))*(CZ58+DA58)/1000.0</f>
        <v>0</v>
      </c>
      <c r="U58">
        <f>2.0/((1/W58-1/V58)+SIGN(W58)*SQRT((1/W58-1/V58)*(1/W58-1/V58) + 4*CO58/((CO58+1)*(CO58+1))*(2*1/W58*1/V58-1/V58*1/V58)))</f>
        <v>0</v>
      </c>
      <c r="V58">
        <f>IF(LEFT(CP58,1)&lt;&gt;"0",IF(LEFT(CP58,1)="1",3.0,CQ58),$D$5+$E$5*(DG58*CZ58/($K$5*1000))+$F$5*(DG58*CZ58/($K$5*1000))*MAX(MIN(CN58,$J$5),$I$5)*MAX(MIN(CN58,$J$5),$I$5)+$G$5*MAX(MIN(CN58,$J$5),$I$5)*(DG58*CZ58/($K$5*1000))+$H$5*(DG58*CZ58/($K$5*1000))*(DG58*CZ58/($K$5*1000)))</f>
        <v>0</v>
      </c>
      <c r="W58">
        <f>N58*(1000-(1000*0.61365*exp(17.502*AA58/(240.97+AA58))/(CZ58+DA58)+CU58)/2)/(1000*0.61365*exp(17.502*AA58/(240.97+AA58))/(CZ58+DA58)-CU58)</f>
        <v>0</v>
      </c>
      <c r="X58">
        <f>1/((CO58+1)/(U58/1.6)+1/(V58/1.37)) + CO58/((CO58+1)/(U58/1.6) + CO58/(V58/1.37))</f>
        <v>0</v>
      </c>
      <c r="Y58">
        <f>(CJ58*CM58)</f>
        <v>0</v>
      </c>
      <c r="Z58">
        <f>(DB58+(Y58+2*0.95*5.67E-8*(((DB58+$B$7)+273)^4-(DB58+273)^4)-44100*N58)/(1.84*29.3*V58+8*0.95*5.67E-8*(DB58+273)^3))</f>
        <v>0</v>
      </c>
      <c r="AA58">
        <f>($C$7*DC58+$D$7*DD58+$E$7*Z58)</f>
        <v>0</v>
      </c>
      <c r="AB58">
        <f>0.61365*exp(17.502*AA58/(240.97+AA58))</f>
        <v>0</v>
      </c>
      <c r="AC58">
        <f>(AD58/AE58*100)</f>
        <v>0</v>
      </c>
      <c r="AD58">
        <f>CU58*(CZ58+DA58)/1000</f>
        <v>0</v>
      </c>
      <c r="AE58">
        <f>0.61365*exp(17.502*DB58/(240.97+DB58))</f>
        <v>0</v>
      </c>
      <c r="AF58">
        <f>(AB58-CU58*(CZ58+DA58)/1000)</f>
        <v>0</v>
      </c>
      <c r="AG58">
        <f>(-N58*44100)</f>
        <v>0</v>
      </c>
      <c r="AH58">
        <f>2*29.3*V58*0.92*(DB58-AA58)</f>
        <v>0</v>
      </c>
      <c r="AI58">
        <f>2*0.95*5.67E-8*(((DB58+$B$7)+273)^4-(AA58+273)^4)</f>
        <v>0</v>
      </c>
      <c r="AJ58">
        <f>Y58+AI58+AG58+AH58</f>
        <v>0</v>
      </c>
      <c r="AK58">
        <v>0</v>
      </c>
      <c r="AL58">
        <v>0</v>
      </c>
      <c r="AM58">
        <f>IF(AK58*$H$13&gt;=AO58,1.0,(AO58/(AO58-AK58*$H$13)))</f>
        <v>0</v>
      </c>
      <c r="AN58">
        <f>(AM58-1)*100</f>
        <v>0</v>
      </c>
      <c r="AO58">
        <f>MAX(0,($B$13+$C$13*DG58)/(1+$D$13*DG58)*CZ58/(DB58+273)*$E$13)</f>
        <v>0</v>
      </c>
      <c r="AP58" t="s">
        <v>402</v>
      </c>
      <c r="AQ58">
        <v>0</v>
      </c>
      <c r="AR58">
        <v>0</v>
      </c>
      <c r="AS58">
        <v>0</v>
      </c>
      <c r="AT58">
        <f>1-AR58/AS58</f>
        <v>0</v>
      </c>
      <c r="AU58">
        <v>-1</v>
      </c>
      <c r="AV58" t="s">
        <v>579</v>
      </c>
      <c r="AW58">
        <v>10474.8</v>
      </c>
      <c r="AX58">
        <v>604.9625626015719</v>
      </c>
      <c r="AY58">
        <v>883.87</v>
      </c>
      <c r="AZ58">
        <f>1-AX58/AY58</f>
        <v>0</v>
      </c>
      <c r="BA58">
        <v>0.5</v>
      </c>
      <c r="BB58">
        <f>CK58</f>
        <v>0</v>
      </c>
      <c r="BC58">
        <f>P58</f>
        <v>0</v>
      </c>
      <c r="BD58">
        <f>AZ58*BA58*BB58</f>
        <v>0</v>
      </c>
      <c r="BE58">
        <f>(BC58-AU58)/BB58</f>
        <v>0</v>
      </c>
      <c r="BF58">
        <f>(AS58-AY58)/AY58</f>
        <v>0</v>
      </c>
      <c r="BG58">
        <f>AR58/(AT58+AR58/AY58)</f>
        <v>0</v>
      </c>
      <c r="BH58" t="s">
        <v>402</v>
      </c>
      <c r="BI58">
        <v>0</v>
      </c>
      <c r="BJ58">
        <f>IF(BI58&lt;&gt;0, BI58, BG58)</f>
        <v>0</v>
      </c>
      <c r="BK58">
        <f>1-BJ58/AY58</f>
        <v>0</v>
      </c>
      <c r="BL58">
        <f>(AY58-AX58)/(AY58-BJ58)</f>
        <v>0</v>
      </c>
      <c r="BM58">
        <f>(AS58-AY58)/(AS58-BJ58)</f>
        <v>0</v>
      </c>
      <c r="BN58">
        <f>(AY58-AX58)/(AY58-AR58)</f>
        <v>0</v>
      </c>
      <c r="BO58">
        <f>(AS58-AY58)/(AS58-AR58)</f>
        <v>0</v>
      </c>
      <c r="BP58">
        <f>(BL58*BJ58/AX58)</f>
        <v>0</v>
      </c>
      <c r="BQ58">
        <f>(1-BP58)</f>
        <v>0</v>
      </c>
      <c r="BR58" t="s">
        <v>402</v>
      </c>
      <c r="BS58" t="s">
        <v>402</v>
      </c>
      <c r="BT58" t="s">
        <v>402</v>
      </c>
      <c r="BU58" t="s">
        <v>402</v>
      </c>
      <c r="BV58" t="s">
        <v>402</v>
      </c>
      <c r="BW58" t="s">
        <v>402</v>
      </c>
      <c r="BX58" t="s">
        <v>402</v>
      </c>
      <c r="BY58" t="s">
        <v>402</v>
      </c>
      <c r="BZ58" t="s">
        <v>402</v>
      </c>
      <c r="CA58" t="s">
        <v>402</v>
      </c>
      <c r="CB58" t="s">
        <v>402</v>
      </c>
      <c r="CC58" t="s">
        <v>402</v>
      </c>
      <c r="CD58" t="s">
        <v>402</v>
      </c>
      <c r="CE58" t="s">
        <v>402</v>
      </c>
      <c r="CF58" t="s">
        <v>402</v>
      </c>
      <c r="CG58" t="s">
        <v>402</v>
      </c>
      <c r="CH58" t="s">
        <v>402</v>
      </c>
      <c r="CI58" t="s">
        <v>402</v>
      </c>
      <c r="CJ58">
        <f>$B$11*DH58+$C$11*DI58+$F$11*DT58*(1-DW58)</f>
        <v>0</v>
      </c>
      <c r="CK58">
        <f>CJ58*CL58</f>
        <v>0</v>
      </c>
      <c r="CL58">
        <f>($B$11*$D$9+$C$11*$D$9+$F$11*((EG58+DY58)/MAX(EG58+DY58+EH58, 0.1)*$I$9+EH58/MAX(EG58+DY58+EH58, 0.1)*$J$9))/($B$11+$C$11+$F$11)</f>
        <v>0</v>
      </c>
      <c r="CM58">
        <f>($B$11*$K$9+$C$11*$K$9+$F$11*((EG58+DY58)/MAX(EG58+DY58+EH58, 0.1)*$P$9+EH58/MAX(EG58+DY58+EH58, 0.1)*$Q$9))/($B$11+$C$11+$F$11)</f>
        <v>0</v>
      </c>
      <c r="CN58">
        <v>6</v>
      </c>
      <c r="CO58">
        <v>0.5</v>
      </c>
      <c r="CP58" t="s">
        <v>404</v>
      </c>
      <c r="CQ58">
        <v>2</v>
      </c>
      <c r="CR58">
        <v>1657902647.1</v>
      </c>
      <c r="CS58">
        <v>301.031</v>
      </c>
      <c r="CT58">
        <v>313.007</v>
      </c>
      <c r="CU58">
        <v>20.8418</v>
      </c>
      <c r="CV58">
        <v>17.5472</v>
      </c>
      <c r="CW58">
        <v>286.341</v>
      </c>
      <c r="CX58">
        <v>18.3356</v>
      </c>
      <c r="CY58">
        <v>600.284</v>
      </c>
      <c r="CZ58">
        <v>101.419</v>
      </c>
      <c r="DA58">
        <v>0.100166</v>
      </c>
      <c r="DB58">
        <v>25.6237</v>
      </c>
      <c r="DC58">
        <v>25.068</v>
      </c>
      <c r="DD58">
        <v>999.9</v>
      </c>
      <c r="DE58">
        <v>0</v>
      </c>
      <c r="DF58">
        <v>0</v>
      </c>
      <c r="DG58">
        <v>9997.5</v>
      </c>
      <c r="DH58">
        <v>0</v>
      </c>
      <c r="DI58">
        <v>1952.34</v>
      </c>
      <c r="DJ58">
        <v>-11.9038</v>
      </c>
      <c r="DK58">
        <v>307.512</v>
      </c>
      <c r="DL58">
        <v>318.598</v>
      </c>
      <c r="DM58">
        <v>3.29461</v>
      </c>
      <c r="DN58">
        <v>313.007</v>
      </c>
      <c r="DO58">
        <v>17.5472</v>
      </c>
      <c r="DP58">
        <v>2.11376</v>
      </c>
      <c r="DQ58">
        <v>1.77962</v>
      </c>
      <c r="DR58">
        <v>18.3233</v>
      </c>
      <c r="DS58">
        <v>15.609</v>
      </c>
      <c r="DT58">
        <v>1499.99</v>
      </c>
      <c r="DU58">
        <v>0.973007</v>
      </c>
      <c r="DV58">
        <v>0.0269935</v>
      </c>
      <c r="DW58">
        <v>0</v>
      </c>
      <c r="DX58">
        <v>754.819</v>
      </c>
      <c r="DY58">
        <v>4.99931</v>
      </c>
      <c r="DZ58">
        <v>17609.4</v>
      </c>
      <c r="EA58">
        <v>13259.2</v>
      </c>
      <c r="EB58">
        <v>36.437</v>
      </c>
      <c r="EC58">
        <v>38.312</v>
      </c>
      <c r="ED58">
        <v>36.812</v>
      </c>
      <c r="EE58">
        <v>37.25</v>
      </c>
      <c r="EF58">
        <v>37.687</v>
      </c>
      <c r="EG58">
        <v>1454.64</v>
      </c>
      <c r="EH58">
        <v>40.36</v>
      </c>
      <c r="EI58">
        <v>0</v>
      </c>
      <c r="EJ58">
        <v>76.30000019073486</v>
      </c>
      <c r="EK58">
        <v>0</v>
      </c>
      <c r="EL58">
        <v>604.9625626015719</v>
      </c>
      <c r="EM58">
        <v>0.8410659287778838</v>
      </c>
      <c r="EN58">
        <v>-51.55491679244913</v>
      </c>
      <c r="EO58">
        <v>26389.03661782336</v>
      </c>
      <c r="EP58">
        <v>15</v>
      </c>
      <c r="EQ58">
        <v>1657902665.1</v>
      </c>
      <c r="ER58" t="s">
        <v>580</v>
      </c>
      <c r="ES58">
        <v>1657902665.1</v>
      </c>
      <c r="ET58">
        <v>1657902392.1</v>
      </c>
      <c r="EU58">
        <v>34</v>
      </c>
      <c r="EV58">
        <v>-0.214</v>
      </c>
      <c r="EW58">
        <v>0.015</v>
      </c>
      <c r="EX58">
        <v>14.69</v>
      </c>
      <c r="EY58">
        <v>2.203</v>
      </c>
      <c r="EZ58">
        <v>313</v>
      </c>
      <c r="FA58">
        <v>16</v>
      </c>
      <c r="FB58">
        <v>0.1</v>
      </c>
      <c r="FC58">
        <v>0.03</v>
      </c>
      <c r="FD58">
        <v>-11.15652071273004</v>
      </c>
      <c r="FE58">
        <v>-0.06263691282178109</v>
      </c>
      <c r="FF58">
        <v>62.90680889442407</v>
      </c>
      <c r="FG58">
        <v>1</v>
      </c>
      <c r="FH58">
        <v>2.283111756285778</v>
      </c>
      <c r="FI58">
        <v>-0.005237146416952946</v>
      </c>
      <c r="FJ58">
        <v>3.127213392640917</v>
      </c>
      <c r="FK58">
        <v>1</v>
      </c>
      <c r="FL58">
        <v>2</v>
      </c>
      <c r="FM58">
        <v>2</v>
      </c>
      <c r="FN58" t="s">
        <v>406</v>
      </c>
      <c r="FO58">
        <v>3.18031</v>
      </c>
      <c r="FP58">
        <v>2.79711</v>
      </c>
      <c r="FQ58">
        <v>0.0781038</v>
      </c>
      <c r="FR58">
        <v>0.084451</v>
      </c>
      <c r="FS58">
        <v>0.100903</v>
      </c>
      <c r="FT58">
        <v>0.0980264</v>
      </c>
      <c r="FU58">
        <v>28947.4</v>
      </c>
      <c r="FV58">
        <v>22776.9</v>
      </c>
      <c r="FW58">
        <v>29468.6</v>
      </c>
      <c r="FX58">
        <v>24319.7</v>
      </c>
      <c r="FY58">
        <v>33825.1</v>
      </c>
      <c r="FZ58">
        <v>32038.3</v>
      </c>
      <c r="GA58">
        <v>41352.7</v>
      </c>
      <c r="GB58">
        <v>39688.2</v>
      </c>
      <c r="GC58">
        <v>2.1932</v>
      </c>
      <c r="GD58">
        <v>1.88633</v>
      </c>
      <c r="GE58">
        <v>0.07819760000000001</v>
      </c>
      <c r="GF58">
        <v>0</v>
      </c>
      <c r="GG58">
        <v>23.7838</v>
      </c>
      <c r="GH58">
        <v>999.9</v>
      </c>
      <c r="GI58">
        <v>38.1</v>
      </c>
      <c r="GJ58">
        <v>34.9</v>
      </c>
      <c r="GK58">
        <v>21.1018</v>
      </c>
      <c r="GL58">
        <v>62.0861</v>
      </c>
      <c r="GM58">
        <v>39.0705</v>
      </c>
      <c r="GN58">
        <v>1</v>
      </c>
      <c r="GO58">
        <v>-0.139563</v>
      </c>
      <c r="GP58">
        <v>0.369044</v>
      </c>
      <c r="GQ58">
        <v>20.2634</v>
      </c>
      <c r="GR58">
        <v>5.22418</v>
      </c>
      <c r="GS58">
        <v>11.9033</v>
      </c>
      <c r="GT58">
        <v>4.96375</v>
      </c>
      <c r="GU58">
        <v>3.292</v>
      </c>
      <c r="GV58">
        <v>9999</v>
      </c>
      <c r="GW58">
        <v>9999</v>
      </c>
      <c r="GX58">
        <v>9999</v>
      </c>
      <c r="GY58">
        <v>999.9</v>
      </c>
      <c r="GZ58">
        <v>1.87717</v>
      </c>
      <c r="HA58">
        <v>1.87546</v>
      </c>
      <c r="HB58">
        <v>1.8742</v>
      </c>
      <c r="HC58">
        <v>1.87332</v>
      </c>
      <c r="HD58">
        <v>1.87484</v>
      </c>
      <c r="HE58">
        <v>1.8698</v>
      </c>
      <c r="HF58">
        <v>1.87393</v>
      </c>
      <c r="HG58">
        <v>1.87909</v>
      </c>
      <c r="HH58">
        <v>0</v>
      </c>
      <c r="HI58">
        <v>0</v>
      </c>
      <c r="HJ58">
        <v>0</v>
      </c>
      <c r="HK58">
        <v>0</v>
      </c>
      <c r="HL58" t="s">
        <v>407</v>
      </c>
      <c r="HM58" t="s">
        <v>408</v>
      </c>
      <c r="HN58" t="s">
        <v>409</v>
      </c>
      <c r="HO58" t="s">
        <v>410</v>
      </c>
      <c r="HP58" t="s">
        <v>410</v>
      </c>
      <c r="HQ58" t="s">
        <v>409</v>
      </c>
      <c r="HR58">
        <v>0</v>
      </c>
      <c r="HS58">
        <v>100</v>
      </c>
      <c r="HT58">
        <v>100</v>
      </c>
      <c r="HU58">
        <v>14.69</v>
      </c>
      <c r="HV58">
        <v>2.5062</v>
      </c>
      <c r="HW58">
        <v>10.83803690362038</v>
      </c>
      <c r="HX58">
        <v>0.01542267289107943</v>
      </c>
      <c r="HY58">
        <v>-6.329640684948402E-06</v>
      </c>
      <c r="HZ58">
        <v>1.140810577693691E-09</v>
      </c>
      <c r="IA58">
        <v>1.135981048261733</v>
      </c>
      <c r="IB58">
        <v>0.1101198971779786</v>
      </c>
      <c r="IC58">
        <v>-0.003534826394514762</v>
      </c>
      <c r="ID58">
        <v>8.753130318969657E-05</v>
      </c>
      <c r="IE58">
        <v>-6</v>
      </c>
      <c r="IF58">
        <v>1975</v>
      </c>
      <c r="IG58">
        <v>-0</v>
      </c>
      <c r="IH58">
        <v>19</v>
      </c>
      <c r="II58">
        <v>4.3</v>
      </c>
      <c r="IJ58">
        <v>4.2</v>
      </c>
      <c r="IK58">
        <v>0.85083</v>
      </c>
      <c r="IL58">
        <v>2.45361</v>
      </c>
      <c r="IM58">
        <v>1.42578</v>
      </c>
      <c r="IN58">
        <v>2.27783</v>
      </c>
      <c r="IO58">
        <v>1.54785</v>
      </c>
      <c r="IP58">
        <v>2.29736</v>
      </c>
      <c r="IQ58">
        <v>36.8366</v>
      </c>
      <c r="IR58">
        <v>14.3597</v>
      </c>
      <c r="IS58">
        <v>18</v>
      </c>
      <c r="IT58">
        <v>626.6950000000001</v>
      </c>
      <c r="IU58">
        <v>417.315</v>
      </c>
      <c r="IV58">
        <v>24.5833</v>
      </c>
      <c r="IW58">
        <v>25.4993</v>
      </c>
      <c r="IX58">
        <v>30.0006</v>
      </c>
      <c r="IY58">
        <v>25.3473</v>
      </c>
      <c r="IZ58">
        <v>25.2855</v>
      </c>
      <c r="JA58">
        <v>17.0524</v>
      </c>
      <c r="JB58">
        <v>11.6405</v>
      </c>
      <c r="JC58">
        <v>22.9614</v>
      </c>
      <c r="JD58">
        <v>24.5788</v>
      </c>
      <c r="JE58">
        <v>312.73</v>
      </c>
      <c r="JF58">
        <v>17.6111</v>
      </c>
      <c r="JG58">
        <v>96.98009999999999</v>
      </c>
      <c r="JH58">
        <v>100.965</v>
      </c>
    </row>
    <row r="59" spans="1:268">
      <c r="A59">
        <v>43</v>
      </c>
      <c r="B59">
        <v>1657902741.1</v>
      </c>
      <c r="C59">
        <v>7141.5</v>
      </c>
      <c r="D59" t="s">
        <v>583</v>
      </c>
      <c r="E59" t="s">
        <v>584</v>
      </c>
      <c r="F59" t="s">
        <v>396</v>
      </c>
      <c r="G59" t="s">
        <v>397</v>
      </c>
      <c r="H59" t="s">
        <v>398</v>
      </c>
      <c r="J59" t="s">
        <v>399</v>
      </c>
      <c r="K59" t="s">
        <v>502</v>
      </c>
      <c r="L59" t="s">
        <v>401</v>
      </c>
      <c r="M59">
        <v>1657902741.1</v>
      </c>
      <c r="N59">
        <f>(O59)/1000</f>
        <v>0</v>
      </c>
      <c r="O59">
        <f>1000*CY59*AM59*(CU59-CV59)/(100*CN59*(1000-AM59*CU59))</f>
        <v>0</v>
      </c>
      <c r="P59">
        <f>CY59*AM59*(CT59-CS59*(1000-AM59*CV59)/(1000-AM59*CU59))/(100*CN59)</f>
        <v>0</v>
      </c>
      <c r="Q59">
        <f>CS59 - IF(AM59&gt;1, P59*CN59*100.0/(AO59*DG59), 0)</f>
        <v>0</v>
      </c>
      <c r="R59">
        <f>((X59-N59/2)*Q59-P59)/(X59+N59/2)</f>
        <v>0</v>
      </c>
      <c r="S59">
        <f>R59*(CZ59+DA59)/1000.0</f>
        <v>0</v>
      </c>
      <c r="T59">
        <f>(CS59 - IF(AM59&gt;1, P59*CN59*100.0/(AO59*DG59), 0))*(CZ59+DA59)/1000.0</f>
        <v>0</v>
      </c>
      <c r="U59">
        <f>2.0/((1/W59-1/V59)+SIGN(W59)*SQRT((1/W59-1/V59)*(1/W59-1/V59) + 4*CO59/((CO59+1)*(CO59+1))*(2*1/W59*1/V59-1/V59*1/V59)))</f>
        <v>0</v>
      </c>
      <c r="V59">
        <f>IF(LEFT(CP59,1)&lt;&gt;"0",IF(LEFT(CP59,1)="1",3.0,CQ59),$D$5+$E$5*(DG59*CZ59/($K$5*1000))+$F$5*(DG59*CZ59/($K$5*1000))*MAX(MIN(CN59,$J$5),$I$5)*MAX(MIN(CN59,$J$5),$I$5)+$G$5*MAX(MIN(CN59,$J$5),$I$5)*(DG59*CZ59/($K$5*1000))+$H$5*(DG59*CZ59/($K$5*1000))*(DG59*CZ59/($K$5*1000)))</f>
        <v>0</v>
      </c>
      <c r="W59">
        <f>N59*(1000-(1000*0.61365*exp(17.502*AA59/(240.97+AA59))/(CZ59+DA59)+CU59)/2)/(1000*0.61365*exp(17.502*AA59/(240.97+AA59))/(CZ59+DA59)-CU59)</f>
        <v>0</v>
      </c>
      <c r="X59">
        <f>1/((CO59+1)/(U59/1.6)+1/(V59/1.37)) + CO59/((CO59+1)/(U59/1.6) + CO59/(V59/1.37))</f>
        <v>0</v>
      </c>
      <c r="Y59">
        <f>(CJ59*CM59)</f>
        <v>0</v>
      </c>
      <c r="Z59">
        <f>(DB59+(Y59+2*0.95*5.67E-8*(((DB59+$B$7)+273)^4-(DB59+273)^4)-44100*N59)/(1.84*29.3*V59+8*0.95*5.67E-8*(DB59+273)^3))</f>
        <v>0</v>
      </c>
      <c r="AA59">
        <f>($C$7*DC59+$D$7*DD59+$E$7*Z59)</f>
        <v>0</v>
      </c>
      <c r="AB59">
        <f>0.61365*exp(17.502*AA59/(240.97+AA59))</f>
        <v>0</v>
      </c>
      <c r="AC59">
        <f>(AD59/AE59*100)</f>
        <v>0</v>
      </c>
      <c r="AD59">
        <f>CU59*(CZ59+DA59)/1000</f>
        <v>0</v>
      </c>
      <c r="AE59">
        <f>0.61365*exp(17.502*DB59/(240.97+DB59))</f>
        <v>0</v>
      </c>
      <c r="AF59">
        <f>(AB59-CU59*(CZ59+DA59)/1000)</f>
        <v>0</v>
      </c>
      <c r="AG59">
        <f>(-N59*44100)</f>
        <v>0</v>
      </c>
      <c r="AH59">
        <f>2*29.3*V59*0.92*(DB59-AA59)</f>
        <v>0</v>
      </c>
      <c r="AI59">
        <f>2*0.95*5.67E-8*(((DB59+$B$7)+273)^4-(AA59+273)^4)</f>
        <v>0</v>
      </c>
      <c r="AJ59">
        <f>Y59+AI59+AG59+AH59</f>
        <v>0</v>
      </c>
      <c r="AK59">
        <v>0</v>
      </c>
      <c r="AL59">
        <v>0</v>
      </c>
      <c r="AM59">
        <f>IF(AK59*$H$13&gt;=AO59,1.0,(AO59/(AO59-AK59*$H$13)))</f>
        <v>0</v>
      </c>
      <c r="AN59">
        <f>(AM59-1)*100</f>
        <v>0</v>
      </c>
      <c r="AO59">
        <f>MAX(0,($B$13+$C$13*DG59)/(1+$D$13*DG59)*CZ59/(DB59+273)*$E$13)</f>
        <v>0</v>
      </c>
      <c r="AP59" t="s">
        <v>402</v>
      </c>
      <c r="AQ59">
        <v>0</v>
      </c>
      <c r="AR59">
        <v>0</v>
      </c>
      <c r="AS59">
        <v>0</v>
      </c>
      <c r="AT59">
        <f>1-AR59/AS59</f>
        <v>0</v>
      </c>
      <c r="AU59">
        <v>-1</v>
      </c>
      <c r="AV59" t="s">
        <v>585</v>
      </c>
      <c r="AW59">
        <v>10471.2</v>
      </c>
      <c r="AX59">
        <v>606.4828760068551</v>
      </c>
      <c r="AY59">
        <v>853.84</v>
      </c>
      <c r="AZ59">
        <f>1-AX59/AY59</f>
        <v>0</v>
      </c>
      <c r="BA59">
        <v>0.5</v>
      </c>
      <c r="BB59">
        <f>CK59</f>
        <v>0</v>
      </c>
      <c r="BC59">
        <f>P59</f>
        <v>0</v>
      </c>
      <c r="BD59">
        <f>AZ59*BA59*BB59</f>
        <v>0</v>
      </c>
      <c r="BE59">
        <f>(BC59-AU59)/BB59</f>
        <v>0</v>
      </c>
      <c r="BF59">
        <f>(AS59-AY59)/AY59</f>
        <v>0</v>
      </c>
      <c r="BG59">
        <f>AR59/(AT59+AR59/AY59)</f>
        <v>0</v>
      </c>
      <c r="BH59" t="s">
        <v>402</v>
      </c>
      <c r="BI59">
        <v>0</v>
      </c>
      <c r="BJ59">
        <f>IF(BI59&lt;&gt;0, BI59, BG59)</f>
        <v>0</v>
      </c>
      <c r="BK59">
        <f>1-BJ59/AY59</f>
        <v>0</v>
      </c>
      <c r="BL59">
        <f>(AY59-AX59)/(AY59-BJ59)</f>
        <v>0</v>
      </c>
      <c r="BM59">
        <f>(AS59-AY59)/(AS59-BJ59)</f>
        <v>0</v>
      </c>
      <c r="BN59">
        <f>(AY59-AX59)/(AY59-AR59)</f>
        <v>0</v>
      </c>
      <c r="BO59">
        <f>(AS59-AY59)/(AS59-AR59)</f>
        <v>0</v>
      </c>
      <c r="BP59">
        <f>(BL59*BJ59/AX59)</f>
        <v>0</v>
      </c>
      <c r="BQ59">
        <f>(1-BP59)</f>
        <v>0</v>
      </c>
      <c r="BR59" t="s">
        <v>402</v>
      </c>
      <c r="BS59" t="s">
        <v>402</v>
      </c>
      <c r="BT59" t="s">
        <v>402</v>
      </c>
      <c r="BU59" t="s">
        <v>402</v>
      </c>
      <c r="BV59" t="s">
        <v>402</v>
      </c>
      <c r="BW59" t="s">
        <v>402</v>
      </c>
      <c r="BX59" t="s">
        <v>402</v>
      </c>
      <c r="BY59" t="s">
        <v>402</v>
      </c>
      <c r="BZ59" t="s">
        <v>402</v>
      </c>
      <c r="CA59" t="s">
        <v>402</v>
      </c>
      <c r="CB59" t="s">
        <v>402</v>
      </c>
      <c r="CC59" t="s">
        <v>402</v>
      </c>
      <c r="CD59" t="s">
        <v>402</v>
      </c>
      <c r="CE59" t="s">
        <v>402</v>
      </c>
      <c r="CF59" t="s">
        <v>402</v>
      </c>
      <c r="CG59" t="s">
        <v>402</v>
      </c>
      <c r="CH59" t="s">
        <v>402</v>
      </c>
      <c r="CI59" t="s">
        <v>402</v>
      </c>
      <c r="CJ59">
        <f>$B$11*DH59+$C$11*DI59+$F$11*DT59*(1-DW59)</f>
        <v>0</v>
      </c>
      <c r="CK59">
        <f>CJ59*CL59</f>
        <v>0</v>
      </c>
      <c r="CL59">
        <f>($B$11*$D$9+$C$11*$D$9+$F$11*((EG59+DY59)/MAX(EG59+DY59+EH59, 0.1)*$I$9+EH59/MAX(EG59+DY59+EH59, 0.1)*$J$9))/($B$11+$C$11+$F$11)</f>
        <v>0</v>
      </c>
      <c r="CM59">
        <f>($B$11*$K$9+$C$11*$K$9+$F$11*((EG59+DY59)/MAX(EG59+DY59+EH59, 0.1)*$P$9+EH59/MAX(EG59+DY59+EH59, 0.1)*$Q$9))/($B$11+$C$11+$F$11)</f>
        <v>0</v>
      </c>
      <c r="CN59">
        <v>6</v>
      </c>
      <c r="CO59">
        <v>0.5</v>
      </c>
      <c r="CP59" t="s">
        <v>404</v>
      </c>
      <c r="CQ59">
        <v>2</v>
      </c>
      <c r="CR59">
        <v>1657902741.1</v>
      </c>
      <c r="CS59">
        <v>200.961</v>
      </c>
      <c r="CT59">
        <v>208.096</v>
      </c>
      <c r="CU59">
        <v>21.158</v>
      </c>
      <c r="CV59">
        <v>17.9062</v>
      </c>
      <c r="CW59">
        <v>187.779</v>
      </c>
      <c r="CX59">
        <v>18.6313</v>
      </c>
      <c r="CY59">
        <v>600.266</v>
      </c>
      <c r="CZ59">
        <v>101.423</v>
      </c>
      <c r="DA59">
        <v>0.0998595</v>
      </c>
      <c r="DB59">
        <v>25.6444</v>
      </c>
      <c r="DC59">
        <v>25.0527</v>
      </c>
      <c r="DD59">
        <v>999.9</v>
      </c>
      <c r="DE59">
        <v>0</v>
      </c>
      <c r="DF59">
        <v>0</v>
      </c>
      <c r="DG59">
        <v>10009.4</v>
      </c>
      <c r="DH59">
        <v>0</v>
      </c>
      <c r="DI59">
        <v>1951.24</v>
      </c>
      <c r="DJ59">
        <v>-7.01175</v>
      </c>
      <c r="DK59">
        <v>205.431</v>
      </c>
      <c r="DL59">
        <v>211.89</v>
      </c>
      <c r="DM59">
        <v>3.25187</v>
      </c>
      <c r="DN59">
        <v>208.096</v>
      </c>
      <c r="DO59">
        <v>17.9062</v>
      </c>
      <c r="DP59">
        <v>2.14592</v>
      </c>
      <c r="DQ59">
        <v>1.8161</v>
      </c>
      <c r="DR59">
        <v>18.5642</v>
      </c>
      <c r="DS59">
        <v>15.9261</v>
      </c>
      <c r="DT59">
        <v>1499.9</v>
      </c>
      <c r="DU59">
        <v>0.973001</v>
      </c>
      <c r="DV59">
        <v>0.0269986</v>
      </c>
      <c r="DW59">
        <v>0</v>
      </c>
      <c r="DX59">
        <v>745.876</v>
      </c>
      <c r="DY59">
        <v>4.99931</v>
      </c>
      <c r="DZ59">
        <v>18510.1</v>
      </c>
      <c r="EA59">
        <v>13258.4</v>
      </c>
      <c r="EB59">
        <v>36.625</v>
      </c>
      <c r="EC59">
        <v>39</v>
      </c>
      <c r="ED59">
        <v>37.125</v>
      </c>
      <c r="EE59">
        <v>37.937</v>
      </c>
      <c r="EF59">
        <v>38.312</v>
      </c>
      <c r="EG59">
        <v>1454.54</v>
      </c>
      <c r="EH59">
        <v>40.36</v>
      </c>
      <c r="EI59">
        <v>0</v>
      </c>
      <c r="EJ59">
        <v>93.5</v>
      </c>
      <c r="EK59">
        <v>0</v>
      </c>
      <c r="EL59">
        <v>606.4828760068551</v>
      </c>
      <c r="EM59">
        <v>0.8658947824828611</v>
      </c>
      <c r="EN59">
        <v>-52.52753864183089</v>
      </c>
      <c r="EO59">
        <v>26315.23161821897</v>
      </c>
      <c r="EP59">
        <v>15</v>
      </c>
      <c r="EQ59">
        <v>1657902763.1</v>
      </c>
      <c r="ER59" t="s">
        <v>586</v>
      </c>
      <c r="ES59">
        <v>1657902763.1</v>
      </c>
      <c r="ET59">
        <v>1657902392.1</v>
      </c>
      <c r="EU59">
        <v>35</v>
      </c>
      <c r="EV59">
        <v>-0.214</v>
      </c>
      <c r="EW59">
        <v>0.015</v>
      </c>
      <c r="EX59">
        <v>13.182</v>
      </c>
      <c r="EY59">
        <v>2.203</v>
      </c>
      <c r="EZ59">
        <v>208</v>
      </c>
      <c r="FA59">
        <v>16</v>
      </c>
      <c r="FB59">
        <v>0.3</v>
      </c>
      <c r="FC59">
        <v>0.03</v>
      </c>
      <c r="FD59">
        <v>-11.04143655261354</v>
      </c>
      <c r="FE59">
        <v>-0.05839596616067601</v>
      </c>
      <c r="FF59">
        <v>62.61142393949009</v>
      </c>
      <c r="FG59">
        <v>1</v>
      </c>
      <c r="FH59">
        <v>2.286274053064662</v>
      </c>
      <c r="FI59">
        <v>-0.005049217719662566</v>
      </c>
      <c r="FJ59">
        <v>3.11357442420759</v>
      </c>
      <c r="FK59">
        <v>1</v>
      </c>
      <c r="FL59">
        <v>2</v>
      </c>
      <c r="FM59">
        <v>2</v>
      </c>
      <c r="FN59" t="s">
        <v>406</v>
      </c>
      <c r="FO59">
        <v>3.1802</v>
      </c>
      <c r="FP59">
        <v>2.7969</v>
      </c>
      <c r="FQ59">
        <v>0.0542046</v>
      </c>
      <c r="FR59">
        <v>0.059734</v>
      </c>
      <c r="FS59">
        <v>0.102048</v>
      </c>
      <c r="FT59">
        <v>0.09942769999999999</v>
      </c>
      <c r="FU59">
        <v>29691</v>
      </c>
      <c r="FV59">
        <v>23386.7</v>
      </c>
      <c r="FW59">
        <v>29462.2</v>
      </c>
      <c r="FX59">
        <v>24314.8</v>
      </c>
      <c r="FY59">
        <v>33772.9</v>
      </c>
      <c r="FZ59">
        <v>31980.1</v>
      </c>
      <c r="GA59">
        <v>41343.8</v>
      </c>
      <c r="GB59">
        <v>39679.9</v>
      </c>
      <c r="GC59">
        <v>2.19247</v>
      </c>
      <c r="GD59">
        <v>1.8872</v>
      </c>
      <c r="GE59">
        <v>0.0805259</v>
      </c>
      <c r="GF59">
        <v>0</v>
      </c>
      <c r="GG59">
        <v>23.7302</v>
      </c>
      <c r="GH59">
        <v>999.9</v>
      </c>
      <c r="GI59">
        <v>37.9</v>
      </c>
      <c r="GJ59">
        <v>34.8</v>
      </c>
      <c r="GK59">
        <v>20.8746</v>
      </c>
      <c r="GL59">
        <v>62.2261</v>
      </c>
      <c r="GM59">
        <v>39.0665</v>
      </c>
      <c r="GN59">
        <v>1</v>
      </c>
      <c r="GO59">
        <v>-0.132899</v>
      </c>
      <c r="GP59">
        <v>0.147908</v>
      </c>
      <c r="GQ59">
        <v>20.2659</v>
      </c>
      <c r="GR59">
        <v>5.22882</v>
      </c>
      <c r="GS59">
        <v>11.903</v>
      </c>
      <c r="GT59">
        <v>4.96475</v>
      </c>
      <c r="GU59">
        <v>3.292</v>
      </c>
      <c r="GV59">
        <v>9999</v>
      </c>
      <c r="GW59">
        <v>9999</v>
      </c>
      <c r="GX59">
        <v>9999</v>
      </c>
      <c r="GY59">
        <v>999.9</v>
      </c>
      <c r="GZ59">
        <v>1.87714</v>
      </c>
      <c r="HA59">
        <v>1.87546</v>
      </c>
      <c r="HB59">
        <v>1.87413</v>
      </c>
      <c r="HC59">
        <v>1.87332</v>
      </c>
      <c r="HD59">
        <v>1.87474</v>
      </c>
      <c r="HE59">
        <v>1.86975</v>
      </c>
      <c r="HF59">
        <v>1.87392</v>
      </c>
      <c r="HG59">
        <v>1.87906</v>
      </c>
      <c r="HH59">
        <v>0</v>
      </c>
      <c r="HI59">
        <v>0</v>
      </c>
      <c r="HJ59">
        <v>0</v>
      </c>
      <c r="HK59">
        <v>0</v>
      </c>
      <c r="HL59" t="s">
        <v>407</v>
      </c>
      <c r="HM59" t="s">
        <v>408</v>
      </c>
      <c r="HN59" t="s">
        <v>409</v>
      </c>
      <c r="HO59" t="s">
        <v>410</v>
      </c>
      <c r="HP59" t="s">
        <v>410</v>
      </c>
      <c r="HQ59" t="s">
        <v>409</v>
      </c>
      <c r="HR59">
        <v>0</v>
      </c>
      <c r="HS59">
        <v>100</v>
      </c>
      <c r="HT59">
        <v>100</v>
      </c>
      <c r="HU59">
        <v>13.182</v>
      </c>
      <c r="HV59">
        <v>2.5267</v>
      </c>
      <c r="HW59">
        <v>10.62441154166899</v>
      </c>
      <c r="HX59">
        <v>0.01542267289107943</v>
      </c>
      <c r="HY59">
        <v>-6.329640684948402E-06</v>
      </c>
      <c r="HZ59">
        <v>1.140810577693691E-09</v>
      </c>
      <c r="IA59">
        <v>1.135981048261733</v>
      </c>
      <c r="IB59">
        <v>0.1101198971779786</v>
      </c>
      <c r="IC59">
        <v>-0.003534826394514762</v>
      </c>
      <c r="ID59">
        <v>8.753130318969657E-05</v>
      </c>
      <c r="IE59">
        <v>-6</v>
      </c>
      <c r="IF59">
        <v>1975</v>
      </c>
      <c r="IG59">
        <v>-0</v>
      </c>
      <c r="IH59">
        <v>19</v>
      </c>
      <c r="II59">
        <v>1.3</v>
      </c>
      <c r="IJ59">
        <v>5.8</v>
      </c>
      <c r="IK59">
        <v>0.6152339999999999</v>
      </c>
      <c r="IL59">
        <v>2.45483</v>
      </c>
      <c r="IM59">
        <v>1.42578</v>
      </c>
      <c r="IN59">
        <v>2.27783</v>
      </c>
      <c r="IO59">
        <v>1.54785</v>
      </c>
      <c r="IP59">
        <v>2.32666</v>
      </c>
      <c r="IQ59">
        <v>36.5287</v>
      </c>
      <c r="IR59">
        <v>14.3509</v>
      </c>
      <c r="IS59">
        <v>18</v>
      </c>
      <c r="IT59">
        <v>627.121</v>
      </c>
      <c r="IU59">
        <v>418.457</v>
      </c>
      <c r="IV59">
        <v>24.4891</v>
      </c>
      <c r="IW59">
        <v>25.567</v>
      </c>
      <c r="IX59">
        <v>30.0005</v>
      </c>
      <c r="IY59">
        <v>25.4343</v>
      </c>
      <c r="IZ59">
        <v>25.3729</v>
      </c>
      <c r="JA59">
        <v>12.3337</v>
      </c>
      <c r="JB59">
        <v>6.85602</v>
      </c>
      <c r="JC59">
        <v>24.3787</v>
      </c>
      <c r="JD59">
        <v>24.4743</v>
      </c>
      <c r="JE59">
        <v>207.924</v>
      </c>
      <c r="JF59">
        <v>17.8973</v>
      </c>
      <c r="JG59">
        <v>96.9592</v>
      </c>
      <c r="JH59">
        <v>100.944</v>
      </c>
    </row>
    <row r="60" spans="1:268">
      <c r="A60">
        <v>44</v>
      </c>
      <c r="B60">
        <v>1657902839.1</v>
      </c>
      <c r="C60">
        <v>7239.5</v>
      </c>
      <c r="D60" t="s">
        <v>587</v>
      </c>
      <c r="E60" t="s">
        <v>588</v>
      </c>
      <c r="F60" t="s">
        <v>396</v>
      </c>
      <c r="G60" t="s">
        <v>397</v>
      </c>
      <c r="H60" t="s">
        <v>398</v>
      </c>
      <c r="J60" t="s">
        <v>399</v>
      </c>
      <c r="K60" t="s">
        <v>502</v>
      </c>
      <c r="L60" t="s">
        <v>401</v>
      </c>
      <c r="M60">
        <v>1657902839.1</v>
      </c>
      <c r="N60">
        <f>(O60)/1000</f>
        <v>0</v>
      </c>
      <c r="O60">
        <f>1000*CY60*AM60*(CU60-CV60)/(100*CN60*(1000-AM60*CU60))</f>
        <v>0</v>
      </c>
      <c r="P60">
        <f>CY60*AM60*(CT60-CS60*(1000-AM60*CV60)/(1000-AM60*CU60))/(100*CN60)</f>
        <v>0</v>
      </c>
      <c r="Q60">
        <f>CS60 - IF(AM60&gt;1, P60*CN60*100.0/(AO60*DG60), 0)</f>
        <v>0</v>
      </c>
      <c r="R60">
        <f>((X60-N60/2)*Q60-P60)/(X60+N60/2)</f>
        <v>0</v>
      </c>
      <c r="S60">
        <f>R60*(CZ60+DA60)/1000.0</f>
        <v>0</v>
      </c>
      <c r="T60">
        <f>(CS60 - IF(AM60&gt;1, P60*CN60*100.0/(AO60*DG60), 0))*(CZ60+DA60)/1000.0</f>
        <v>0</v>
      </c>
      <c r="U60">
        <f>2.0/((1/W60-1/V60)+SIGN(W60)*SQRT((1/W60-1/V60)*(1/W60-1/V60) + 4*CO60/((CO60+1)*(CO60+1))*(2*1/W60*1/V60-1/V60*1/V60)))</f>
        <v>0</v>
      </c>
      <c r="V60">
        <f>IF(LEFT(CP60,1)&lt;&gt;"0",IF(LEFT(CP60,1)="1",3.0,CQ60),$D$5+$E$5*(DG60*CZ60/($K$5*1000))+$F$5*(DG60*CZ60/($K$5*1000))*MAX(MIN(CN60,$J$5),$I$5)*MAX(MIN(CN60,$J$5),$I$5)+$G$5*MAX(MIN(CN60,$J$5),$I$5)*(DG60*CZ60/($K$5*1000))+$H$5*(DG60*CZ60/($K$5*1000))*(DG60*CZ60/($K$5*1000)))</f>
        <v>0</v>
      </c>
      <c r="W60">
        <f>N60*(1000-(1000*0.61365*exp(17.502*AA60/(240.97+AA60))/(CZ60+DA60)+CU60)/2)/(1000*0.61365*exp(17.502*AA60/(240.97+AA60))/(CZ60+DA60)-CU60)</f>
        <v>0</v>
      </c>
      <c r="X60">
        <f>1/((CO60+1)/(U60/1.6)+1/(V60/1.37)) + CO60/((CO60+1)/(U60/1.6) + CO60/(V60/1.37))</f>
        <v>0</v>
      </c>
      <c r="Y60">
        <f>(CJ60*CM60)</f>
        <v>0</v>
      </c>
      <c r="Z60">
        <f>(DB60+(Y60+2*0.95*5.67E-8*(((DB60+$B$7)+273)^4-(DB60+273)^4)-44100*N60)/(1.84*29.3*V60+8*0.95*5.67E-8*(DB60+273)^3))</f>
        <v>0</v>
      </c>
      <c r="AA60">
        <f>($C$7*DC60+$D$7*DD60+$E$7*Z60)</f>
        <v>0</v>
      </c>
      <c r="AB60">
        <f>0.61365*exp(17.502*AA60/(240.97+AA60))</f>
        <v>0</v>
      </c>
      <c r="AC60">
        <f>(AD60/AE60*100)</f>
        <v>0</v>
      </c>
      <c r="AD60">
        <f>CU60*(CZ60+DA60)/1000</f>
        <v>0</v>
      </c>
      <c r="AE60">
        <f>0.61365*exp(17.502*DB60/(240.97+DB60))</f>
        <v>0</v>
      </c>
      <c r="AF60">
        <f>(AB60-CU60*(CZ60+DA60)/1000)</f>
        <v>0</v>
      </c>
      <c r="AG60">
        <f>(-N60*44100)</f>
        <v>0</v>
      </c>
      <c r="AH60">
        <f>2*29.3*V60*0.92*(DB60-AA60)</f>
        <v>0</v>
      </c>
      <c r="AI60">
        <f>2*0.95*5.67E-8*(((DB60+$B$7)+273)^4-(AA60+273)^4)</f>
        <v>0</v>
      </c>
      <c r="AJ60">
        <f>Y60+AI60+AG60+AH60</f>
        <v>0</v>
      </c>
      <c r="AK60">
        <v>0</v>
      </c>
      <c r="AL60">
        <v>0</v>
      </c>
      <c r="AM60">
        <f>IF(AK60*$H$13&gt;=AO60,1.0,(AO60/(AO60-AK60*$H$13)))</f>
        <v>0</v>
      </c>
      <c r="AN60">
        <f>(AM60-1)*100</f>
        <v>0</v>
      </c>
      <c r="AO60">
        <f>MAX(0,($B$13+$C$13*DG60)/(1+$D$13*DG60)*CZ60/(DB60+273)*$E$13)</f>
        <v>0</v>
      </c>
      <c r="AP60" t="s">
        <v>402</v>
      </c>
      <c r="AQ60">
        <v>0</v>
      </c>
      <c r="AR60">
        <v>0</v>
      </c>
      <c r="AS60">
        <v>0</v>
      </c>
      <c r="AT60">
        <f>1-AR60/AS60</f>
        <v>0</v>
      </c>
      <c r="AU60">
        <v>-1</v>
      </c>
      <c r="AV60" t="s">
        <v>589</v>
      </c>
      <c r="AW60">
        <v>10463.5</v>
      </c>
      <c r="AX60">
        <v>608.0023423475709</v>
      </c>
      <c r="AY60">
        <v>832.87</v>
      </c>
      <c r="AZ60">
        <f>1-AX60/AY60</f>
        <v>0</v>
      </c>
      <c r="BA60">
        <v>0.5</v>
      </c>
      <c r="BB60">
        <f>CK60</f>
        <v>0</v>
      </c>
      <c r="BC60">
        <f>P60</f>
        <v>0</v>
      </c>
      <c r="BD60">
        <f>AZ60*BA60*BB60</f>
        <v>0</v>
      </c>
      <c r="BE60">
        <f>(BC60-AU60)/BB60</f>
        <v>0</v>
      </c>
      <c r="BF60">
        <f>(AS60-AY60)/AY60</f>
        <v>0</v>
      </c>
      <c r="BG60">
        <f>AR60/(AT60+AR60/AY60)</f>
        <v>0</v>
      </c>
      <c r="BH60" t="s">
        <v>402</v>
      </c>
      <c r="BI60">
        <v>0</v>
      </c>
      <c r="BJ60">
        <f>IF(BI60&lt;&gt;0, BI60, BG60)</f>
        <v>0</v>
      </c>
      <c r="BK60">
        <f>1-BJ60/AY60</f>
        <v>0</v>
      </c>
      <c r="BL60">
        <f>(AY60-AX60)/(AY60-BJ60)</f>
        <v>0</v>
      </c>
      <c r="BM60">
        <f>(AS60-AY60)/(AS60-BJ60)</f>
        <v>0</v>
      </c>
      <c r="BN60">
        <f>(AY60-AX60)/(AY60-AR60)</f>
        <v>0</v>
      </c>
      <c r="BO60">
        <f>(AS60-AY60)/(AS60-AR60)</f>
        <v>0</v>
      </c>
      <c r="BP60">
        <f>(BL60*BJ60/AX60)</f>
        <v>0</v>
      </c>
      <c r="BQ60">
        <f>(1-BP60)</f>
        <v>0</v>
      </c>
      <c r="BR60" t="s">
        <v>402</v>
      </c>
      <c r="BS60" t="s">
        <v>402</v>
      </c>
      <c r="BT60" t="s">
        <v>402</v>
      </c>
      <c r="BU60" t="s">
        <v>402</v>
      </c>
      <c r="BV60" t="s">
        <v>402</v>
      </c>
      <c r="BW60" t="s">
        <v>402</v>
      </c>
      <c r="BX60" t="s">
        <v>402</v>
      </c>
      <c r="BY60" t="s">
        <v>402</v>
      </c>
      <c r="BZ60" t="s">
        <v>402</v>
      </c>
      <c r="CA60" t="s">
        <v>402</v>
      </c>
      <c r="CB60" t="s">
        <v>402</v>
      </c>
      <c r="CC60" t="s">
        <v>402</v>
      </c>
      <c r="CD60" t="s">
        <v>402</v>
      </c>
      <c r="CE60" t="s">
        <v>402</v>
      </c>
      <c r="CF60" t="s">
        <v>402</v>
      </c>
      <c r="CG60" t="s">
        <v>402</v>
      </c>
      <c r="CH60" t="s">
        <v>402</v>
      </c>
      <c r="CI60" t="s">
        <v>402</v>
      </c>
      <c r="CJ60">
        <f>$B$11*DH60+$C$11*DI60+$F$11*DT60*(1-DW60)</f>
        <v>0</v>
      </c>
      <c r="CK60">
        <f>CJ60*CL60</f>
        <v>0</v>
      </c>
      <c r="CL60">
        <f>($B$11*$D$9+$C$11*$D$9+$F$11*((EG60+DY60)/MAX(EG60+DY60+EH60, 0.1)*$I$9+EH60/MAX(EG60+DY60+EH60, 0.1)*$J$9))/($B$11+$C$11+$F$11)</f>
        <v>0</v>
      </c>
      <c r="CM60">
        <f>($B$11*$K$9+$C$11*$K$9+$F$11*((EG60+DY60)/MAX(EG60+DY60+EH60, 0.1)*$P$9+EH60/MAX(EG60+DY60+EH60, 0.1)*$Q$9))/($B$11+$C$11+$F$11)</f>
        <v>0</v>
      </c>
      <c r="CN60">
        <v>6</v>
      </c>
      <c r="CO60">
        <v>0.5</v>
      </c>
      <c r="CP60" t="s">
        <v>404</v>
      </c>
      <c r="CQ60">
        <v>2</v>
      </c>
      <c r="CR60">
        <v>1657902839.1</v>
      </c>
      <c r="CS60">
        <v>101.2313</v>
      </c>
      <c r="CT60">
        <v>103.363</v>
      </c>
      <c r="CU60">
        <v>21.2361</v>
      </c>
      <c r="CV60">
        <v>17.9878</v>
      </c>
      <c r="CW60">
        <v>89.3413</v>
      </c>
      <c r="CX60">
        <v>18.7042</v>
      </c>
      <c r="CY60">
        <v>600.197</v>
      </c>
      <c r="CZ60">
        <v>101.423</v>
      </c>
      <c r="DA60">
        <v>0.100243</v>
      </c>
      <c r="DB60">
        <v>25.6002</v>
      </c>
      <c r="DC60">
        <v>25.0015</v>
      </c>
      <c r="DD60">
        <v>999.9</v>
      </c>
      <c r="DE60">
        <v>0</v>
      </c>
      <c r="DF60">
        <v>0</v>
      </c>
      <c r="DG60">
        <v>10006.2</v>
      </c>
      <c r="DH60">
        <v>0</v>
      </c>
      <c r="DI60">
        <v>1948.96</v>
      </c>
      <c r="DJ60">
        <v>-2.28294</v>
      </c>
      <c r="DK60">
        <v>103.273</v>
      </c>
      <c r="DL60">
        <v>105.256</v>
      </c>
      <c r="DM60">
        <v>3.24822</v>
      </c>
      <c r="DN60">
        <v>103.363</v>
      </c>
      <c r="DO60">
        <v>17.9878</v>
      </c>
      <c r="DP60">
        <v>2.15383</v>
      </c>
      <c r="DQ60">
        <v>1.82438</v>
      </c>
      <c r="DR60">
        <v>18.623</v>
      </c>
      <c r="DS60">
        <v>15.9973</v>
      </c>
      <c r="DT60">
        <v>1500.03</v>
      </c>
      <c r="DU60">
        <v>0.973001</v>
      </c>
      <c r="DV60">
        <v>0.0269986</v>
      </c>
      <c r="DW60">
        <v>0</v>
      </c>
      <c r="DX60">
        <v>747.64</v>
      </c>
      <c r="DY60">
        <v>4.99931</v>
      </c>
      <c r="DZ60">
        <v>18410.7</v>
      </c>
      <c r="EA60">
        <v>13259.5</v>
      </c>
      <c r="EB60">
        <v>38.437</v>
      </c>
      <c r="EC60">
        <v>41.312</v>
      </c>
      <c r="ED60">
        <v>38.812</v>
      </c>
      <c r="EE60">
        <v>40.937</v>
      </c>
      <c r="EF60">
        <v>40.187</v>
      </c>
      <c r="EG60">
        <v>1454.67</v>
      </c>
      <c r="EH60">
        <v>40.36</v>
      </c>
      <c r="EI60">
        <v>0</v>
      </c>
      <c r="EJ60">
        <v>97.5</v>
      </c>
      <c r="EK60">
        <v>0</v>
      </c>
      <c r="EL60">
        <v>608.0023423475709</v>
      </c>
      <c r="EM60">
        <v>0.889264110405918</v>
      </c>
      <c r="EN60">
        <v>-53.41331369737306</v>
      </c>
      <c r="EO60">
        <v>26241.84941506358</v>
      </c>
      <c r="EP60">
        <v>15</v>
      </c>
      <c r="EQ60">
        <v>1657902856.1</v>
      </c>
      <c r="ER60" t="s">
        <v>590</v>
      </c>
      <c r="ES60">
        <v>1657902856.1</v>
      </c>
      <c r="ET60">
        <v>1657902392.1</v>
      </c>
      <c r="EU60">
        <v>36</v>
      </c>
      <c r="EV60">
        <v>0.123</v>
      </c>
      <c r="EW60">
        <v>0.015</v>
      </c>
      <c r="EX60">
        <v>11.89</v>
      </c>
      <c r="EY60">
        <v>2.203</v>
      </c>
      <c r="EZ60">
        <v>103</v>
      </c>
      <c r="FA60">
        <v>16</v>
      </c>
      <c r="FB60">
        <v>0.22</v>
      </c>
      <c r="FC60">
        <v>0.03</v>
      </c>
      <c r="FD60">
        <v>-10.88325683287075</v>
      </c>
      <c r="FE60">
        <v>-0.0530421627130107</v>
      </c>
      <c r="FF60">
        <v>62.31112793343889</v>
      </c>
      <c r="FG60">
        <v>1</v>
      </c>
      <c r="FH60">
        <v>2.288611966238704</v>
      </c>
      <c r="FI60">
        <v>-0.004880281078033579</v>
      </c>
      <c r="FJ60">
        <v>3.099602150220913</v>
      </c>
      <c r="FK60">
        <v>1</v>
      </c>
      <c r="FL60">
        <v>2</v>
      </c>
      <c r="FM60">
        <v>2</v>
      </c>
      <c r="FN60" t="s">
        <v>406</v>
      </c>
      <c r="FO60">
        <v>3.17991</v>
      </c>
      <c r="FP60">
        <v>2.79726</v>
      </c>
      <c r="FQ60">
        <v>0.0268441</v>
      </c>
      <c r="FR60">
        <v>0.0311156</v>
      </c>
      <c r="FS60">
        <v>0.102307</v>
      </c>
      <c r="FT60">
        <v>0.0997219</v>
      </c>
      <c r="FU60">
        <v>30542.2</v>
      </c>
      <c r="FV60">
        <v>24093.5</v>
      </c>
      <c r="FW60">
        <v>29455.3</v>
      </c>
      <c r="FX60">
        <v>24310.1</v>
      </c>
      <c r="FY60">
        <v>33753.9</v>
      </c>
      <c r="FZ60">
        <v>31962.8</v>
      </c>
      <c r="GA60">
        <v>41333.8</v>
      </c>
      <c r="GB60">
        <v>39672.7</v>
      </c>
      <c r="GC60">
        <v>2.19093</v>
      </c>
      <c r="GD60">
        <v>1.88695</v>
      </c>
      <c r="GE60">
        <v>0.0536479</v>
      </c>
      <c r="GF60">
        <v>0</v>
      </c>
      <c r="GG60">
        <v>24.1206</v>
      </c>
      <c r="GH60">
        <v>999.9</v>
      </c>
      <c r="GI60">
        <v>38.1</v>
      </c>
      <c r="GJ60">
        <v>34.6</v>
      </c>
      <c r="GK60">
        <v>20.7532</v>
      </c>
      <c r="GL60">
        <v>62.1161</v>
      </c>
      <c r="GM60">
        <v>39.1026</v>
      </c>
      <c r="GN60">
        <v>1</v>
      </c>
      <c r="GO60">
        <v>-0.120201</v>
      </c>
      <c r="GP60">
        <v>1.65751</v>
      </c>
      <c r="GQ60">
        <v>20.2571</v>
      </c>
      <c r="GR60">
        <v>5.22837</v>
      </c>
      <c r="GS60">
        <v>11.9077</v>
      </c>
      <c r="GT60">
        <v>4.9647</v>
      </c>
      <c r="GU60">
        <v>3.292</v>
      </c>
      <c r="GV60">
        <v>9999</v>
      </c>
      <c r="GW60">
        <v>9999</v>
      </c>
      <c r="GX60">
        <v>9999</v>
      </c>
      <c r="GY60">
        <v>999.9</v>
      </c>
      <c r="GZ60">
        <v>1.87714</v>
      </c>
      <c r="HA60">
        <v>1.87546</v>
      </c>
      <c r="HB60">
        <v>1.87409</v>
      </c>
      <c r="HC60">
        <v>1.87332</v>
      </c>
      <c r="HD60">
        <v>1.87475</v>
      </c>
      <c r="HE60">
        <v>1.86968</v>
      </c>
      <c r="HF60">
        <v>1.87392</v>
      </c>
      <c r="HG60">
        <v>1.87899</v>
      </c>
      <c r="HH60">
        <v>0</v>
      </c>
      <c r="HI60">
        <v>0</v>
      </c>
      <c r="HJ60">
        <v>0</v>
      </c>
      <c r="HK60">
        <v>0</v>
      </c>
      <c r="HL60" t="s">
        <v>407</v>
      </c>
      <c r="HM60" t="s">
        <v>408</v>
      </c>
      <c r="HN60" t="s">
        <v>409</v>
      </c>
      <c r="HO60" t="s">
        <v>410</v>
      </c>
      <c r="HP60" t="s">
        <v>410</v>
      </c>
      <c r="HQ60" t="s">
        <v>409</v>
      </c>
      <c r="HR60">
        <v>0</v>
      </c>
      <c r="HS60">
        <v>100</v>
      </c>
      <c r="HT60">
        <v>100</v>
      </c>
      <c r="HU60">
        <v>11.89</v>
      </c>
      <c r="HV60">
        <v>2.5319</v>
      </c>
      <c r="HW60">
        <v>10.41034703055579</v>
      </c>
      <c r="HX60">
        <v>0.01542267289107943</v>
      </c>
      <c r="HY60">
        <v>-6.329640684948402E-06</v>
      </c>
      <c r="HZ60">
        <v>1.140810577693691E-09</v>
      </c>
      <c r="IA60">
        <v>1.135981048261733</v>
      </c>
      <c r="IB60">
        <v>0.1101198971779786</v>
      </c>
      <c r="IC60">
        <v>-0.003534826394514762</v>
      </c>
      <c r="ID60">
        <v>8.753130318969657E-05</v>
      </c>
      <c r="IE60">
        <v>-6</v>
      </c>
      <c r="IF60">
        <v>1975</v>
      </c>
      <c r="IG60">
        <v>-0</v>
      </c>
      <c r="IH60">
        <v>19</v>
      </c>
      <c r="II60">
        <v>1.3</v>
      </c>
      <c r="IJ60">
        <v>7.5</v>
      </c>
      <c r="IK60">
        <v>0.369873</v>
      </c>
      <c r="IL60">
        <v>2.49146</v>
      </c>
      <c r="IM60">
        <v>1.42578</v>
      </c>
      <c r="IN60">
        <v>2.27661</v>
      </c>
      <c r="IO60">
        <v>1.54785</v>
      </c>
      <c r="IP60">
        <v>2.29736</v>
      </c>
      <c r="IQ60">
        <v>36.2929</v>
      </c>
      <c r="IR60">
        <v>14.3334</v>
      </c>
      <c r="IS60">
        <v>18</v>
      </c>
      <c r="IT60">
        <v>627.16</v>
      </c>
      <c r="IU60">
        <v>419.158</v>
      </c>
      <c r="IV60">
        <v>22.3711</v>
      </c>
      <c r="IW60">
        <v>25.6791</v>
      </c>
      <c r="IX60">
        <v>30.0004</v>
      </c>
      <c r="IY60">
        <v>25.5411</v>
      </c>
      <c r="IZ60">
        <v>25.4844</v>
      </c>
      <c r="JA60">
        <v>7.43438</v>
      </c>
      <c r="JB60">
        <v>7.74444</v>
      </c>
      <c r="JC60">
        <v>27.2007</v>
      </c>
      <c r="JD60">
        <v>23.4245</v>
      </c>
      <c r="JE60">
        <v>103.184</v>
      </c>
      <c r="JF60">
        <v>17.9719</v>
      </c>
      <c r="JG60">
        <v>96.93600000000001</v>
      </c>
      <c r="JH60">
        <v>100.925</v>
      </c>
    </row>
    <row r="61" spans="1:268">
      <c r="A61">
        <v>45</v>
      </c>
      <c r="B61">
        <v>1657902932.1</v>
      </c>
      <c r="C61">
        <v>7332.5</v>
      </c>
      <c r="D61" t="s">
        <v>591</v>
      </c>
      <c r="E61" t="s">
        <v>592</v>
      </c>
      <c r="F61" t="s">
        <v>396</v>
      </c>
      <c r="G61" t="s">
        <v>397</v>
      </c>
      <c r="H61" t="s">
        <v>398</v>
      </c>
      <c r="J61" t="s">
        <v>399</v>
      </c>
      <c r="K61" t="s">
        <v>502</v>
      </c>
      <c r="L61" t="s">
        <v>401</v>
      </c>
      <c r="M61">
        <v>1657902932.1</v>
      </c>
      <c r="N61">
        <f>(O61)/1000</f>
        <v>0</v>
      </c>
      <c r="O61">
        <f>1000*CY61*AM61*(CU61-CV61)/(100*CN61*(1000-AM61*CU61))</f>
        <v>0</v>
      </c>
      <c r="P61">
        <f>CY61*AM61*(CT61-CS61*(1000-AM61*CV61)/(1000-AM61*CU61))/(100*CN61)</f>
        <v>0</v>
      </c>
      <c r="Q61">
        <f>CS61 - IF(AM61&gt;1, P61*CN61*100.0/(AO61*DG61), 0)</f>
        <v>0</v>
      </c>
      <c r="R61">
        <f>((X61-N61/2)*Q61-P61)/(X61+N61/2)</f>
        <v>0</v>
      </c>
      <c r="S61">
        <f>R61*(CZ61+DA61)/1000.0</f>
        <v>0</v>
      </c>
      <c r="T61">
        <f>(CS61 - IF(AM61&gt;1, P61*CN61*100.0/(AO61*DG61), 0))*(CZ61+DA61)/1000.0</f>
        <v>0</v>
      </c>
      <c r="U61">
        <f>2.0/((1/W61-1/V61)+SIGN(W61)*SQRT((1/W61-1/V61)*(1/W61-1/V61) + 4*CO61/((CO61+1)*(CO61+1))*(2*1/W61*1/V61-1/V61*1/V61)))</f>
        <v>0</v>
      </c>
      <c r="V61">
        <f>IF(LEFT(CP61,1)&lt;&gt;"0",IF(LEFT(CP61,1)="1",3.0,CQ61),$D$5+$E$5*(DG61*CZ61/($K$5*1000))+$F$5*(DG61*CZ61/($K$5*1000))*MAX(MIN(CN61,$J$5),$I$5)*MAX(MIN(CN61,$J$5),$I$5)+$G$5*MAX(MIN(CN61,$J$5),$I$5)*(DG61*CZ61/($K$5*1000))+$H$5*(DG61*CZ61/($K$5*1000))*(DG61*CZ61/($K$5*1000)))</f>
        <v>0</v>
      </c>
      <c r="W61">
        <f>N61*(1000-(1000*0.61365*exp(17.502*AA61/(240.97+AA61))/(CZ61+DA61)+CU61)/2)/(1000*0.61365*exp(17.502*AA61/(240.97+AA61))/(CZ61+DA61)-CU61)</f>
        <v>0</v>
      </c>
      <c r="X61">
        <f>1/((CO61+1)/(U61/1.6)+1/(V61/1.37)) + CO61/((CO61+1)/(U61/1.6) + CO61/(V61/1.37))</f>
        <v>0</v>
      </c>
      <c r="Y61">
        <f>(CJ61*CM61)</f>
        <v>0</v>
      </c>
      <c r="Z61">
        <f>(DB61+(Y61+2*0.95*5.67E-8*(((DB61+$B$7)+273)^4-(DB61+273)^4)-44100*N61)/(1.84*29.3*V61+8*0.95*5.67E-8*(DB61+273)^3))</f>
        <v>0</v>
      </c>
      <c r="AA61">
        <f>($C$7*DC61+$D$7*DD61+$E$7*Z61)</f>
        <v>0</v>
      </c>
      <c r="AB61">
        <f>0.61365*exp(17.502*AA61/(240.97+AA61))</f>
        <v>0</v>
      </c>
      <c r="AC61">
        <f>(AD61/AE61*100)</f>
        <v>0</v>
      </c>
      <c r="AD61">
        <f>CU61*(CZ61+DA61)/1000</f>
        <v>0</v>
      </c>
      <c r="AE61">
        <f>0.61365*exp(17.502*DB61/(240.97+DB61))</f>
        <v>0</v>
      </c>
      <c r="AF61">
        <f>(AB61-CU61*(CZ61+DA61)/1000)</f>
        <v>0</v>
      </c>
      <c r="AG61">
        <f>(-N61*44100)</f>
        <v>0</v>
      </c>
      <c r="AH61">
        <f>2*29.3*V61*0.92*(DB61-AA61)</f>
        <v>0</v>
      </c>
      <c r="AI61">
        <f>2*0.95*5.67E-8*(((DB61+$B$7)+273)^4-(AA61+273)^4)</f>
        <v>0</v>
      </c>
      <c r="AJ61">
        <f>Y61+AI61+AG61+AH61</f>
        <v>0</v>
      </c>
      <c r="AK61">
        <v>0</v>
      </c>
      <c r="AL61">
        <v>0</v>
      </c>
      <c r="AM61">
        <f>IF(AK61*$H$13&gt;=AO61,1.0,(AO61/(AO61-AK61*$H$13)))</f>
        <v>0</v>
      </c>
      <c r="AN61">
        <f>(AM61-1)*100</f>
        <v>0</v>
      </c>
      <c r="AO61">
        <f>MAX(0,($B$13+$C$13*DG61)/(1+$D$13*DG61)*CZ61/(DB61+273)*$E$13)</f>
        <v>0</v>
      </c>
      <c r="AP61" t="s">
        <v>402</v>
      </c>
      <c r="AQ61">
        <v>0</v>
      </c>
      <c r="AR61">
        <v>0</v>
      </c>
      <c r="AS61">
        <v>0</v>
      </c>
      <c r="AT61">
        <f>1-AR61/AS61</f>
        <v>0</v>
      </c>
      <c r="AU61">
        <v>-1</v>
      </c>
      <c r="AV61" t="s">
        <v>593</v>
      </c>
      <c r="AW61">
        <v>10464.8</v>
      </c>
      <c r="AX61">
        <v>609.4407892123952</v>
      </c>
      <c r="AY61">
        <v>827.11</v>
      </c>
      <c r="AZ61">
        <f>1-AX61/AY61</f>
        <v>0</v>
      </c>
      <c r="BA61">
        <v>0.5</v>
      </c>
      <c r="BB61">
        <f>CK61</f>
        <v>0</v>
      </c>
      <c r="BC61">
        <f>P61</f>
        <v>0</v>
      </c>
      <c r="BD61">
        <f>AZ61*BA61*BB61</f>
        <v>0</v>
      </c>
      <c r="BE61">
        <f>(BC61-AU61)/BB61</f>
        <v>0</v>
      </c>
      <c r="BF61">
        <f>(AS61-AY61)/AY61</f>
        <v>0</v>
      </c>
      <c r="BG61">
        <f>AR61/(AT61+AR61/AY61)</f>
        <v>0</v>
      </c>
      <c r="BH61" t="s">
        <v>402</v>
      </c>
      <c r="BI61">
        <v>0</v>
      </c>
      <c r="BJ61">
        <f>IF(BI61&lt;&gt;0, BI61, BG61)</f>
        <v>0</v>
      </c>
      <c r="BK61">
        <f>1-BJ61/AY61</f>
        <v>0</v>
      </c>
      <c r="BL61">
        <f>(AY61-AX61)/(AY61-BJ61)</f>
        <v>0</v>
      </c>
      <c r="BM61">
        <f>(AS61-AY61)/(AS61-BJ61)</f>
        <v>0</v>
      </c>
      <c r="BN61">
        <f>(AY61-AX61)/(AY61-AR61)</f>
        <v>0</v>
      </c>
      <c r="BO61">
        <f>(AS61-AY61)/(AS61-AR61)</f>
        <v>0</v>
      </c>
      <c r="BP61">
        <f>(BL61*BJ61/AX61)</f>
        <v>0</v>
      </c>
      <c r="BQ61">
        <f>(1-BP61)</f>
        <v>0</v>
      </c>
      <c r="BR61" t="s">
        <v>402</v>
      </c>
      <c r="BS61" t="s">
        <v>402</v>
      </c>
      <c r="BT61" t="s">
        <v>402</v>
      </c>
      <c r="BU61" t="s">
        <v>402</v>
      </c>
      <c r="BV61" t="s">
        <v>402</v>
      </c>
      <c r="BW61" t="s">
        <v>402</v>
      </c>
      <c r="BX61" t="s">
        <v>402</v>
      </c>
      <c r="BY61" t="s">
        <v>402</v>
      </c>
      <c r="BZ61" t="s">
        <v>402</v>
      </c>
      <c r="CA61" t="s">
        <v>402</v>
      </c>
      <c r="CB61" t="s">
        <v>402</v>
      </c>
      <c r="CC61" t="s">
        <v>402</v>
      </c>
      <c r="CD61" t="s">
        <v>402</v>
      </c>
      <c r="CE61" t="s">
        <v>402</v>
      </c>
      <c r="CF61" t="s">
        <v>402</v>
      </c>
      <c r="CG61" t="s">
        <v>402</v>
      </c>
      <c r="CH61" t="s">
        <v>402</v>
      </c>
      <c r="CI61" t="s">
        <v>402</v>
      </c>
      <c r="CJ61">
        <f>$B$11*DH61+$C$11*DI61+$F$11*DT61*(1-DW61)</f>
        <v>0</v>
      </c>
      <c r="CK61">
        <f>CJ61*CL61</f>
        <v>0</v>
      </c>
      <c r="CL61">
        <f>($B$11*$D$9+$C$11*$D$9+$F$11*((EG61+DY61)/MAX(EG61+DY61+EH61, 0.1)*$I$9+EH61/MAX(EG61+DY61+EH61, 0.1)*$J$9))/($B$11+$C$11+$F$11)</f>
        <v>0</v>
      </c>
      <c r="CM61">
        <f>($B$11*$K$9+$C$11*$K$9+$F$11*((EG61+DY61)/MAX(EG61+DY61+EH61, 0.1)*$P$9+EH61/MAX(EG61+DY61+EH61, 0.1)*$Q$9))/($B$11+$C$11+$F$11)</f>
        <v>0</v>
      </c>
      <c r="CN61">
        <v>6</v>
      </c>
      <c r="CO61">
        <v>0.5</v>
      </c>
      <c r="CP61" t="s">
        <v>404</v>
      </c>
      <c r="CQ61">
        <v>2</v>
      </c>
      <c r="CR61">
        <v>1657902932.1</v>
      </c>
      <c r="CS61">
        <v>51.1769</v>
      </c>
      <c r="CT61">
        <v>50.6598</v>
      </c>
      <c r="CU61">
        <v>21.0349</v>
      </c>
      <c r="CV61">
        <v>17.6919</v>
      </c>
      <c r="CW61">
        <v>39.4179</v>
      </c>
      <c r="CX61">
        <v>18.5161</v>
      </c>
      <c r="CY61">
        <v>600.147</v>
      </c>
      <c r="CZ61">
        <v>101.424</v>
      </c>
      <c r="DA61">
        <v>0.100069</v>
      </c>
      <c r="DB61">
        <v>25.5259</v>
      </c>
      <c r="DC61">
        <v>24.9611</v>
      </c>
      <c r="DD61">
        <v>999.9</v>
      </c>
      <c r="DE61">
        <v>0</v>
      </c>
      <c r="DF61">
        <v>0</v>
      </c>
      <c r="DG61">
        <v>9992.5</v>
      </c>
      <c r="DH61">
        <v>0</v>
      </c>
      <c r="DI61">
        <v>1944.49</v>
      </c>
      <c r="DJ61">
        <v>-0.109951</v>
      </c>
      <c r="DK61">
        <v>51.636</v>
      </c>
      <c r="DL61">
        <v>51.5722</v>
      </c>
      <c r="DM61">
        <v>3.34292</v>
      </c>
      <c r="DN61">
        <v>50.6598</v>
      </c>
      <c r="DO61">
        <v>17.6919</v>
      </c>
      <c r="DP61">
        <v>2.13345</v>
      </c>
      <c r="DQ61">
        <v>1.79439</v>
      </c>
      <c r="DR61">
        <v>18.4711</v>
      </c>
      <c r="DS61">
        <v>15.738</v>
      </c>
      <c r="DT61">
        <v>1499.92</v>
      </c>
      <c r="DU61">
        <v>0.973001</v>
      </c>
      <c r="DV61">
        <v>0.0269986</v>
      </c>
      <c r="DW61">
        <v>0</v>
      </c>
      <c r="DX61">
        <v>753.246</v>
      </c>
      <c r="DY61">
        <v>4.99931</v>
      </c>
      <c r="DZ61">
        <v>18639.5</v>
      </c>
      <c r="EA61">
        <v>13258.6</v>
      </c>
      <c r="EB61">
        <v>38.625</v>
      </c>
      <c r="EC61">
        <v>40.75</v>
      </c>
      <c r="ED61">
        <v>39</v>
      </c>
      <c r="EE61">
        <v>40.062</v>
      </c>
      <c r="EF61">
        <v>39.875</v>
      </c>
      <c r="EG61">
        <v>1454.56</v>
      </c>
      <c r="EH61">
        <v>40.36</v>
      </c>
      <c r="EI61">
        <v>0</v>
      </c>
      <c r="EJ61">
        <v>92.5</v>
      </c>
      <c r="EK61">
        <v>0</v>
      </c>
      <c r="EL61">
        <v>609.4407892123952</v>
      </c>
      <c r="EM61">
        <v>0.9108892968956841</v>
      </c>
      <c r="EN61">
        <v>-54.15959552483984</v>
      </c>
      <c r="EO61">
        <v>26174.97588637831</v>
      </c>
      <c r="EP61">
        <v>15</v>
      </c>
      <c r="EQ61">
        <v>1657902954.1</v>
      </c>
      <c r="ER61" t="s">
        <v>594</v>
      </c>
      <c r="ES61">
        <v>1657902954.1</v>
      </c>
      <c r="ET61">
        <v>1657902392.1</v>
      </c>
      <c r="EU61">
        <v>37</v>
      </c>
      <c r="EV61">
        <v>0.635</v>
      </c>
      <c r="EW61">
        <v>0.015</v>
      </c>
      <c r="EX61">
        <v>11.759</v>
      </c>
      <c r="EY61">
        <v>2.203</v>
      </c>
      <c r="EZ61">
        <v>51</v>
      </c>
      <c r="FA61">
        <v>16</v>
      </c>
      <c r="FB61">
        <v>0.35</v>
      </c>
      <c r="FC61">
        <v>0.03</v>
      </c>
      <c r="FD61">
        <v>-10.74665239551862</v>
      </c>
      <c r="FE61">
        <v>-0.048428740530336</v>
      </c>
      <c r="FF61">
        <v>62.02000364773287</v>
      </c>
      <c r="FG61">
        <v>1</v>
      </c>
      <c r="FH61">
        <v>2.293145069324898</v>
      </c>
      <c r="FI61">
        <v>-0.004664279909103929</v>
      </c>
      <c r="FJ61">
        <v>3.0869449946757</v>
      </c>
      <c r="FK61">
        <v>1</v>
      </c>
      <c r="FL61">
        <v>2</v>
      </c>
      <c r="FM61">
        <v>2</v>
      </c>
      <c r="FN61" t="s">
        <v>406</v>
      </c>
      <c r="FO61">
        <v>3.17958</v>
      </c>
      <c r="FP61">
        <v>2.79695</v>
      </c>
      <c r="FQ61">
        <v>0.01191</v>
      </c>
      <c r="FR61">
        <v>0.0153937</v>
      </c>
      <c r="FS61">
        <v>0.101535</v>
      </c>
      <c r="FT61">
        <v>0.0985229</v>
      </c>
      <c r="FU61">
        <v>31000.7</v>
      </c>
      <c r="FV61">
        <v>24477.2</v>
      </c>
      <c r="FW61">
        <v>29446.5</v>
      </c>
      <c r="FX61">
        <v>24303.5</v>
      </c>
      <c r="FY61">
        <v>33772.7</v>
      </c>
      <c r="FZ61">
        <v>31997</v>
      </c>
      <c r="GA61">
        <v>41320.9</v>
      </c>
      <c r="GB61">
        <v>39662</v>
      </c>
      <c r="GC61">
        <v>2.1892</v>
      </c>
      <c r="GD61">
        <v>1.88468</v>
      </c>
      <c r="GE61">
        <v>0.042256</v>
      </c>
      <c r="GF61">
        <v>0</v>
      </c>
      <c r="GG61">
        <v>24.2674</v>
      </c>
      <c r="GH61">
        <v>999.9</v>
      </c>
      <c r="GI61">
        <v>38.3</v>
      </c>
      <c r="GJ61">
        <v>34.4</v>
      </c>
      <c r="GK61">
        <v>20.6326</v>
      </c>
      <c r="GL61">
        <v>62.7461</v>
      </c>
      <c r="GM61">
        <v>39.8157</v>
      </c>
      <c r="GN61">
        <v>1</v>
      </c>
      <c r="GO61">
        <v>-0.106491</v>
      </c>
      <c r="GP61">
        <v>1.35395</v>
      </c>
      <c r="GQ61">
        <v>20.2579</v>
      </c>
      <c r="GR61">
        <v>5.22867</v>
      </c>
      <c r="GS61">
        <v>11.9077</v>
      </c>
      <c r="GT61">
        <v>4.9639</v>
      </c>
      <c r="GU61">
        <v>3.292</v>
      </c>
      <c r="GV61">
        <v>9999</v>
      </c>
      <c r="GW61">
        <v>9999</v>
      </c>
      <c r="GX61">
        <v>9999</v>
      </c>
      <c r="GY61">
        <v>999.9</v>
      </c>
      <c r="GZ61">
        <v>1.87714</v>
      </c>
      <c r="HA61">
        <v>1.87541</v>
      </c>
      <c r="HB61">
        <v>1.87408</v>
      </c>
      <c r="HC61">
        <v>1.87328</v>
      </c>
      <c r="HD61">
        <v>1.87473</v>
      </c>
      <c r="HE61">
        <v>1.86967</v>
      </c>
      <c r="HF61">
        <v>1.8739</v>
      </c>
      <c r="HG61">
        <v>1.87899</v>
      </c>
      <c r="HH61">
        <v>0</v>
      </c>
      <c r="HI61">
        <v>0</v>
      </c>
      <c r="HJ61">
        <v>0</v>
      </c>
      <c r="HK61">
        <v>0</v>
      </c>
      <c r="HL61" t="s">
        <v>407</v>
      </c>
      <c r="HM61" t="s">
        <v>408</v>
      </c>
      <c r="HN61" t="s">
        <v>409</v>
      </c>
      <c r="HO61" t="s">
        <v>410</v>
      </c>
      <c r="HP61" t="s">
        <v>410</v>
      </c>
      <c r="HQ61" t="s">
        <v>409</v>
      </c>
      <c r="HR61">
        <v>0</v>
      </c>
      <c r="HS61">
        <v>100</v>
      </c>
      <c r="HT61">
        <v>100</v>
      </c>
      <c r="HU61">
        <v>11.759</v>
      </c>
      <c r="HV61">
        <v>2.5188</v>
      </c>
      <c r="HW61">
        <v>10.53378594597907</v>
      </c>
      <c r="HX61">
        <v>0.01542267289107943</v>
      </c>
      <c r="HY61">
        <v>-6.329640684948402E-06</v>
      </c>
      <c r="HZ61">
        <v>1.140810577693691E-09</v>
      </c>
      <c r="IA61">
        <v>1.135981048261733</v>
      </c>
      <c r="IB61">
        <v>0.1101198971779786</v>
      </c>
      <c r="IC61">
        <v>-0.003534826394514762</v>
      </c>
      <c r="ID61">
        <v>8.753130318969657E-05</v>
      </c>
      <c r="IE61">
        <v>-6</v>
      </c>
      <c r="IF61">
        <v>1975</v>
      </c>
      <c r="IG61">
        <v>-0</v>
      </c>
      <c r="IH61">
        <v>19</v>
      </c>
      <c r="II61">
        <v>1.3</v>
      </c>
      <c r="IJ61">
        <v>9</v>
      </c>
      <c r="IK61">
        <v>0.247803</v>
      </c>
      <c r="IL61">
        <v>2.51831</v>
      </c>
      <c r="IM61">
        <v>1.42578</v>
      </c>
      <c r="IN61">
        <v>2.27783</v>
      </c>
      <c r="IO61">
        <v>1.54785</v>
      </c>
      <c r="IP61">
        <v>2.323</v>
      </c>
      <c r="IQ61">
        <v>36.1754</v>
      </c>
      <c r="IR61">
        <v>14.3159</v>
      </c>
      <c r="IS61">
        <v>18</v>
      </c>
      <c r="IT61">
        <v>627.529</v>
      </c>
      <c r="IU61">
        <v>419.014</v>
      </c>
      <c r="IV61">
        <v>22.4419</v>
      </c>
      <c r="IW61">
        <v>25.8511</v>
      </c>
      <c r="IX61">
        <v>30.0006</v>
      </c>
      <c r="IY61">
        <v>25.6901</v>
      </c>
      <c r="IZ61">
        <v>25.6336</v>
      </c>
      <c r="JA61">
        <v>4.98759</v>
      </c>
      <c r="JB61">
        <v>11.4814</v>
      </c>
      <c r="JC61">
        <v>27.9788</v>
      </c>
      <c r="JD61">
        <v>22.4812</v>
      </c>
      <c r="JE61">
        <v>50.6218</v>
      </c>
      <c r="JF61">
        <v>17.6621</v>
      </c>
      <c r="JG61">
        <v>96.9062</v>
      </c>
      <c r="JH61">
        <v>100.898</v>
      </c>
    </row>
    <row r="62" spans="1:268">
      <c r="A62">
        <v>46</v>
      </c>
      <c r="B62">
        <v>1657903041.6</v>
      </c>
      <c r="C62">
        <v>7442</v>
      </c>
      <c r="D62" t="s">
        <v>595</v>
      </c>
      <c r="E62" t="s">
        <v>596</v>
      </c>
      <c r="F62" t="s">
        <v>396</v>
      </c>
      <c r="G62" t="s">
        <v>397</v>
      </c>
      <c r="H62" t="s">
        <v>398</v>
      </c>
      <c r="J62" t="s">
        <v>399</v>
      </c>
      <c r="K62" t="s">
        <v>502</v>
      </c>
      <c r="L62" t="s">
        <v>401</v>
      </c>
      <c r="M62">
        <v>1657903041.6</v>
      </c>
      <c r="N62">
        <f>(O62)/1000</f>
        <v>0</v>
      </c>
      <c r="O62">
        <f>1000*CY62*AM62*(CU62-CV62)/(100*CN62*(1000-AM62*CU62))</f>
        <v>0</v>
      </c>
      <c r="P62">
        <f>CY62*AM62*(CT62-CS62*(1000-AM62*CV62)/(1000-AM62*CU62))/(100*CN62)</f>
        <v>0</v>
      </c>
      <c r="Q62">
        <f>CS62 - IF(AM62&gt;1, P62*CN62*100.0/(AO62*DG62), 0)</f>
        <v>0</v>
      </c>
      <c r="R62">
        <f>((X62-N62/2)*Q62-P62)/(X62+N62/2)</f>
        <v>0</v>
      </c>
      <c r="S62">
        <f>R62*(CZ62+DA62)/1000.0</f>
        <v>0</v>
      </c>
      <c r="T62">
        <f>(CS62 - IF(AM62&gt;1, P62*CN62*100.0/(AO62*DG62), 0))*(CZ62+DA62)/1000.0</f>
        <v>0</v>
      </c>
      <c r="U62">
        <f>2.0/((1/W62-1/V62)+SIGN(W62)*SQRT((1/W62-1/V62)*(1/W62-1/V62) + 4*CO62/((CO62+1)*(CO62+1))*(2*1/W62*1/V62-1/V62*1/V62)))</f>
        <v>0</v>
      </c>
      <c r="V62">
        <f>IF(LEFT(CP62,1)&lt;&gt;"0",IF(LEFT(CP62,1)="1",3.0,CQ62),$D$5+$E$5*(DG62*CZ62/($K$5*1000))+$F$5*(DG62*CZ62/($K$5*1000))*MAX(MIN(CN62,$J$5),$I$5)*MAX(MIN(CN62,$J$5),$I$5)+$G$5*MAX(MIN(CN62,$J$5),$I$5)*(DG62*CZ62/($K$5*1000))+$H$5*(DG62*CZ62/($K$5*1000))*(DG62*CZ62/($K$5*1000)))</f>
        <v>0</v>
      </c>
      <c r="W62">
        <f>N62*(1000-(1000*0.61365*exp(17.502*AA62/(240.97+AA62))/(CZ62+DA62)+CU62)/2)/(1000*0.61365*exp(17.502*AA62/(240.97+AA62))/(CZ62+DA62)-CU62)</f>
        <v>0</v>
      </c>
      <c r="X62">
        <f>1/((CO62+1)/(U62/1.6)+1/(V62/1.37)) + CO62/((CO62+1)/(U62/1.6) + CO62/(V62/1.37))</f>
        <v>0</v>
      </c>
      <c r="Y62">
        <f>(CJ62*CM62)</f>
        <v>0</v>
      </c>
      <c r="Z62">
        <f>(DB62+(Y62+2*0.95*5.67E-8*(((DB62+$B$7)+273)^4-(DB62+273)^4)-44100*N62)/(1.84*29.3*V62+8*0.95*5.67E-8*(DB62+273)^3))</f>
        <v>0</v>
      </c>
      <c r="AA62">
        <f>($C$7*DC62+$D$7*DD62+$E$7*Z62)</f>
        <v>0</v>
      </c>
      <c r="AB62">
        <f>0.61365*exp(17.502*AA62/(240.97+AA62))</f>
        <v>0</v>
      </c>
      <c r="AC62">
        <f>(AD62/AE62*100)</f>
        <v>0</v>
      </c>
      <c r="AD62">
        <f>CU62*(CZ62+DA62)/1000</f>
        <v>0</v>
      </c>
      <c r="AE62">
        <f>0.61365*exp(17.502*DB62/(240.97+DB62))</f>
        <v>0</v>
      </c>
      <c r="AF62">
        <f>(AB62-CU62*(CZ62+DA62)/1000)</f>
        <v>0</v>
      </c>
      <c r="AG62">
        <f>(-N62*44100)</f>
        <v>0</v>
      </c>
      <c r="AH62">
        <f>2*29.3*V62*0.92*(DB62-AA62)</f>
        <v>0</v>
      </c>
      <c r="AI62">
        <f>2*0.95*5.67E-8*(((DB62+$B$7)+273)^4-(AA62+273)^4)</f>
        <v>0</v>
      </c>
      <c r="AJ62">
        <f>Y62+AI62+AG62+AH62</f>
        <v>0</v>
      </c>
      <c r="AK62">
        <v>0</v>
      </c>
      <c r="AL62">
        <v>0</v>
      </c>
      <c r="AM62">
        <f>IF(AK62*$H$13&gt;=AO62,1.0,(AO62/(AO62-AK62*$H$13)))</f>
        <v>0</v>
      </c>
      <c r="AN62">
        <f>(AM62-1)*100</f>
        <v>0</v>
      </c>
      <c r="AO62">
        <f>MAX(0,($B$13+$C$13*DG62)/(1+$D$13*DG62)*CZ62/(DB62+273)*$E$13)</f>
        <v>0</v>
      </c>
      <c r="AP62" t="s">
        <v>402</v>
      </c>
      <c r="AQ62">
        <v>0</v>
      </c>
      <c r="AR62">
        <v>0</v>
      </c>
      <c r="AS62">
        <v>0</v>
      </c>
      <c r="AT62">
        <f>1-AR62/AS62</f>
        <v>0</v>
      </c>
      <c r="AU62">
        <v>-1</v>
      </c>
      <c r="AV62" t="s">
        <v>597</v>
      </c>
      <c r="AW62">
        <v>10469</v>
      </c>
      <c r="AX62">
        <v>611.199713003254</v>
      </c>
      <c r="AY62">
        <v>826.35</v>
      </c>
      <c r="AZ62">
        <f>1-AX62/AY62</f>
        <v>0</v>
      </c>
      <c r="BA62">
        <v>0.5</v>
      </c>
      <c r="BB62">
        <f>CK62</f>
        <v>0</v>
      </c>
      <c r="BC62">
        <f>P62</f>
        <v>0</v>
      </c>
      <c r="BD62">
        <f>AZ62*BA62*BB62</f>
        <v>0</v>
      </c>
      <c r="BE62">
        <f>(BC62-AU62)/BB62</f>
        <v>0</v>
      </c>
      <c r="BF62">
        <f>(AS62-AY62)/AY62</f>
        <v>0</v>
      </c>
      <c r="BG62">
        <f>AR62/(AT62+AR62/AY62)</f>
        <v>0</v>
      </c>
      <c r="BH62" t="s">
        <v>402</v>
      </c>
      <c r="BI62">
        <v>0</v>
      </c>
      <c r="BJ62">
        <f>IF(BI62&lt;&gt;0, BI62, BG62)</f>
        <v>0</v>
      </c>
      <c r="BK62">
        <f>1-BJ62/AY62</f>
        <v>0</v>
      </c>
      <c r="BL62">
        <f>(AY62-AX62)/(AY62-BJ62)</f>
        <v>0</v>
      </c>
      <c r="BM62">
        <f>(AS62-AY62)/(AS62-BJ62)</f>
        <v>0</v>
      </c>
      <c r="BN62">
        <f>(AY62-AX62)/(AY62-AR62)</f>
        <v>0</v>
      </c>
      <c r="BO62">
        <f>(AS62-AY62)/(AS62-AR62)</f>
        <v>0</v>
      </c>
      <c r="BP62">
        <f>(BL62*BJ62/AX62)</f>
        <v>0</v>
      </c>
      <c r="BQ62">
        <f>(1-BP62)</f>
        <v>0</v>
      </c>
      <c r="BR62" t="s">
        <v>402</v>
      </c>
      <c r="BS62" t="s">
        <v>402</v>
      </c>
      <c r="BT62" t="s">
        <v>402</v>
      </c>
      <c r="BU62" t="s">
        <v>402</v>
      </c>
      <c r="BV62" t="s">
        <v>402</v>
      </c>
      <c r="BW62" t="s">
        <v>402</v>
      </c>
      <c r="BX62" t="s">
        <v>402</v>
      </c>
      <c r="BY62" t="s">
        <v>402</v>
      </c>
      <c r="BZ62" t="s">
        <v>402</v>
      </c>
      <c r="CA62" t="s">
        <v>402</v>
      </c>
      <c r="CB62" t="s">
        <v>402</v>
      </c>
      <c r="CC62" t="s">
        <v>402</v>
      </c>
      <c r="CD62" t="s">
        <v>402</v>
      </c>
      <c r="CE62" t="s">
        <v>402</v>
      </c>
      <c r="CF62" t="s">
        <v>402</v>
      </c>
      <c r="CG62" t="s">
        <v>402</v>
      </c>
      <c r="CH62" t="s">
        <v>402</v>
      </c>
      <c r="CI62" t="s">
        <v>402</v>
      </c>
      <c r="CJ62">
        <f>$B$11*DH62+$C$11*DI62+$F$11*DT62*(1-DW62)</f>
        <v>0</v>
      </c>
      <c r="CK62">
        <f>CJ62*CL62</f>
        <v>0</v>
      </c>
      <c r="CL62">
        <f>($B$11*$D$9+$C$11*$D$9+$F$11*((EG62+DY62)/MAX(EG62+DY62+EH62, 0.1)*$I$9+EH62/MAX(EG62+DY62+EH62, 0.1)*$J$9))/($B$11+$C$11+$F$11)</f>
        <v>0</v>
      </c>
      <c r="CM62">
        <f>($B$11*$K$9+$C$11*$K$9+$F$11*((EG62+DY62)/MAX(EG62+DY62+EH62, 0.1)*$P$9+EH62/MAX(EG62+DY62+EH62, 0.1)*$Q$9))/($B$11+$C$11+$F$11)</f>
        <v>0</v>
      </c>
      <c r="CN62">
        <v>6</v>
      </c>
      <c r="CO62">
        <v>0.5</v>
      </c>
      <c r="CP62" t="s">
        <v>404</v>
      </c>
      <c r="CQ62">
        <v>2</v>
      </c>
      <c r="CR62">
        <v>1657903041.6</v>
      </c>
      <c r="CS62">
        <v>6.67772</v>
      </c>
      <c r="CT62">
        <v>3.77311</v>
      </c>
      <c r="CU62">
        <v>20.9485</v>
      </c>
      <c r="CV62">
        <v>17.8349</v>
      </c>
      <c r="CW62">
        <v>-5.37324</v>
      </c>
      <c r="CX62">
        <v>18.4245</v>
      </c>
      <c r="CY62">
        <v>599.768</v>
      </c>
      <c r="CZ62">
        <v>101.427</v>
      </c>
      <c r="DA62">
        <v>0.09780270000000001</v>
      </c>
      <c r="DB62">
        <v>25.4247</v>
      </c>
      <c r="DC62">
        <v>24.9212</v>
      </c>
      <c r="DD62">
        <v>999.9</v>
      </c>
      <c r="DE62">
        <v>0</v>
      </c>
      <c r="DF62">
        <v>0</v>
      </c>
      <c r="DG62">
        <v>9904.379999999999</v>
      </c>
      <c r="DH62">
        <v>0</v>
      </c>
      <c r="DI62">
        <v>1941.14</v>
      </c>
      <c r="DJ62">
        <v>2.90461</v>
      </c>
      <c r="DK62">
        <v>6.8206</v>
      </c>
      <c r="DL62">
        <v>3.84163</v>
      </c>
      <c r="DM62">
        <v>3.11363</v>
      </c>
      <c r="DN62">
        <v>3.77311</v>
      </c>
      <c r="DO62">
        <v>17.8349</v>
      </c>
      <c r="DP62">
        <v>2.12474</v>
      </c>
      <c r="DQ62">
        <v>1.80894</v>
      </c>
      <c r="DR62">
        <v>18.4059</v>
      </c>
      <c r="DS62">
        <v>15.8642</v>
      </c>
      <c r="DT62">
        <v>1499.82</v>
      </c>
      <c r="DU62">
        <v>0.9729910000000001</v>
      </c>
      <c r="DV62">
        <v>0.0270088</v>
      </c>
      <c r="DW62">
        <v>0</v>
      </c>
      <c r="DX62">
        <v>763.898</v>
      </c>
      <c r="DY62">
        <v>4.99931</v>
      </c>
      <c r="DZ62">
        <v>18565.1</v>
      </c>
      <c r="EA62">
        <v>13257.6</v>
      </c>
      <c r="EB62">
        <v>37.5</v>
      </c>
      <c r="EC62">
        <v>39.562</v>
      </c>
      <c r="ED62">
        <v>37.937</v>
      </c>
      <c r="EE62">
        <v>38.5</v>
      </c>
      <c r="EF62">
        <v>38.687</v>
      </c>
      <c r="EG62">
        <v>1454.45</v>
      </c>
      <c r="EH62">
        <v>40.37</v>
      </c>
      <c r="EI62">
        <v>0</v>
      </c>
      <c r="EJ62">
        <v>109.0999999046326</v>
      </c>
      <c r="EK62">
        <v>0</v>
      </c>
      <c r="EL62">
        <v>611.199713003254</v>
      </c>
      <c r="EM62">
        <v>0.9374887485477459</v>
      </c>
      <c r="EN62">
        <v>-54.9708965789998</v>
      </c>
      <c r="EO62">
        <v>26097.68441778855</v>
      </c>
      <c r="EP62">
        <v>15</v>
      </c>
      <c r="EQ62">
        <v>1657903036.1</v>
      </c>
      <c r="ER62" t="s">
        <v>598</v>
      </c>
      <c r="ES62">
        <v>1657903021.1</v>
      </c>
      <c r="ET62">
        <v>1657903036.1</v>
      </c>
      <c r="EU62">
        <v>38</v>
      </c>
      <c r="EV62">
        <v>0.965</v>
      </c>
      <c r="EW62">
        <v>0.012</v>
      </c>
      <c r="EX62">
        <v>12.007</v>
      </c>
      <c r="EY62">
        <v>2.314</v>
      </c>
      <c r="EZ62">
        <v>4</v>
      </c>
      <c r="FA62">
        <v>18</v>
      </c>
      <c r="FB62">
        <v>0.19</v>
      </c>
      <c r="FC62">
        <v>0.03</v>
      </c>
      <c r="FD62">
        <v>-10.58378649938061</v>
      </c>
      <c r="FE62">
        <v>-0.04304765668728631</v>
      </c>
      <c r="FF62">
        <v>61.67902165668585</v>
      </c>
      <c r="FG62">
        <v>1</v>
      </c>
      <c r="FH62">
        <v>2.286283563903712</v>
      </c>
      <c r="FI62">
        <v>-0.004734591392939923</v>
      </c>
      <c r="FJ62">
        <v>3.074448340230966</v>
      </c>
      <c r="FK62">
        <v>1</v>
      </c>
      <c r="FL62">
        <v>2</v>
      </c>
      <c r="FM62">
        <v>2</v>
      </c>
      <c r="FN62" t="s">
        <v>406</v>
      </c>
      <c r="FO62">
        <v>3.17855</v>
      </c>
      <c r="FP62">
        <v>2.79393</v>
      </c>
      <c r="FQ62">
        <v>-0.00161152</v>
      </c>
      <c r="FR62">
        <v>0.00114115</v>
      </c>
      <c r="FS62">
        <v>0.101126</v>
      </c>
      <c r="FT62">
        <v>0.0990409</v>
      </c>
      <c r="FU62">
        <v>31416.1</v>
      </c>
      <c r="FV62">
        <v>24825.1</v>
      </c>
      <c r="FW62">
        <v>29439</v>
      </c>
      <c r="FX62">
        <v>24297.8</v>
      </c>
      <c r="FY62">
        <v>33778.7</v>
      </c>
      <c r="FZ62">
        <v>31970.6</v>
      </c>
      <c r="GA62">
        <v>41309.3</v>
      </c>
      <c r="GB62">
        <v>39652.9</v>
      </c>
      <c r="GC62">
        <v>2.16835</v>
      </c>
      <c r="GD62">
        <v>1.87803</v>
      </c>
      <c r="GE62">
        <v>0.0370294</v>
      </c>
      <c r="GF62">
        <v>0</v>
      </c>
      <c r="GG62">
        <v>24.3133</v>
      </c>
      <c r="GH62">
        <v>999.9</v>
      </c>
      <c r="GI62">
        <v>38.6</v>
      </c>
      <c r="GJ62">
        <v>34.3</v>
      </c>
      <c r="GK62">
        <v>20.6766</v>
      </c>
      <c r="GL62">
        <v>62.7061</v>
      </c>
      <c r="GM62">
        <v>39.3069</v>
      </c>
      <c r="GN62">
        <v>1</v>
      </c>
      <c r="GO62">
        <v>-0.0928354</v>
      </c>
      <c r="GP62">
        <v>1.11798</v>
      </c>
      <c r="GQ62">
        <v>20.259</v>
      </c>
      <c r="GR62">
        <v>5.22508</v>
      </c>
      <c r="GS62">
        <v>11.908</v>
      </c>
      <c r="GT62">
        <v>4.96435</v>
      </c>
      <c r="GU62">
        <v>3.29135</v>
      </c>
      <c r="GV62">
        <v>9999</v>
      </c>
      <c r="GW62">
        <v>9999</v>
      </c>
      <c r="GX62">
        <v>9999</v>
      </c>
      <c r="GY62">
        <v>999.9</v>
      </c>
      <c r="GZ62">
        <v>1.87715</v>
      </c>
      <c r="HA62">
        <v>1.87546</v>
      </c>
      <c r="HB62">
        <v>1.87411</v>
      </c>
      <c r="HC62">
        <v>1.87333</v>
      </c>
      <c r="HD62">
        <v>1.87481</v>
      </c>
      <c r="HE62">
        <v>1.86971</v>
      </c>
      <c r="HF62">
        <v>1.87393</v>
      </c>
      <c r="HG62">
        <v>1.87906</v>
      </c>
      <c r="HH62">
        <v>0</v>
      </c>
      <c r="HI62">
        <v>0</v>
      </c>
      <c r="HJ62">
        <v>0</v>
      </c>
      <c r="HK62">
        <v>0</v>
      </c>
      <c r="HL62" t="s">
        <v>407</v>
      </c>
      <c r="HM62" t="s">
        <v>408</v>
      </c>
      <c r="HN62" t="s">
        <v>409</v>
      </c>
      <c r="HO62" t="s">
        <v>410</v>
      </c>
      <c r="HP62" t="s">
        <v>410</v>
      </c>
      <c r="HQ62" t="s">
        <v>409</v>
      </c>
      <c r="HR62">
        <v>0</v>
      </c>
      <c r="HS62">
        <v>100</v>
      </c>
      <c r="HT62">
        <v>100</v>
      </c>
      <c r="HU62">
        <v>12.051</v>
      </c>
      <c r="HV62">
        <v>2.524</v>
      </c>
      <c r="HW62">
        <v>12.13401492021183</v>
      </c>
      <c r="HX62">
        <v>0.01542267289107943</v>
      </c>
      <c r="HY62">
        <v>-6.329640684948402E-06</v>
      </c>
      <c r="HZ62">
        <v>1.140810577693691E-09</v>
      </c>
      <c r="IA62">
        <v>1.147620303142778</v>
      </c>
      <c r="IB62">
        <v>0.1101198971779786</v>
      </c>
      <c r="IC62">
        <v>-0.003534826394514762</v>
      </c>
      <c r="ID62">
        <v>8.753130318969657E-05</v>
      </c>
      <c r="IE62">
        <v>-6</v>
      </c>
      <c r="IF62">
        <v>1975</v>
      </c>
      <c r="IG62">
        <v>-0</v>
      </c>
      <c r="IH62">
        <v>19</v>
      </c>
      <c r="II62">
        <v>0.3</v>
      </c>
      <c r="IJ62">
        <v>0.1</v>
      </c>
      <c r="IK62">
        <v>0.0317383</v>
      </c>
      <c r="IL62">
        <v>4.99756</v>
      </c>
      <c r="IM62">
        <v>1.42578</v>
      </c>
      <c r="IN62">
        <v>2.27539</v>
      </c>
      <c r="IO62">
        <v>1.54785</v>
      </c>
      <c r="IP62">
        <v>2.28516</v>
      </c>
      <c r="IQ62">
        <v>36.1285</v>
      </c>
      <c r="IR62">
        <v>14.2721</v>
      </c>
      <c r="IS62">
        <v>18</v>
      </c>
      <c r="IT62">
        <v>614.752</v>
      </c>
      <c r="IU62">
        <v>416.817</v>
      </c>
      <c r="IV62">
        <v>22.5127</v>
      </c>
      <c r="IW62">
        <v>26.0265</v>
      </c>
      <c r="IX62">
        <v>30.0001</v>
      </c>
      <c r="IY62">
        <v>25.9064</v>
      </c>
      <c r="IZ62">
        <v>25.8333</v>
      </c>
      <c r="JA62">
        <v>0</v>
      </c>
      <c r="JB62">
        <v>10.1972</v>
      </c>
      <c r="JC62">
        <v>29.1875</v>
      </c>
      <c r="JD62">
        <v>22.5681</v>
      </c>
      <c r="JE62">
        <v>51.1453</v>
      </c>
      <c r="JF62">
        <v>17.8129</v>
      </c>
      <c r="JG62">
        <v>96.8802</v>
      </c>
      <c r="JH62">
        <v>100.874</v>
      </c>
    </row>
    <row r="63" spans="1:268">
      <c r="A63">
        <v>47</v>
      </c>
      <c r="B63">
        <v>1657903136.1</v>
      </c>
      <c r="C63">
        <v>7536.5</v>
      </c>
      <c r="D63" t="s">
        <v>599</v>
      </c>
      <c r="E63" t="s">
        <v>600</v>
      </c>
      <c r="F63" t="s">
        <v>396</v>
      </c>
      <c r="G63" t="s">
        <v>397</v>
      </c>
      <c r="H63" t="s">
        <v>398</v>
      </c>
      <c r="J63" t="s">
        <v>399</v>
      </c>
      <c r="K63" t="s">
        <v>502</v>
      </c>
      <c r="L63" t="s">
        <v>401</v>
      </c>
      <c r="M63">
        <v>1657903136.1</v>
      </c>
      <c r="N63">
        <f>(O63)/1000</f>
        <v>0</v>
      </c>
      <c r="O63">
        <f>1000*CY63*AM63*(CU63-CV63)/(100*CN63*(1000-AM63*CU63))</f>
        <v>0</v>
      </c>
      <c r="P63">
        <f>CY63*AM63*(CT63-CS63*(1000-AM63*CV63)/(1000-AM63*CU63))/(100*CN63)</f>
        <v>0</v>
      </c>
      <c r="Q63">
        <f>CS63 - IF(AM63&gt;1, P63*CN63*100.0/(AO63*DG63), 0)</f>
        <v>0</v>
      </c>
      <c r="R63">
        <f>((X63-N63/2)*Q63-P63)/(X63+N63/2)</f>
        <v>0</v>
      </c>
      <c r="S63">
        <f>R63*(CZ63+DA63)/1000.0</f>
        <v>0</v>
      </c>
      <c r="T63">
        <f>(CS63 - IF(AM63&gt;1, P63*CN63*100.0/(AO63*DG63), 0))*(CZ63+DA63)/1000.0</f>
        <v>0</v>
      </c>
      <c r="U63">
        <f>2.0/((1/W63-1/V63)+SIGN(W63)*SQRT((1/W63-1/V63)*(1/W63-1/V63) + 4*CO63/((CO63+1)*(CO63+1))*(2*1/W63*1/V63-1/V63*1/V63)))</f>
        <v>0</v>
      </c>
      <c r="V63">
        <f>IF(LEFT(CP63,1)&lt;&gt;"0",IF(LEFT(CP63,1)="1",3.0,CQ63),$D$5+$E$5*(DG63*CZ63/($K$5*1000))+$F$5*(DG63*CZ63/($K$5*1000))*MAX(MIN(CN63,$J$5),$I$5)*MAX(MIN(CN63,$J$5),$I$5)+$G$5*MAX(MIN(CN63,$J$5),$I$5)*(DG63*CZ63/($K$5*1000))+$H$5*(DG63*CZ63/($K$5*1000))*(DG63*CZ63/($K$5*1000)))</f>
        <v>0</v>
      </c>
      <c r="W63">
        <f>N63*(1000-(1000*0.61365*exp(17.502*AA63/(240.97+AA63))/(CZ63+DA63)+CU63)/2)/(1000*0.61365*exp(17.502*AA63/(240.97+AA63))/(CZ63+DA63)-CU63)</f>
        <v>0</v>
      </c>
      <c r="X63">
        <f>1/((CO63+1)/(U63/1.6)+1/(V63/1.37)) + CO63/((CO63+1)/(U63/1.6) + CO63/(V63/1.37))</f>
        <v>0</v>
      </c>
      <c r="Y63">
        <f>(CJ63*CM63)</f>
        <v>0</v>
      </c>
      <c r="Z63">
        <f>(DB63+(Y63+2*0.95*5.67E-8*(((DB63+$B$7)+273)^4-(DB63+273)^4)-44100*N63)/(1.84*29.3*V63+8*0.95*5.67E-8*(DB63+273)^3))</f>
        <v>0</v>
      </c>
      <c r="AA63">
        <f>($C$7*DC63+$D$7*DD63+$E$7*Z63)</f>
        <v>0</v>
      </c>
      <c r="AB63">
        <f>0.61365*exp(17.502*AA63/(240.97+AA63))</f>
        <v>0</v>
      </c>
      <c r="AC63">
        <f>(AD63/AE63*100)</f>
        <v>0</v>
      </c>
      <c r="AD63">
        <f>CU63*(CZ63+DA63)/1000</f>
        <v>0</v>
      </c>
      <c r="AE63">
        <f>0.61365*exp(17.502*DB63/(240.97+DB63))</f>
        <v>0</v>
      </c>
      <c r="AF63">
        <f>(AB63-CU63*(CZ63+DA63)/1000)</f>
        <v>0</v>
      </c>
      <c r="AG63">
        <f>(-N63*44100)</f>
        <v>0</v>
      </c>
      <c r="AH63">
        <f>2*29.3*V63*0.92*(DB63-AA63)</f>
        <v>0</v>
      </c>
      <c r="AI63">
        <f>2*0.95*5.67E-8*(((DB63+$B$7)+273)^4-(AA63+273)^4)</f>
        <v>0</v>
      </c>
      <c r="AJ63">
        <f>Y63+AI63+AG63+AH63</f>
        <v>0</v>
      </c>
      <c r="AK63">
        <v>0</v>
      </c>
      <c r="AL63">
        <v>0</v>
      </c>
      <c r="AM63">
        <f>IF(AK63*$H$13&gt;=AO63,1.0,(AO63/(AO63-AK63*$H$13)))</f>
        <v>0</v>
      </c>
      <c r="AN63">
        <f>(AM63-1)*100</f>
        <v>0</v>
      </c>
      <c r="AO63">
        <f>MAX(0,($B$13+$C$13*DG63)/(1+$D$13*DG63)*CZ63/(DB63+273)*$E$13)</f>
        <v>0</v>
      </c>
      <c r="AP63" t="s">
        <v>402</v>
      </c>
      <c r="AQ63">
        <v>0</v>
      </c>
      <c r="AR63">
        <v>0</v>
      </c>
      <c r="AS63">
        <v>0</v>
      </c>
      <c r="AT63">
        <f>1-AR63/AS63</f>
        <v>0</v>
      </c>
      <c r="AU63">
        <v>-1</v>
      </c>
      <c r="AV63" t="s">
        <v>601</v>
      </c>
      <c r="AW63">
        <v>10472.4</v>
      </c>
      <c r="AX63">
        <v>612.5714551765524</v>
      </c>
      <c r="AY63">
        <v>855.83</v>
      </c>
      <c r="AZ63">
        <f>1-AX63/AY63</f>
        <v>0</v>
      </c>
      <c r="BA63">
        <v>0.5</v>
      </c>
      <c r="BB63">
        <f>CK63</f>
        <v>0</v>
      </c>
      <c r="BC63">
        <f>P63</f>
        <v>0</v>
      </c>
      <c r="BD63">
        <f>AZ63*BA63*BB63</f>
        <v>0</v>
      </c>
      <c r="BE63">
        <f>(BC63-AU63)/BB63</f>
        <v>0</v>
      </c>
      <c r="BF63">
        <f>(AS63-AY63)/AY63</f>
        <v>0</v>
      </c>
      <c r="BG63">
        <f>AR63/(AT63+AR63/AY63)</f>
        <v>0</v>
      </c>
      <c r="BH63" t="s">
        <v>402</v>
      </c>
      <c r="BI63">
        <v>0</v>
      </c>
      <c r="BJ63">
        <f>IF(BI63&lt;&gt;0, BI63, BG63)</f>
        <v>0</v>
      </c>
      <c r="BK63">
        <f>1-BJ63/AY63</f>
        <v>0</v>
      </c>
      <c r="BL63">
        <f>(AY63-AX63)/(AY63-BJ63)</f>
        <v>0</v>
      </c>
      <c r="BM63">
        <f>(AS63-AY63)/(AS63-BJ63)</f>
        <v>0</v>
      </c>
      <c r="BN63">
        <f>(AY63-AX63)/(AY63-AR63)</f>
        <v>0</v>
      </c>
      <c r="BO63">
        <f>(AS63-AY63)/(AS63-AR63)</f>
        <v>0</v>
      </c>
      <c r="BP63">
        <f>(BL63*BJ63/AX63)</f>
        <v>0</v>
      </c>
      <c r="BQ63">
        <f>(1-BP63)</f>
        <v>0</v>
      </c>
      <c r="BR63" t="s">
        <v>402</v>
      </c>
      <c r="BS63" t="s">
        <v>402</v>
      </c>
      <c r="BT63" t="s">
        <v>402</v>
      </c>
      <c r="BU63" t="s">
        <v>402</v>
      </c>
      <c r="BV63" t="s">
        <v>402</v>
      </c>
      <c r="BW63" t="s">
        <v>402</v>
      </c>
      <c r="BX63" t="s">
        <v>402</v>
      </c>
      <c r="BY63" t="s">
        <v>402</v>
      </c>
      <c r="BZ63" t="s">
        <v>402</v>
      </c>
      <c r="CA63" t="s">
        <v>402</v>
      </c>
      <c r="CB63" t="s">
        <v>402</v>
      </c>
      <c r="CC63" t="s">
        <v>402</v>
      </c>
      <c r="CD63" t="s">
        <v>402</v>
      </c>
      <c r="CE63" t="s">
        <v>402</v>
      </c>
      <c r="CF63" t="s">
        <v>402</v>
      </c>
      <c r="CG63" t="s">
        <v>402</v>
      </c>
      <c r="CH63" t="s">
        <v>402</v>
      </c>
      <c r="CI63" t="s">
        <v>402</v>
      </c>
      <c r="CJ63">
        <f>$B$11*DH63+$C$11*DI63+$F$11*DT63*(1-DW63)</f>
        <v>0</v>
      </c>
      <c r="CK63">
        <f>CJ63*CL63</f>
        <v>0</v>
      </c>
      <c r="CL63">
        <f>($B$11*$D$9+$C$11*$D$9+$F$11*((EG63+DY63)/MAX(EG63+DY63+EH63, 0.1)*$I$9+EH63/MAX(EG63+DY63+EH63, 0.1)*$J$9))/($B$11+$C$11+$F$11)</f>
        <v>0</v>
      </c>
      <c r="CM63">
        <f>($B$11*$K$9+$C$11*$K$9+$F$11*((EG63+DY63)/MAX(EG63+DY63+EH63, 0.1)*$P$9+EH63/MAX(EG63+DY63+EH63, 0.1)*$Q$9))/($B$11+$C$11+$F$11)</f>
        <v>0</v>
      </c>
      <c r="CN63">
        <v>6</v>
      </c>
      <c r="CO63">
        <v>0.5</v>
      </c>
      <c r="CP63" t="s">
        <v>404</v>
      </c>
      <c r="CQ63">
        <v>2</v>
      </c>
      <c r="CR63">
        <v>1657903136.1</v>
      </c>
      <c r="CS63">
        <v>387.924</v>
      </c>
      <c r="CT63">
        <v>400.726</v>
      </c>
      <c r="CU63">
        <v>20.9441</v>
      </c>
      <c r="CV63">
        <v>17.7684</v>
      </c>
      <c r="CW63">
        <v>372.086</v>
      </c>
      <c r="CX63">
        <v>18.4216</v>
      </c>
      <c r="CY63">
        <v>599.698</v>
      </c>
      <c r="CZ63">
        <v>101.426</v>
      </c>
      <c r="DA63">
        <v>0.09634189999999999</v>
      </c>
      <c r="DB63">
        <v>25.5265</v>
      </c>
      <c r="DC63">
        <v>24.9986</v>
      </c>
      <c r="DD63">
        <v>999.9</v>
      </c>
      <c r="DE63">
        <v>0</v>
      </c>
      <c r="DF63">
        <v>0</v>
      </c>
      <c r="DG63">
        <v>10023.8</v>
      </c>
      <c r="DH63">
        <v>0</v>
      </c>
      <c r="DI63">
        <v>1944.89</v>
      </c>
      <c r="DJ63">
        <v>-12.8018</v>
      </c>
      <c r="DK63">
        <v>396.222</v>
      </c>
      <c r="DL63">
        <v>407.975</v>
      </c>
      <c r="DM63">
        <v>3.17571</v>
      </c>
      <c r="DN63">
        <v>400.726</v>
      </c>
      <c r="DO63">
        <v>17.7684</v>
      </c>
      <c r="DP63">
        <v>2.12428</v>
      </c>
      <c r="DQ63">
        <v>1.80218</v>
      </c>
      <c r="DR63">
        <v>18.4024</v>
      </c>
      <c r="DS63">
        <v>15.8057</v>
      </c>
      <c r="DT63">
        <v>1500.16</v>
      </c>
      <c r="DU63">
        <v>0.973012</v>
      </c>
      <c r="DV63">
        <v>0.0269884</v>
      </c>
      <c r="DW63">
        <v>0</v>
      </c>
      <c r="DX63">
        <v>737.855</v>
      </c>
      <c r="DY63">
        <v>4.99931</v>
      </c>
      <c r="DZ63">
        <v>18456.4</v>
      </c>
      <c r="EA63">
        <v>13260.7</v>
      </c>
      <c r="EB63">
        <v>36.687</v>
      </c>
      <c r="EC63">
        <v>38.812</v>
      </c>
      <c r="ED63">
        <v>37.125</v>
      </c>
      <c r="EE63">
        <v>37.875</v>
      </c>
      <c r="EF63">
        <v>38.125</v>
      </c>
      <c r="EG63">
        <v>1454.81</v>
      </c>
      <c r="EH63">
        <v>40.35</v>
      </c>
      <c r="EI63">
        <v>0</v>
      </c>
      <c r="EJ63">
        <v>94.09999990463257</v>
      </c>
      <c r="EK63">
        <v>0</v>
      </c>
      <c r="EL63">
        <v>612.5714551765524</v>
      </c>
      <c r="EM63">
        <v>0.9556783866200586</v>
      </c>
      <c r="EN63">
        <v>-55.64704721450727</v>
      </c>
      <c r="EO63">
        <v>26031.1602981492</v>
      </c>
      <c r="EP63">
        <v>15</v>
      </c>
      <c r="EQ63">
        <v>1657903130.6</v>
      </c>
      <c r="ER63" t="s">
        <v>602</v>
      </c>
      <c r="ES63">
        <v>1657903130.6</v>
      </c>
      <c r="ET63">
        <v>1657903125.6</v>
      </c>
      <c r="EU63">
        <v>39</v>
      </c>
      <c r="EV63">
        <v>-1.217</v>
      </c>
      <c r="EW63">
        <v>-0.001</v>
      </c>
      <c r="EX63">
        <v>16.004</v>
      </c>
      <c r="EY63">
        <v>2.306</v>
      </c>
      <c r="EZ63">
        <v>403</v>
      </c>
      <c r="FA63">
        <v>17</v>
      </c>
      <c r="FB63">
        <v>0.15</v>
      </c>
      <c r="FC63">
        <v>0.02</v>
      </c>
      <c r="FD63">
        <v>-10.79287116639567</v>
      </c>
      <c r="FE63">
        <v>-0.04759481588454167</v>
      </c>
      <c r="FF63">
        <v>62.44304897699659</v>
      </c>
      <c r="FG63">
        <v>1</v>
      </c>
      <c r="FH63">
        <v>2.286614102970273</v>
      </c>
      <c r="FI63">
        <v>-0.004632394993490733</v>
      </c>
      <c r="FJ63">
        <v>3.063421030802205</v>
      </c>
      <c r="FK63">
        <v>1</v>
      </c>
      <c r="FL63">
        <v>2</v>
      </c>
      <c r="FM63">
        <v>2</v>
      </c>
      <c r="FN63" t="s">
        <v>406</v>
      </c>
      <c r="FO63">
        <v>3.17829</v>
      </c>
      <c r="FP63">
        <v>2.7935</v>
      </c>
      <c r="FQ63">
        <v>0.09624199999999999</v>
      </c>
      <c r="FR63">
        <v>0.102438</v>
      </c>
      <c r="FS63">
        <v>0.101093</v>
      </c>
      <c r="FT63">
        <v>0.0987584</v>
      </c>
      <c r="FU63">
        <v>28343.2</v>
      </c>
      <c r="FV63">
        <v>22305.6</v>
      </c>
      <c r="FW63">
        <v>29435.6</v>
      </c>
      <c r="FX63">
        <v>24296.1</v>
      </c>
      <c r="FY63">
        <v>33779.3</v>
      </c>
      <c r="FZ63">
        <v>31983</v>
      </c>
      <c r="GA63">
        <v>41303.7</v>
      </c>
      <c r="GB63">
        <v>39651</v>
      </c>
      <c r="GC63">
        <v>2.1677</v>
      </c>
      <c r="GD63">
        <v>1.88063</v>
      </c>
      <c r="GE63">
        <v>0.0538379</v>
      </c>
      <c r="GF63">
        <v>0</v>
      </c>
      <c r="GG63">
        <v>24.1146</v>
      </c>
      <c r="GH63">
        <v>999.9</v>
      </c>
      <c r="GI63">
        <v>38.6</v>
      </c>
      <c r="GJ63">
        <v>34.1</v>
      </c>
      <c r="GK63">
        <v>20.4482</v>
      </c>
      <c r="GL63">
        <v>62.3261</v>
      </c>
      <c r="GM63">
        <v>39.5873</v>
      </c>
      <c r="GN63">
        <v>1</v>
      </c>
      <c r="GO63">
        <v>-0.0867251</v>
      </c>
      <c r="GP63">
        <v>1.40685</v>
      </c>
      <c r="GQ63">
        <v>20.2559</v>
      </c>
      <c r="GR63">
        <v>5.22538</v>
      </c>
      <c r="GS63">
        <v>11.9077</v>
      </c>
      <c r="GT63">
        <v>4.96405</v>
      </c>
      <c r="GU63">
        <v>3.29133</v>
      </c>
      <c r="GV63">
        <v>9999</v>
      </c>
      <c r="GW63">
        <v>9999</v>
      </c>
      <c r="GX63">
        <v>9999</v>
      </c>
      <c r="GY63">
        <v>999.9</v>
      </c>
      <c r="GZ63">
        <v>1.87715</v>
      </c>
      <c r="HA63">
        <v>1.87545</v>
      </c>
      <c r="HB63">
        <v>1.87409</v>
      </c>
      <c r="HC63">
        <v>1.87327</v>
      </c>
      <c r="HD63">
        <v>1.87472</v>
      </c>
      <c r="HE63">
        <v>1.86967</v>
      </c>
      <c r="HF63">
        <v>1.87391</v>
      </c>
      <c r="HG63">
        <v>1.87901</v>
      </c>
      <c r="HH63">
        <v>0</v>
      </c>
      <c r="HI63">
        <v>0</v>
      </c>
      <c r="HJ63">
        <v>0</v>
      </c>
      <c r="HK63">
        <v>0</v>
      </c>
      <c r="HL63" t="s">
        <v>407</v>
      </c>
      <c r="HM63" t="s">
        <v>408</v>
      </c>
      <c r="HN63" t="s">
        <v>409</v>
      </c>
      <c r="HO63" t="s">
        <v>410</v>
      </c>
      <c r="HP63" t="s">
        <v>410</v>
      </c>
      <c r="HQ63" t="s">
        <v>409</v>
      </c>
      <c r="HR63">
        <v>0</v>
      </c>
      <c r="HS63">
        <v>100</v>
      </c>
      <c r="HT63">
        <v>100</v>
      </c>
      <c r="HU63">
        <v>15.838</v>
      </c>
      <c r="HV63">
        <v>2.5225</v>
      </c>
      <c r="HW63">
        <v>10.91697288588409</v>
      </c>
      <c r="HX63">
        <v>0.01542267289107943</v>
      </c>
      <c r="HY63">
        <v>-6.329640684948402E-06</v>
      </c>
      <c r="HZ63">
        <v>1.140810577693691E-09</v>
      </c>
      <c r="IA63">
        <v>1.146294520648169</v>
      </c>
      <c r="IB63">
        <v>0.1101198971779786</v>
      </c>
      <c r="IC63">
        <v>-0.003534826394514762</v>
      </c>
      <c r="ID63">
        <v>8.753130318969657E-05</v>
      </c>
      <c r="IE63">
        <v>-6</v>
      </c>
      <c r="IF63">
        <v>1975</v>
      </c>
      <c r="IG63">
        <v>-0</v>
      </c>
      <c r="IH63">
        <v>19</v>
      </c>
      <c r="II63">
        <v>0.1</v>
      </c>
      <c r="IJ63">
        <v>0.2</v>
      </c>
      <c r="IK63">
        <v>1.05835</v>
      </c>
      <c r="IL63">
        <v>2.47314</v>
      </c>
      <c r="IM63">
        <v>1.42578</v>
      </c>
      <c r="IN63">
        <v>2.27661</v>
      </c>
      <c r="IO63">
        <v>1.54785</v>
      </c>
      <c r="IP63">
        <v>2.37915</v>
      </c>
      <c r="IQ63">
        <v>36.0582</v>
      </c>
      <c r="IR63">
        <v>14.2984</v>
      </c>
      <c r="IS63">
        <v>18</v>
      </c>
      <c r="IT63">
        <v>615.135</v>
      </c>
      <c r="IU63">
        <v>418.819</v>
      </c>
      <c r="IV63">
        <v>23.1217</v>
      </c>
      <c r="IW63">
        <v>26.0964</v>
      </c>
      <c r="IX63">
        <v>29.9985</v>
      </c>
      <c r="IY63">
        <v>25.9865</v>
      </c>
      <c r="IZ63">
        <v>25.9079</v>
      </c>
      <c r="JA63">
        <v>21.2</v>
      </c>
      <c r="JB63">
        <v>9.60746</v>
      </c>
      <c r="JC63">
        <v>29.8448</v>
      </c>
      <c r="JD63">
        <v>23.198</v>
      </c>
      <c r="JE63">
        <v>408.592</v>
      </c>
      <c r="JF63">
        <v>17.8016</v>
      </c>
      <c r="JG63">
        <v>96.8678</v>
      </c>
      <c r="JH63">
        <v>100.869</v>
      </c>
    </row>
    <row r="64" spans="1:268">
      <c r="A64">
        <v>48</v>
      </c>
      <c r="B64">
        <v>1657903213.1</v>
      </c>
      <c r="C64">
        <v>7613.5</v>
      </c>
      <c r="D64" t="s">
        <v>603</v>
      </c>
      <c r="E64" t="s">
        <v>604</v>
      </c>
      <c r="F64" t="s">
        <v>396</v>
      </c>
      <c r="G64" t="s">
        <v>397</v>
      </c>
      <c r="H64" t="s">
        <v>398</v>
      </c>
      <c r="J64" t="s">
        <v>399</v>
      </c>
      <c r="K64" t="s">
        <v>502</v>
      </c>
      <c r="L64" t="s">
        <v>401</v>
      </c>
      <c r="M64">
        <v>1657903213.1</v>
      </c>
      <c r="N64">
        <f>(O64)/1000</f>
        <v>0</v>
      </c>
      <c r="O64">
        <f>1000*CY64*AM64*(CU64-CV64)/(100*CN64*(1000-AM64*CU64))</f>
        <v>0</v>
      </c>
      <c r="P64">
        <f>CY64*AM64*(CT64-CS64*(1000-AM64*CV64)/(1000-AM64*CU64))/(100*CN64)</f>
        <v>0</v>
      </c>
      <c r="Q64">
        <f>CS64 - IF(AM64&gt;1, P64*CN64*100.0/(AO64*DG64), 0)</f>
        <v>0</v>
      </c>
      <c r="R64">
        <f>((X64-N64/2)*Q64-P64)/(X64+N64/2)</f>
        <v>0</v>
      </c>
      <c r="S64">
        <f>R64*(CZ64+DA64)/1000.0</f>
        <v>0</v>
      </c>
      <c r="T64">
        <f>(CS64 - IF(AM64&gt;1, P64*CN64*100.0/(AO64*DG64), 0))*(CZ64+DA64)/1000.0</f>
        <v>0</v>
      </c>
      <c r="U64">
        <f>2.0/((1/W64-1/V64)+SIGN(W64)*SQRT((1/W64-1/V64)*(1/W64-1/V64) + 4*CO64/((CO64+1)*(CO64+1))*(2*1/W64*1/V64-1/V64*1/V64)))</f>
        <v>0</v>
      </c>
      <c r="V64">
        <f>IF(LEFT(CP64,1)&lt;&gt;"0",IF(LEFT(CP64,1)="1",3.0,CQ64),$D$5+$E$5*(DG64*CZ64/($K$5*1000))+$F$5*(DG64*CZ64/($K$5*1000))*MAX(MIN(CN64,$J$5),$I$5)*MAX(MIN(CN64,$J$5),$I$5)+$G$5*MAX(MIN(CN64,$J$5),$I$5)*(DG64*CZ64/($K$5*1000))+$H$5*(DG64*CZ64/($K$5*1000))*(DG64*CZ64/($K$5*1000)))</f>
        <v>0</v>
      </c>
      <c r="W64">
        <f>N64*(1000-(1000*0.61365*exp(17.502*AA64/(240.97+AA64))/(CZ64+DA64)+CU64)/2)/(1000*0.61365*exp(17.502*AA64/(240.97+AA64))/(CZ64+DA64)-CU64)</f>
        <v>0</v>
      </c>
      <c r="X64">
        <f>1/((CO64+1)/(U64/1.6)+1/(V64/1.37)) + CO64/((CO64+1)/(U64/1.6) + CO64/(V64/1.37))</f>
        <v>0</v>
      </c>
      <c r="Y64">
        <f>(CJ64*CM64)</f>
        <v>0</v>
      </c>
      <c r="Z64">
        <f>(DB64+(Y64+2*0.95*5.67E-8*(((DB64+$B$7)+273)^4-(DB64+273)^4)-44100*N64)/(1.84*29.3*V64+8*0.95*5.67E-8*(DB64+273)^3))</f>
        <v>0</v>
      </c>
      <c r="AA64">
        <f>($C$7*DC64+$D$7*DD64+$E$7*Z64)</f>
        <v>0</v>
      </c>
      <c r="AB64">
        <f>0.61365*exp(17.502*AA64/(240.97+AA64))</f>
        <v>0</v>
      </c>
      <c r="AC64">
        <f>(AD64/AE64*100)</f>
        <v>0</v>
      </c>
      <c r="AD64">
        <f>CU64*(CZ64+DA64)/1000</f>
        <v>0</v>
      </c>
      <c r="AE64">
        <f>0.61365*exp(17.502*DB64/(240.97+DB64))</f>
        <v>0</v>
      </c>
      <c r="AF64">
        <f>(AB64-CU64*(CZ64+DA64)/1000)</f>
        <v>0</v>
      </c>
      <c r="AG64">
        <f>(-N64*44100)</f>
        <v>0</v>
      </c>
      <c r="AH64">
        <f>2*29.3*V64*0.92*(DB64-AA64)</f>
        <v>0</v>
      </c>
      <c r="AI64">
        <f>2*0.95*5.67E-8*(((DB64+$B$7)+273)^4-(AA64+273)^4)</f>
        <v>0</v>
      </c>
      <c r="AJ64">
        <f>Y64+AI64+AG64+AH64</f>
        <v>0</v>
      </c>
      <c r="AK64">
        <v>0</v>
      </c>
      <c r="AL64">
        <v>0</v>
      </c>
      <c r="AM64">
        <f>IF(AK64*$H$13&gt;=AO64,1.0,(AO64/(AO64-AK64*$H$13)))</f>
        <v>0</v>
      </c>
      <c r="AN64">
        <f>(AM64-1)*100</f>
        <v>0</v>
      </c>
      <c r="AO64">
        <f>MAX(0,($B$13+$C$13*DG64)/(1+$D$13*DG64)*CZ64/(DB64+273)*$E$13)</f>
        <v>0</v>
      </c>
      <c r="AP64" t="s">
        <v>402</v>
      </c>
      <c r="AQ64">
        <v>0</v>
      </c>
      <c r="AR64">
        <v>0</v>
      </c>
      <c r="AS64">
        <v>0</v>
      </c>
      <c r="AT64">
        <f>1-AR64/AS64</f>
        <v>0</v>
      </c>
      <c r="AU64">
        <v>-1</v>
      </c>
      <c r="AV64" t="s">
        <v>605</v>
      </c>
      <c r="AW64">
        <v>10474</v>
      </c>
      <c r="AX64">
        <v>613.6441866595651</v>
      </c>
      <c r="AY64">
        <v>872.67</v>
      </c>
      <c r="AZ64">
        <f>1-AX64/AY64</f>
        <v>0</v>
      </c>
      <c r="BA64">
        <v>0.5</v>
      </c>
      <c r="BB64">
        <f>CK64</f>
        <v>0</v>
      </c>
      <c r="BC64">
        <f>P64</f>
        <v>0</v>
      </c>
      <c r="BD64">
        <f>AZ64*BA64*BB64</f>
        <v>0</v>
      </c>
      <c r="BE64">
        <f>(BC64-AU64)/BB64</f>
        <v>0</v>
      </c>
      <c r="BF64">
        <f>(AS64-AY64)/AY64</f>
        <v>0</v>
      </c>
      <c r="BG64">
        <f>AR64/(AT64+AR64/AY64)</f>
        <v>0</v>
      </c>
      <c r="BH64" t="s">
        <v>402</v>
      </c>
      <c r="BI64">
        <v>0</v>
      </c>
      <c r="BJ64">
        <f>IF(BI64&lt;&gt;0, BI64, BG64)</f>
        <v>0</v>
      </c>
      <c r="BK64">
        <f>1-BJ64/AY64</f>
        <v>0</v>
      </c>
      <c r="BL64">
        <f>(AY64-AX64)/(AY64-BJ64)</f>
        <v>0</v>
      </c>
      <c r="BM64">
        <f>(AS64-AY64)/(AS64-BJ64)</f>
        <v>0</v>
      </c>
      <c r="BN64">
        <f>(AY64-AX64)/(AY64-AR64)</f>
        <v>0</v>
      </c>
      <c r="BO64">
        <f>(AS64-AY64)/(AS64-AR64)</f>
        <v>0</v>
      </c>
      <c r="BP64">
        <f>(BL64*BJ64/AX64)</f>
        <v>0</v>
      </c>
      <c r="BQ64">
        <f>(1-BP64)</f>
        <v>0</v>
      </c>
      <c r="BR64" t="s">
        <v>402</v>
      </c>
      <c r="BS64" t="s">
        <v>402</v>
      </c>
      <c r="BT64" t="s">
        <v>402</v>
      </c>
      <c r="BU64" t="s">
        <v>402</v>
      </c>
      <c r="BV64" t="s">
        <v>402</v>
      </c>
      <c r="BW64" t="s">
        <v>402</v>
      </c>
      <c r="BX64" t="s">
        <v>402</v>
      </c>
      <c r="BY64" t="s">
        <v>402</v>
      </c>
      <c r="BZ64" t="s">
        <v>402</v>
      </c>
      <c r="CA64" t="s">
        <v>402</v>
      </c>
      <c r="CB64" t="s">
        <v>402</v>
      </c>
      <c r="CC64" t="s">
        <v>402</v>
      </c>
      <c r="CD64" t="s">
        <v>402</v>
      </c>
      <c r="CE64" t="s">
        <v>402</v>
      </c>
      <c r="CF64" t="s">
        <v>402</v>
      </c>
      <c r="CG64" t="s">
        <v>402</v>
      </c>
      <c r="CH64" t="s">
        <v>402</v>
      </c>
      <c r="CI64" t="s">
        <v>402</v>
      </c>
      <c r="CJ64">
        <f>$B$11*DH64+$C$11*DI64+$F$11*DT64*(1-DW64)</f>
        <v>0</v>
      </c>
      <c r="CK64">
        <f>CJ64*CL64</f>
        <v>0</v>
      </c>
      <c r="CL64">
        <f>($B$11*$D$9+$C$11*$D$9+$F$11*((EG64+DY64)/MAX(EG64+DY64+EH64, 0.1)*$I$9+EH64/MAX(EG64+DY64+EH64, 0.1)*$J$9))/($B$11+$C$11+$F$11)</f>
        <v>0</v>
      </c>
      <c r="CM64">
        <f>($B$11*$K$9+$C$11*$K$9+$F$11*((EG64+DY64)/MAX(EG64+DY64+EH64, 0.1)*$P$9+EH64/MAX(EG64+DY64+EH64, 0.1)*$Q$9))/($B$11+$C$11+$F$11)</f>
        <v>0</v>
      </c>
      <c r="CN64">
        <v>6</v>
      </c>
      <c r="CO64">
        <v>0.5</v>
      </c>
      <c r="CP64" t="s">
        <v>404</v>
      </c>
      <c r="CQ64">
        <v>2</v>
      </c>
      <c r="CR64">
        <v>1657903213.1</v>
      </c>
      <c r="CS64">
        <v>399.722</v>
      </c>
      <c r="CT64">
        <v>414.697</v>
      </c>
      <c r="CU64">
        <v>20.9696</v>
      </c>
      <c r="CV64">
        <v>17.3434</v>
      </c>
      <c r="CW64">
        <v>383.755</v>
      </c>
      <c r="CX64">
        <v>18.4454</v>
      </c>
      <c r="CY64">
        <v>600.3049999999999</v>
      </c>
      <c r="CZ64">
        <v>101.424</v>
      </c>
      <c r="DA64">
        <v>0.0997628</v>
      </c>
      <c r="DB64">
        <v>25.5764</v>
      </c>
      <c r="DC64">
        <v>25.0881</v>
      </c>
      <c r="DD64">
        <v>999.9</v>
      </c>
      <c r="DE64">
        <v>0</v>
      </c>
      <c r="DF64">
        <v>0</v>
      </c>
      <c r="DG64">
        <v>10028.8</v>
      </c>
      <c r="DH64">
        <v>0</v>
      </c>
      <c r="DI64">
        <v>1944.26</v>
      </c>
      <c r="DJ64">
        <v>-14.9745</v>
      </c>
      <c r="DK64">
        <v>408.284</v>
      </c>
      <c r="DL64">
        <v>422.016</v>
      </c>
      <c r="DM64">
        <v>3.62621</v>
      </c>
      <c r="DN64">
        <v>414.697</v>
      </c>
      <c r="DO64">
        <v>17.3434</v>
      </c>
      <c r="DP64">
        <v>2.12683</v>
      </c>
      <c r="DQ64">
        <v>1.75904</v>
      </c>
      <c r="DR64">
        <v>18.4215</v>
      </c>
      <c r="DS64">
        <v>15.4275</v>
      </c>
      <c r="DT64">
        <v>1499.98</v>
      </c>
      <c r="DU64">
        <v>0.973007</v>
      </c>
      <c r="DV64">
        <v>0.0269935</v>
      </c>
      <c r="DW64">
        <v>0</v>
      </c>
      <c r="DX64">
        <v>750.899</v>
      </c>
      <c r="DY64">
        <v>4.99931</v>
      </c>
      <c r="DZ64">
        <v>18618.8</v>
      </c>
      <c r="EA64">
        <v>13259.1</v>
      </c>
      <c r="EB64">
        <v>36.187</v>
      </c>
      <c r="EC64">
        <v>38.375</v>
      </c>
      <c r="ED64">
        <v>36.625</v>
      </c>
      <c r="EE64">
        <v>37.625</v>
      </c>
      <c r="EF64">
        <v>37.687</v>
      </c>
      <c r="EG64">
        <v>1454.63</v>
      </c>
      <c r="EH64">
        <v>40.35</v>
      </c>
      <c r="EI64">
        <v>0</v>
      </c>
      <c r="EJ64">
        <v>76.29999995231628</v>
      </c>
      <c r="EK64">
        <v>0</v>
      </c>
      <c r="EL64">
        <v>613.6441866595651</v>
      </c>
      <c r="EM64">
        <v>0.9690112928036123</v>
      </c>
      <c r="EN64">
        <v>-56.08137362283844</v>
      </c>
      <c r="EO64">
        <v>25980.84030202393</v>
      </c>
      <c r="EP64">
        <v>15</v>
      </c>
      <c r="EQ64">
        <v>1657903130.6</v>
      </c>
      <c r="ER64" t="s">
        <v>602</v>
      </c>
      <c r="ES64">
        <v>1657903130.6</v>
      </c>
      <c r="ET64">
        <v>1657903125.6</v>
      </c>
      <c r="EU64">
        <v>39</v>
      </c>
      <c r="EV64">
        <v>-1.217</v>
      </c>
      <c r="EW64">
        <v>-0.001</v>
      </c>
      <c r="EX64">
        <v>16.004</v>
      </c>
      <c r="EY64">
        <v>2.306</v>
      </c>
      <c r="EZ64">
        <v>403</v>
      </c>
      <c r="FA64">
        <v>17</v>
      </c>
      <c r="FB64">
        <v>0.15</v>
      </c>
      <c r="FC64">
        <v>0.02</v>
      </c>
      <c r="FD64">
        <v>-10.83242855235313</v>
      </c>
      <c r="FE64">
        <v>-0.04785053809883155</v>
      </c>
      <c r="FF64">
        <v>62.19475857700949</v>
      </c>
      <c r="FG64">
        <v>1</v>
      </c>
      <c r="FH64">
        <v>2.297640361836122</v>
      </c>
      <c r="FI64">
        <v>-0.00426778623023091</v>
      </c>
      <c r="FJ64">
        <v>3.053667985026774</v>
      </c>
      <c r="FK64">
        <v>1</v>
      </c>
      <c r="FL64">
        <v>2</v>
      </c>
      <c r="FM64">
        <v>2</v>
      </c>
      <c r="FN64" t="s">
        <v>406</v>
      </c>
      <c r="FO64">
        <v>3.17963</v>
      </c>
      <c r="FP64">
        <v>2.79697</v>
      </c>
      <c r="FQ64">
        <v>0.0985842</v>
      </c>
      <c r="FR64">
        <v>0.105149</v>
      </c>
      <c r="FS64">
        <v>0.101192</v>
      </c>
      <c r="FT64">
        <v>0.0970805</v>
      </c>
      <c r="FU64">
        <v>28270.4</v>
      </c>
      <c r="FV64">
        <v>22240.8</v>
      </c>
      <c r="FW64">
        <v>29436.3</v>
      </c>
      <c r="FX64">
        <v>24299</v>
      </c>
      <c r="FY64">
        <v>33775.9</v>
      </c>
      <c r="FZ64">
        <v>32047.3</v>
      </c>
      <c r="GA64">
        <v>41304</v>
      </c>
      <c r="GB64">
        <v>39655.7</v>
      </c>
      <c r="GC64">
        <v>2.18622</v>
      </c>
      <c r="GD64">
        <v>1.88507</v>
      </c>
      <c r="GE64">
        <v>0.0345185</v>
      </c>
      <c r="GF64">
        <v>0</v>
      </c>
      <c r="GG64">
        <v>24.5216</v>
      </c>
      <c r="GH64">
        <v>999.9</v>
      </c>
      <c r="GI64">
        <v>38.8</v>
      </c>
      <c r="GJ64">
        <v>34</v>
      </c>
      <c r="GK64">
        <v>20.4398</v>
      </c>
      <c r="GL64">
        <v>62.2461</v>
      </c>
      <c r="GM64">
        <v>38.9183</v>
      </c>
      <c r="GN64">
        <v>1</v>
      </c>
      <c r="GO64">
        <v>-0.0868013</v>
      </c>
      <c r="GP64">
        <v>2.23279</v>
      </c>
      <c r="GQ64">
        <v>20.2482</v>
      </c>
      <c r="GR64">
        <v>5.22418</v>
      </c>
      <c r="GS64">
        <v>11.9078</v>
      </c>
      <c r="GT64">
        <v>4.96465</v>
      </c>
      <c r="GU64">
        <v>3.292</v>
      </c>
      <c r="GV64">
        <v>9999</v>
      </c>
      <c r="GW64">
        <v>9999</v>
      </c>
      <c r="GX64">
        <v>9999</v>
      </c>
      <c r="GY64">
        <v>999.9</v>
      </c>
      <c r="GZ64">
        <v>1.87713</v>
      </c>
      <c r="HA64">
        <v>1.8754</v>
      </c>
      <c r="HB64">
        <v>1.87408</v>
      </c>
      <c r="HC64">
        <v>1.87323</v>
      </c>
      <c r="HD64">
        <v>1.8747</v>
      </c>
      <c r="HE64">
        <v>1.86966</v>
      </c>
      <c r="HF64">
        <v>1.87388</v>
      </c>
      <c r="HG64">
        <v>1.87897</v>
      </c>
      <c r="HH64">
        <v>0</v>
      </c>
      <c r="HI64">
        <v>0</v>
      </c>
      <c r="HJ64">
        <v>0</v>
      </c>
      <c r="HK64">
        <v>0</v>
      </c>
      <c r="HL64" t="s">
        <v>407</v>
      </c>
      <c r="HM64" t="s">
        <v>408</v>
      </c>
      <c r="HN64" t="s">
        <v>409</v>
      </c>
      <c r="HO64" t="s">
        <v>410</v>
      </c>
      <c r="HP64" t="s">
        <v>410</v>
      </c>
      <c r="HQ64" t="s">
        <v>409</v>
      </c>
      <c r="HR64">
        <v>0</v>
      </c>
      <c r="HS64">
        <v>100</v>
      </c>
      <c r="HT64">
        <v>100</v>
      </c>
      <c r="HU64">
        <v>15.967</v>
      </c>
      <c r="HV64">
        <v>2.5242</v>
      </c>
      <c r="HW64">
        <v>10.91697288588409</v>
      </c>
      <c r="HX64">
        <v>0.01542267289107943</v>
      </c>
      <c r="HY64">
        <v>-6.329640684948402E-06</v>
      </c>
      <c r="HZ64">
        <v>1.140810577693691E-09</v>
      </c>
      <c r="IA64">
        <v>1.146294520648169</v>
      </c>
      <c r="IB64">
        <v>0.1101198971779786</v>
      </c>
      <c r="IC64">
        <v>-0.003534826394514762</v>
      </c>
      <c r="ID64">
        <v>8.753130318969657E-05</v>
      </c>
      <c r="IE64">
        <v>-6</v>
      </c>
      <c r="IF64">
        <v>1975</v>
      </c>
      <c r="IG64">
        <v>-0</v>
      </c>
      <c r="IH64">
        <v>19</v>
      </c>
      <c r="II64">
        <v>1.4</v>
      </c>
      <c r="IJ64">
        <v>1.5</v>
      </c>
      <c r="IK64">
        <v>1.07544</v>
      </c>
      <c r="IL64">
        <v>2.44385</v>
      </c>
      <c r="IM64">
        <v>1.42578</v>
      </c>
      <c r="IN64">
        <v>2.27661</v>
      </c>
      <c r="IO64">
        <v>1.54785</v>
      </c>
      <c r="IP64">
        <v>2.39624</v>
      </c>
      <c r="IQ64">
        <v>36.0113</v>
      </c>
      <c r="IR64">
        <v>14.2896</v>
      </c>
      <c r="IS64">
        <v>18</v>
      </c>
      <c r="IT64">
        <v>628.314</v>
      </c>
      <c r="IU64">
        <v>421.19</v>
      </c>
      <c r="IV64">
        <v>22.1491</v>
      </c>
      <c r="IW64">
        <v>26.1139</v>
      </c>
      <c r="IX64">
        <v>30.0003</v>
      </c>
      <c r="IY64">
        <v>25.9614</v>
      </c>
      <c r="IZ64">
        <v>25.8938</v>
      </c>
      <c r="JA64">
        <v>21.5548</v>
      </c>
      <c r="JB64">
        <v>14.0147</v>
      </c>
      <c r="JC64">
        <v>29.8291</v>
      </c>
      <c r="JD64">
        <v>22.0581</v>
      </c>
      <c r="JE64">
        <v>414.714</v>
      </c>
      <c r="JF64">
        <v>17.4141</v>
      </c>
      <c r="JG64">
        <v>96.8693</v>
      </c>
      <c r="JH64">
        <v>100.881</v>
      </c>
    </row>
    <row r="65" spans="1:268">
      <c r="A65">
        <v>49</v>
      </c>
      <c r="B65">
        <v>1657903290.6</v>
      </c>
      <c r="C65">
        <v>7691</v>
      </c>
      <c r="D65" t="s">
        <v>606</v>
      </c>
      <c r="E65" t="s">
        <v>607</v>
      </c>
      <c r="F65" t="s">
        <v>396</v>
      </c>
      <c r="G65" t="s">
        <v>397</v>
      </c>
      <c r="H65" t="s">
        <v>398</v>
      </c>
      <c r="J65" t="s">
        <v>399</v>
      </c>
      <c r="K65" t="s">
        <v>502</v>
      </c>
      <c r="L65" t="s">
        <v>401</v>
      </c>
      <c r="M65">
        <v>1657903290.6</v>
      </c>
      <c r="N65">
        <f>(O65)/1000</f>
        <v>0</v>
      </c>
      <c r="O65">
        <f>1000*CY65*AM65*(CU65-CV65)/(100*CN65*(1000-AM65*CU65))</f>
        <v>0</v>
      </c>
      <c r="P65">
        <f>CY65*AM65*(CT65-CS65*(1000-AM65*CV65)/(1000-AM65*CU65))/(100*CN65)</f>
        <v>0</v>
      </c>
      <c r="Q65">
        <f>CS65 - IF(AM65&gt;1, P65*CN65*100.0/(AO65*DG65), 0)</f>
        <v>0</v>
      </c>
      <c r="R65">
        <f>((X65-N65/2)*Q65-P65)/(X65+N65/2)</f>
        <v>0</v>
      </c>
      <c r="S65">
        <f>R65*(CZ65+DA65)/1000.0</f>
        <v>0</v>
      </c>
      <c r="T65">
        <f>(CS65 - IF(AM65&gt;1, P65*CN65*100.0/(AO65*DG65), 0))*(CZ65+DA65)/1000.0</f>
        <v>0</v>
      </c>
      <c r="U65">
        <f>2.0/((1/W65-1/V65)+SIGN(W65)*SQRT((1/W65-1/V65)*(1/W65-1/V65) + 4*CO65/((CO65+1)*(CO65+1))*(2*1/W65*1/V65-1/V65*1/V65)))</f>
        <v>0</v>
      </c>
      <c r="V65">
        <f>IF(LEFT(CP65,1)&lt;&gt;"0",IF(LEFT(CP65,1)="1",3.0,CQ65),$D$5+$E$5*(DG65*CZ65/($K$5*1000))+$F$5*(DG65*CZ65/($K$5*1000))*MAX(MIN(CN65,$J$5),$I$5)*MAX(MIN(CN65,$J$5),$I$5)+$G$5*MAX(MIN(CN65,$J$5),$I$5)*(DG65*CZ65/($K$5*1000))+$H$5*(DG65*CZ65/($K$5*1000))*(DG65*CZ65/($K$5*1000)))</f>
        <v>0</v>
      </c>
      <c r="W65">
        <f>N65*(1000-(1000*0.61365*exp(17.502*AA65/(240.97+AA65))/(CZ65+DA65)+CU65)/2)/(1000*0.61365*exp(17.502*AA65/(240.97+AA65))/(CZ65+DA65)-CU65)</f>
        <v>0</v>
      </c>
      <c r="X65">
        <f>1/((CO65+1)/(U65/1.6)+1/(V65/1.37)) + CO65/((CO65+1)/(U65/1.6) + CO65/(V65/1.37))</f>
        <v>0</v>
      </c>
      <c r="Y65">
        <f>(CJ65*CM65)</f>
        <v>0</v>
      </c>
      <c r="Z65">
        <f>(DB65+(Y65+2*0.95*5.67E-8*(((DB65+$B$7)+273)^4-(DB65+273)^4)-44100*N65)/(1.84*29.3*V65+8*0.95*5.67E-8*(DB65+273)^3))</f>
        <v>0</v>
      </c>
      <c r="AA65">
        <f>($C$7*DC65+$D$7*DD65+$E$7*Z65)</f>
        <v>0</v>
      </c>
      <c r="AB65">
        <f>0.61365*exp(17.502*AA65/(240.97+AA65))</f>
        <v>0</v>
      </c>
      <c r="AC65">
        <f>(AD65/AE65*100)</f>
        <v>0</v>
      </c>
      <c r="AD65">
        <f>CU65*(CZ65+DA65)/1000</f>
        <v>0</v>
      </c>
      <c r="AE65">
        <f>0.61365*exp(17.502*DB65/(240.97+DB65))</f>
        <v>0</v>
      </c>
      <c r="AF65">
        <f>(AB65-CU65*(CZ65+DA65)/1000)</f>
        <v>0</v>
      </c>
      <c r="AG65">
        <f>(-N65*44100)</f>
        <v>0</v>
      </c>
      <c r="AH65">
        <f>2*29.3*V65*0.92*(DB65-AA65)</f>
        <v>0</v>
      </c>
      <c r="AI65">
        <f>2*0.95*5.67E-8*(((DB65+$B$7)+273)^4-(AA65+273)^4)</f>
        <v>0</v>
      </c>
      <c r="AJ65">
        <f>Y65+AI65+AG65+AH65</f>
        <v>0</v>
      </c>
      <c r="AK65">
        <v>0</v>
      </c>
      <c r="AL65">
        <v>0</v>
      </c>
      <c r="AM65">
        <f>IF(AK65*$H$13&gt;=AO65,1.0,(AO65/(AO65-AK65*$H$13)))</f>
        <v>0</v>
      </c>
      <c r="AN65">
        <f>(AM65-1)*100</f>
        <v>0</v>
      </c>
      <c r="AO65">
        <f>MAX(0,($B$13+$C$13*DG65)/(1+$D$13*DG65)*CZ65/(DB65+273)*$E$13)</f>
        <v>0</v>
      </c>
      <c r="AP65" t="s">
        <v>402</v>
      </c>
      <c r="AQ65">
        <v>0</v>
      </c>
      <c r="AR65">
        <v>0</v>
      </c>
      <c r="AS65">
        <v>0</v>
      </c>
      <c r="AT65">
        <f>1-AR65/AS65</f>
        <v>0</v>
      </c>
      <c r="AU65">
        <v>-1</v>
      </c>
      <c r="AV65" t="s">
        <v>608</v>
      </c>
      <c r="AW65">
        <v>10476</v>
      </c>
      <c r="AX65">
        <v>614.8528073777115</v>
      </c>
      <c r="AY65">
        <v>887.77</v>
      </c>
      <c r="AZ65">
        <f>1-AX65/AY65</f>
        <v>0</v>
      </c>
      <c r="BA65">
        <v>0.5</v>
      </c>
      <c r="BB65">
        <f>CK65</f>
        <v>0</v>
      </c>
      <c r="BC65">
        <f>P65</f>
        <v>0</v>
      </c>
      <c r="BD65">
        <f>AZ65*BA65*BB65</f>
        <v>0</v>
      </c>
      <c r="BE65">
        <f>(BC65-AU65)/BB65</f>
        <v>0</v>
      </c>
      <c r="BF65">
        <f>(AS65-AY65)/AY65</f>
        <v>0</v>
      </c>
      <c r="BG65">
        <f>AR65/(AT65+AR65/AY65)</f>
        <v>0</v>
      </c>
      <c r="BH65" t="s">
        <v>402</v>
      </c>
      <c r="BI65">
        <v>0</v>
      </c>
      <c r="BJ65">
        <f>IF(BI65&lt;&gt;0, BI65, BG65)</f>
        <v>0</v>
      </c>
      <c r="BK65">
        <f>1-BJ65/AY65</f>
        <v>0</v>
      </c>
      <c r="BL65">
        <f>(AY65-AX65)/(AY65-BJ65)</f>
        <v>0</v>
      </c>
      <c r="BM65">
        <f>(AS65-AY65)/(AS65-BJ65)</f>
        <v>0</v>
      </c>
      <c r="BN65">
        <f>(AY65-AX65)/(AY65-AR65)</f>
        <v>0</v>
      </c>
      <c r="BO65">
        <f>(AS65-AY65)/(AS65-AR65)</f>
        <v>0</v>
      </c>
      <c r="BP65">
        <f>(BL65*BJ65/AX65)</f>
        <v>0</v>
      </c>
      <c r="BQ65">
        <f>(1-BP65)</f>
        <v>0</v>
      </c>
      <c r="BR65" t="s">
        <v>402</v>
      </c>
      <c r="BS65" t="s">
        <v>402</v>
      </c>
      <c r="BT65" t="s">
        <v>402</v>
      </c>
      <c r="BU65" t="s">
        <v>402</v>
      </c>
      <c r="BV65" t="s">
        <v>402</v>
      </c>
      <c r="BW65" t="s">
        <v>402</v>
      </c>
      <c r="BX65" t="s">
        <v>402</v>
      </c>
      <c r="BY65" t="s">
        <v>402</v>
      </c>
      <c r="BZ65" t="s">
        <v>402</v>
      </c>
      <c r="CA65" t="s">
        <v>402</v>
      </c>
      <c r="CB65" t="s">
        <v>402</v>
      </c>
      <c r="CC65" t="s">
        <v>402</v>
      </c>
      <c r="CD65" t="s">
        <v>402</v>
      </c>
      <c r="CE65" t="s">
        <v>402</v>
      </c>
      <c r="CF65" t="s">
        <v>402</v>
      </c>
      <c r="CG65" t="s">
        <v>402</v>
      </c>
      <c r="CH65" t="s">
        <v>402</v>
      </c>
      <c r="CI65" t="s">
        <v>402</v>
      </c>
      <c r="CJ65">
        <f>$B$11*DH65+$C$11*DI65+$F$11*DT65*(1-DW65)</f>
        <v>0</v>
      </c>
      <c r="CK65">
        <f>CJ65*CL65</f>
        <v>0</v>
      </c>
      <c r="CL65">
        <f>($B$11*$D$9+$C$11*$D$9+$F$11*((EG65+DY65)/MAX(EG65+DY65+EH65, 0.1)*$I$9+EH65/MAX(EG65+DY65+EH65, 0.1)*$J$9))/($B$11+$C$11+$F$11)</f>
        <v>0</v>
      </c>
      <c r="CM65">
        <f>($B$11*$K$9+$C$11*$K$9+$F$11*((EG65+DY65)/MAX(EG65+DY65+EH65, 0.1)*$P$9+EH65/MAX(EG65+DY65+EH65, 0.1)*$Q$9))/($B$11+$C$11+$F$11)</f>
        <v>0</v>
      </c>
      <c r="CN65">
        <v>6</v>
      </c>
      <c r="CO65">
        <v>0.5</v>
      </c>
      <c r="CP65" t="s">
        <v>404</v>
      </c>
      <c r="CQ65">
        <v>2</v>
      </c>
      <c r="CR65">
        <v>1657903290.6</v>
      </c>
      <c r="CS65">
        <v>598.86</v>
      </c>
      <c r="CT65">
        <v>617.1079999999999</v>
      </c>
      <c r="CU65">
        <v>21.008</v>
      </c>
      <c r="CV65">
        <v>17.4131</v>
      </c>
      <c r="CW65">
        <v>580.018</v>
      </c>
      <c r="CX65">
        <v>18.4813</v>
      </c>
      <c r="CY65">
        <v>600.183</v>
      </c>
      <c r="CZ65">
        <v>101.425</v>
      </c>
      <c r="DA65">
        <v>0.0999665</v>
      </c>
      <c r="DB65">
        <v>25.2753</v>
      </c>
      <c r="DC65">
        <v>24.8075</v>
      </c>
      <c r="DD65">
        <v>999.9</v>
      </c>
      <c r="DE65">
        <v>0</v>
      </c>
      <c r="DF65">
        <v>0</v>
      </c>
      <c r="DG65">
        <v>9995.620000000001</v>
      </c>
      <c r="DH65">
        <v>0</v>
      </c>
      <c r="DI65">
        <v>1945.3</v>
      </c>
      <c r="DJ65">
        <v>-19.1347</v>
      </c>
      <c r="DK65">
        <v>610.8049999999999</v>
      </c>
      <c r="DL65">
        <v>628.044</v>
      </c>
      <c r="DM65">
        <v>3.59483</v>
      </c>
      <c r="DN65">
        <v>617.1079999999999</v>
      </c>
      <c r="DO65">
        <v>17.4131</v>
      </c>
      <c r="DP65">
        <v>2.13073</v>
      </c>
      <c r="DQ65">
        <v>1.76612</v>
      </c>
      <c r="DR65">
        <v>18.4508</v>
      </c>
      <c r="DS65">
        <v>15.4901</v>
      </c>
      <c r="DT65">
        <v>1500</v>
      </c>
      <c r="DU65">
        <v>0.973001</v>
      </c>
      <c r="DV65">
        <v>0.0269986</v>
      </c>
      <c r="DW65">
        <v>0</v>
      </c>
      <c r="DX65">
        <v>765.009</v>
      </c>
      <c r="DY65">
        <v>4.99931</v>
      </c>
      <c r="DZ65">
        <v>18847.8</v>
      </c>
      <c r="EA65">
        <v>13259.3</v>
      </c>
      <c r="EB65">
        <v>35.937</v>
      </c>
      <c r="EC65">
        <v>38.187</v>
      </c>
      <c r="ED65">
        <v>36.375</v>
      </c>
      <c r="EE65">
        <v>37.187</v>
      </c>
      <c r="EF65">
        <v>37.5</v>
      </c>
      <c r="EG65">
        <v>1454.64</v>
      </c>
      <c r="EH65">
        <v>40.36</v>
      </c>
      <c r="EI65">
        <v>0</v>
      </c>
      <c r="EJ65">
        <v>76.89999985694885</v>
      </c>
      <c r="EK65">
        <v>0</v>
      </c>
      <c r="EL65">
        <v>614.8528073777115</v>
      </c>
      <c r="EM65">
        <v>0.9856529735713155</v>
      </c>
      <c r="EN65">
        <v>-56.45663245851597</v>
      </c>
      <c r="EO65">
        <v>25931.74667661135</v>
      </c>
      <c r="EP65">
        <v>15</v>
      </c>
      <c r="EQ65">
        <v>1657903308.6</v>
      </c>
      <c r="ER65" t="s">
        <v>609</v>
      </c>
      <c r="ES65">
        <v>1657903308.6</v>
      </c>
      <c r="ET65">
        <v>1657903125.6</v>
      </c>
      <c r="EU65">
        <v>40</v>
      </c>
      <c r="EV65">
        <v>0.716</v>
      </c>
      <c r="EW65">
        <v>-0.001</v>
      </c>
      <c r="EX65">
        <v>18.842</v>
      </c>
      <c r="EY65">
        <v>2.306</v>
      </c>
      <c r="EZ65">
        <v>618</v>
      </c>
      <c r="FA65">
        <v>17</v>
      </c>
      <c r="FB65">
        <v>0.12</v>
      </c>
      <c r="FC65">
        <v>0.02</v>
      </c>
      <c r="FD65">
        <v>-11.02650569676975</v>
      </c>
      <c r="FE65">
        <v>-0.05212149932585719</v>
      </c>
      <c r="FF65">
        <v>62.06577445220385</v>
      </c>
      <c r="FG65">
        <v>1</v>
      </c>
      <c r="FH65">
        <v>2.308859307689467</v>
      </c>
      <c r="FI65">
        <v>-0.003903375951807135</v>
      </c>
      <c r="FJ65">
        <v>3.043950660944714</v>
      </c>
      <c r="FK65">
        <v>1</v>
      </c>
      <c r="FL65">
        <v>2</v>
      </c>
      <c r="FM65">
        <v>2</v>
      </c>
      <c r="FN65" t="s">
        <v>406</v>
      </c>
      <c r="FO65">
        <v>3.1793</v>
      </c>
      <c r="FP65">
        <v>2.79689</v>
      </c>
      <c r="FQ65">
        <v>0.133767</v>
      </c>
      <c r="FR65">
        <v>0.140378</v>
      </c>
      <c r="FS65">
        <v>0.101321</v>
      </c>
      <c r="FT65">
        <v>0.0973458</v>
      </c>
      <c r="FU65">
        <v>27165.5</v>
      </c>
      <c r="FV65">
        <v>21364.2</v>
      </c>
      <c r="FW65">
        <v>29434.5</v>
      </c>
      <c r="FX65">
        <v>24297.7</v>
      </c>
      <c r="FY65">
        <v>33770.1</v>
      </c>
      <c r="FZ65">
        <v>32037.5</v>
      </c>
      <c r="GA65">
        <v>41301.3</v>
      </c>
      <c r="GB65">
        <v>39653.7</v>
      </c>
      <c r="GC65">
        <v>2.18572</v>
      </c>
      <c r="GD65">
        <v>1.88535</v>
      </c>
      <c r="GE65">
        <v>0.0206716</v>
      </c>
      <c r="GF65">
        <v>0</v>
      </c>
      <c r="GG65">
        <v>24.4682</v>
      </c>
      <c r="GH65">
        <v>999.9</v>
      </c>
      <c r="GI65">
        <v>38.9</v>
      </c>
      <c r="GJ65">
        <v>33.9</v>
      </c>
      <c r="GK65">
        <v>20.3782</v>
      </c>
      <c r="GL65">
        <v>62.3461</v>
      </c>
      <c r="GM65">
        <v>39.7516</v>
      </c>
      <c r="GN65">
        <v>1</v>
      </c>
      <c r="GO65">
        <v>-0.0868826</v>
      </c>
      <c r="GP65">
        <v>0.5837639999999999</v>
      </c>
      <c r="GQ65">
        <v>20.2623</v>
      </c>
      <c r="GR65">
        <v>5.22762</v>
      </c>
      <c r="GS65">
        <v>11.908</v>
      </c>
      <c r="GT65">
        <v>4.9623</v>
      </c>
      <c r="GU65">
        <v>3.292</v>
      </c>
      <c r="GV65">
        <v>9999</v>
      </c>
      <c r="GW65">
        <v>9999</v>
      </c>
      <c r="GX65">
        <v>9999</v>
      </c>
      <c r="GY65">
        <v>999.9</v>
      </c>
      <c r="GZ65">
        <v>1.87714</v>
      </c>
      <c r="HA65">
        <v>1.87542</v>
      </c>
      <c r="HB65">
        <v>1.87408</v>
      </c>
      <c r="HC65">
        <v>1.87328</v>
      </c>
      <c r="HD65">
        <v>1.8747</v>
      </c>
      <c r="HE65">
        <v>1.86967</v>
      </c>
      <c r="HF65">
        <v>1.87393</v>
      </c>
      <c r="HG65">
        <v>1.87899</v>
      </c>
      <c r="HH65">
        <v>0</v>
      </c>
      <c r="HI65">
        <v>0</v>
      </c>
      <c r="HJ65">
        <v>0</v>
      </c>
      <c r="HK65">
        <v>0</v>
      </c>
      <c r="HL65" t="s">
        <v>407</v>
      </c>
      <c r="HM65" t="s">
        <v>408</v>
      </c>
      <c r="HN65" t="s">
        <v>409</v>
      </c>
      <c r="HO65" t="s">
        <v>410</v>
      </c>
      <c r="HP65" t="s">
        <v>410</v>
      </c>
      <c r="HQ65" t="s">
        <v>409</v>
      </c>
      <c r="HR65">
        <v>0</v>
      </c>
      <c r="HS65">
        <v>100</v>
      </c>
      <c r="HT65">
        <v>100</v>
      </c>
      <c r="HU65">
        <v>18.842</v>
      </c>
      <c r="HV65">
        <v>2.5267</v>
      </c>
      <c r="HW65">
        <v>10.91697288588409</v>
      </c>
      <c r="HX65">
        <v>0.01542267289107943</v>
      </c>
      <c r="HY65">
        <v>-6.329640684948402E-06</v>
      </c>
      <c r="HZ65">
        <v>1.140810577693691E-09</v>
      </c>
      <c r="IA65">
        <v>1.146294520648169</v>
      </c>
      <c r="IB65">
        <v>0.1101198971779786</v>
      </c>
      <c r="IC65">
        <v>-0.003534826394514762</v>
      </c>
      <c r="ID65">
        <v>8.753130318969657E-05</v>
      </c>
      <c r="IE65">
        <v>-6</v>
      </c>
      <c r="IF65">
        <v>1975</v>
      </c>
      <c r="IG65">
        <v>-0</v>
      </c>
      <c r="IH65">
        <v>19</v>
      </c>
      <c r="II65">
        <v>2.7</v>
      </c>
      <c r="IJ65">
        <v>2.8</v>
      </c>
      <c r="IK65">
        <v>1.48926</v>
      </c>
      <c r="IL65">
        <v>2.45605</v>
      </c>
      <c r="IM65">
        <v>1.42578</v>
      </c>
      <c r="IN65">
        <v>2.27661</v>
      </c>
      <c r="IO65">
        <v>1.54785</v>
      </c>
      <c r="IP65">
        <v>2.34497</v>
      </c>
      <c r="IQ65">
        <v>35.9645</v>
      </c>
      <c r="IR65">
        <v>14.2721</v>
      </c>
      <c r="IS65">
        <v>18</v>
      </c>
      <c r="IT65">
        <v>628.467</v>
      </c>
      <c r="IU65">
        <v>421.746</v>
      </c>
      <c r="IV65">
        <v>22.91</v>
      </c>
      <c r="IW65">
        <v>26.161</v>
      </c>
      <c r="IX65">
        <v>30.0006</v>
      </c>
      <c r="IY65">
        <v>26.0093</v>
      </c>
      <c r="IZ65">
        <v>25.9473</v>
      </c>
      <c r="JA65">
        <v>29.8211</v>
      </c>
      <c r="JB65">
        <v>13.4601</v>
      </c>
      <c r="JC65">
        <v>30.2938</v>
      </c>
      <c r="JD65">
        <v>22.9799</v>
      </c>
      <c r="JE65">
        <v>617.51</v>
      </c>
      <c r="JF65">
        <v>17.4205</v>
      </c>
      <c r="JG65">
        <v>96.863</v>
      </c>
      <c r="JH65">
        <v>100.875</v>
      </c>
    </row>
    <row r="66" spans="1:268">
      <c r="A66">
        <v>50</v>
      </c>
      <c r="B66">
        <v>1657903384.6</v>
      </c>
      <c r="C66">
        <v>7785</v>
      </c>
      <c r="D66" t="s">
        <v>610</v>
      </c>
      <c r="E66" t="s">
        <v>611</v>
      </c>
      <c r="F66" t="s">
        <v>396</v>
      </c>
      <c r="G66" t="s">
        <v>397</v>
      </c>
      <c r="H66" t="s">
        <v>398</v>
      </c>
      <c r="J66" t="s">
        <v>399</v>
      </c>
      <c r="K66" t="s">
        <v>502</v>
      </c>
      <c r="L66" t="s">
        <v>401</v>
      </c>
      <c r="M66">
        <v>1657903384.6</v>
      </c>
      <c r="N66">
        <f>(O66)/1000</f>
        <v>0</v>
      </c>
      <c r="O66">
        <f>1000*CY66*AM66*(CU66-CV66)/(100*CN66*(1000-AM66*CU66))</f>
        <v>0</v>
      </c>
      <c r="P66">
        <f>CY66*AM66*(CT66-CS66*(1000-AM66*CV66)/(1000-AM66*CU66))/(100*CN66)</f>
        <v>0</v>
      </c>
      <c r="Q66">
        <f>CS66 - IF(AM66&gt;1, P66*CN66*100.0/(AO66*DG66), 0)</f>
        <v>0</v>
      </c>
      <c r="R66">
        <f>((X66-N66/2)*Q66-P66)/(X66+N66/2)</f>
        <v>0</v>
      </c>
      <c r="S66">
        <f>R66*(CZ66+DA66)/1000.0</f>
        <v>0</v>
      </c>
      <c r="T66">
        <f>(CS66 - IF(AM66&gt;1, P66*CN66*100.0/(AO66*DG66), 0))*(CZ66+DA66)/1000.0</f>
        <v>0</v>
      </c>
      <c r="U66">
        <f>2.0/((1/W66-1/V66)+SIGN(W66)*SQRT((1/W66-1/V66)*(1/W66-1/V66) + 4*CO66/((CO66+1)*(CO66+1))*(2*1/W66*1/V66-1/V66*1/V66)))</f>
        <v>0</v>
      </c>
      <c r="V66">
        <f>IF(LEFT(CP66,1)&lt;&gt;"0",IF(LEFT(CP66,1)="1",3.0,CQ66),$D$5+$E$5*(DG66*CZ66/($K$5*1000))+$F$5*(DG66*CZ66/($K$5*1000))*MAX(MIN(CN66,$J$5),$I$5)*MAX(MIN(CN66,$J$5),$I$5)+$G$5*MAX(MIN(CN66,$J$5),$I$5)*(DG66*CZ66/($K$5*1000))+$H$5*(DG66*CZ66/($K$5*1000))*(DG66*CZ66/($K$5*1000)))</f>
        <v>0</v>
      </c>
      <c r="W66">
        <f>N66*(1000-(1000*0.61365*exp(17.502*AA66/(240.97+AA66))/(CZ66+DA66)+CU66)/2)/(1000*0.61365*exp(17.502*AA66/(240.97+AA66))/(CZ66+DA66)-CU66)</f>
        <v>0</v>
      </c>
      <c r="X66">
        <f>1/((CO66+1)/(U66/1.6)+1/(V66/1.37)) + CO66/((CO66+1)/(U66/1.6) + CO66/(V66/1.37))</f>
        <v>0</v>
      </c>
      <c r="Y66">
        <f>(CJ66*CM66)</f>
        <v>0</v>
      </c>
      <c r="Z66">
        <f>(DB66+(Y66+2*0.95*5.67E-8*(((DB66+$B$7)+273)^4-(DB66+273)^4)-44100*N66)/(1.84*29.3*V66+8*0.95*5.67E-8*(DB66+273)^3))</f>
        <v>0</v>
      </c>
      <c r="AA66">
        <f>($C$7*DC66+$D$7*DD66+$E$7*Z66)</f>
        <v>0</v>
      </c>
      <c r="AB66">
        <f>0.61365*exp(17.502*AA66/(240.97+AA66))</f>
        <v>0</v>
      </c>
      <c r="AC66">
        <f>(AD66/AE66*100)</f>
        <v>0</v>
      </c>
      <c r="AD66">
        <f>CU66*(CZ66+DA66)/1000</f>
        <v>0</v>
      </c>
      <c r="AE66">
        <f>0.61365*exp(17.502*DB66/(240.97+DB66))</f>
        <v>0</v>
      </c>
      <c r="AF66">
        <f>(AB66-CU66*(CZ66+DA66)/1000)</f>
        <v>0</v>
      </c>
      <c r="AG66">
        <f>(-N66*44100)</f>
        <v>0</v>
      </c>
      <c r="AH66">
        <f>2*29.3*V66*0.92*(DB66-AA66)</f>
        <v>0</v>
      </c>
      <c r="AI66">
        <f>2*0.95*5.67E-8*(((DB66+$B$7)+273)^4-(AA66+273)^4)</f>
        <v>0</v>
      </c>
      <c r="AJ66">
        <f>Y66+AI66+AG66+AH66</f>
        <v>0</v>
      </c>
      <c r="AK66">
        <v>0</v>
      </c>
      <c r="AL66">
        <v>0</v>
      </c>
      <c r="AM66">
        <f>IF(AK66*$H$13&gt;=AO66,1.0,(AO66/(AO66-AK66*$H$13)))</f>
        <v>0</v>
      </c>
      <c r="AN66">
        <f>(AM66-1)*100</f>
        <v>0</v>
      </c>
      <c r="AO66">
        <f>MAX(0,($B$13+$C$13*DG66)/(1+$D$13*DG66)*CZ66/(DB66+273)*$E$13)</f>
        <v>0</v>
      </c>
      <c r="AP66" t="s">
        <v>402</v>
      </c>
      <c r="AQ66">
        <v>0</v>
      </c>
      <c r="AR66">
        <v>0</v>
      </c>
      <c r="AS66">
        <v>0</v>
      </c>
      <c r="AT66">
        <f>1-AR66/AS66</f>
        <v>0</v>
      </c>
      <c r="AU66">
        <v>-1</v>
      </c>
      <c r="AV66" t="s">
        <v>612</v>
      </c>
      <c r="AW66">
        <v>10470.6</v>
      </c>
      <c r="AX66">
        <v>616.3355466514834</v>
      </c>
      <c r="AY66">
        <v>887.6</v>
      </c>
      <c r="AZ66">
        <f>1-AX66/AY66</f>
        <v>0</v>
      </c>
      <c r="BA66">
        <v>0.5</v>
      </c>
      <c r="BB66">
        <f>CK66</f>
        <v>0</v>
      </c>
      <c r="BC66">
        <f>P66</f>
        <v>0</v>
      </c>
      <c r="BD66">
        <f>AZ66*BA66*BB66</f>
        <v>0</v>
      </c>
      <c r="BE66">
        <f>(BC66-AU66)/BB66</f>
        <v>0</v>
      </c>
      <c r="BF66">
        <f>(AS66-AY66)/AY66</f>
        <v>0</v>
      </c>
      <c r="BG66">
        <f>AR66/(AT66+AR66/AY66)</f>
        <v>0</v>
      </c>
      <c r="BH66" t="s">
        <v>402</v>
      </c>
      <c r="BI66">
        <v>0</v>
      </c>
      <c r="BJ66">
        <f>IF(BI66&lt;&gt;0, BI66, BG66)</f>
        <v>0</v>
      </c>
      <c r="BK66">
        <f>1-BJ66/AY66</f>
        <v>0</v>
      </c>
      <c r="BL66">
        <f>(AY66-AX66)/(AY66-BJ66)</f>
        <v>0</v>
      </c>
      <c r="BM66">
        <f>(AS66-AY66)/(AS66-BJ66)</f>
        <v>0</v>
      </c>
      <c r="BN66">
        <f>(AY66-AX66)/(AY66-AR66)</f>
        <v>0</v>
      </c>
      <c r="BO66">
        <f>(AS66-AY66)/(AS66-AR66)</f>
        <v>0</v>
      </c>
      <c r="BP66">
        <f>(BL66*BJ66/AX66)</f>
        <v>0</v>
      </c>
      <c r="BQ66">
        <f>(1-BP66)</f>
        <v>0</v>
      </c>
      <c r="BR66" t="s">
        <v>402</v>
      </c>
      <c r="BS66" t="s">
        <v>402</v>
      </c>
      <c r="BT66" t="s">
        <v>402</v>
      </c>
      <c r="BU66" t="s">
        <v>402</v>
      </c>
      <c r="BV66" t="s">
        <v>402</v>
      </c>
      <c r="BW66" t="s">
        <v>402</v>
      </c>
      <c r="BX66" t="s">
        <v>402</v>
      </c>
      <c r="BY66" t="s">
        <v>402</v>
      </c>
      <c r="BZ66" t="s">
        <v>402</v>
      </c>
      <c r="CA66" t="s">
        <v>402</v>
      </c>
      <c r="CB66" t="s">
        <v>402</v>
      </c>
      <c r="CC66" t="s">
        <v>402</v>
      </c>
      <c r="CD66" t="s">
        <v>402</v>
      </c>
      <c r="CE66" t="s">
        <v>402</v>
      </c>
      <c r="CF66" t="s">
        <v>402</v>
      </c>
      <c r="CG66" t="s">
        <v>402</v>
      </c>
      <c r="CH66" t="s">
        <v>402</v>
      </c>
      <c r="CI66" t="s">
        <v>402</v>
      </c>
      <c r="CJ66">
        <f>$B$11*DH66+$C$11*DI66+$F$11*DT66*(1-DW66)</f>
        <v>0</v>
      </c>
      <c r="CK66">
        <f>CJ66*CL66</f>
        <v>0</v>
      </c>
      <c r="CL66">
        <f>($B$11*$D$9+$C$11*$D$9+$F$11*((EG66+DY66)/MAX(EG66+DY66+EH66, 0.1)*$I$9+EH66/MAX(EG66+DY66+EH66, 0.1)*$J$9))/($B$11+$C$11+$F$11)</f>
        <v>0</v>
      </c>
      <c r="CM66">
        <f>($B$11*$K$9+$C$11*$K$9+$F$11*((EG66+DY66)/MAX(EG66+DY66+EH66, 0.1)*$P$9+EH66/MAX(EG66+DY66+EH66, 0.1)*$Q$9))/($B$11+$C$11+$F$11)</f>
        <v>0</v>
      </c>
      <c r="CN66">
        <v>6</v>
      </c>
      <c r="CO66">
        <v>0.5</v>
      </c>
      <c r="CP66" t="s">
        <v>404</v>
      </c>
      <c r="CQ66">
        <v>2</v>
      </c>
      <c r="CR66">
        <v>1657903384.6</v>
      </c>
      <c r="CS66">
        <v>797.909</v>
      </c>
      <c r="CT66">
        <v>818.713</v>
      </c>
      <c r="CU66">
        <v>20.7287</v>
      </c>
      <c r="CV66">
        <v>16.8451</v>
      </c>
      <c r="CW66">
        <v>777.159</v>
      </c>
      <c r="CX66">
        <v>18.2201</v>
      </c>
      <c r="CY66">
        <v>600.223</v>
      </c>
      <c r="CZ66">
        <v>101.423</v>
      </c>
      <c r="DA66">
        <v>0.100016</v>
      </c>
      <c r="DB66">
        <v>25.4254</v>
      </c>
      <c r="DC66">
        <v>24.9376</v>
      </c>
      <c r="DD66">
        <v>999.9</v>
      </c>
      <c r="DE66">
        <v>0</v>
      </c>
      <c r="DF66">
        <v>0</v>
      </c>
      <c r="DG66">
        <v>9993.75</v>
      </c>
      <c r="DH66">
        <v>0</v>
      </c>
      <c r="DI66">
        <v>1943.24</v>
      </c>
      <c r="DJ66">
        <v>-21.2228</v>
      </c>
      <c r="DK66">
        <v>814.371</v>
      </c>
      <c r="DL66">
        <v>832.74</v>
      </c>
      <c r="DM66">
        <v>3.8836</v>
      </c>
      <c r="DN66">
        <v>818.713</v>
      </c>
      <c r="DO66">
        <v>16.8451</v>
      </c>
      <c r="DP66">
        <v>2.10238</v>
      </c>
      <c r="DQ66">
        <v>1.70849</v>
      </c>
      <c r="DR66">
        <v>18.2372</v>
      </c>
      <c r="DS66">
        <v>14.9738</v>
      </c>
      <c r="DT66">
        <v>1500.16</v>
      </c>
      <c r="DU66">
        <v>0.9729910000000001</v>
      </c>
      <c r="DV66">
        <v>0.0270088</v>
      </c>
      <c r="DW66">
        <v>0</v>
      </c>
      <c r="DX66">
        <v>766.592</v>
      </c>
      <c r="DY66">
        <v>4.99931</v>
      </c>
      <c r="DZ66">
        <v>18550.7</v>
      </c>
      <c r="EA66">
        <v>13260.6</v>
      </c>
      <c r="EB66">
        <v>36.437</v>
      </c>
      <c r="EC66">
        <v>39.312</v>
      </c>
      <c r="ED66">
        <v>36.687</v>
      </c>
      <c r="EE66">
        <v>38.312</v>
      </c>
      <c r="EF66">
        <v>38.312</v>
      </c>
      <c r="EG66">
        <v>1454.78</v>
      </c>
      <c r="EH66">
        <v>40.38</v>
      </c>
      <c r="EI66">
        <v>0</v>
      </c>
      <c r="EJ66">
        <v>93.5</v>
      </c>
      <c r="EK66">
        <v>0</v>
      </c>
      <c r="EL66">
        <v>616.3355466514834</v>
      </c>
      <c r="EM66">
        <v>1.005947649129012</v>
      </c>
      <c r="EN66">
        <v>-56.91673566717119</v>
      </c>
      <c r="EO66">
        <v>25871.86261110427</v>
      </c>
      <c r="EP66">
        <v>15</v>
      </c>
      <c r="EQ66">
        <v>1657903407.6</v>
      </c>
      <c r="ER66" t="s">
        <v>613</v>
      </c>
      <c r="ES66">
        <v>1657903407.6</v>
      </c>
      <c r="ET66">
        <v>1657903125.6</v>
      </c>
      <c r="EU66">
        <v>41</v>
      </c>
      <c r="EV66">
        <v>0.256</v>
      </c>
      <c r="EW66">
        <v>-0.001</v>
      </c>
      <c r="EX66">
        <v>20.75</v>
      </c>
      <c r="EY66">
        <v>2.306</v>
      </c>
      <c r="EZ66">
        <v>819</v>
      </c>
      <c r="FA66">
        <v>17</v>
      </c>
      <c r="FB66">
        <v>0.14</v>
      </c>
      <c r="FC66">
        <v>0.02</v>
      </c>
      <c r="FD66">
        <v>-11.20648899514332</v>
      </c>
      <c r="FE66">
        <v>-0.05577856633697242</v>
      </c>
      <c r="FF66">
        <v>61.8984720584953</v>
      </c>
      <c r="FG66">
        <v>1</v>
      </c>
      <c r="FH66">
        <v>2.316444746697014</v>
      </c>
      <c r="FI66">
        <v>-0.003625889093161656</v>
      </c>
      <c r="FJ66">
        <v>3.033546250730554</v>
      </c>
      <c r="FK66">
        <v>1</v>
      </c>
      <c r="FL66">
        <v>2</v>
      </c>
      <c r="FM66">
        <v>2</v>
      </c>
      <c r="FN66" t="s">
        <v>406</v>
      </c>
      <c r="FO66">
        <v>3.17934</v>
      </c>
      <c r="FP66">
        <v>2.79691</v>
      </c>
      <c r="FQ66">
        <v>0.163532</v>
      </c>
      <c r="FR66">
        <v>0.170067</v>
      </c>
      <c r="FS66">
        <v>0.10028</v>
      </c>
      <c r="FT66">
        <v>0.0950617</v>
      </c>
      <c r="FU66">
        <v>26229.5</v>
      </c>
      <c r="FV66">
        <v>20625</v>
      </c>
      <c r="FW66">
        <v>29431.2</v>
      </c>
      <c r="FX66">
        <v>24295.8</v>
      </c>
      <c r="FY66">
        <v>33807.7</v>
      </c>
      <c r="FZ66">
        <v>32118.4</v>
      </c>
      <c r="GA66">
        <v>41296.8</v>
      </c>
      <c r="GB66">
        <v>39650.6</v>
      </c>
      <c r="GC66">
        <v>2.18565</v>
      </c>
      <c r="GD66">
        <v>1.8847</v>
      </c>
      <c r="GE66">
        <v>0.0492893</v>
      </c>
      <c r="GF66">
        <v>0</v>
      </c>
      <c r="GG66">
        <v>24.1283</v>
      </c>
      <c r="GH66">
        <v>999.9</v>
      </c>
      <c r="GI66">
        <v>39.1</v>
      </c>
      <c r="GJ66">
        <v>33.8</v>
      </c>
      <c r="GK66">
        <v>20.3692</v>
      </c>
      <c r="GL66">
        <v>62.6961</v>
      </c>
      <c r="GM66">
        <v>38.8502</v>
      </c>
      <c r="GN66">
        <v>1</v>
      </c>
      <c r="GO66">
        <v>-0.0841717</v>
      </c>
      <c r="GP66">
        <v>-0.0594853</v>
      </c>
      <c r="GQ66">
        <v>20.2655</v>
      </c>
      <c r="GR66">
        <v>5.22777</v>
      </c>
      <c r="GS66">
        <v>11.9075</v>
      </c>
      <c r="GT66">
        <v>4.9646</v>
      </c>
      <c r="GU66">
        <v>3.292</v>
      </c>
      <c r="GV66">
        <v>9999</v>
      </c>
      <c r="GW66">
        <v>9999</v>
      </c>
      <c r="GX66">
        <v>9999</v>
      </c>
      <c r="GY66">
        <v>999.9</v>
      </c>
      <c r="GZ66">
        <v>1.87713</v>
      </c>
      <c r="HA66">
        <v>1.87539</v>
      </c>
      <c r="HB66">
        <v>1.87408</v>
      </c>
      <c r="HC66">
        <v>1.87322</v>
      </c>
      <c r="HD66">
        <v>1.87469</v>
      </c>
      <c r="HE66">
        <v>1.86966</v>
      </c>
      <c r="HF66">
        <v>1.87391</v>
      </c>
      <c r="HG66">
        <v>1.87897</v>
      </c>
      <c r="HH66">
        <v>0</v>
      </c>
      <c r="HI66">
        <v>0</v>
      </c>
      <c r="HJ66">
        <v>0</v>
      </c>
      <c r="HK66">
        <v>0</v>
      </c>
      <c r="HL66" t="s">
        <v>407</v>
      </c>
      <c r="HM66" t="s">
        <v>408</v>
      </c>
      <c r="HN66" t="s">
        <v>409</v>
      </c>
      <c r="HO66" t="s">
        <v>410</v>
      </c>
      <c r="HP66" t="s">
        <v>410</v>
      </c>
      <c r="HQ66" t="s">
        <v>409</v>
      </c>
      <c r="HR66">
        <v>0</v>
      </c>
      <c r="HS66">
        <v>100</v>
      </c>
      <c r="HT66">
        <v>100</v>
      </c>
      <c r="HU66">
        <v>20.75</v>
      </c>
      <c r="HV66">
        <v>2.5086</v>
      </c>
      <c r="HW66">
        <v>11.63274948567108</v>
      </c>
      <c r="HX66">
        <v>0.01542267289107943</v>
      </c>
      <c r="HY66">
        <v>-6.329640684948402E-06</v>
      </c>
      <c r="HZ66">
        <v>1.140810577693691E-09</v>
      </c>
      <c r="IA66">
        <v>1.146294520648169</v>
      </c>
      <c r="IB66">
        <v>0.1101198971779786</v>
      </c>
      <c r="IC66">
        <v>-0.003534826394514762</v>
      </c>
      <c r="ID66">
        <v>8.753130318969657E-05</v>
      </c>
      <c r="IE66">
        <v>-6</v>
      </c>
      <c r="IF66">
        <v>1975</v>
      </c>
      <c r="IG66">
        <v>-0</v>
      </c>
      <c r="IH66">
        <v>19</v>
      </c>
      <c r="II66">
        <v>1.3</v>
      </c>
      <c r="IJ66">
        <v>4.3</v>
      </c>
      <c r="IK66">
        <v>1.87744</v>
      </c>
      <c r="IL66">
        <v>2.41577</v>
      </c>
      <c r="IM66">
        <v>1.42578</v>
      </c>
      <c r="IN66">
        <v>2.27661</v>
      </c>
      <c r="IO66">
        <v>1.54785</v>
      </c>
      <c r="IP66">
        <v>2.39868</v>
      </c>
      <c r="IQ66">
        <v>35.8944</v>
      </c>
      <c r="IR66">
        <v>14.2809</v>
      </c>
      <c r="IS66">
        <v>18</v>
      </c>
      <c r="IT66">
        <v>628.96</v>
      </c>
      <c r="IU66">
        <v>421.753</v>
      </c>
      <c r="IV66">
        <v>24.4135</v>
      </c>
      <c r="IW66">
        <v>26.1846</v>
      </c>
      <c r="IX66">
        <v>30.0004</v>
      </c>
      <c r="IY66">
        <v>26.0595</v>
      </c>
      <c r="IZ66">
        <v>25.9968</v>
      </c>
      <c r="JA66">
        <v>37.6066</v>
      </c>
      <c r="JB66">
        <v>16.9263</v>
      </c>
      <c r="JC66">
        <v>30.3375</v>
      </c>
      <c r="JD66">
        <v>24.4253</v>
      </c>
      <c r="JE66">
        <v>819.316</v>
      </c>
      <c r="JF66">
        <v>16.8777</v>
      </c>
      <c r="JG66">
        <v>96.85250000000001</v>
      </c>
      <c r="JH66">
        <v>100.868</v>
      </c>
    </row>
    <row r="67" spans="1:268">
      <c r="A67">
        <v>51</v>
      </c>
      <c r="B67">
        <v>1657903483.6</v>
      </c>
      <c r="C67">
        <v>7884</v>
      </c>
      <c r="D67" t="s">
        <v>617</v>
      </c>
      <c r="E67" t="s">
        <v>618</v>
      </c>
      <c r="F67" t="s">
        <v>396</v>
      </c>
      <c r="G67" t="s">
        <v>397</v>
      </c>
      <c r="H67" t="s">
        <v>398</v>
      </c>
      <c r="J67" t="s">
        <v>399</v>
      </c>
      <c r="K67" t="s">
        <v>502</v>
      </c>
      <c r="L67" t="s">
        <v>401</v>
      </c>
      <c r="M67">
        <v>1657903483.6</v>
      </c>
      <c r="N67">
        <f>(O67)/1000</f>
        <v>0</v>
      </c>
      <c r="O67">
        <f>1000*CY67*AM67*(CU67-CV67)/(100*CN67*(1000-AM67*CU67))</f>
        <v>0</v>
      </c>
      <c r="P67">
        <f>CY67*AM67*(CT67-CS67*(1000-AM67*CV67)/(1000-AM67*CU67))/(100*CN67)</f>
        <v>0</v>
      </c>
      <c r="Q67">
        <f>CS67 - IF(AM67&gt;1, P67*CN67*100.0/(AO67*DG67), 0)</f>
        <v>0</v>
      </c>
      <c r="R67">
        <f>((X67-N67/2)*Q67-P67)/(X67+N67/2)</f>
        <v>0</v>
      </c>
      <c r="S67">
        <f>R67*(CZ67+DA67)/1000.0</f>
        <v>0</v>
      </c>
      <c r="T67">
        <f>(CS67 - IF(AM67&gt;1, P67*CN67*100.0/(AO67*DG67), 0))*(CZ67+DA67)/1000.0</f>
        <v>0</v>
      </c>
      <c r="U67">
        <f>2.0/((1/W67-1/V67)+SIGN(W67)*SQRT((1/W67-1/V67)*(1/W67-1/V67) + 4*CO67/((CO67+1)*(CO67+1))*(2*1/W67*1/V67-1/V67*1/V67)))</f>
        <v>0</v>
      </c>
      <c r="V67">
        <f>IF(LEFT(CP67,1)&lt;&gt;"0",IF(LEFT(CP67,1)="1",3.0,CQ67),$D$5+$E$5*(DG67*CZ67/($K$5*1000))+$F$5*(DG67*CZ67/($K$5*1000))*MAX(MIN(CN67,$J$5),$I$5)*MAX(MIN(CN67,$J$5),$I$5)+$G$5*MAX(MIN(CN67,$J$5),$I$5)*(DG67*CZ67/($K$5*1000))+$H$5*(DG67*CZ67/($K$5*1000))*(DG67*CZ67/($K$5*1000)))</f>
        <v>0</v>
      </c>
      <c r="W67">
        <f>N67*(1000-(1000*0.61365*exp(17.502*AA67/(240.97+AA67))/(CZ67+DA67)+CU67)/2)/(1000*0.61365*exp(17.502*AA67/(240.97+AA67))/(CZ67+DA67)-CU67)</f>
        <v>0</v>
      </c>
      <c r="X67">
        <f>1/((CO67+1)/(U67/1.6)+1/(V67/1.37)) + CO67/((CO67+1)/(U67/1.6) + CO67/(V67/1.37))</f>
        <v>0</v>
      </c>
      <c r="Y67">
        <f>(CJ67*CM67)</f>
        <v>0</v>
      </c>
      <c r="Z67">
        <f>(DB67+(Y67+2*0.95*5.67E-8*(((DB67+$B$7)+273)^4-(DB67+273)^4)-44100*N67)/(1.84*29.3*V67+8*0.95*5.67E-8*(DB67+273)^3))</f>
        <v>0</v>
      </c>
      <c r="AA67">
        <f>($C$7*DC67+$D$7*DD67+$E$7*Z67)</f>
        <v>0</v>
      </c>
      <c r="AB67">
        <f>0.61365*exp(17.502*AA67/(240.97+AA67))</f>
        <v>0</v>
      </c>
      <c r="AC67">
        <f>(AD67/AE67*100)</f>
        <v>0</v>
      </c>
      <c r="AD67">
        <f>CU67*(CZ67+DA67)/1000</f>
        <v>0</v>
      </c>
      <c r="AE67">
        <f>0.61365*exp(17.502*DB67/(240.97+DB67))</f>
        <v>0</v>
      </c>
      <c r="AF67">
        <f>(AB67-CU67*(CZ67+DA67)/1000)</f>
        <v>0</v>
      </c>
      <c r="AG67">
        <f>(-N67*44100)</f>
        <v>0</v>
      </c>
      <c r="AH67">
        <f>2*29.3*V67*0.92*(DB67-AA67)</f>
        <v>0</v>
      </c>
      <c r="AI67">
        <f>2*0.95*5.67E-8*(((DB67+$B$7)+273)^4-(AA67+273)^4)</f>
        <v>0</v>
      </c>
      <c r="AJ67">
        <f>Y67+AI67+AG67+AH67</f>
        <v>0</v>
      </c>
      <c r="AK67">
        <v>0</v>
      </c>
      <c r="AL67">
        <v>0</v>
      </c>
      <c r="AM67">
        <f>IF(AK67*$H$13&gt;=AO67,1.0,(AO67/(AO67-AK67*$H$13)))</f>
        <v>0</v>
      </c>
      <c r="AN67">
        <f>(AM67-1)*100</f>
        <v>0</v>
      </c>
      <c r="AO67">
        <f>MAX(0,($B$13+$C$13*DG67)/(1+$D$13*DG67)*CZ67/(DB67+273)*$E$13)</f>
        <v>0</v>
      </c>
      <c r="AP67" t="s">
        <v>402</v>
      </c>
      <c r="AQ67">
        <v>0</v>
      </c>
      <c r="AR67">
        <v>0</v>
      </c>
      <c r="AS67">
        <v>0</v>
      </c>
      <c r="AT67">
        <f>1-AR67/AS67</f>
        <v>0</v>
      </c>
      <c r="AU67">
        <v>-1</v>
      </c>
      <c r="AV67" t="s">
        <v>619</v>
      </c>
      <c r="AW67">
        <v>10465.9</v>
      </c>
      <c r="AX67">
        <v>617.8463607665122</v>
      </c>
      <c r="AY67">
        <v>884.5700000000001</v>
      </c>
      <c r="AZ67">
        <f>1-AX67/AY67</f>
        <v>0</v>
      </c>
      <c r="BA67">
        <v>0.5</v>
      </c>
      <c r="BB67">
        <f>CK67</f>
        <v>0</v>
      </c>
      <c r="BC67">
        <f>P67</f>
        <v>0</v>
      </c>
      <c r="BD67">
        <f>AZ67*BA67*BB67</f>
        <v>0</v>
      </c>
      <c r="BE67">
        <f>(BC67-AU67)/BB67</f>
        <v>0</v>
      </c>
      <c r="BF67">
        <f>(AS67-AY67)/AY67</f>
        <v>0</v>
      </c>
      <c r="BG67">
        <f>AR67/(AT67+AR67/AY67)</f>
        <v>0</v>
      </c>
      <c r="BH67" t="s">
        <v>402</v>
      </c>
      <c r="BI67">
        <v>0</v>
      </c>
      <c r="BJ67">
        <f>IF(BI67&lt;&gt;0, BI67, BG67)</f>
        <v>0</v>
      </c>
      <c r="BK67">
        <f>1-BJ67/AY67</f>
        <v>0</v>
      </c>
      <c r="BL67">
        <f>(AY67-AX67)/(AY67-BJ67)</f>
        <v>0</v>
      </c>
      <c r="BM67">
        <f>(AS67-AY67)/(AS67-BJ67)</f>
        <v>0</v>
      </c>
      <c r="BN67">
        <f>(AY67-AX67)/(AY67-AR67)</f>
        <v>0</v>
      </c>
      <c r="BO67">
        <f>(AS67-AY67)/(AS67-AR67)</f>
        <v>0</v>
      </c>
      <c r="BP67">
        <f>(BL67*BJ67/AX67)</f>
        <v>0</v>
      </c>
      <c r="BQ67">
        <f>(1-BP67)</f>
        <v>0</v>
      </c>
      <c r="BR67" t="s">
        <v>402</v>
      </c>
      <c r="BS67" t="s">
        <v>402</v>
      </c>
      <c r="BT67" t="s">
        <v>402</v>
      </c>
      <c r="BU67" t="s">
        <v>402</v>
      </c>
      <c r="BV67" t="s">
        <v>402</v>
      </c>
      <c r="BW67" t="s">
        <v>402</v>
      </c>
      <c r="BX67" t="s">
        <v>402</v>
      </c>
      <c r="BY67" t="s">
        <v>402</v>
      </c>
      <c r="BZ67" t="s">
        <v>402</v>
      </c>
      <c r="CA67" t="s">
        <v>402</v>
      </c>
      <c r="CB67" t="s">
        <v>402</v>
      </c>
      <c r="CC67" t="s">
        <v>402</v>
      </c>
      <c r="CD67" t="s">
        <v>402</v>
      </c>
      <c r="CE67" t="s">
        <v>402</v>
      </c>
      <c r="CF67" t="s">
        <v>402</v>
      </c>
      <c r="CG67" t="s">
        <v>402</v>
      </c>
      <c r="CH67" t="s">
        <v>402</v>
      </c>
      <c r="CI67" t="s">
        <v>402</v>
      </c>
      <c r="CJ67">
        <f>$B$11*DH67+$C$11*DI67+$F$11*DT67*(1-DW67)</f>
        <v>0</v>
      </c>
      <c r="CK67">
        <f>CJ67*CL67</f>
        <v>0</v>
      </c>
      <c r="CL67">
        <f>($B$11*$D$9+$C$11*$D$9+$F$11*((EG67+DY67)/MAX(EG67+DY67+EH67, 0.1)*$I$9+EH67/MAX(EG67+DY67+EH67, 0.1)*$J$9))/($B$11+$C$11+$F$11)</f>
        <v>0</v>
      </c>
      <c r="CM67">
        <f>($B$11*$K$9+$C$11*$K$9+$F$11*((EG67+DY67)/MAX(EG67+DY67+EH67, 0.1)*$P$9+EH67/MAX(EG67+DY67+EH67, 0.1)*$Q$9))/($B$11+$C$11+$F$11)</f>
        <v>0</v>
      </c>
      <c r="CN67">
        <v>6</v>
      </c>
      <c r="CO67">
        <v>0.5</v>
      </c>
      <c r="CP67" t="s">
        <v>404</v>
      </c>
      <c r="CQ67">
        <v>2</v>
      </c>
      <c r="CR67">
        <v>1657903483.6</v>
      </c>
      <c r="CS67">
        <v>997.226</v>
      </c>
      <c r="CT67">
        <v>1019.71</v>
      </c>
      <c r="CU67">
        <v>20.9375</v>
      </c>
      <c r="CV67">
        <v>17.0172</v>
      </c>
      <c r="CW67">
        <v>975.5</v>
      </c>
      <c r="CX67">
        <v>18.4154</v>
      </c>
      <c r="CY67">
        <v>600.1369999999999</v>
      </c>
      <c r="CZ67">
        <v>101.424</v>
      </c>
      <c r="DA67">
        <v>0.0997133</v>
      </c>
      <c r="DB67">
        <v>25.6906</v>
      </c>
      <c r="DC67">
        <v>25.0881</v>
      </c>
      <c r="DD67">
        <v>999.9</v>
      </c>
      <c r="DE67">
        <v>0</v>
      </c>
      <c r="DF67">
        <v>0</v>
      </c>
      <c r="DG67">
        <v>10003.8</v>
      </c>
      <c r="DH67">
        <v>0</v>
      </c>
      <c r="DI67">
        <v>1943.47</v>
      </c>
      <c r="DJ67">
        <v>-22.2452</v>
      </c>
      <c r="DK67">
        <v>1018.8</v>
      </c>
      <c r="DL67">
        <v>1037.37</v>
      </c>
      <c r="DM67">
        <v>3.92029</v>
      </c>
      <c r="DN67">
        <v>1019.71</v>
      </c>
      <c r="DO67">
        <v>17.0172</v>
      </c>
      <c r="DP67">
        <v>2.12356</v>
      </c>
      <c r="DQ67">
        <v>1.72595</v>
      </c>
      <c r="DR67">
        <v>18.397</v>
      </c>
      <c r="DS67">
        <v>15.1318</v>
      </c>
      <c r="DT67">
        <v>1500.12</v>
      </c>
      <c r="DU67">
        <v>0.972996</v>
      </c>
      <c r="DV67">
        <v>0.0270037</v>
      </c>
      <c r="DW67">
        <v>0</v>
      </c>
      <c r="DX67">
        <v>762.591</v>
      </c>
      <c r="DY67">
        <v>4.99931</v>
      </c>
      <c r="DZ67">
        <v>18870.8</v>
      </c>
      <c r="EA67">
        <v>13260.3</v>
      </c>
      <c r="EB67">
        <v>38</v>
      </c>
      <c r="EC67">
        <v>41.25</v>
      </c>
      <c r="ED67">
        <v>38.5</v>
      </c>
      <c r="EE67">
        <v>40.375</v>
      </c>
      <c r="EF67">
        <v>39.875</v>
      </c>
      <c r="EG67">
        <v>1454.75</v>
      </c>
      <c r="EH67">
        <v>40.37</v>
      </c>
      <c r="EI67">
        <v>0</v>
      </c>
      <c r="EJ67">
        <v>98.5</v>
      </c>
      <c r="EK67">
        <v>0</v>
      </c>
      <c r="EL67">
        <v>617.8463607665122</v>
      </c>
      <c r="EM67">
        <v>1.025265606854916</v>
      </c>
      <c r="EN67">
        <v>-57.3543486379541</v>
      </c>
      <c r="EO67">
        <v>25809.82379844016</v>
      </c>
      <c r="EP67">
        <v>15</v>
      </c>
      <c r="EQ67">
        <v>1657903515.6</v>
      </c>
      <c r="ER67" t="s">
        <v>620</v>
      </c>
      <c r="ES67">
        <v>1657903515.6</v>
      </c>
      <c r="ET67">
        <v>1657903125.6</v>
      </c>
      <c r="EU67">
        <v>42</v>
      </c>
      <c r="EV67">
        <v>-0.389</v>
      </c>
      <c r="EW67">
        <v>-0.001</v>
      </c>
      <c r="EX67">
        <v>21.726</v>
      </c>
      <c r="EY67">
        <v>2.306</v>
      </c>
      <c r="EZ67">
        <v>1020</v>
      </c>
      <c r="FA67">
        <v>17</v>
      </c>
      <c r="FB67">
        <v>0.13</v>
      </c>
      <c r="FC67">
        <v>0.02</v>
      </c>
      <c r="FD67">
        <v>-11.38537038541872</v>
      </c>
      <c r="FE67">
        <v>-0.0592671459689442</v>
      </c>
      <c r="FF67">
        <v>61.72465646005712</v>
      </c>
      <c r="FG67">
        <v>1</v>
      </c>
      <c r="FH67">
        <v>2.323240404796881</v>
      </c>
      <c r="FI67">
        <v>-0.003370323160291215</v>
      </c>
      <c r="FJ67">
        <v>3.022938661969491</v>
      </c>
      <c r="FK67">
        <v>1</v>
      </c>
      <c r="FL67">
        <v>2</v>
      </c>
      <c r="FM67">
        <v>2</v>
      </c>
      <c r="FN67" t="s">
        <v>406</v>
      </c>
      <c r="FO67">
        <v>3.17916</v>
      </c>
      <c r="FP67">
        <v>2.7967</v>
      </c>
      <c r="FQ67">
        <v>0.18987</v>
      </c>
      <c r="FR67">
        <v>0.19621</v>
      </c>
      <c r="FS67">
        <v>0.101041</v>
      </c>
      <c r="FT67">
        <v>0.09574530000000001</v>
      </c>
      <c r="FU67">
        <v>25401.3</v>
      </c>
      <c r="FV67">
        <v>19974.9</v>
      </c>
      <c r="FW67">
        <v>29428</v>
      </c>
      <c r="FX67">
        <v>24294.8</v>
      </c>
      <c r="FY67">
        <v>33774.7</v>
      </c>
      <c r="FZ67">
        <v>32093.4</v>
      </c>
      <c r="GA67">
        <v>41291</v>
      </c>
      <c r="GB67">
        <v>39649</v>
      </c>
      <c r="GC67">
        <v>2.18537</v>
      </c>
      <c r="GD67">
        <v>1.88682</v>
      </c>
      <c r="GE67">
        <v>0.06331879999999999</v>
      </c>
      <c r="GF67">
        <v>0</v>
      </c>
      <c r="GG67">
        <v>24.0485</v>
      </c>
      <c r="GH67">
        <v>999.9</v>
      </c>
      <c r="GI67">
        <v>39</v>
      </c>
      <c r="GJ67">
        <v>33.7</v>
      </c>
      <c r="GK67">
        <v>20.2041</v>
      </c>
      <c r="GL67">
        <v>62.2762</v>
      </c>
      <c r="GM67">
        <v>38.8862</v>
      </c>
      <c r="GN67">
        <v>1</v>
      </c>
      <c r="GO67">
        <v>-0.0806021</v>
      </c>
      <c r="GP67">
        <v>0.888853</v>
      </c>
      <c r="GQ67">
        <v>20.2615</v>
      </c>
      <c r="GR67">
        <v>5.22343</v>
      </c>
      <c r="GS67">
        <v>11.9078</v>
      </c>
      <c r="GT67">
        <v>4.96345</v>
      </c>
      <c r="GU67">
        <v>3.29133</v>
      </c>
      <c r="GV67">
        <v>9999</v>
      </c>
      <c r="GW67">
        <v>9999</v>
      </c>
      <c r="GX67">
        <v>9999</v>
      </c>
      <c r="GY67">
        <v>999.9</v>
      </c>
      <c r="GZ67">
        <v>1.87712</v>
      </c>
      <c r="HA67">
        <v>1.87534</v>
      </c>
      <c r="HB67">
        <v>1.87408</v>
      </c>
      <c r="HC67">
        <v>1.87324</v>
      </c>
      <c r="HD67">
        <v>1.87469</v>
      </c>
      <c r="HE67">
        <v>1.86966</v>
      </c>
      <c r="HF67">
        <v>1.87391</v>
      </c>
      <c r="HG67">
        <v>1.87897</v>
      </c>
      <c r="HH67">
        <v>0</v>
      </c>
      <c r="HI67">
        <v>0</v>
      </c>
      <c r="HJ67">
        <v>0</v>
      </c>
      <c r="HK67">
        <v>0</v>
      </c>
      <c r="HL67" t="s">
        <v>407</v>
      </c>
      <c r="HM67" t="s">
        <v>408</v>
      </c>
      <c r="HN67" t="s">
        <v>409</v>
      </c>
      <c r="HO67" t="s">
        <v>410</v>
      </c>
      <c r="HP67" t="s">
        <v>410</v>
      </c>
      <c r="HQ67" t="s">
        <v>409</v>
      </c>
      <c r="HR67">
        <v>0</v>
      </c>
      <c r="HS67">
        <v>100</v>
      </c>
      <c r="HT67">
        <v>100</v>
      </c>
      <c r="HU67">
        <v>21.726</v>
      </c>
      <c r="HV67">
        <v>2.5221</v>
      </c>
      <c r="HW67">
        <v>11.88864751836985</v>
      </c>
      <c r="HX67">
        <v>0.01542267289107943</v>
      </c>
      <c r="HY67">
        <v>-6.329640684948402E-06</v>
      </c>
      <c r="HZ67">
        <v>1.140810577693691E-09</v>
      </c>
      <c r="IA67">
        <v>1.146294520648169</v>
      </c>
      <c r="IB67">
        <v>0.1101198971779786</v>
      </c>
      <c r="IC67">
        <v>-0.003534826394514762</v>
      </c>
      <c r="ID67">
        <v>8.753130318969657E-05</v>
      </c>
      <c r="IE67">
        <v>-6</v>
      </c>
      <c r="IF67">
        <v>1975</v>
      </c>
      <c r="IG67">
        <v>-0</v>
      </c>
      <c r="IH67">
        <v>19</v>
      </c>
      <c r="II67">
        <v>1.3</v>
      </c>
      <c r="IJ67">
        <v>6</v>
      </c>
      <c r="IK67">
        <v>2.2522</v>
      </c>
      <c r="IL67">
        <v>2.40479</v>
      </c>
      <c r="IM67">
        <v>1.42578</v>
      </c>
      <c r="IN67">
        <v>2.27783</v>
      </c>
      <c r="IO67">
        <v>1.54785</v>
      </c>
      <c r="IP67">
        <v>2.40356</v>
      </c>
      <c r="IQ67">
        <v>35.7777</v>
      </c>
      <c r="IR67">
        <v>14.2634</v>
      </c>
      <c r="IS67">
        <v>18</v>
      </c>
      <c r="IT67">
        <v>629.12</v>
      </c>
      <c r="IU67">
        <v>423.204</v>
      </c>
      <c r="IV67">
        <v>24.0695</v>
      </c>
      <c r="IW67">
        <v>26.1912</v>
      </c>
      <c r="IX67">
        <v>30.0003</v>
      </c>
      <c r="IY67">
        <v>26.0927</v>
      </c>
      <c r="IZ67">
        <v>26.031</v>
      </c>
      <c r="JA67">
        <v>45.1103</v>
      </c>
      <c r="JB67">
        <v>14.4722</v>
      </c>
      <c r="JC67">
        <v>30.8866</v>
      </c>
      <c r="JD67">
        <v>23.9861</v>
      </c>
      <c r="JE67">
        <v>1020.32</v>
      </c>
      <c r="JF67">
        <v>17.0894</v>
      </c>
      <c r="JG67">
        <v>96.84</v>
      </c>
      <c r="JH67">
        <v>100.863</v>
      </c>
    </row>
    <row r="68" spans="1:268">
      <c r="A68">
        <v>52</v>
      </c>
      <c r="B68">
        <v>1657903591.6</v>
      </c>
      <c r="C68">
        <v>7992</v>
      </c>
      <c r="D68" t="s">
        <v>623</v>
      </c>
      <c r="E68" t="s">
        <v>624</v>
      </c>
      <c r="F68" t="s">
        <v>396</v>
      </c>
      <c r="G68" t="s">
        <v>397</v>
      </c>
      <c r="H68" t="s">
        <v>398</v>
      </c>
      <c r="J68" t="s">
        <v>399</v>
      </c>
      <c r="K68" t="s">
        <v>502</v>
      </c>
      <c r="L68" t="s">
        <v>401</v>
      </c>
      <c r="M68">
        <v>1657903591.6</v>
      </c>
      <c r="N68">
        <f>(O68)/1000</f>
        <v>0</v>
      </c>
      <c r="O68">
        <f>1000*CY68*AM68*(CU68-CV68)/(100*CN68*(1000-AM68*CU68))</f>
        <v>0</v>
      </c>
      <c r="P68">
        <f>CY68*AM68*(CT68-CS68*(1000-AM68*CV68)/(1000-AM68*CU68))/(100*CN68)</f>
        <v>0</v>
      </c>
      <c r="Q68">
        <f>CS68 - IF(AM68&gt;1, P68*CN68*100.0/(AO68*DG68), 0)</f>
        <v>0</v>
      </c>
      <c r="R68">
        <f>((X68-N68/2)*Q68-P68)/(X68+N68/2)</f>
        <v>0</v>
      </c>
      <c r="S68">
        <f>R68*(CZ68+DA68)/1000.0</f>
        <v>0</v>
      </c>
      <c r="T68">
        <f>(CS68 - IF(AM68&gt;1, P68*CN68*100.0/(AO68*DG68), 0))*(CZ68+DA68)/1000.0</f>
        <v>0</v>
      </c>
      <c r="U68">
        <f>2.0/((1/W68-1/V68)+SIGN(W68)*SQRT((1/W68-1/V68)*(1/W68-1/V68) + 4*CO68/((CO68+1)*(CO68+1))*(2*1/W68*1/V68-1/V68*1/V68)))</f>
        <v>0</v>
      </c>
      <c r="V68">
        <f>IF(LEFT(CP68,1)&lt;&gt;"0",IF(LEFT(CP68,1)="1",3.0,CQ68),$D$5+$E$5*(DG68*CZ68/($K$5*1000))+$F$5*(DG68*CZ68/($K$5*1000))*MAX(MIN(CN68,$J$5),$I$5)*MAX(MIN(CN68,$J$5),$I$5)+$G$5*MAX(MIN(CN68,$J$5),$I$5)*(DG68*CZ68/($K$5*1000))+$H$5*(DG68*CZ68/($K$5*1000))*(DG68*CZ68/($K$5*1000)))</f>
        <v>0</v>
      </c>
      <c r="W68">
        <f>N68*(1000-(1000*0.61365*exp(17.502*AA68/(240.97+AA68))/(CZ68+DA68)+CU68)/2)/(1000*0.61365*exp(17.502*AA68/(240.97+AA68))/(CZ68+DA68)-CU68)</f>
        <v>0</v>
      </c>
      <c r="X68">
        <f>1/((CO68+1)/(U68/1.6)+1/(V68/1.37)) + CO68/((CO68+1)/(U68/1.6) + CO68/(V68/1.37))</f>
        <v>0</v>
      </c>
      <c r="Y68">
        <f>(CJ68*CM68)</f>
        <v>0</v>
      </c>
      <c r="Z68">
        <f>(DB68+(Y68+2*0.95*5.67E-8*(((DB68+$B$7)+273)^4-(DB68+273)^4)-44100*N68)/(1.84*29.3*V68+8*0.95*5.67E-8*(DB68+273)^3))</f>
        <v>0</v>
      </c>
      <c r="AA68">
        <f>($C$7*DC68+$D$7*DD68+$E$7*Z68)</f>
        <v>0</v>
      </c>
      <c r="AB68">
        <f>0.61365*exp(17.502*AA68/(240.97+AA68))</f>
        <v>0</v>
      </c>
      <c r="AC68">
        <f>(AD68/AE68*100)</f>
        <v>0</v>
      </c>
      <c r="AD68">
        <f>CU68*(CZ68+DA68)/1000</f>
        <v>0</v>
      </c>
      <c r="AE68">
        <f>0.61365*exp(17.502*DB68/(240.97+DB68))</f>
        <v>0</v>
      </c>
      <c r="AF68">
        <f>(AB68-CU68*(CZ68+DA68)/1000)</f>
        <v>0</v>
      </c>
      <c r="AG68">
        <f>(-N68*44100)</f>
        <v>0</v>
      </c>
      <c r="AH68">
        <f>2*29.3*V68*0.92*(DB68-AA68)</f>
        <v>0</v>
      </c>
      <c r="AI68">
        <f>2*0.95*5.67E-8*(((DB68+$B$7)+273)^4-(AA68+273)^4)</f>
        <v>0</v>
      </c>
      <c r="AJ68">
        <f>Y68+AI68+AG68+AH68</f>
        <v>0</v>
      </c>
      <c r="AK68">
        <v>0</v>
      </c>
      <c r="AL68">
        <v>0</v>
      </c>
      <c r="AM68">
        <f>IF(AK68*$H$13&gt;=AO68,1.0,(AO68/(AO68-AK68*$H$13)))</f>
        <v>0</v>
      </c>
      <c r="AN68">
        <f>(AM68-1)*100</f>
        <v>0</v>
      </c>
      <c r="AO68">
        <f>MAX(0,($B$13+$C$13*DG68)/(1+$D$13*DG68)*CZ68/(DB68+273)*$E$13)</f>
        <v>0</v>
      </c>
      <c r="AP68" t="s">
        <v>402</v>
      </c>
      <c r="AQ68">
        <v>0</v>
      </c>
      <c r="AR68">
        <v>0</v>
      </c>
      <c r="AS68">
        <v>0</v>
      </c>
      <c r="AT68">
        <f>1-AR68/AS68</f>
        <v>0</v>
      </c>
      <c r="AU68">
        <v>-1</v>
      </c>
      <c r="AV68" t="s">
        <v>625</v>
      </c>
      <c r="AW68">
        <v>10467.3</v>
      </c>
      <c r="AX68">
        <v>619.4144297191417</v>
      </c>
      <c r="AY68">
        <v>884.87</v>
      </c>
      <c r="AZ68">
        <f>1-AX68/AY68</f>
        <v>0</v>
      </c>
      <c r="BA68">
        <v>0.5</v>
      </c>
      <c r="BB68">
        <f>CK68</f>
        <v>0</v>
      </c>
      <c r="BC68">
        <f>P68</f>
        <v>0</v>
      </c>
      <c r="BD68">
        <f>AZ68*BA68*BB68</f>
        <v>0</v>
      </c>
      <c r="BE68">
        <f>(BC68-AU68)/BB68</f>
        <v>0</v>
      </c>
      <c r="BF68">
        <f>(AS68-AY68)/AY68</f>
        <v>0</v>
      </c>
      <c r="BG68">
        <f>AR68/(AT68+AR68/AY68)</f>
        <v>0</v>
      </c>
      <c r="BH68" t="s">
        <v>402</v>
      </c>
      <c r="BI68">
        <v>0</v>
      </c>
      <c r="BJ68">
        <f>IF(BI68&lt;&gt;0, BI68, BG68)</f>
        <v>0</v>
      </c>
      <c r="BK68">
        <f>1-BJ68/AY68</f>
        <v>0</v>
      </c>
      <c r="BL68">
        <f>(AY68-AX68)/(AY68-BJ68)</f>
        <v>0</v>
      </c>
      <c r="BM68">
        <f>(AS68-AY68)/(AS68-BJ68)</f>
        <v>0</v>
      </c>
      <c r="BN68">
        <f>(AY68-AX68)/(AY68-AR68)</f>
        <v>0</v>
      </c>
      <c r="BO68">
        <f>(AS68-AY68)/(AS68-AR68)</f>
        <v>0</v>
      </c>
      <c r="BP68">
        <f>(BL68*BJ68/AX68)</f>
        <v>0</v>
      </c>
      <c r="BQ68">
        <f>(1-BP68)</f>
        <v>0</v>
      </c>
      <c r="BR68" t="s">
        <v>402</v>
      </c>
      <c r="BS68" t="s">
        <v>402</v>
      </c>
      <c r="BT68" t="s">
        <v>402</v>
      </c>
      <c r="BU68" t="s">
        <v>402</v>
      </c>
      <c r="BV68" t="s">
        <v>402</v>
      </c>
      <c r="BW68" t="s">
        <v>402</v>
      </c>
      <c r="BX68" t="s">
        <v>402</v>
      </c>
      <c r="BY68" t="s">
        <v>402</v>
      </c>
      <c r="BZ68" t="s">
        <v>402</v>
      </c>
      <c r="CA68" t="s">
        <v>402</v>
      </c>
      <c r="CB68" t="s">
        <v>402</v>
      </c>
      <c r="CC68" t="s">
        <v>402</v>
      </c>
      <c r="CD68" t="s">
        <v>402</v>
      </c>
      <c r="CE68" t="s">
        <v>402</v>
      </c>
      <c r="CF68" t="s">
        <v>402</v>
      </c>
      <c r="CG68" t="s">
        <v>402</v>
      </c>
      <c r="CH68" t="s">
        <v>402</v>
      </c>
      <c r="CI68" t="s">
        <v>402</v>
      </c>
      <c r="CJ68">
        <f>$B$11*DH68+$C$11*DI68+$F$11*DT68*(1-DW68)</f>
        <v>0</v>
      </c>
      <c r="CK68">
        <f>CJ68*CL68</f>
        <v>0</v>
      </c>
      <c r="CL68">
        <f>($B$11*$D$9+$C$11*$D$9+$F$11*((EG68+DY68)/MAX(EG68+DY68+EH68, 0.1)*$I$9+EH68/MAX(EG68+DY68+EH68, 0.1)*$J$9))/($B$11+$C$11+$F$11)</f>
        <v>0</v>
      </c>
      <c r="CM68">
        <f>($B$11*$K$9+$C$11*$K$9+$F$11*((EG68+DY68)/MAX(EG68+DY68+EH68, 0.1)*$P$9+EH68/MAX(EG68+DY68+EH68, 0.1)*$Q$9))/($B$11+$C$11+$F$11)</f>
        <v>0</v>
      </c>
      <c r="CN68">
        <v>6</v>
      </c>
      <c r="CO68">
        <v>0.5</v>
      </c>
      <c r="CP68" t="s">
        <v>404</v>
      </c>
      <c r="CQ68">
        <v>2</v>
      </c>
      <c r="CR68">
        <v>1657903591.6</v>
      </c>
      <c r="CS68">
        <v>1197.664</v>
      </c>
      <c r="CT68">
        <v>1221.04</v>
      </c>
      <c r="CU68">
        <v>21.2442</v>
      </c>
      <c r="CV68">
        <v>17.4707</v>
      </c>
      <c r="CW68">
        <v>1174.78</v>
      </c>
      <c r="CX68">
        <v>18.7022</v>
      </c>
      <c r="CY68">
        <v>600.176</v>
      </c>
      <c r="CZ68">
        <v>101.423</v>
      </c>
      <c r="DA68">
        <v>0.100046</v>
      </c>
      <c r="DB68">
        <v>25.6479</v>
      </c>
      <c r="DC68">
        <v>24.9671</v>
      </c>
      <c r="DD68">
        <v>999.9</v>
      </c>
      <c r="DE68">
        <v>0</v>
      </c>
      <c r="DF68">
        <v>0</v>
      </c>
      <c r="DG68">
        <v>9993.75</v>
      </c>
      <c r="DH68">
        <v>0</v>
      </c>
      <c r="DI68">
        <v>1940.21</v>
      </c>
      <c r="DJ68">
        <v>-23.5299</v>
      </c>
      <c r="DK68">
        <v>1223.51</v>
      </c>
      <c r="DL68">
        <v>1242.75</v>
      </c>
      <c r="DM68">
        <v>3.77347</v>
      </c>
      <c r="DN68">
        <v>1221.04</v>
      </c>
      <c r="DO68">
        <v>17.4707</v>
      </c>
      <c r="DP68">
        <v>2.15465</v>
      </c>
      <c r="DQ68">
        <v>1.77193</v>
      </c>
      <c r="DR68">
        <v>18.629</v>
      </c>
      <c r="DS68">
        <v>15.5413</v>
      </c>
      <c r="DT68">
        <v>1500.11</v>
      </c>
      <c r="DU68">
        <v>0.972996</v>
      </c>
      <c r="DV68">
        <v>0.0270037</v>
      </c>
      <c r="DW68">
        <v>0</v>
      </c>
      <c r="DX68">
        <v>762.388</v>
      </c>
      <c r="DY68">
        <v>4.99931</v>
      </c>
      <c r="DZ68">
        <v>18959</v>
      </c>
      <c r="EA68">
        <v>13260.2</v>
      </c>
      <c r="EB68">
        <v>38.062</v>
      </c>
      <c r="EC68">
        <v>40.375</v>
      </c>
      <c r="ED68">
        <v>38.625</v>
      </c>
      <c r="EE68">
        <v>39.25</v>
      </c>
      <c r="EF68">
        <v>39.437</v>
      </c>
      <c r="EG68">
        <v>1454.74</v>
      </c>
      <c r="EH68">
        <v>40.37</v>
      </c>
      <c r="EI68">
        <v>0</v>
      </c>
      <c r="EJ68">
        <v>107.2999999523163</v>
      </c>
      <c r="EK68">
        <v>0</v>
      </c>
      <c r="EL68">
        <v>619.4144297191417</v>
      </c>
      <c r="EM68">
        <v>1.043686874616495</v>
      </c>
      <c r="EN68">
        <v>-57.74495908721169</v>
      </c>
      <c r="EO68">
        <v>25745.08429243008</v>
      </c>
      <c r="EP68">
        <v>15</v>
      </c>
      <c r="EQ68">
        <v>1657903619.1</v>
      </c>
      <c r="ER68" t="s">
        <v>626</v>
      </c>
      <c r="ES68">
        <v>1657903619.1</v>
      </c>
      <c r="ET68">
        <v>1657903125.6</v>
      </c>
      <c r="EU68">
        <v>43</v>
      </c>
      <c r="EV68">
        <v>0.026</v>
      </c>
      <c r="EW68">
        <v>-0.001</v>
      </c>
      <c r="EX68">
        <v>22.884</v>
      </c>
      <c r="EY68">
        <v>2.306</v>
      </c>
      <c r="EZ68">
        <v>1222</v>
      </c>
      <c r="FA68">
        <v>17</v>
      </c>
      <c r="FB68">
        <v>0.1</v>
      </c>
      <c r="FC68">
        <v>0.02</v>
      </c>
      <c r="FD68">
        <v>-11.56296388232782</v>
      </c>
      <c r="FE68">
        <v>-0.06252258593753057</v>
      </c>
      <c r="FF68">
        <v>61.52918139306323</v>
      </c>
      <c r="FG68">
        <v>1</v>
      </c>
      <c r="FH68">
        <v>2.327179309243439</v>
      </c>
      <c r="FI68">
        <v>-0.003187330645492151</v>
      </c>
      <c r="FJ68">
        <v>3.011423581800868</v>
      </c>
      <c r="FK68">
        <v>1</v>
      </c>
      <c r="FL68">
        <v>2</v>
      </c>
      <c r="FM68">
        <v>2</v>
      </c>
      <c r="FN68" t="s">
        <v>406</v>
      </c>
      <c r="FO68">
        <v>3.17925</v>
      </c>
      <c r="FP68">
        <v>2.79695</v>
      </c>
      <c r="FQ68">
        <v>0.213739</v>
      </c>
      <c r="FR68">
        <v>0.219899</v>
      </c>
      <c r="FS68">
        <v>0.102161</v>
      </c>
      <c r="FT68">
        <v>0.0975504</v>
      </c>
      <c r="FU68">
        <v>24652.7</v>
      </c>
      <c r="FV68">
        <v>19386.5</v>
      </c>
      <c r="FW68">
        <v>29427</v>
      </c>
      <c r="FX68">
        <v>24294.5</v>
      </c>
      <c r="FY68">
        <v>33731.4</v>
      </c>
      <c r="FZ68">
        <v>32028.6</v>
      </c>
      <c r="GA68">
        <v>41289.6</v>
      </c>
      <c r="GB68">
        <v>39648.3</v>
      </c>
      <c r="GC68">
        <v>2.18565</v>
      </c>
      <c r="GD68">
        <v>1.88948</v>
      </c>
      <c r="GE68">
        <v>0.0642836</v>
      </c>
      <c r="GF68">
        <v>0</v>
      </c>
      <c r="GG68">
        <v>23.9114</v>
      </c>
      <c r="GH68">
        <v>999.9</v>
      </c>
      <c r="GI68">
        <v>39.3</v>
      </c>
      <c r="GJ68">
        <v>33.5</v>
      </c>
      <c r="GK68">
        <v>20.1323</v>
      </c>
      <c r="GL68">
        <v>62.8462</v>
      </c>
      <c r="GM68">
        <v>39.4752</v>
      </c>
      <c r="GN68">
        <v>1</v>
      </c>
      <c r="GO68">
        <v>-0.0815396</v>
      </c>
      <c r="GP68">
        <v>0.324069</v>
      </c>
      <c r="GQ68">
        <v>20.263</v>
      </c>
      <c r="GR68">
        <v>5.22777</v>
      </c>
      <c r="GS68">
        <v>11.9075</v>
      </c>
      <c r="GT68">
        <v>4.9642</v>
      </c>
      <c r="GU68">
        <v>3.292</v>
      </c>
      <c r="GV68">
        <v>9999</v>
      </c>
      <c r="GW68">
        <v>9999</v>
      </c>
      <c r="GX68">
        <v>9999</v>
      </c>
      <c r="GY68">
        <v>999.9</v>
      </c>
      <c r="GZ68">
        <v>1.87706</v>
      </c>
      <c r="HA68">
        <v>1.87533</v>
      </c>
      <c r="HB68">
        <v>1.87408</v>
      </c>
      <c r="HC68">
        <v>1.87324</v>
      </c>
      <c r="HD68">
        <v>1.8747</v>
      </c>
      <c r="HE68">
        <v>1.86966</v>
      </c>
      <c r="HF68">
        <v>1.87391</v>
      </c>
      <c r="HG68">
        <v>1.879</v>
      </c>
      <c r="HH68">
        <v>0</v>
      </c>
      <c r="HI68">
        <v>0</v>
      </c>
      <c r="HJ68">
        <v>0</v>
      </c>
      <c r="HK68">
        <v>0</v>
      </c>
      <c r="HL68" t="s">
        <v>407</v>
      </c>
      <c r="HM68" t="s">
        <v>408</v>
      </c>
      <c r="HN68" t="s">
        <v>409</v>
      </c>
      <c r="HO68" t="s">
        <v>410</v>
      </c>
      <c r="HP68" t="s">
        <v>410</v>
      </c>
      <c r="HQ68" t="s">
        <v>409</v>
      </c>
      <c r="HR68">
        <v>0</v>
      </c>
      <c r="HS68">
        <v>100</v>
      </c>
      <c r="HT68">
        <v>100</v>
      </c>
      <c r="HU68">
        <v>22.884</v>
      </c>
      <c r="HV68">
        <v>2.542</v>
      </c>
      <c r="HW68">
        <v>11.50011937730214</v>
      </c>
      <c r="HX68">
        <v>0.01542267289107943</v>
      </c>
      <c r="HY68">
        <v>-6.329640684948402E-06</v>
      </c>
      <c r="HZ68">
        <v>1.140810577693691E-09</v>
      </c>
      <c r="IA68">
        <v>1.146294520648169</v>
      </c>
      <c r="IB68">
        <v>0.1101198971779786</v>
      </c>
      <c r="IC68">
        <v>-0.003534826394514762</v>
      </c>
      <c r="ID68">
        <v>8.753130318969657E-05</v>
      </c>
      <c r="IE68">
        <v>-6</v>
      </c>
      <c r="IF68">
        <v>1975</v>
      </c>
      <c r="IG68">
        <v>-0</v>
      </c>
      <c r="IH68">
        <v>19</v>
      </c>
      <c r="II68">
        <v>1.3</v>
      </c>
      <c r="IJ68">
        <v>7.8</v>
      </c>
      <c r="IK68">
        <v>2.61719</v>
      </c>
      <c r="IL68">
        <v>2.41943</v>
      </c>
      <c r="IM68">
        <v>1.42578</v>
      </c>
      <c r="IN68">
        <v>2.27783</v>
      </c>
      <c r="IO68">
        <v>1.54785</v>
      </c>
      <c r="IP68">
        <v>2.2937</v>
      </c>
      <c r="IQ68">
        <v>35.6148</v>
      </c>
      <c r="IR68">
        <v>14.2371</v>
      </c>
      <c r="IS68">
        <v>18</v>
      </c>
      <c r="IT68">
        <v>629.466</v>
      </c>
      <c r="IU68">
        <v>424.786</v>
      </c>
      <c r="IV68">
        <v>23.9504</v>
      </c>
      <c r="IW68">
        <v>26.1844</v>
      </c>
      <c r="IX68">
        <v>30</v>
      </c>
      <c r="IY68">
        <v>26.1059</v>
      </c>
      <c r="IZ68">
        <v>26.043</v>
      </c>
      <c r="JA68">
        <v>52.3973</v>
      </c>
      <c r="JB68">
        <v>12.5337</v>
      </c>
      <c r="JC68">
        <v>33.1251</v>
      </c>
      <c r="JD68">
        <v>23.9759</v>
      </c>
      <c r="JE68">
        <v>1221.78</v>
      </c>
      <c r="JF68">
        <v>17.4564</v>
      </c>
      <c r="JG68">
        <v>96.83669999999999</v>
      </c>
      <c r="JH68">
        <v>100.862</v>
      </c>
    </row>
    <row r="69" spans="1:268">
      <c r="A69">
        <v>53</v>
      </c>
      <c r="B69">
        <v>1657903695.1</v>
      </c>
      <c r="C69">
        <v>8095.5</v>
      </c>
      <c r="D69" t="s">
        <v>627</v>
      </c>
      <c r="E69" t="s">
        <v>628</v>
      </c>
      <c r="F69" t="s">
        <v>396</v>
      </c>
      <c r="G69" t="s">
        <v>397</v>
      </c>
      <c r="H69" t="s">
        <v>398</v>
      </c>
      <c r="J69" t="s">
        <v>399</v>
      </c>
      <c r="K69" t="s">
        <v>502</v>
      </c>
      <c r="L69" t="s">
        <v>401</v>
      </c>
      <c r="M69">
        <v>1657903695.1</v>
      </c>
      <c r="N69">
        <f>(O69)/1000</f>
        <v>0</v>
      </c>
      <c r="O69">
        <f>1000*CY69*AM69*(CU69-CV69)/(100*CN69*(1000-AM69*CU69))</f>
        <v>0</v>
      </c>
      <c r="P69">
        <f>CY69*AM69*(CT69-CS69*(1000-AM69*CV69)/(1000-AM69*CU69))/(100*CN69)</f>
        <v>0</v>
      </c>
      <c r="Q69">
        <f>CS69 - IF(AM69&gt;1, P69*CN69*100.0/(AO69*DG69), 0)</f>
        <v>0</v>
      </c>
      <c r="R69">
        <f>((X69-N69/2)*Q69-P69)/(X69+N69/2)</f>
        <v>0</v>
      </c>
      <c r="S69">
        <f>R69*(CZ69+DA69)/1000.0</f>
        <v>0</v>
      </c>
      <c r="T69">
        <f>(CS69 - IF(AM69&gt;1, P69*CN69*100.0/(AO69*DG69), 0))*(CZ69+DA69)/1000.0</f>
        <v>0</v>
      </c>
      <c r="U69">
        <f>2.0/((1/W69-1/V69)+SIGN(W69)*SQRT((1/W69-1/V69)*(1/W69-1/V69) + 4*CO69/((CO69+1)*(CO69+1))*(2*1/W69*1/V69-1/V69*1/V69)))</f>
        <v>0</v>
      </c>
      <c r="V69">
        <f>IF(LEFT(CP69,1)&lt;&gt;"0",IF(LEFT(CP69,1)="1",3.0,CQ69),$D$5+$E$5*(DG69*CZ69/($K$5*1000))+$F$5*(DG69*CZ69/($K$5*1000))*MAX(MIN(CN69,$J$5),$I$5)*MAX(MIN(CN69,$J$5),$I$5)+$G$5*MAX(MIN(CN69,$J$5),$I$5)*(DG69*CZ69/($K$5*1000))+$H$5*(DG69*CZ69/($K$5*1000))*(DG69*CZ69/($K$5*1000)))</f>
        <v>0</v>
      </c>
      <c r="W69">
        <f>N69*(1000-(1000*0.61365*exp(17.502*AA69/(240.97+AA69))/(CZ69+DA69)+CU69)/2)/(1000*0.61365*exp(17.502*AA69/(240.97+AA69))/(CZ69+DA69)-CU69)</f>
        <v>0</v>
      </c>
      <c r="X69">
        <f>1/((CO69+1)/(U69/1.6)+1/(V69/1.37)) + CO69/((CO69+1)/(U69/1.6) + CO69/(V69/1.37))</f>
        <v>0</v>
      </c>
      <c r="Y69">
        <f>(CJ69*CM69)</f>
        <v>0</v>
      </c>
      <c r="Z69">
        <f>(DB69+(Y69+2*0.95*5.67E-8*(((DB69+$B$7)+273)^4-(DB69+273)^4)-44100*N69)/(1.84*29.3*V69+8*0.95*5.67E-8*(DB69+273)^3))</f>
        <v>0</v>
      </c>
      <c r="AA69">
        <f>($C$7*DC69+$D$7*DD69+$E$7*Z69)</f>
        <v>0</v>
      </c>
      <c r="AB69">
        <f>0.61365*exp(17.502*AA69/(240.97+AA69))</f>
        <v>0</v>
      </c>
      <c r="AC69">
        <f>(AD69/AE69*100)</f>
        <v>0</v>
      </c>
      <c r="AD69">
        <f>CU69*(CZ69+DA69)/1000</f>
        <v>0</v>
      </c>
      <c r="AE69">
        <f>0.61365*exp(17.502*DB69/(240.97+DB69))</f>
        <v>0</v>
      </c>
      <c r="AF69">
        <f>(AB69-CU69*(CZ69+DA69)/1000)</f>
        <v>0</v>
      </c>
      <c r="AG69">
        <f>(-N69*44100)</f>
        <v>0</v>
      </c>
      <c r="AH69">
        <f>2*29.3*V69*0.92*(DB69-AA69)</f>
        <v>0</v>
      </c>
      <c r="AI69">
        <f>2*0.95*5.67E-8*(((DB69+$B$7)+273)^4-(AA69+273)^4)</f>
        <v>0</v>
      </c>
      <c r="AJ69">
        <f>Y69+AI69+AG69+AH69</f>
        <v>0</v>
      </c>
      <c r="AK69">
        <v>0</v>
      </c>
      <c r="AL69">
        <v>0</v>
      </c>
      <c r="AM69">
        <f>IF(AK69*$H$13&gt;=AO69,1.0,(AO69/(AO69-AK69*$H$13)))</f>
        <v>0</v>
      </c>
      <c r="AN69">
        <f>(AM69-1)*100</f>
        <v>0</v>
      </c>
      <c r="AO69">
        <f>MAX(0,($B$13+$C$13*DG69)/(1+$D$13*DG69)*CZ69/(DB69+273)*$E$13)</f>
        <v>0</v>
      </c>
      <c r="AP69" t="s">
        <v>402</v>
      </c>
      <c r="AQ69">
        <v>0</v>
      </c>
      <c r="AR69">
        <v>0</v>
      </c>
      <c r="AS69">
        <v>0</v>
      </c>
      <c r="AT69">
        <f>1-AR69/AS69</f>
        <v>0</v>
      </c>
      <c r="AU69">
        <v>-1</v>
      </c>
      <c r="AV69" t="s">
        <v>629</v>
      </c>
      <c r="AW69">
        <v>10471</v>
      </c>
      <c r="AX69">
        <v>620.9108180674024</v>
      </c>
      <c r="AY69">
        <v>888.51</v>
      </c>
      <c r="AZ69">
        <f>1-AX69/AY69</f>
        <v>0</v>
      </c>
      <c r="BA69">
        <v>0.5</v>
      </c>
      <c r="BB69">
        <f>CK69</f>
        <v>0</v>
      </c>
      <c r="BC69">
        <f>P69</f>
        <v>0</v>
      </c>
      <c r="BD69">
        <f>AZ69*BA69*BB69</f>
        <v>0</v>
      </c>
      <c r="BE69">
        <f>(BC69-AU69)/BB69</f>
        <v>0</v>
      </c>
      <c r="BF69">
        <f>(AS69-AY69)/AY69</f>
        <v>0</v>
      </c>
      <c r="BG69">
        <f>AR69/(AT69+AR69/AY69)</f>
        <v>0</v>
      </c>
      <c r="BH69" t="s">
        <v>402</v>
      </c>
      <c r="BI69">
        <v>0</v>
      </c>
      <c r="BJ69">
        <f>IF(BI69&lt;&gt;0, BI69, BG69)</f>
        <v>0</v>
      </c>
      <c r="BK69">
        <f>1-BJ69/AY69</f>
        <v>0</v>
      </c>
      <c r="BL69">
        <f>(AY69-AX69)/(AY69-BJ69)</f>
        <v>0</v>
      </c>
      <c r="BM69">
        <f>(AS69-AY69)/(AS69-BJ69)</f>
        <v>0</v>
      </c>
      <c r="BN69">
        <f>(AY69-AX69)/(AY69-AR69)</f>
        <v>0</v>
      </c>
      <c r="BO69">
        <f>(AS69-AY69)/(AS69-AR69)</f>
        <v>0</v>
      </c>
      <c r="BP69">
        <f>(BL69*BJ69/AX69)</f>
        <v>0</v>
      </c>
      <c r="BQ69">
        <f>(1-BP69)</f>
        <v>0</v>
      </c>
      <c r="BR69" t="s">
        <v>402</v>
      </c>
      <c r="BS69" t="s">
        <v>402</v>
      </c>
      <c r="BT69" t="s">
        <v>402</v>
      </c>
      <c r="BU69" t="s">
        <v>402</v>
      </c>
      <c r="BV69" t="s">
        <v>402</v>
      </c>
      <c r="BW69" t="s">
        <v>402</v>
      </c>
      <c r="BX69" t="s">
        <v>402</v>
      </c>
      <c r="BY69" t="s">
        <v>402</v>
      </c>
      <c r="BZ69" t="s">
        <v>402</v>
      </c>
      <c r="CA69" t="s">
        <v>402</v>
      </c>
      <c r="CB69" t="s">
        <v>402</v>
      </c>
      <c r="CC69" t="s">
        <v>402</v>
      </c>
      <c r="CD69" t="s">
        <v>402</v>
      </c>
      <c r="CE69" t="s">
        <v>402</v>
      </c>
      <c r="CF69" t="s">
        <v>402</v>
      </c>
      <c r="CG69" t="s">
        <v>402</v>
      </c>
      <c r="CH69" t="s">
        <v>402</v>
      </c>
      <c r="CI69" t="s">
        <v>402</v>
      </c>
      <c r="CJ69">
        <f>$B$11*DH69+$C$11*DI69+$F$11*DT69*(1-DW69)</f>
        <v>0</v>
      </c>
      <c r="CK69">
        <f>CJ69*CL69</f>
        <v>0</v>
      </c>
      <c r="CL69">
        <f>($B$11*$D$9+$C$11*$D$9+$F$11*((EG69+DY69)/MAX(EG69+DY69+EH69, 0.1)*$I$9+EH69/MAX(EG69+DY69+EH69, 0.1)*$J$9))/($B$11+$C$11+$F$11)</f>
        <v>0</v>
      </c>
      <c r="CM69">
        <f>($B$11*$K$9+$C$11*$K$9+$F$11*((EG69+DY69)/MAX(EG69+DY69+EH69, 0.1)*$P$9+EH69/MAX(EG69+DY69+EH69, 0.1)*$Q$9))/($B$11+$C$11+$F$11)</f>
        <v>0</v>
      </c>
      <c r="CN69">
        <v>6</v>
      </c>
      <c r="CO69">
        <v>0.5</v>
      </c>
      <c r="CP69" t="s">
        <v>404</v>
      </c>
      <c r="CQ69">
        <v>2</v>
      </c>
      <c r="CR69">
        <v>1657903695.1</v>
      </c>
      <c r="CS69">
        <v>1496.598</v>
      </c>
      <c r="CT69">
        <v>1522.08</v>
      </c>
      <c r="CU69">
        <v>21.2371</v>
      </c>
      <c r="CV69">
        <v>17.4229</v>
      </c>
      <c r="CW69">
        <v>1472.33</v>
      </c>
      <c r="CX69">
        <v>18.6956</v>
      </c>
      <c r="CY69">
        <v>600.17</v>
      </c>
      <c r="CZ69">
        <v>101.419</v>
      </c>
      <c r="DA69">
        <v>0.09986449999999999</v>
      </c>
      <c r="DB69">
        <v>25.6684</v>
      </c>
      <c r="DC69">
        <v>25.1044</v>
      </c>
      <c r="DD69">
        <v>999.9</v>
      </c>
      <c r="DE69">
        <v>0</v>
      </c>
      <c r="DF69">
        <v>0</v>
      </c>
      <c r="DG69">
        <v>10012.5</v>
      </c>
      <c r="DH69">
        <v>0</v>
      </c>
      <c r="DI69">
        <v>1940.72</v>
      </c>
      <c r="DJ69">
        <v>-25.597</v>
      </c>
      <c r="DK69">
        <v>1528.96</v>
      </c>
      <c r="DL69">
        <v>1549.07</v>
      </c>
      <c r="DM69">
        <v>3.81422</v>
      </c>
      <c r="DN69">
        <v>1522.08</v>
      </c>
      <c r="DO69">
        <v>17.4229</v>
      </c>
      <c r="DP69">
        <v>2.15384</v>
      </c>
      <c r="DQ69">
        <v>1.76701</v>
      </c>
      <c r="DR69">
        <v>18.6231</v>
      </c>
      <c r="DS69">
        <v>15.498</v>
      </c>
      <c r="DT69">
        <v>1500.11</v>
      </c>
      <c r="DU69">
        <v>0.973012</v>
      </c>
      <c r="DV69">
        <v>0.0269884</v>
      </c>
      <c r="DW69">
        <v>0</v>
      </c>
      <c r="DX69">
        <v>765.115</v>
      </c>
      <c r="DY69">
        <v>4.99931</v>
      </c>
      <c r="DZ69">
        <v>19044.7</v>
      </c>
      <c r="EA69">
        <v>13260.3</v>
      </c>
      <c r="EB69">
        <v>36.875</v>
      </c>
      <c r="EC69">
        <v>39</v>
      </c>
      <c r="ED69">
        <v>37.5</v>
      </c>
      <c r="EE69">
        <v>37.812</v>
      </c>
      <c r="EF69">
        <v>38.25</v>
      </c>
      <c r="EG69">
        <v>1454.76</v>
      </c>
      <c r="EH69">
        <v>40.35</v>
      </c>
      <c r="EI69">
        <v>0</v>
      </c>
      <c r="EJ69">
        <v>103.2999999523163</v>
      </c>
      <c r="EK69">
        <v>0</v>
      </c>
      <c r="EL69">
        <v>620.9108180674024</v>
      </c>
      <c r="EM69">
        <v>1.060605383497035</v>
      </c>
      <c r="EN69">
        <v>-58.03255261482719</v>
      </c>
      <c r="EO69">
        <v>25685.63459469132</v>
      </c>
      <c r="EP69">
        <v>15</v>
      </c>
      <c r="EQ69">
        <v>1657903729.6</v>
      </c>
      <c r="ER69" t="s">
        <v>630</v>
      </c>
      <c r="ES69">
        <v>1657903729.6</v>
      </c>
      <c r="ET69">
        <v>1657903125.6</v>
      </c>
      <c r="EU69">
        <v>44</v>
      </c>
      <c r="EV69">
        <v>0.006</v>
      </c>
      <c r="EW69">
        <v>-0.001</v>
      </c>
      <c r="EX69">
        <v>24.268</v>
      </c>
      <c r="EY69">
        <v>2.306</v>
      </c>
      <c r="EZ69">
        <v>1522</v>
      </c>
      <c r="FA69">
        <v>17</v>
      </c>
      <c r="FB69">
        <v>0.11</v>
      </c>
      <c r="FC69">
        <v>0.02</v>
      </c>
      <c r="FD69">
        <v>-11.81383275204689</v>
      </c>
      <c r="FE69">
        <v>-0.06768143516984207</v>
      </c>
      <c r="FF69">
        <v>61.52651461867632</v>
      </c>
      <c r="FG69">
        <v>1</v>
      </c>
      <c r="FH69">
        <v>2.332092664681323</v>
      </c>
      <c r="FI69">
        <v>-0.00298757932631149</v>
      </c>
      <c r="FJ69">
        <v>3.000942354145559</v>
      </c>
      <c r="FK69">
        <v>1</v>
      </c>
      <c r="FL69">
        <v>2</v>
      </c>
      <c r="FM69">
        <v>2</v>
      </c>
      <c r="FN69" t="s">
        <v>406</v>
      </c>
      <c r="FO69">
        <v>3.17927</v>
      </c>
      <c r="FP69">
        <v>2.79693</v>
      </c>
      <c r="FQ69">
        <v>0.245737</v>
      </c>
      <c r="FR69">
        <v>0.251736</v>
      </c>
      <c r="FS69">
        <v>0.102137</v>
      </c>
      <c r="FT69">
        <v>0.0973623</v>
      </c>
      <c r="FU69">
        <v>23652.4</v>
      </c>
      <c r="FV69">
        <v>18598.1</v>
      </c>
      <c r="FW69">
        <v>29429.3</v>
      </c>
      <c r="FX69">
        <v>24297</v>
      </c>
      <c r="FY69">
        <v>33735.5</v>
      </c>
      <c r="FZ69">
        <v>32039.7</v>
      </c>
      <c r="GA69">
        <v>41291.9</v>
      </c>
      <c r="GB69">
        <v>39652.2</v>
      </c>
      <c r="GC69">
        <v>2.18565</v>
      </c>
      <c r="GD69">
        <v>1.89288</v>
      </c>
      <c r="GE69">
        <v>0.0430197</v>
      </c>
      <c r="GF69">
        <v>0</v>
      </c>
      <c r="GG69">
        <v>24.3983</v>
      </c>
      <c r="GH69">
        <v>999.9</v>
      </c>
      <c r="GI69">
        <v>39.8</v>
      </c>
      <c r="GJ69">
        <v>33.4</v>
      </c>
      <c r="GK69">
        <v>20.277</v>
      </c>
      <c r="GL69">
        <v>62.2862</v>
      </c>
      <c r="GM69">
        <v>39.3349</v>
      </c>
      <c r="GN69">
        <v>1</v>
      </c>
      <c r="GO69">
        <v>-0.0812068</v>
      </c>
      <c r="GP69">
        <v>2.28864</v>
      </c>
      <c r="GQ69">
        <v>20.2465</v>
      </c>
      <c r="GR69">
        <v>5.22598</v>
      </c>
      <c r="GS69">
        <v>11.9081</v>
      </c>
      <c r="GT69">
        <v>4.9643</v>
      </c>
      <c r="GU69">
        <v>3.292</v>
      </c>
      <c r="GV69">
        <v>9999</v>
      </c>
      <c r="GW69">
        <v>9999</v>
      </c>
      <c r="GX69">
        <v>9999</v>
      </c>
      <c r="GY69">
        <v>999.9</v>
      </c>
      <c r="GZ69">
        <v>1.87709</v>
      </c>
      <c r="HA69">
        <v>1.87533</v>
      </c>
      <c r="HB69">
        <v>1.87408</v>
      </c>
      <c r="HC69">
        <v>1.8732</v>
      </c>
      <c r="HD69">
        <v>1.87469</v>
      </c>
      <c r="HE69">
        <v>1.86966</v>
      </c>
      <c r="HF69">
        <v>1.87387</v>
      </c>
      <c r="HG69">
        <v>1.87897</v>
      </c>
      <c r="HH69">
        <v>0</v>
      </c>
      <c r="HI69">
        <v>0</v>
      </c>
      <c r="HJ69">
        <v>0</v>
      </c>
      <c r="HK69">
        <v>0</v>
      </c>
      <c r="HL69" t="s">
        <v>407</v>
      </c>
      <c r="HM69" t="s">
        <v>408</v>
      </c>
      <c r="HN69" t="s">
        <v>409</v>
      </c>
      <c r="HO69" t="s">
        <v>410</v>
      </c>
      <c r="HP69" t="s">
        <v>410</v>
      </c>
      <c r="HQ69" t="s">
        <v>409</v>
      </c>
      <c r="HR69">
        <v>0</v>
      </c>
      <c r="HS69">
        <v>100</v>
      </c>
      <c r="HT69">
        <v>100</v>
      </c>
      <c r="HU69">
        <v>24.268</v>
      </c>
      <c r="HV69">
        <v>2.5415</v>
      </c>
      <c r="HW69">
        <v>11.52546294103582</v>
      </c>
      <c r="HX69">
        <v>0.01542267289107943</v>
      </c>
      <c r="HY69">
        <v>-6.329640684948402E-06</v>
      </c>
      <c r="HZ69">
        <v>1.140810577693691E-09</v>
      </c>
      <c r="IA69">
        <v>1.146294520648169</v>
      </c>
      <c r="IB69">
        <v>0.1101198971779786</v>
      </c>
      <c r="IC69">
        <v>-0.003534826394514762</v>
      </c>
      <c r="ID69">
        <v>8.753130318969657E-05</v>
      </c>
      <c r="IE69">
        <v>-6</v>
      </c>
      <c r="IF69">
        <v>1975</v>
      </c>
      <c r="IG69">
        <v>-0</v>
      </c>
      <c r="IH69">
        <v>19</v>
      </c>
      <c r="II69">
        <v>1.3</v>
      </c>
      <c r="IJ69">
        <v>9.5</v>
      </c>
      <c r="IK69">
        <v>3.13965</v>
      </c>
      <c r="IL69">
        <v>2.40601</v>
      </c>
      <c r="IM69">
        <v>1.42578</v>
      </c>
      <c r="IN69">
        <v>2.27783</v>
      </c>
      <c r="IO69">
        <v>1.54785</v>
      </c>
      <c r="IP69">
        <v>2.26807</v>
      </c>
      <c r="IQ69">
        <v>35.5451</v>
      </c>
      <c r="IR69">
        <v>14.2196</v>
      </c>
      <c r="IS69">
        <v>18</v>
      </c>
      <c r="IT69">
        <v>629.204</v>
      </c>
      <c r="IU69">
        <v>426.522</v>
      </c>
      <c r="IV69">
        <v>21.9999</v>
      </c>
      <c r="IW69">
        <v>26.1581</v>
      </c>
      <c r="IX69">
        <v>29.9999</v>
      </c>
      <c r="IY69">
        <v>26.0818</v>
      </c>
      <c r="IZ69">
        <v>26.0187</v>
      </c>
      <c r="JA69">
        <v>62.8606</v>
      </c>
      <c r="JB69">
        <v>14.0045</v>
      </c>
      <c r="JC69">
        <v>34.156</v>
      </c>
      <c r="JD69">
        <v>21.9051</v>
      </c>
      <c r="JE69">
        <v>1522.46</v>
      </c>
      <c r="JF69">
        <v>17.4291</v>
      </c>
      <c r="JG69">
        <v>96.84310000000001</v>
      </c>
      <c r="JH69">
        <v>100.872</v>
      </c>
    </row>
    <row r="70" spans="1:268">
      <c r="A70">
        <v>54</v>
      </c>
      <c r="B70">
        <v>1657903812.6</v>
      </c>
      <c r="C70">
        <v>8213</v>
      </c>
      <c r="D70" t="s">
        <v>631</v>
      </c>
      <c r="E70" t="s">
        <v>632</v>
      </c>
      <c r="F70" t="s">
        <v>396</v>
      </c>
      <c r="G70" t="s">
        <v>397</v>
      </c>
      <c r="H70" t="s">
        <v>398</v>
      </c>
      <c r="J70" t="s">
        <v>399</v>
      </c>
      <c r="K70" t="s">
        <v>502</v>
      </c>
      <c r="L70" t="s">
        <v>401</v>
      </c>
      <c r="M70">
        <v>1657903812.6</v>
      </c>
      <c r="N70">
        <f>(O70)/1000</f>
        <v>0</v>
      </c>
      <c r="O70">
        <f>1000*CY70*AM70*(CU70-CV70)/(100*CN70*(1000-AM70*CU70))</f>
        <v>0</v>
      </c>
      <c r="P70">
        <f>CY70*AM70*(CT70-CS70*(1000-AM70*CV70)/(1000-AM70*CU70))/(100*CN70)</f>
        <v>0</v>
      </c>
      <c r="Q70">
        <f>CS70 - IF(AM70&gt;1, P70*CN70*100.0/(AO70*DG70), 0)</f>
        <v>0</v>
      </c>
      <c r="R70">
        <f>((X70-N70/2)*Q70-P70)/(X70+N70/2)</f>
        <v>0</v>
      </c>
      <c r="S70">
        <f>R70*(CZ70+DA70)/1000.0</f>
        <v>0</v>
      </c>
      <c r="T70">
        <f>(CS70 - IF(AM70&gt;1, P70*CN70*100.0/(AO70*DG70), 0))*(CZ70+DA70)/1000.0</f>
        <v>0</v>
      </c>
      <c r="U70">
        <f>2.0/((1/W70-1/V70)+SIGN(W70)*SQRT((1/W70-1/V70)*(1/W70-1/V70) + 4*CO70/((CO70+1)*(CO70+1))*(2*1/W70*1/V70-1/V70*1/V70)))</f>
        <v>0</v>
      </c>
      <c r="V70">
        <f>IF(LEFT(CP70,1)&lt;&gt;"0",IF(LEFT(CP70,1)="1",3.0,CQ70),$D$5+$E$5*(DG70*CZ70/($K$5*1000))+$F$5*(DG70*CZ70/($K$5*1000))*MAX(MIN(CN70,$J$5),$I$5)*MAX(MIN(CN70,$J$5),$I$5)+$G$5*MAX(MIN(CN70,$J$5),$I$5)*(DG70*CZ70/($K$5*1000))+$H$5*(DG70*CZ70/($K$5*1000))*(DG70*CZ70/($K$5*1000)))</f>
        <v>0</v>
      </c>
      <c r="W70">
        <f>N70*(1000-(1000*0.61365*exp(17.502*AA70/(240.97+AA70))/(CZ70+DA70)+CU70)/2)/(1000*0.61365*exp(17.502*AA70/(240.97+AA70))/(CZ70+DA70)-CU70)</f>
        <v>0</v>
      </c>
      <c r="X70">
        <f>1/((CO70+1)/(U70/1.6)+1/(V70/1.37)) + CO70/((CO70+1)/(U70/1.6) + CO70/(V70/1.37))</f>
        <v>0</v>
      </c>
      <c r="Y70">
        <f>(CJ70*CM70)</f>
        <v>0</v>
      </c>
      <c r="Z70">
        <f>(DB70+(Y70+2*0.95*5.67E-8*(((DB70+$B$7)+273)^4-(DB70+273)^4)-44100*N70)/(1.84*29.3*V70+8*0.95*5.67E-8*(DB70+273)^3))</f>
        <v>0</v>
      </c>
      <c r="AA70">
        <f>($C$7*DC70+$D$7*DD70+$E$7*Z70)</f>
        <v>0</v>
      </c>
      <c r="AB70">
        <f>0.61365*exp(17.502*AA70/(240.97+AA70))</f>
        <v>0</v>
      </c>
      <c r="AC70">
        <f>(AD70/AE70*100)</f>
        <v>0</v>
      </c>
      <c r="AD70">
        <f>CU70*(CZ70+DA70)/1000</f>
        <v>0</v>
      </c>
      <c r="AE70">
        <f>0.61365*exp(17.502*DB70/(240.97+DB70))</f>
        <v>0</v>
      </c>
      <c r="AF70">
        <f>(AB70-CU70*(CZ70+DA70)/1000)</f>
        <v>0</v>
      </c>
      <c r="AG70">
        <f>(-N70*44100)</f>
        <v>0</v>
      </c>
      <c r="AH70">
        <f>2*29.3*V70*0.92*(DB70-AA70)</f>
        <v>0</v>
      </c>
      <c r="AI70">
        <f>2*0.95*5.67E-8*(((DB70+$B$7)+273)^4-(AA70+273)^4)</f>
        <v>0</v>
      </c>
      <c r="AJ70">
        <f>Y70+AI70+AG70+AH70</f>
        <v>0</v>
      </c>
      <c r="AK70">
        <v>0</v>
      </c>
      <c r="AL70">
        <v>0</v>
      </c>
      <c r="AM70">
        <f>IF(AK70*$H$13&gt;=AO70,1.0,(AO70/(AO70-AK70*$H$13)))</f>
        <v>0</v>
      </c>
      <c r="AN70">
        <f>(AM70-1)*100</f>
        <v>0</v>
      </c>
      <c r="AO70">
        <f>MAX(0,($B$13+$C$13*DG70)/(1+$D$13*DG70)*CZ70/(DB70+273)*$E$13)</f>
        <v>0</v>
      </c>
      <c r="AP70" t="s">
        <v>402</v>
      </c>
      <c r="AQ70">
        <v>0</v>
      </c>
      <c r="AR70">
        <v>0</v>
      </c>
      <c r="AS70">
        <v>0</v>
      </c>
      <c r="AT70">
        <f>1-AR70/AS70</f>
        <v>0</v>
      </c>
      <c r="AU70">
        <v>-1</v>
      </c>
      <c r="AV70" t="s">
        <v>633</v>
      </c>
      <c r="AW70">
        <v>10473.5</v>
      </c>
      <c r="AX70">
        <v>622.6094267378103</v>
      </c>
      <c r="AY70">
        <v>889.9</v>
      </c>
      <c r="AZ70">
        <f>1-AX70/AY70</f>
        <v>0</v>
      </c>
      <c r="BA70">
        <v>0.5</v>
      </c>
      <c r="BB70">
        <f>CK70</f>
        <v>0</v>
      </c>
      <c r="BC70">
        <f>P70</f>
        <v>0</v>
      </c>
      <c r="BD70">
        <f>AZ70*BA70*BB70</f>
        <v>0</v>
      </c>
      <c r="BE70">
        <f>(BC70-AU70)/BB70</f>
        <v>0</v>
      </c>
      <c r="BF70">
        <f>(AS70-AY70)/AY70</f>
        <v>0</v>
      </c>
      <c r="BG70">
        <f>AR70/(AT70+AR70/AY70)</f>
        <v>0</v>
      </c>
      <c r="BH70" t="s">
        <v>402</v>
      </c>
      <c r="BI70">
        <v>0</v>
      </c>
      <c r="BJ70">
        <f>IF(BI70&lt;&gt;0, BI70, BG70)</f>
        <v>0</v>
      </c>
      <c r="BK70">
        <f>1-BJ70/AY70</f>
        <v>0</v>
      </c>
      <c r="BL70">
        <f>(AY70-AX70)/(AY70-BJ70)</f>
        <v>0</v>
      </c>
      <c r="BM70">
        <f>(AS70-AY70)/(AS70-BJ70)</f>
        <v>0</v>
      </c>
      <c r="BN70">
        <f>(AY70-AX70)/(AY70-AR70)</f>
        <v>0</v>
      </c>
      <c r="BO70">
        <f>(AS70-AY70)/(AS70-AR70)</f>
        <v>0</v>
      </c>
      <c r="BP70">
        <f>(BL70*BJ70/AX70)</f>
        <v>0</v>
      </c>
      <c r="BQ70">
        <f>(1-BP70)</f>
        <v>0</v>
      </c>
      <c r="BR70" t="s">
        <v>402</v>
      </c>
      <c r="BS70" t="s">
        <v>402</v>
      </c>
      <c r="BT70" t="s">
        <v>402</v>
      </c>
      <c r="BU70" t="s">
        <v>402</v>
      </c>
      <c r="BV70" t="s">
        <v>402</v>
      </c>
      <c r="BW70" t="s">
        <v>402</v>
      </c>
      <c r="BX70" t="s">
        <v>402</v>
      </c>
      <c r="BY70" t="s">
        <v>402</v>
      </c>
      <c r="BZ70" t="s">
        <v>402</v>
      </c>
      <c r="CA70" t="s">
        <v>402</v>
      </c>
      <c r="CB70" t="s">
        <v>402</v>
      </c>
      <c r="CC70" t="s">
        <v>402</v>
      </c>
      <c r="CD70" t="s">
        <v>402</v>
      </c>
      <c r="CE70" t="s">
        <v>402</v>
      </c>
      <c r="CF70" t="s">
        <v>402</v>
      </c>
      <c r="CG70" t="s">
        <v>402</v>
      </c>
      <c r="CH70" t="s">
        <v>402</v>
      </c>
      <c r="CI70" t="s">
        <v>402</v>
      </c>
      <c r="CJ70">
        <f>$B$11*DH70+$C$11*DI70+$F$11*DT70*(1-DW70)</f>
        <v>0</v>
      </c>
      <c r="CK70">
        <f>CJ70*CL70</f>
        <v>0</v>
      </c>
      <c r="CL70">
        <f>($B$11*$D$9+$C$11*$D$9+$F$11*((EG70+DY70)/MAX(EG70+DY70+EH70, 0.1)*$I$9+EH70/MAX(EG70+DY70+EH70, 0.1)*$J$9))/($B$11+$C$11+$F$11)</f>
        <v>0</v>
      </c>
      <c r="CM70">
        <f>($B$11*$K$9+$C$11*$K$9+$F$11*((EG70+DY70)/MAX(EG70+DY70+EH70, 0.1)*$P$9+EH70/MAX(EG70+DY70+EH70, 0.1)*$Q$9))/($B$11+$C$11+$F$11)</f>
        <v>0</v>
      </c>
      <c r="CN70">
        <v>6</v>
      </c>
      <c r="CO70">
        <v>0.5</v>
      </c>
      <c r="CP70" t="s">
        <v>404</v>
      </c>
      <c r="CQ70">
        <v>2</v>
      </c>
      <c r="CR70">
        <v>1657903812.6</v>
      </c>
      <c r="CS70">
        <v>1987.13</v>
      </c>
      <c r="CT70">
        <v>2002.98</v>
      </c>
      <c r="CU70">
        <v>20.8322</v>
      </c>
      <c r="CV70">
        <v>17.4791</v>
      </c>
      <c r="CW70">
        <v>1960.88</v>
      </c>
      <c r="CX70">
        <v>18.3143</v>
      </c>
      <c r="CY70">
        <v>599.886</v>
      </c>
      <c r="CZ70">
        <v>101.42</v>
      </c>
      <c r="DA70">
        <v>0.0959057</v>
      </c>
      <c r="DB70">
        <v>25.2969</v>
      </c>
      <c r="DC70">
        <v>24.8193</v>
      </c>
      <c r="DD70">
        <v>999.9</v>
      </c>
      <c r="DE70">
        <v>0</v>
      </c>
      <c r="DF70">
        <v>0</v>
      </c>
      <c r="DG70">
        <v>9963.120000000001</v>
      </c>
      <c r="DH70">
        <v>0</v>
      </c>
      <c r="DI70">
        <v>1936.85</v>
      </c>
      <c r="DJ70">
        <v>-15.8503</v>
      </c>
      <c r="DK70">
        <v>2029.4</v>
      </c>
      <c r="DL70">
        <v>2038.61</v>
      </c>
      <c r="DM70">
        <v>3.35308</v>
      </c>
      <c r="DN70">
        <v>2002.98</v>
      </c>
      <c r="DO70">
        <v>17.4791</v>
      </c>
      <c r="DP70">
        <v>2.1128</v>
      </c>
      <c r="DQ70">
        <v>1.77273</v>
      </c>
      <c r="DR70">
        <v>18.316</v>
      </c>
      <c r="DS70">
        <v>15.5484</v>
      </c>
      <c r="DT70">
        <v>1500.18</v>
      </c>
      <c r="DU70">
        <v>0.973007</v>
      </c>
      <c r="DV70">
        <v>0.0269935</v>
      </c>
      <c r="DW70">
        <v>0</v>
      </c>
      <c r="DX70">
        <v>768.671</v>
      </c>
      <c r="DY70">
        <v>4.99931</v>
      </c>
      <c r="DZ70">
        <v>18969.2</v>
      </c>
      <c r="EA70">
        <v>13260.9</v>
      </c>
      <c r="EB70">
        <v>36.312</v>
      </c>
      <c r="EC70">
        <v>38.437</v>
      </c>
      <c r="ED70">
        <v>36.812</v>
      </c>
      <c r="EE70">
        <v>37.312</v>
      </c>
      <c r="EF70">
        <v>37.625</v>
      </c>
      <c r="EG70">
        <v>1454.82</v>
      </c>
      <c r="EH70">
        <v>40.36</v>
      </c>
      <c r="EI70">
        <v>0</v>
      </c>
      <c r="EJ70">
        <v>117</v>
      </c>
      <c r="EK70">
        <v>0</v>
      </c>
      <c r="EL70">
        <v>622.6094267378103</v>
      </c>
      <c r="EM70">
        <v>1.079308705273082</v>
      </c>
      <c r="EN70">
        <v>-58.36783475913903</v>
      </c>
      <c r="EO70">
        <v>25617.59016449502</v>
      </c>
      <c r="EP70">
        <v>15</v>
      </c>
      <c r="EQ70">
        <v>1657903807.1</v>
      </c>
      <c r="ER70" t="s">
        <v>634</v>
      </c>
      <c r="ES70">
        <v>1657903807.1</v>
      </c>
      <c r="ET70">
        <v>1657903802.1</v>
      </c>
      <c r="EU70">
        <v>45</v>
      </c>
      <c r="EV70">
        <v>0.162</v>
      </c>
      <c r="EW70">
        <v>0.003</v>
      </c>
      <c r="EX70">
        <v>26.298</v>
      </c>
      <c r="EY70">
        <v>2.292</v>
      </c>
      <c r="EZ70">
        <v>2013</v>
      </c>
      <c r="FA70">
        <v>17</v>
      </c>
      <c r="FB70">
        <v>0.13</v>
      </c>
      <c r="FC70">
        <v>0.02</v>
      </c>
      <c r="FD70">
        <v>-12.11968288268041</v>
      </c>
      <c r="FE70">
        <v>-0.07391004739851369</v>
      </c>
      <c r="FF70">
        <v>62.15521200763228</v>
      </c>
      <c r="FG70">
        <v>1</v>
      </c>
      <c r="FH70">
        <v>2.325442302050893</v>
      </c>
      <c r="FI70">
        <v>-0.003085474081974186</v>
      </c>
      <c r="FJ70">
        <v>2.990600650139216</v>
      </c>
      <c r="FK70">
        <v>1</v>
      </c>
      <c r="FL70">
        <v>2</v>
      </c>
      <c r="FM70">
        <v>2</v>
      </c>
      <c r="FN70" t="s">
        <v>406</v>
      </c>
      <c r="FO70">
        <v>3.17861</v>
      </c>
      <c r="FP70">
        <v>2.79254</v>
      </c>
      <c r="FQ70">
        <v>0.290922</v>
      </c>
      <c r="FR70">
        <v>0.295585</v>
      </c>
      <c r="FS70">
        <v>0.100622</v>
      </c>
      <c r="FT70">
        <v>0.09757159999999999</v>
      </c>
      <c r="FU70">
        <v>22239.8</v>
      </c>
      <c r="FV70">
        <v>17509.2</v>
      </c>
      <c r="FW70">
        <v>29432.9</v>
      </c>
      <c r="FX70">
        <v>24296.6</v>
      </c>
      <c r="FY70">
        <v>33798</v>
      </c>
      <c r="FZ70">
        <v>32034.3</v>
      </c>
      <c r="GA70">
        <v>41295</v>
      </c>
      <c r="GB70">
        <v>39653</v>
      </c>
      <c r="GC70">
        <v>2.16478</v>
      </c>
      <c r="GD70">
        <v>1.88927</v>
      </c>
      <c r="GE70">
        <v>0.0224225</v>
      </c>
      <c r="GF70">
        <v>0</v>
      </c>
      <c r="GG70">
        <v>24.4511</v>
      </c>
      <c r="GH70">
        <v>999.9</v>
      </c>
      <c r="GI70">
        <v>40.4</v>
      </c>
      <c r="GJ70">
        <v>33.3</v>
      </c>
      <c r="GK70">
        <v>20.4662</v>
      </c>
      <c r="GL70">
        <v>62.2262</v>
      </c>
      <c r="GM70">
        <v>39.395</v>
      </c>
      <c r="GN70">
        <v>1</v>
      </c>
      <c r="GO70">
        <v>-0.08647870000000001</v>
      </c>
      <c r="GP70">
        <v>0.133254</v>
      </c>
      <c r="GQ70">
        <v>20.2626</v>
      </c>
      <c r="GR70">
        <v>5.22418</v>
      </c>
      <c r="GS70">
        <v>11.908</v>
      </c>
      <c r="GT70">
        <v>4.9633</v>
      </c>
      <c r="GU70">
        <v>3.29135</v>
      </c>
      <c r="GV70">
        <v>9999</v>
      </c>
      <c r="GW70">
        <v>9999</v>
      </c>
      <c r="GX70">
        <v>9999</v>
      </c>
      <c r="GY70">
        <v>999.9</v>
      </c>
      <c r="GZ70">
        <v>1.87706</v>
      </c>
      <c r="HA70">
        <v>1.87532</v>
      </c>
      <c r="HB70">
        <v>1.87407</v>
      </c>
      <c r="HC70">
        <v>1.87319</v>
      </c>
      <c r="HD70">
        <v>1.8747</v>
      </c>
      <c r="HE70">
        <v>1.86967</v>
      </c>
      <c r="HF70">
        <v>1.87387</v>
      </c>
      <c r="HG70">
        <v>1.87899</v>
      </c>
      <c r="HH70">
        <v>0</v>
      </c>
      <c r="HI70">
        <v>0</v>
      </c>
      <c r="HJ70">
        <v>0</v>
      </c>
      <c r="HK70">
        <v>0</v>
      </c>
      <c r="HL70" t="s">
        <v>407</v>
      </c>
      <c r="HM70" t="s">
        <v>408</v>
      </c>
      <c r="HN70" t="s">
        <v>409</v>
      </c>
      <c r="HO70" t="s">
        <v>410</v>
      </c>
      <c r="HP70" t="s">
        <v>410</v>
      </c>
      <c r="HQ70" t="s">
        <v>409</v>
      </c>
      <c r="HR70">
        <v>0</v>
      </c>
      <c r="HS70">
        <v>100</v>
      </c>
      <c r="HT70">
        <v>100</v>
      </c>
      <c r="HU70">
        <v>26.25</v>
      </c>
      <c r="HV70">
        <v>2.5179</v>
      </c>
      <c r="HW70">
        <v>11.73878436304695</v>
      </c>
      <c r="HX70">
        <v>0.01542267289107943</v>
      </c>
      <c r="HY70">
        <v>-6.329640684948402E-06</v>
      </c>
      <c r="HZ70">
        <v>1.140810577693691E-09</v>
      </c>
      <c r="IA70">
        <v>1.149035162499982</v>
      </c>
      <c r="IB70">
        <v>0.1101198971779786</v>
      </c>
      <c r="IC70">
        <v>-0.003534826394514762</v>
      </c>
      <c r="ID70">
        <v>8.753130318969657E-05</v>
      </c>
      <c r="IE70">
        <v>-6</v>
      </c>
      <c r="IF70">
        <v>1975</v>
      </c>
      <c r="IG70">
        <v>-0</v>
      </c>
      <c r="IH70">
        <v>19</v>
      </c>
      <c r="II70">
        <v>0.1</v>
      </c>
      <c r="IJ70">
        <v>0.2</v>
      </c>
      <c r="IK70">
        <v>3.92212</v>
      </c>
      <c r="IL70">
        <v>2.35474</v>
      </c>
      <c r="IM70">
        <v>1.42578</v>
      </c>
      <c r="IN70">
        <v>2.27905</v>
      </c>
      <c r="IO70">
        <v>1.54785</v>
      </c>
      <c r="IP70">
        <v>2.35352</v>
      </c>
      <c r="IQ70">
        <v>35.4986</v>
      </c>
      <c r="IR70">
        <v>14.2196</v>
      </c>
      <c r="IS70">
        <v>18</v>
      </c>
      <c r="IT70">
        <v>614.546</v>
      </c>
      <c r="IU70">
        <v>424.822</v>
      </c>
      <c r="IV70">
        <v>23.3978</v>
      </c>
      <c r="IW70">
        <v>26.1779</v>
      </c>
      <c r="IX70">
        <v>30</v>
      </c>
      <c r="IY70">
        <v>26.1279</v>
      </c>
      <c r="IZ70">
        <v>26.0616</v>
      </c>
      <c r="JA70">
        <v>78.51300000000001</v>
      </c>
      <c r="JB70">
        <v>14.9837</v>
      </c>
      <c r="JC70">
        <v>34.8277</v>
      </c>
      <c r="JD70">
        <v>23.5119</v>
      </c>
      <c r="JE70">
        <v>2008.8</v>
      </c>
      <c r="JF70">
        <v>17.2796</v>
      </c>
      <c r="JG70">
        <v>96.8522</v>
      </c>
      <c r="JH70">
        <v>100.873</v>
      </c>
    </row>
    <row r="71" spans="1:268">
      <c r="A71">
        <v>55</v>
      </c>
      <c r="B71">
        <v>1657903870.1</v>
      </c>
      <c r="C71">
        <v>8270.5</v>
      </c>
      <c r="D71" t="s">
        <v>635</v>
      </c>
      <c r="E71" t="s">
        <v>636</v>
      </c>
      <c r="F71" t="s">
        <v>396</v>
      </c>
      <c r="G71" t="s">
        <v>397</v>
      </c>
      <c r="H71" t="s">
        <v>398</v>
      </c>
      <c r="J71" t="s">
        <v>399</v>
      </c>
      <c r="K71" t="s">
        <v>502</v>
      </c>
      <c r="L71" t="s">
        <v>401</v>
      </c>
      <c r="M71">
        <v>1657903870.1</v>
      </c>
      <c r="N71">
        <f>(O71)/1000</f>
        <v>0</v>
      </c>
      <c r="O71">
        <f>1000*CY71*AM71*(CU71-CV71)/(100*CN71*(1000-AM71*CU71))</f>
        <v>0</v>
      </c>
      <c r="P71">
        <f>CY71*AM71*(CT71-CS71*(1000-AM71*CV71)/(1000-AM71*CU71))/(100*CN71)</f>
        <v>0</v>
      </c>
      <c r="Q71">
        <f>CS71 - IF(AM71&gt;1, P71*CN71*100.0/(AO71*DG71), 0)</f>
        <v>0</v>
      </c>
      <c r="R71">
        <f>((X71-N71/2)*Q71-P71)/(X71+N71/2)</f>
        <v>0</v>
      </c>
      <c r="S71">
        <f>R71*(CZ71+DA71)/1000.0</f>
        <v>0</v>
      </c>
      <c r="T71">
        <f>(CS71 - IF(AM71&gt;1, P71*CN71*100.0/(AO71*DG71), 0))*(CZ71+DA71)/1000.0</f>
        <v>0</v>
      </c>
      <c r="U71">
        <f>2.0/((1/W71-1/V71)+SIGN(W71)*SQRT((1/W71-1/V71)*(1/W71-1/V71) + 4*CO71/((CO71+1)*(CO71+1))*(2*1/W71*1/V71-1/V71*1/V71)))</f>
        <v>0</v>
      </c>
      <c r="V71">
        <f>IF(LEFT(CP71,1)&lt;&gt;"0",IF(LEFT(CP71,1)="1",3.0,CQ71),$D$5+$E$5*(DG71*CZ71/($K$5*1000))+$F$5*(DG71*CZ71/($K$5*1000))*MAX(MIN(CN71,$J$5),$I$5)*MAX(MIN(CN71,$J$5),$I$5)+$G$5*MAX(MIN(CN71,$J$5),$I$5)*(DG71*CZ71/($K$5*1000))+$H$5*(DG71*CZ71/($K$5*1000))*(DG71*CZ71/($K$5*1000)))</f>
        <v>0</v>
      </c>
      <c r="W71">
        <f>N71*(1000-(1000*0.61365*exp(17.502*AA71/(240.97+AA71))/(CZ71+DA71)+CU71)/2)/(1000*0.61365*exp(17.502*AA71/(240.97+AA71))/(CZ71+DA71)-CU71)</f>
        <v>0</v>
      </c>
      <c r="X71">
        <f>1/((CO71+1)/(U71/1.6)+1/(V71/1.37)) + CO71/((CO71+1)/(U71/1.6) + CO71/(V71/1.37))</f>
        <v>0</v>
      </c>
      <c r="Y71">
        <f>(CJ71*CM71)</f>
        <v>0</v>
      </c>
      <c r="Z71">
        <f>(DB71+(Y71+2*0.95*5.67E-8*(((DB71+$B$7)+273)^4-(DB71+273)^4)-44100*N71)/(1.84*29.3*V71+8*0.95*5.67E-8*(DB71+273)^3))</f>
        <v>0</v>
      </c>
      <c r="AA71">
        <f>($C$7*DC71+$D$7*DD71+$E$7*Z71)</f>
        <v>0</v>
      </c>
      <c r="AB71">
        <f>0.61365*exp(17.502*AA71/(240.97+AA71))</f>
        <v>0</v>
      </c>
      <c r="AC71">
        <f>(AD71/AE71*100)</f>
        <v>0</v>
      </c>
      <c r="AD71">
        <f>CU71*(CZ71+DA71)/1000</f>
        <v>0</v>
      </c>
      <c r="AE71">
        <f>0.61365*exp(17.502*DB71/(240.97+DB71))</f>
        <v>0</v>
      </c>
      <c r="AF71">
        <f>(AB71-CU71*(CZ71+DA71)/1000)</f>
        <v>0</v>
      </c>
      <c r="AG71">
        <f>(-N71*44100)</f>
        <v>0</v>
      </c>
      <c r="AH71">
        <f>2*29.3*V71*0.92*(DB71-AA71)</f>
        <v>0</v>
      </c>
      <c r="AI71">
        <f>2*0.95*5.67E-8*(((DB71+$B$7)+273)^4-(AA71+273)^4)</f>
        <v>0</v>
      </c>
      <c r="AJ71">
        <f>Y71+AI71+AG71+AH71</f>
        <v>0</v>
      </c>
      <c r="AK71">
        <v>0</v>
      </c>
      <c r="AL71">
        <v>0</v>
      </c>
      <c r="AM71">
        <f>IF(AK71*$H$13&gt;=AO71,1.0,(AO71/(AO71-AK71*$H$13)))</f>
        <v>0</v>
      </c>
      <c r="AN71">
        <f>(AM71-1)*100</f>
        <v>0</v>
      </c>
      <c r="AO71">
        <f>MAX(0,($B$13+$C$13*DG71)/(1+$D$13*DG71)*CZ71/(DB71+273)*$E$13)</f>
        <v>0</v>
      </c>
      <c r="AP71" t="s">
        <v>402</v>
      </c>
      <c r="AQ71" t="s">
        <v>402</v>
      </c>
      <c r="AR71">
        <v>0</v>
      </c>
      <c r="AS71">
        <v>0</v>
      </c>
      <c r="AT71">
        <f>1-AR71/AS71</f>
        <v>0</v>
      </c>
      <c r="AU71">
        <v>0</v>
      </c>
      <c r="AV71" t="s">
        <v>402</v>
      </c>
      <c r="AW71" t="s">
        <v>402</v>
      </c>
      <c r="AX71">
        <v>0</v>
      </c>
      <c r="AY71">
        <v>0</v>
      </c>
      <c r="AZ71">
        <f>1-AX71/AY71</f>
        <v>0</v>
      </c>
      <c r="BA71">
        <v>0.5</v>
      </c>
      <c r="BB71">
        <f>CK71</f>
        <v>0</v>
      </c>
      <c r="BC71">
        <f>P71</f>
        <v>0</v>
      </c>
      <c r="BD71">
        <f>AZ71*BA71*BB71</f>
        <v>0</v>
      </c>
      <c r="BE71">
        <f>(BC71-AU71)/BB71</f>
        <v>0</v>
      </c>
      <c r="BF71">
        <f>(AS71-AY71)/AY71</f>
        <v>0</v>
      </c>
      <c r="BG71">
        <f>AR71/(AT71+AR71/AY71)</f>
        <v>0</v>
      </c>
      <c r="BH71" t="s">
        <v>402</v>
      </c>
      <c r="BI71">
        <v>0</v>
      </c>
      <c r="BJ71">
        <f>IF(BI71&lt;&gt;0, BI71, BG71)</f>
        <v>0</v>
      </c>
      <c r="BK71">
        <f>1-BJ71/AY71</f>
        <v>0</v>
      </c>
      <c r="BL71">
        <f>(AY71-AX71)/(AY71-BJ71)</f>
        <v>0</v>
      </c>
      <c r="BM71">
        <f>(AS71-AY71)/(AS71-BJ71)</f>
        <v>0</v>
      </c>
      <c r="BN71">
        <f>(AY71-AX71)/(AY71-AR71)</f>
        <v>0</v>
      </c>
      <c r="BO71">
        <f>(AS71-AY71)/(AS71-AR71)</f>
        <v>0</v>
      </c>
      <c r="BP71">
        <f>(BL71*BJ71/AX71)</f>
        <v>0</v>
      </c>
      <c r="BQ71">
        <f>(1-BP71)</f>
        <v>0</v>
      </c>
      <c r="BR71" t="s">
        <v>402</v>
      </c>
      <c r="BS71" t="s">
        <v>402</v>
      </c>
      <c r="BT71" t="s">
        <v>402</v>
      </c>
      <c r="BU71" t="s">
        <v>402</v>
      </c>
      <c r="BV71" t="s">
        <v>402</v>
      </c>
      <c r="BW71" t="s">
        <v>402</v>
      </c>
      <c r="BX71" t="s">
        <v>402</v>
      </c>
      <c r="BY71" t="s">
        <v>402</v>
      </c>
      <c r="BZ71" t="s">
        <v>402</v>
      </c>
      <c r="CA71" t="s">
        <v>402</v>
      </c>
      <c r="CB71" t="s">
        <v>402</v>
      </c>
      <c r="CC71" t="s">
        <v>402</v>
      </c>
      <c r="CD71" t="s">
        <v>402</v>
      </c>
      <c r="CE71" t="s">
        <v>402</v>
      </c>
      <c r="CF71" t="s">
        <v>402</v>
      </c>
      <c r="CG71" t="s">
        <v>402</v>
      </c>
      <c r="CH71" t="s">
        <v>402</v>
      </c>
      <c r="CI71" t="s">
        <v>402</v>
      </c>
      <c r="CJ71">
        <f>$B$11*DH71+$C$11*DI71+$F$11*DT71*(1-DW71)</f>
        <v>0</v>
      </c>
      <c r="CK71">
        <f>CJ71*CL71</f>
        <v>0</v>
      </c>
      <c r="CL71">
        <f>($B$11*$D$9+$C$11*$D$9+$F$11*((EG71+DY71)/MAX(EG71+DY71+EH71, 0.1)*$I$9+EH71/MAX(EG71+DY71+EH71, 0.1)*$J$9))/($B$11+$C$11+$F$11)</f>
        <v>0</v>
      </c>
      <c r="CM71">
        <f>($B$11*$K$9+$C$11*$K$9+$F$11*((EG71+DY71)/MAX(EG71+DY71+EH71, 0.1)*$P$9+EH71/MAX(EG71+DY71+EH71, 0.1)*$Q$9))/($B$11+$C$11+$F$11)</f>
        <v>0</v>
      </c>
      <c r="CN71">
        <v>6</v>
      </c>
      <c r="CO71">
        <v>0.5</v>
      </c>
      <c r="CP71" t="s">
        <v>404</v>
      </c>
      <c r="CQ71">
        <v>2</v>
      </c>
      <c r="CR71">
        <v>1657903870.1</v>
      </c>
      <c r="CS71">
        <v>1998.57</v>
      </c>
      <c r="CT71">
        <v>2025.92</v>
      </c>
      <c r="CU71">
        <v>20.6372</v>
      </c>
      <c r="CV71">
        <v>16.6592</v>
      </c>
      <c r="CW71">
        <v>1972.28</v>
      </c>
      <c r="CX71">
        <v>18.1319</v>
      </c>
      <c r="CY71">
        <v>600.206</v>
      </c>
      <c r="CZ71">
        <v>101.422</v>
      </c>
      <c r="DA71">
        <v>0.09978869999999999</v>
      </c>
      <c r="DB71">
        <v>25.4797</v>
      </c>
      <c r="DC71">
        <v>25.0014</v>
      </c>
      <c r="DD71">
        <v>999.9</v>
      </c>
      <c r="DE71">
        <v>0</v>
      </c>
      <c r="DF71">
        <v>0</v>
      </c>
      <c r="DG71">
        <v>10020.6</v>
      </c>
      <c r="DH71">
        <v>0</v>
      </c>
      <c r="DI71">
        <v>1935.8</v>
      </c>
      <c r="DJ71">
        <v>-27.3525</v>
      </c>
      <c r="DK71">
        <v>2040.68</v>
      </c>
      <c r="DL71">
        <v>2060.24</v>
      </c>
      <c r="DM71">
        <v>3.97803</v>
      </c>
      <c r="DN71">
        <v>2025.92</v>
      </c>
      <c r="DO71">
        <v>16.6592</v>
      </c>
      <c r="DP71">
        <v>2.09307</v>
      </c>
      <c r="DQ71">
        <v>1.68961</v>
      </c>
      <c r="DR71">
        <v>18.1665</v>
      </c>
      <c r="DS71">
        <v>14.8013</v>
      </c>
      <c r="DT71">
        <v>1500.04</v>
      </c>
      <c r="DU71">
        <v>0.973007</v>
      </c>
      <c r="DV71">
        <v>0.0269935</v>
      </c>
      <c r="DW71">
        <v>0</v>
      </c>
      <c r="DX71">
        <v>768.628</v>
      </c>
      <c r="DY71">
        <v>4.99931</v>
      </c>
      <c r="DZ71">
        <v>19069</v>
      </c>
      <c r="EA71">
        <v>13259.6</v>
      </c>
      <c r="EB71">
        <v>36.125</v>
      </c>
      <c r="EC71">
        <v>38.312</v>
      </c>
      <c r="ED71">
        <v>36.625</v>
      </c>
      <c r="EE71">
        <v>37.187</v>
      </c>
      <c r="EF71">
        <v>37.5</v>
      </c>
      <c r="EG71">
        <v>1454.69</v>
      </c>
      <c r="EH71">
        <v>40.36</v>
      </c>
      <c r="EI71">
        <v>0</v>
      </c>
      <c r="EJ71">
        <v>57.09999990463257</v>
      </c>
      <c r="EK71">
        <v>0</v>
      </c>
      <c r="EL71">
        <v>623.4379060737527</v>
      </c>
      <c r="EM71">
        <v>1.088160069804015</v>
      </c>
      <c r="EN71">
        <v>-58.37674664566654</v>
      </c>
      <c r="EO71">
        <v>25589.69004397021</v>
      </c>
      <c r="EP71">
        <v>15</v>
      </c>
      <c r="EQ71">
        <v>1657903807.1</v>
      </c>
      <c r="ER71" t="s">
        <v>634</v>
      </c>
      <c r="ES71">
        <v>1657903807.1</v>
      </c>
      <c r="ET71">
        <v>1657903802.1</v>
      </c>
      <c r="EU71">
        <v>45</v>
      </c>
      <c r="EV71">
        <v>0.162</v>
      </c>
      <c r="EW71">
        <v>0.003</v>
      </c>
      <c r="EX71">
        <v>26.298</v>
      </c>
      <c r="EY71">
        <v>2.292</v>
      </c>
      <c r="EZ71">
        <v>2013</v>
      </c>
      <c r="FA71">
        <v>17</v>
      </c>
      <c r="FB71">
        <v>0.13</v>
      </c>
      <c r="FC71">
        <v>0.02</v>
      </c>
      <c r="FD71">
        <v>-12.20823782922592</v>
      </c>
      <c r="FE71">
        <v>-0.07531946882167896</v>
      </c>
      <c r="FF71">
        <v>61.99407159451529</v>
      </c>
      <c r="FG71">
        <v>1</v>
      </c>
      <c r="FH71">
        <v>2.33526923628845</v>
      </c>
      <c r="FI71">
        <v>-0.002791554039677431</v>
      </c>
      <c r="FJ71">
        <v>2.985212731754835</v>
      </c>
      <c r="FK71">
        <v>1</v>
      </c>
      <c r="FL71">
        <v>2</v>
      </c>
      <c r="FM71">
        <v>2</v>
      </c>
      <c r="FN71" t="s">
        <v>406</v>
      </c>
      <c r="FO71">
        <v>3.17926</v>
      </c>
      <c r="FP71">
        <v>2.79692</v>
      </c>
      <c r="FQ71">
        <v>0.291885</v>
      </c>
      <c r="FR71">
        <v>0.297454</v>
      </c>
      <c r="FS71">
        <v>0.09991559999999999</v>
      </c>
      <c r="FT71">
        <v>0.0942953</v>
      </c>
      <c r="FU71">
        <v>22205.9</v>
      </c>
      <c r="FV71">
        <v>17461.4</v>
      </c>
      <c r="FW71">
        <v>29428.2</v>
      </c>
      <c r="FX71">
        <v>24294.9</v>
      </c>
      <c r="FY71">
        <v>33819.8</v>
      </c>
      <c r="FZ71">
        <v>32150.2</v>
      </c>
      <c r="GA71">
        <v>41288.4</v>
      </c>
      <c r="GB71">
        <v>39650.2</v>
      </c>
      <c r="GC71">
        <v>2.18563</v>
      </c>
      <c r="GD71">
        <v>1.89223</v>
      </c>
      <c r="GE71">
        <v>0.0369176</v>
      </c>
      <c r="GF71">
        <v>0</v>
      </c>
      <c r="GG71">
        <v>24.3954</v>
      </c>
      <c r="GH71">
        <v>999.9</v>
      </c>
      <c r="GI71">
        <v>40.4</v>
      </c>
      <c r="GJ71">
        <v>33.2</v>
      </c>
      <c r="GK71">
        <v>20.3508</v>
      </c>
      <c r="GL71">
        <v>62.2162</v>
      </c>
      <c r="GM71">
        <v>38.5617</v>
      </c>
      <c r="GN71">
        <v>1</v>
      </c>
      <c r="GO71">
        <v>-0.0816794</v>
      </c>
      <c r="GP71">
        <v>0.330082</v>
      </c>
      <c r="GQ71">
        <v>20.263</v>
      </c>
      <c r="GR71">
        <v>5.22852</v>
      </c>
      <c r="GS71">
        <v>11.9081</v>
      </c>
      <c r="GT71">
        <v>4.9641</v>
      </c>
      <c r="GU71">
        <v>3.292</v>
      </c>
      <c r="GV71">
        <v>9999</v>
      </c>
      <c r="GW71">
        <v>9999</v>
      </c>
      <c r="GX71">
        <v>9999</v>
      </c>
      <c r="GY71">
        <v>999.9</v>
      </c>
      <c r="GZ71">
        <v>1.87704</v>
      </c>
      <c r="HA71">
        <v>1.87531</v>
      </c>
      <c r="HB71">
        <v>1.87407</v>
      </c>
      <c r="HC71">
        <v>1.87318</v>
      </c>
      <c r="HD71">
        <v>1.87469</v>
      </c>
      <c r="HE71">
        <v>1.86965</v>
      </c>
      <c r="HF71">
        <v>1.87382</v>
      </c>
      <c r="HG71">
        <v>1.87897</v>
      </c>
      <c r="HH71">
        <v>0</v>
      </c>
      <c r="HI71">
        <v>0</v>
      </c>
      <c r="HJ71">
        <v>0</v>
      </c>
      <c r="HK71">
        <v>0</v>
      </c>
      <c r="HL71" t="s">
        <v>407</v>
      </c>
      <c r="HM71" t="s">
        <v>408</v>
      </c>
      <c r="HN71" t="s">
        <v>409</v>
      </c>
      <c r="HO71" t="s">
        <v>410</v>
      </c>
      <c r="HP71" t="s">
        <v>410</v>
      </c>
      <c r="HQ71" t="s">
        <v>409</v>
      </c>
      <c r="HR71">
        <v>0</v>
      </c>
      <c r="HS71">
        <v>100</v>
      </c>
      <c r="HT71">
        <v>100</v>
      </c>
      <c r="HU71">
        <v>26.29</v>
      </c>
      <c r="HV71">
        <v>2.5053</v>
      </c>
      <c r="HW71">
        <v>11.73878436304695</v>
      </c>
      <c r="HX71">
        <v>0.01542267289107943</v>
      </c>
      <c r="HY71">
        <v>-6.329640684948402E-06</v>
      </c>
      <c r="HZ71">
        <v>1.140810577693691E-09</v>
      </c>
      <c r="IA71">
        <v>1.149035162499982</v>
      </c>
      <c r="IB71">
        <v>0.1101198971779786</v>
      </c>
      <c r="IC71">
        <v>-0.003534826394514762</v>
      </c>
      <c r="ID71">
        <v>8.753130318969657E-05</v>
      </c>
      <c r="IE71">
        <v>-6</v>
      </c>
      <c r="IF71">
        <v>1975</v>
      </c>
      <c r="IG71">
        <v>-0</v>
      </c>
      <c r="IH71">
        <v>19</v>
      </c>
      <c r="II71">
        <v>1.1</v>
      </c>
      <c r="IJ71">
        <v>1.1</v>
      </c>
      <c r="IK71">
        <v>3.95142</v>
      </c>
      <c r="IL71">
        <v>2.36572</v>
      </c>
      <c r="IM71">
        <v>1.42578</v>
      </c>
      <c r="IN71">
        <v>2.27783</v>
      </c>
      <c r="IO71">
        <v>1.54785</v>
      </c>
      <c r="IP71">
        <v>2.37183</v>
      </c>
      <c r="IQ71">
        <v>35.4986</v>
      </c>
      <c r="IR71">
        <v>14.2108</v>
      </c>
      <c r="IS71">
        <v>18</v>
      </c>
      <c r="IT71">
        <v>629.607</v>
      </c>
      <c r="IU71">
        <v>426.49</v>
      </c>
      <c r="IV71">
        <v>23.9162</v>
      </c>
      <c r="IW71">
        <v>26.2082</v>
      </c>
      <c r="IX71">
        <v>30.0005</v>
      </c>
      <c r="IY71">
        <v>26.1206</v>
      </c>
      <c r="IZ71">
        <v>26.063</v>
      </c>
      <c r="JA71">
        <v>79.1159</v>
      </c>
      <c r="JB71">
        <v>19.2318</v>
      </c>
      <c r="JC71">
        <v>34.8277</v>
      </c>
      <c r="JD71">
        <v>23.9236</v>
      </c>
      <c r="JE71">
        <v>2026.33</v>
      </c>
      <c r="JF71">
        <v>16.7339</v>
      </c>
      <c r="JG71">
        <v>96.8368</v>
      </c>
      <c r="JH71">
        <v>100.865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430</v>
      </c>
      <c r="B17" t="s">
        <v>431</v>
      </c>
    </row>
    <row r="18" spans="1:2">
      <c r="A18" t="s">
        <v>475</v>
      </c>
      <c r="B18" t="s">
        <v>476</v>
      </c>
    </row>
    <row r="19" spans="1:2">
      <c r="A19" t="s">
        <v>477</v>
      </c>
      <c r="B19" t="s">
        <v>476</v>
      </c>
    </row>
    <row r="20" spans="1:2">
      <c r="A20" t="s">
        <v>478</v>
      </c>
      <c r="B20" t="s">
        <v>476</v>
      </c>
    </row>
    <row r="21" spans="1:2">
      <c r="A21" t="s">
        <v>494</v>
      </c>
      <c r="B21" t="s">
        <v>476</v>
      </c>
    </row>
    <row r="22" spans="1:2">
      <c r="A22" t="s">
        <v>495</v>
      </c>
      <c r="B22" t="s">
        <v>476</v>
      </c>
    </row>
    <row r="23" spans="1:2">
      <c r="A23" t="s">
        <v>496</v>
      </c>
      <c r="B23" t="s">
        <v>497</v>
      </c>
    </row>
    <row r="24" spans="1:2">
      <c r="A24" t="s">
        <v>498</v>
      </c>
      <c r="B24" t="s">
        <v>499</v>
      </c>
    </row>
    <row r="25" spans="1:2">
      <c r="A25" t="s">
        <v>581</v>
      </c>
      <c r="B25" t="s">
        <v>582</v>
      </c>
    </row>
    <row r="26" spans="1:2">
      <c r="A26" t="s">
        <v>614</v>
      </c>
      <c r="B26" t="s">
        <v>431</v>
      </c>
    </row>
    <row r="27" spans="1:2">
      <c r="A27" t="s">
        <v>615</v>
      </c>
      <c r="B27" t="s">
        <v>616</v>
      </c>
    </row>
    <row r="28" spans="1:2">
      <c r="A28" t="s">
        <v>621</v>
      </c>
      <c r="B28" t="s">
        <v>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2022-07-15T16:58:56Z</dcterms:created>
  <dcterms:modified xsi:type="dcterms:W3CDTF">2022-07-15T16:58:56Z</dcterms:modified>
</cp:coreProperties>
</file>