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Lin\Desktop\"/>
    </mc:Choice>
  </mc:AlternateContent>
  <xr:revisionPtr revIDLastSave="0" documentId="8_{493896A9-77B0-4891-9FE9-70A3F16E7095}" xr6:coauthVersionLast="45" xr6:coauthVersionMax="45" xr10:uidLastSave="{00000000-0000-0000-0000-000000000000}"/>
  <bookViews>
    <workbookView xWindow="-110" yWindow="-110" windowWidth="19420" windowHeight="10420" xr2:uid="{DB4225BD-50C9-4C10-8BDE-82ADA10A02EB}"/>
  </bookViews>
  <sheets>
    <sheet name="目錄" sheetId="16" r:id="rId1"/>
    <sheet name="資訊總覽" sheetId="1" r:id="rId2"/>
    <sheet name="期中作業成績" sheetId="11" r:id="rId3"/>
    <sheet name="期中小考成績" sheetId="10" r:id="rId4"/>
    <sheet name="期中平常成績" sheetId="12" r:id="rId5"/>
    <sheet name="期中月考成績" sheetId="13" r:id="rId6"/>
    <sheet name="期中平均成績" sheetId="3" r:id="rId7"/>
    <sheet name="期中個人成績" sheetId="15" r:id="rId8"/>
    <sheet name="期末作業成績" sheetId="17" r:id="rId9"/>
    <sheet name="期末小考成績" sheetId="18" r:id="rId10"/>
    <sheet name="期末平常成績" sheetId="19" r:id="rId11"/>
    <sheet name="期末月考成績" sheetId="20" r:id="rId12"/>
    <sheet name="期末平均成績" sheetId="21" r:id="rId13"/>
    <sheet name="期末個人成績" sheetId="22" r:id="rId14"/>
  </sheets>
  <definedNames>
    <definedName name="_xlnm._FilterDatabase" localSheetId="7" hidden="1">期中個人成績!$A$2:$G$15</definedName>
    <definedName name="_xlnm._FilterDatabase" localSheetId="13" hidden="1">期末個人成績!$A$2:$G$15</definedName>
    <definedName name="_xlnm.Print_Area" localSheetId="6">期中平均成績!#REF!</definedName>
    <definedName name="_xlnm.Print_Area" localSheetId="7">期中個人成績!#REF!</definedName>
    <definedName name="_xlnm.Print_Area" localSheetId="12">期末平均成績!#REF!</definedName>
    <definedName name="_xlnm.Print_Area" localSheetId="13">期末個人成績!#REF!</definedName>
    <definedName name="座號">資訊總覽!$A$3:$A$29</definedName>
    <definedName name="期中平均成績">期中平均成績!$A$4:$H$31</definedName>
    <definedName name="期末平均成績">期末平均成績!$A$4:$H$31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22" l="1"/>
  <c r="E3" i="22"/>
  <c r="D3" i="22"/>
  <c r="C3" i="22"/>
  <c r="J5" i="19" l="1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4" i="19"/>
  <c r="J3" i="19"/>
  <c r="J5" i="12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4" i="12"/>
  <c r="J3" i="12"/>
  <c r="F1" i="19" l="1"/>
  <c r="C7" i="16" s="1"/>
  <c r="C1" i="19"/>
  <c r="C1" i="13"/>
  <c r="F1" i="13"/>
  <c r="D6" i="16" s="1"/>
  <c r="F1" i="12"/>
  <c r="C6" i="16" s="1"/>
  <c r="C1" i="12"/>
  <c r="C1" i="20"/>
  <c r="C1" i="18"/>
  <c r="C1" i="17"/>
  <c r="A1" i="20"/>
  <c r="A1" i="19"/>
  <c r="A1" i="18"/>
  <c r="A1" i="17"/>
  <c r="A1" i="13"/>
  <c r="A1" i="12"/>
  <c r="C1" i="10"/>
  <c r="A1" i="10"/>
  <c r="C1" i="11"/>
  <c r="A1" i="11"/>
  <c r="F1" i="20"/>
  <c r="D7" i="16" s="1"/>
  <c r="E1" i="3"/>
  <c r="E6" i="16" s="1"/>
  <c r="E1" i="21"/>
  <c r="E7" i="16" s="1"/>
  <c r="E1" i="15"/>
  <c r="F6" i="16" s="1"/>
  <c r="F1" i="18"/>
  <c r="B7" i="16" s="1"/>
  <c r="F1" i="17"/>
  <c r="A7" i="16" s="1"/>
  <c r="F1" i="10"/>
  <c r="B6" i="16" s="1"/>
  <c r="F1" i="11"/>
  <c r="A6" i="16" s="1"/>
  <c r="F1" i="1"/>
  <c r="A4" i="16" s="1"/>
  <c r="A1" i="16" l="1"/>
  <c r="A1" i="1"/>
  <c r="X6" i="17"/>
  <c r="X7" i="17"/>
  <c r="X8" i="17"/>
  <c r="X9" i="17"/>
  <c r="X10" i="17"/>
  <c r="X11" i="17"/>
  <c r="X12" i="17"/>
  <c r="X13" i="17"/>
  <c r="X14" i="17"/>
  <c r="X15" i="17"/>
  <c r="X16" i="17"/>
  <c r="X17" i="17"/>
  <c r="X18" i="17"/>
  <c r="X19" i="17"/>
  <c r="X20" i="17"/>
  <c r="X21" i="17"/>
  <c r="X22" i="17"/>
  <c r="X23" i="17"/>
  <c r="X24" i="17"/>
  <c r="X25" i="17"/>
  <c r="X26" i="17"/>
  <c r="X27" i="17"/>
  <c r="X28" i="17"/>
  <c r="X29" i="17"/>
  <c r="X5" i="17"/>
  <c r="X4" i="17"/>
  <c r="X3" i="17"/>
  <c r="D7" i="21" l="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6" i="21"/>
  <c r="D5" i="21"/>
  <c r="D4" i="21"/>
  <c r="D35" i="21" s="1"/>
  <c r="X3" i="11"/>
  <c r="X24" i="11"/>
  <c r="A15" i="22" l="1"/>
  <c r="A14" i="22"/>
  <c r="A13" i="22"/>
  <c r="A12" i="22"/>
  <c r="A11" i="22"/>
  <c r="A10" i="22"/>
  <c r="A9" i="22"/>
  <c r="A8" i="22"/>
  <c r="A7" i="22"/>
  <c r="A6" i="22"/>
  <c r="B5" i="22"/>
  <c r="A1" i="21"/>
  <c r="A1" i="3"/>
  <c r="AC1" i="1"/>
  <c r="G2" i="22"/>
  <c r="F2" i="22"/>
  <c r="E2" i="22"/>
  <c r="D2" i="22"/>
  <c r="C2" i="22"/>
  <c r="B2" i="22"/>
  <c r="A2" i="22"/>
  <c r="E1" i="22"/>
  <c r="F7" i="16" s="1"/>
  <c r="B30" i="21"/>
  <c r="A30" i="21"/>
  <c r="B29" i="21"/>
  <c r="A29" i="21"/>
  <c r="B28" i="21"/>
  <c r="A28" i="21"/>
  <c r="B27" i="21"/>
  <c r="A27" i="21"/>
  <c r="B26" i="21"/>
  <c r="A26" i="21"/>
  <c r="B25" i="21"/>
  <c r="A25" i="21"/>
  <c r="B24" i="21"/>
  <c r="A24" i="21"/>
  <c r="B23" i="21"/>
  <c r="A23" i="21"/>
  <c r="B22" i="21"/>
  <c r="A22" i="21"/>
  <c r="B21" i="21"/>
  <c r="A21" i="21"/>
  <c r="B20" i="21"/>
  <c r="A20" i="21"/>
  <c r="B19" i="21"/>
  <c r="A19" i="21"/>
  <c r="B18" i="21"/>
  <c r="A18" i="21"/>
  <c r="B17" i="21"/>
  <c r="A17" i="21"/>
  <c r="B16" i="21"/>
  <c r="A16" i="21"/>
  <c r="B15" i="21"/>
  <c r="A15" i="21"/>
  <c r="B14" i="21"/>
  <c r="A14" i="21"/>
  <c r="B13" i="21"/>
  <c r="A13" i="21"/>
  <c r="B12" i="21"/>
  <c r="A12" i="21"/>
  <c r="B11" i="21"/>
  <c r="A11" i="21"/>
  <c r="B10" i="21"/>
  <c r="A10" i="21"/>
  <c r="B9" i="21"/>
  <c r="A9" i="21"/>
  <c r="B8" i="21"/>
  <c r="A8" i="21"/>
  <c r="B7" i="21"/>
  <c r="A7" i="21"/>
  <c r="B6" i="21"/>
  <c r="A6" i="21"/>
  <c r="B5" i="21"/>
  <c r="A5" i="21"/>
  <c r="B4" i="21"/>
  <c r="A4" i="21"/>
  <c r="B2" i="21"/>
  <c r="A2" i="21"/>
  <c r="H2" i="1"/>
  <c r="D29" i="20"/>
  <c r="G30" i="21" s="1"/>
  <c r="B29" i="20"/>
  <c r="A29" i="20"/>
  <c r="D28" i="20"/>
  <c r="G29" i="21" s="1"/>
  <c r="B28" i="20"/>
  <c r="A28" i="20"/>
  <c r="D27" i="20"/>
  <c r="G28" i="21" s="1"/>
  <c r="B27" i="20"/>
  <c r="A27" i="20"/>
  <c r="D26" i="20"/>
  <c r="G27" i="21" s="1"/>
  <c r="B26" i="20"/>
  <c r="A26" i="20"/>
  <c r="D25" i="20"/>
  <c r="G26" i="21" s="1"/>
  <c r="B25" i="20"/>
  <c r="A25" i="20"/>
  <c r="D24" i="20"/>
  <c r="G25" i="21" s="1"/>
  <c r="B24" i="20"/>
  <c r="A24" i="20"/>
  <c r="D23" i="20"/>
  <c r="G24" i="21" s="1"/>
  <c r="B23" i="20"/>
  <c r="A23" i="20"/>
  <c r="D22" i="20"/>
  <c r="G23" i="21" s="1"/>
  <c r="B22" i="20"/>
  <c r="A22" i="20"/>
  <c r="D21" i="20"/>
  <c r="G22" i="21" s="1"/>
  <c r="B21" i="20"/>
  <c r="A21" i="20"/>
  <c r="D20" i="20"/>
  <c r="G21" i="21" s="1"/>
  <c r="B20" i="20"/>
  <c r="A20" i="20"/>
  <c r="D19" i="20"/>
  <c r="G20" i="21" s="1"/>
  <c r="B19" i="20"/>
  <c r="A19" i="20"/>
  <c r="D18" i="20"/>
  <c r="G19" i="21" s="1"/>
  <c r="B18" i="20"/>
  <c r="A18" i="20"/>
  <c r="D17" i="20"/>
  <c r="G18" i="21" s="1"/>
  <c r="B17" i="20"/>
  <c r="A17" i="20"/>
  <c r="D16" i="20"/>
  <c r="G17" i="21" s="1"/>
  <c r="B16" i="20"/>
  <c r="A16" i="20"/>
  <c r="D15" i="20"/>
  <c r="G16" i="21" s="1"/>
  <c r="B15" i="20"/>
  <c r="A15" i="20"/>
  <c r="D14" i="20"/>
  <c r="G15" i="21" s="1"/>
  <c r="B14" i="20"/>
  <c r="A14" i="20"/>
  <c r="D13" i="20"/>
  <c r="G14" i="21" s="1"/>
  <c r="B13" i="20"/>
  <c r="A13" i="20"/>
  <c r="D12" i="20"/>
  <c r="G13" i="21" s="1"/>
  <c r="B12" i="20"/>
  <c r="A12" i="20"/>
  <c r="D11" i="20"/>
  <c r="G12" i="21" s="1"/>
  <c r="B11" i="20"/>
  <c r="A11" i="20"/>
  <c r="D10" i="20"/>
  <c r="G11" i="21" s="1"/>
  <c r="B10" i="20"/>
  <c r="A10" i="20"/>
  <c r="D9" i="20"/>
  <c r="G10" i="21" s="1"/>
  <c r="B9" i="20"/>
  <c r="A9" i="20"/>
  <c r="D8" i="20"/>
  <c r="G9" i="21" s="1"/>
  <c r="B8" i="20"/>
  <c r="A8" i="20"/>
  <c r="D7" i="20"/>
  <c r="G8" i="21" s="1"/>
  <c r="B7" i="20"/>
  <c r="A7" i="20"/>
  <c r="D6" i="20"/>
  <c r="G7" i="21" s="1"/>
  <c r="B6" i="20"/>
  <c r="A6" i="20"/>
  <c r="D5" i="20"/>
  <c r="G6" i="21" s="1"/>
  <c r="B5" i="20"/>
  <c r="A5" i="20"/>
  <c r="D4" i="20"/>
  <c r="G5" i="21" s="1"/>
  <c r="B4" i="20"/>
  <c r="A4" i="20"/>
  <c r="D3" i="20"/>
  <c r="G4" i="21" s="1"/>
  <c r="B3" i="20"/>
  <c r="A3" i="20"/>
  <c r="B2" i="20"/>
  <c r="A2" i="20"/>
  <c r="F30" i="21"/>
  <c r="B29" i="19"/>
  <c r="A29" i="19"/>
  <c r="F29" i="21"/>
  <c r="B28" i="19"/>
  <c r="A28" i="19"/>
  <c r="F28" i="21"/>
  <c r="B27" i="19"/>
  <c r="A27" i="19"/>
  <c r="F27" i="21"/>
  <c r="B26" i="19"/>
  <c r="A26" i="19"/>
  <c r="F26" i="21"/>
  <c r="B25" i="19"/>
  <c r="A25" i="19"/>
  <c r="F25" i="21"/>
  <c r="B24" i="19"/>
  <c r="A24" i="19"/>
  <c r="F24" i="21"/>
  <c r="B23" i="19"/>
  <c r="A23" i="19"/>
  <c r="F23" i="21"/>
  <c r="B22" i="19"/>
  <c r="A22" i="19"/>
  <c r="F22" i="21"/>
  <c r="B21" i="19"/>
  <c r="A21" i="19"/>
  <c r="F21" i="21"/>
  <c r="B20" i="19"/>
  <c r="A20" i="19"/>
  <c r="F20" i="21"/>
  <c r="B19" i="19"/>
  <c r="A19" i="19"/>
  <c r="F19" i="21"/>
  <c r="B18" i="19"/>
  <c r="A18" i="19"/>
  <c r="F18" i="21"/>
  <c r="B17" i="19"/>
  <c r="A17" i="19"/>
  <c r="F17" i="21"/>
  <c r="B16" i="19"/>
  <c r="A16" i="19"/>
  <c r="F16" i="21"/>
  <c r="B15" i="19"/>
  <c r="A15" i="19"/>
  <c r="F15" i="21"/>
  <c r="B14" i="19"/>
  <c r="A14" i="19"/>
  <c r="F14" i="21"/>
  <c r="B13" i="19"/>
  <c r="A13" i="19"/>
  <c r="F13" i="21"/>
  <c r="B12" i="19"/>
  <c r="A12" i="19"/>
  <c r="F12" i="21"/>
  <c r="B11" i="19"/>
  <c r="A11" i="19"/>
  <c r="F11" i="21"/>
  <c r="B10" i="19"/>
  <c r="A10" i="19"/>
  <c r="F10" i="21"/>
  <c r="B9" i="19"/>
  <c r="A9" i="19"/>
  <c r="F9" i="21"/>
  <c r="B8" i="19"/>
  <c r="A8" i="19"/>
  <c r="F8" i="21"/>
  <c r="B7" i="19"/>
  <c r="A7" i="19"/>
  <c r="F7" i="21"/>
  <c r="B6" i="19"/>
  <c r="A6" i="19"/>
  <c r="F6" i="21"/>
  <c r="B5" i="19"/>
  <c r="A5" i="19"/>
  <c r="F5" i="21"/>
  <c r="B4" i="19"/>
  <c r="A4" i="19"/>
  <c r="F4" i="21"/>
  <c r="B3" i="19"/>
  <c r="A3" i="19"/>
  <c r="B2" i="19"/>
  <c r="A2" i="19"/>
  <c r="K29" i="18"/>
  <c r="E30" i="21" s="1"/>
  <c r="B29" i="18"/>
  <c r="A29" i="18"/>
  <c r="K28" i="18"/>
  <c r="E29" i="21" s="1"/>
  <c r="B28" i="18"/>
  <c r="A28" i="18"/>
  <c r="K27" i="18"/>
  <c r="E28" i="21" s="1"/>
  <c r="B27" i="18"/>
  <c r="A27" i="18"/>
  <c r="K26" i="18"/>
  <c r="E27" i="21" s="1"/>
  <c r="B26" i="18"/>
  <c r="A26" i="18"/>
  <c r="K25" i="18"/>
  <c r="E26" i="21" s="1"/>
  <c r="B25" i="18"/>
  <c r="A25" i="18"/>
  <c r="K24" i="18"/>
  <c r="E25" i="21" s="1"/>
  <c r="B24" i="18"/>
  <c r="A24" i="18"/>
  <c r="K23" i="18"/>
  <c r="E24" i="21" s="1"/>
  <c r="B23" i="18"/>
  <c r="A23" i="18"/>
  <c r="K22" i="18"/>
  <c r="E23" i="21" s="1"/>
  <c r="B22" i="18"/>
  <c r="A22" i="18"/>
  <c r="K21" i="18"/>
  <c r="E22" i="21" s="1"/>
  <c r="B21" i="18"/>
  <c r="A21" i="18"/>
  <c r="K20" i="18"/>
  <c r="E21" i="21" s="1"/>
  <c r="B20" i="18"/>
  <c r="A20" i="18"/>
  <c r="K19" i="18"/>
  <c r="E20" i="21" s="1"/>
  <c r="B19" i="18"/>
  <c r="A19" i="18"/>
  <c r="K18" i="18"/>
  <c r="E19" i="21" s="1"/>
  <c r="B18" i="18"/>
  <c r="A18" i="18"/>
  <c r="K17" i="18"/>
  <c r="E18" i="21" s="1"/>
  <c r="B17" i="18"/>
  <c r="A17" i="18"/>
  <c r="K16" i="18"/>
  <c r="E17" i="21" s="1"/>
  <c r="B16" i="18"/>
  <c r="A16" i="18"/>
  <c r="K15" i="18"/>
  <c r="E16" i="21" s="1"/>
  <c r="B15" i="18"/>
  <c r="A15" i="18"/>
  <c r="K14" i="18"/>
  <c r="E15" i="21" s="1"/>
  <c r="B14" i="18"/>
  <c r="A14" i="18"/>
  <c r="K13" i="18"/>
  <c r="E14" i="21" s="1"/>
  <c r="B13" i="18"/>
  <c r="A13" i="18"/>
  <c r="K12" i="18"/>
  <c r="E13" i="21" s="1"/>
  <c r="B12" i="18"/>
  <c r="A12" i="18"/>
  <c r="K11" i="18"/>
  <c r="E12" i="21" s="1"/>
  <c r="B11" i="18"/>
  <c r="A11" i="18"/>
  <c r="K10" i="18"/>
  <c r="E11" i="21" s="1"/>
  <c r="B10" i="18"/>
  <c r="A10" i="18"/>
  <c r="K9" i="18"/>
  <c r="E10" i="21" s="1"/>
  <c r="B9" i="18"/>
  <c r="A9" i="18"/>
  <c r="K8" i="18"/>
  <c r="E9" i="21" s="1"/>
  <c r="B8" i="18"/>
  <c r="A8" i="18"/>
  <c r="K7" i="18"/>
  <c r="E8" i="21" s="1"/>
  <c r="B7" i="18"/>
  <c r="A7" i="18"/>
  <c r="K6" i="18"/>
  <c r="E7" i="21" s="1"/>
  <c r="B6" i="18"/>
  <c r="A6" i="18"/>
  <c r="K5" i="18"/>
  <c r="E6" i="21" s="1"/>
  <c r="B5" i="18"/>
  <c r="A5" i="18"/>
  <c r="K4" i="18"/>
  <c r="E5" i="21" s="1"/>
  <c r="B4" i="18"/>
  <c r="A4" i="18"/>
  <c r="K3" i="18"/>
  <c r="E4" i="21" s="1"/>
  <c r="B3" i="18"/>
  <c r="A3" i="18"/>
  <c r="B2" i="18"/>
  <c r="A2" i="18"/>
  <c r="B29" i="17"/>
  <c r="A29" i="17"/>
  <c r="B28" i="17"/>
  <c r="A28" i="17"/>
  <c r="B27" i="17"/>
  <c r="A27" i="17"/>
  <c r="B26" i="17"/>
  <c r="A26" i="17"/>
  <c r="B25" i="17"/>
  <c r="A25" i="17"/>
  <c r="B24" i="17"/>
  <c r="A24" i="17"/>
  <c r="B23" i="17"/>
  <c r="A23" i="17"/>
  <c r="B22" i="17"/>
  <c r="A22" i="17"/>
  <c r="B21" i="17"/>
  <c r="A21" i="17"/>
  <c r="B20" i="17"/>
  <c r="A20" i="17"/>
  <c r="B19" i="17"/>
  <c r="A19" i="17"/>
  <c r="B18" i="17"/>
  <c r="A18" i="17"/>
  <c r="B17" i="17"/>
  <c r="A17" i="17"/>
  <c r="B16" i="17"/>
  <c r="A16" i="17"/>
  <c r="B15" i="17"/>
  <c r="A15" i="17"/>
  <c r="B14" i="17"/>
  <c r="A14" i="17"/>
  <c r="B13" i="17"/>
  <c r="A13" i="17"/>
  <c r="B12" i="17"/>
  <c r="A12" i="17"/>
  <c r="B11" i="17"/>
  <c r="A11" i="17"/>
  <c r="B10" i="17"/>
  <c r="A10" i="17"/>
  <c r="B9" i="17"/>
  <c r="A9" i="17"/>
  <c r="B8" i="17"/>
  <c r="A8" i="17"/>
  <c r="B7" i="17"/>
  <c r="A7" i="17"/>
  <c r="B6" i="17"/>
  <c r="A6" i="17"/>
  <c r="B5" i="17"/>
  <c r="A5" i="17"/>
  <c r="B4" i="17"/>
  <c r="A4" i="17"/>
  <c r="B3" i="17"/>
  <c r="A3" i="17"/>
  <c r="B2" i="17"/>
  <c r="A2" i="17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X6" i="11"/>
  <c r="X7" i="11"/>
  <c r="X8" i="11"/>
  <c r="X10" i="11"/>
  <c r="X11" i="11"/>
  <c r="X12" i="11"/>
  <c r="X13" i="11"/>
  <c r="X14" i="11"/>
  <c r="X15" i="11"/>
  <c r="X16" i="11"/>
  <c r="X17" i="11"/>
  <c r="X18" i="11"/>
  <c r="X19" i="11"/>
  <c r="X20" i="11"/>
  <c r="X21" i="11"/>
  <c r="X22" i="11"/>
  <c r="X23" i="11"/>
  <c r="X25" i="11"/>
  <c r="X26" i="11"/>
  <c r="X27" i="11"/>
  <c r="X28" i="11"/>
  <c r="X29" i="11"/>
  <c r="A15" i="15"/>
  <c r="A14" i="15"/>
  <c r="A13" i="15"/>
  <c r="A12" i="15"/>
  <c r="A11" i="15"/>
  <c r="A10" i="15"/>
  <c r="A9" i="15"/>
  <c r="A8" i="15"/>
  <c r="A7" i="15"/>
  <c r="A6" i="15"/>
  <c r="B5" i="15"/>
  <c r="G2" i="15"/>
  <c r="F2" i="15"/>
  <c r="E2" i="15"/>
  <c r="D2" i="15"/>
  <c r="C2" i="15"/>
  <c r="F3" i="15"/>
  <c r="E3" i="15"/>
  <c r="D3" i="15"/>
  <c r="C3" i="15"/>
  <c r="B2" i="15"/>
  <c r="A2" i="15"/>
  <c r="E35" i="21" l="1"/>
  <c r="G35" i="21"/>
  <c r="F35" i="21"/>
  <c r="B4" i="22"/>
  <c r="H13" i="21"/>
  <c r="H14" i="21"/>
  <c r="H22" i="21"/>
  <c r="H25" i="21"/>
  <c r="H30" i="21"/>
  <c r="A1" i="15"/>
  <c r="A1" i="22"/>
  <c r="H26" i="21"/>
  <c r="H15" i="21"/>
  <c r="H27" i="21"/>
  <c r="H8" i="21"/>
  <c r="H20" i="21"/>
  <c r="H7" i="21"/>
  <c r="H28" i="21"/>
  <c r="H16" i="21"/>
  <c r="H19" i="21"/>
  <c r="B2" i="3"/>
  <c r="A2" i="3"/>
  <c r="B2" i="13"/>
  <c r="A2" i="13"/>
  <c r="B2" i="12"/>
  <c r="A2" i="12"/>
  <c r="B2" i="10"/>
  <c r="A2" i="10"/>
  <c r="B2" i="11"/>
  <c r="B3" i="11"/>
  <c r="A2" i="11"/>
  <c r="A3" i="11"/>
  <c r="C2" i="1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6" i="13"/>
  <c r="A27" i="13"/>
  <c r="A28" i="13"/>
  <c r="A29" i="13"/>
  <c r="A5" i="12"/>
  <c r="A6" i="12"/>
  <c r="A7" i="12"/>
  <c r="A8" i="12"/>
  <c r="A9" i="12"/>
  <c r="A10" i="12"/>
  <c r="A11" i="12"/>
  <c r="A12" i="12"/>
  <c r="A13" i="12"/>
  <c r="A14" i="12"/>
  <c r="A15" i="12"/>
  <c r="A16" i="12"/>
  <c r="A17" i="12"/>
  <c r="A18" i="12"/>
  <c r="A19" i="12"/>
  <c r="A20" i="12"/>
  <c r="A21" i="12"/>
  <c r="A22" i="12"/>
  <c r="A23" i="12"/>
  <c r="A24" i="12"/>
  <c r="A25" i="12"/>
  <c r="A26" i="12"/>
  <c r="A27" i="12"/>
  <c r="A28" i="12"/>
  <c r="A29" i="12"/>
  <c r="A5" i="10"/>
  <c r="A6" i="10"/>
  <c r="A7" i="10"/>
  <c r="A8" i="10"/>
  <c r="A9" i="10"/>
  <c r="A10" i="10"/>
  <c r="A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5" i="3"/>
  <c r="A4" i="3"/>
  <c r="A4" i="13"/>
  <c r="A3" i="13"/>
  <c r="A4" i="12"/>
  <c r="A3" i="12"/>
  <c r="A4" i="10"/>
  <c r="A3" i="10"/>
  <c r="A4" i="11"/>
  <c r="H21" i="21" l="1"/>
  <c r="H20" i="1" s="1"/>
  <c r="H9" i="21"/>
  <c r="H8" i="1" s="1"/>
  <c r="H29" i="1"/>
  <c r="H29" i="21"/>
  <c r="H28" i="1" s="1"/>
  <c r="H24" i="1"/>
  <c r="H24" i="21"/>
  <c r="H23" i="21"/>
  <c r="H21" i="1"/>
  <c r="H18" i="21"/>
  <c r="H17" i="21"/>
  <c r="H16" i="1" s="1"/>
  <c r="H13" i="1"/>
  <c r="H12" i="1"/>
  <c r="H12" i="21"/>
  <c r="H11" i="1" s="1"/>
  <c r="H11" i="21"/>
  <c r="H10" i="21"/>
  <c r="H9" i="1" s="1"/>
  <c r="H27" i="1"/>
  <c r="H26" i="1"/>
  <c r="H25" i="1"/>
  <c r="H19" i="1"/>
  <c r="H18" i="1"/>
  <c r="H15" i="1"/>
  <c r="H14" i="1"/>
  <c r="H7" i="1"/>
  <c r="H6" i="1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D5" i="13"/>
  <c r="B5" i="13"/>
  <c r="D4" i="13"/>
  <c r="B4" i="13"/>
  <c r="D3" i="13"/>
  <c r="B3" i="13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X5" i="11"/>
  <c r="B5" i="11"/>
  <c r="X4" i="11"/>
  <c r="B4" i="11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18" i="10"/>
  <c r="B19" i="10"/>
  <c r="B20" i="10"/>
  <c r="B21" i="10"/>
  <c r="B22" i="10"/>
  <c r="B23" i="10"/>
  <c r="B24" i="10"/>
  <c r="B25" i="10"/>
  <c r="B26" i="10"/>
  <c r="B27" i="10"/>
  <c r="B28" i="10"/>
  <c r="B29" i="10"/>
  <c r="B4" i="10"/>
  <c r="B3" i="10"/>
  <c r="K5" i="10"/>
  <c r="K4" i="10"/>
  <c r="K3" i="10"/>
  <c r="H10" i="1" l="1"/>
  <c r="H23" i="1"/>
  <c r="H22" i="1"/>
  <c r="H17" i="1"/>
  <c r="D4" i="22"/>
  <c r="F4" i="22"/>
  <c r="E4" i="22"/>
  <c r="H6" i="21"/>
  <c r="E5" i="3"/>
  <c r="E6" i="3"/>
  <c r="E10" i="3"/>
  <c r="E14" i="3"/>
  <c r="E18" i="3"/>
  <c r="E26" i="3"/>
  <c r="E30" i="3"/>
  <c r="D5" i="3"/>
  <c r="D7" i="3"/>
  <c r="D9" i="3"/>
  <c r="D11" i="3"/>
  <c r="D13" i="3"/>
  <c r="D15" i="3"/>
  <c r="D17" i="3"/>
  <c r="D19" i="3"/>
  <c r="D21" i="3"/>
  <c r="D25" i="3"/>
  <c r="D29" i="3"/>
  <c r="G4" i="3"/>
  <c r="G6" i="3"/>
  <c r="G8" i="3"/>
  <c r="G10" i="3"/>
  <c r="G12" i="3"/>
  <c r="G14" i="3"/>
  <c r="G16" i="3"/>
  <c r="G18" i="3"/>
  <c r="G20" i="3"/>
  <c r="G22" i="3"/>
  <c r="G24" i="3"/>
  <c r="G26" i="3"/>
  <c r="G28" i="3"/>
  <c r="G30" i="3"/>
  <c r="E7" i="3"/>
  <c r="E11" i="3"/>
  <c r="E15" i="3"/>
  <c r="E19" i="3"/>
  <c r="E23" i="3"/>
  <c r="E27" i="3"/>
  <c r="F4" i="3"/>
  <c r="F6" i="3"/>
  <c r="F8" i="3"/>
  <c r="F10" i="3"/>
  <c r="F14" i="3"/>
  <c r="F16" i="3"/>
  <c r="F18" i="3"/>
  <c r="F20" i="3"/>
  <c r="F22" i="3"/>
  <c r="F24" i="3"/>
  <c r="F26" i="3"/>
  <c r="F30" i="3"/>
  <c r="F5" i="3"/>
  <c r="E9" i="3"/>
  <c r="E22" i="3"/>
  <c r="D23" i="3"/>
  <c r="D27" i="3"/>
  <c r="E4" i="3"/>
  <c r="E8" i="3"/>
  <c r="E12" i="3"/>
  <c r="E16" i="3"/>
  <c r="E20" i="3"/>
  <c r="E24" i="3"/>
  <c r="E28" i="3"/>
  <c r="D6" i="3"/>
  <c r="D8" i="3"/>
  <c r="D12" i="3"/>
  <c r="D14" i="3"/>
  <c r="D16" i="3"/>
  <c r="D18" i="3"/>
  <c r="H18" i="3" s="1"/>
  <c r="D20" i="3"/>
  <c r="D22" i="3"/>
  <c r="D24" i="3"/>
  <c r="D26" i="3"/>
  <c r="H26" i="3" s="1"/>
  <c r="D28" i="3"/>
  <c r="D30" i="3"/>
  <c r="G5" i="3"/>
  <c r="F4" i="15" s="1"/>
  <c r="G7" i="3"/>
  <c r="G9" i="3"/>
  <c r="G11" i="3"/>
  <c r="G13" i="3"/>
  <c r="G15" i="3"/>
  <c r="G17" i="3"/>
  <c r="G19" i="3"/>
  <c r="G21" i="3"/>
  <c r="G23" i="3"/>
  <c r="G25" i="3"/>
  <c r="G27" i="3"/>
  <c r="G29" i="3"/>
  <c r="F28" i="3"/>
  <c r="E13" i="3"/>
  <c r="E17" i="3"/>
  <c r="E21" i="3"/>
  <c r="E25" i="3"/>
  <c r="E29" i="3"/>
  <c r="F7" i="3"/>
  <c r="F9" i="3"/>
  <c r="F11" i="3"/>
  <c r="F13" i="3"/>
  <c r="F15" i="3"/>
  <c r="F17" i="3"/>
  <c r="F19" i="3"/>
  <c r="F21" i="3"/>
  <c r="F23" i="3"/>
  <c r="F25" i="3"/>
  <c r="F27" i="3"/>
  <c r="F29" i="3"/>
  <c r="F12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15" s="1"/>
  <c r="B4" i="3"/>
  <c r="E4" i="15" l="1"/>
  <c r="D4" i="15"/>
  <c r="G35" i="3"/>
  <c r="F35" i="3"/>
  <c r="E35" i="3"/>
  <c r="D8" i="15" s="1"/>
  <c r="H14" i="3"/>
  <c r="C13" i="1" s="1"/>
  <c r="H6" i="3"/>
  <c r="C5" i="1" s="1"/>
  <c r="H13" i="3"/>
  <c r="C12" i="1" s="1"/>
  <c r="H30" i="3"/>
  <c r="H27" i="3"/>
  <c r="C26" i="1" s="1"/>
  <c r="H28" i="3"/>
  <c r="C27" i="1" s="1"/>
  <c r="H12" i="3"/>
  <c r="C11" i="1" s="1"/>
  <c r="H11" i="3"/>
  <c r="C10" i="1" s="1"/>
  <c r="G42" i="3"/>
  <c r="F15" i="15" s="1"/>
  <c r="G36" i="3"/>
  <c r="F9" i="15" s="1"/>
  <c r="H29" i="3"/>
  <c r="C28" i="1" s="1"/>
  <c r="H25" i="3"/>
  <c r="C24" i="1" s="1"/>
  <c r="H24" i="3"/>
  <c r="C23" i="1" s="1"/>
  <c r="H23" i="3"/>
  <c r="H22" i="3"/>
  <c r="C21" i="1" s="1"/>
  <c r="H21" i="3"/>
  <c r="H20" i="3"/>
  <c r="C19" i="1" s="1"/>
  <c r="H19" i="3"/>
  <c r="H17" i="3"/>
  <c r="C16" i="1" s="1"/>
  <c r="H16" i="3"/>
  <c r="C15" i="1" s="1"/>
  <c r="H15" i="3"/>
  <c r="C14" i="1" s="1"/>
  <c r="H9" i="3"/>
  <c r="C8" i="1" s="1"/>
  <c r="H8" i="3"/>
  <c r="C7" i="1" s="1"/>
  <c r="H7" i="3"/>
  <c r="E41" i="3"/>
  <c r="D14" i="15" s="1"/>
  <c r="E42" i="3"/>
  <c r="D15" i="15" s="1"/>
  <c r="H5" i="21"/>
  <c r="C4" i="22"/>
  <c r="H5" i="1"/>
  <c r="G39" i="21"/>
  <c r="F12" i="22" s="1"/>
  <c r="G38" i="21"/>
  <c r="F11" i="22" s="1"/>
  <c r="G41" i="21"/>
  <c r="F14" i="22" s="1"/>
  <c r="G42" i="21"/>
  <c r="F15" i="22" s="1"/>
  <c r="G34" i="21"/>
  <c r="F7" i="22" s="1"/>
  <c r="F8" i="22"/>
  <c r="G36" i="21"/>
  <c r="F9" i="22" s="1"/>
  <c r="G37" i="21"/>
  <c r="F10" i="22" s="1"/>
  <c r="E41" i="21"/>
  <c r="D14" i="22" s="1"/>
  <c r="E38" i="21"/>
  <c r="D11" i="22" s="1"/>
  <c r="E39" i="21"/>
  <c r="D12" i="22" s="1"/>
  <c r="E42" i="21"/>
  <c r="D15" i="22" s="1"/>
  <c r="D8" i="22"/>
  <c r="E34" i="21"/>
  <c r="E36" i="21"/>
  <c r="D9" i="22" s="1"/>
  <c r="E37" i="21"/>
  <c r="D10" i="22" s="1"/>
  <c r="F34" i="3"/>
  <c r="E7" i="15" s="1"/>
  <c r="F37" i="3"/>
  <c r="E10" i="15" s="1"/>
  <c r="F42" i="3"/>
  <c r="E15" i="15" s="1"/>
  <c r="F41" i="3"/>
  <c r="F39" i="3"/>
  <c r="F38" i="3"/>
  <c r="F36" i="3"/>
  <c r="F36" i="21"/>
  <c r="E9" i="22" s="1"/>
  <c r="F41" i="21"/>
  <c r="E14" i="22" s="1"/>
  <c r="F42" i="21"/>
  <c r="E15" i="22" s="1"/>
  <c r="F38" i="21"/>
  <c r="E11" i="22" s="1"/>
  <c r="F39" i="21"/>
  <c r="E12" i="22" s="1"/>
  <c r="F37" i="21"/>
  <c r="E10" i="22" s="1"/>
  <c r="E8" i="22"/>
  <c r="F34" i="21"/>
  <c r="E7" i="22" s="1"/>
  <c r="G38" i="3"/>
  <c r="G41" i="3"/>
  <c r="G34" i="3"/>
  <c r="G37" i="3"/>
  <c r="G39" i="3"/>
  <c r="C25" i="1"/>
  <c r="C17" i="1"/>
  <c r="H5" i="3"/>
  <c r="E36" i="3"/>
  <c r="E37" i="3"/>
  <c r="E38" i="3"/>
  <c r="E39" i="3"/>
  <c r="E34" i="3"/>
  <c r="C29" i="1" l="1"/>
  <c r="C22" i="1"/>
  <c r="C18" i="1"/>
  <c r="C6" i="1"/>
  <c r="C20" i="1"/>
  <c r="E40" i="21"/>
  <c r="D13" i="22" s="1"/>
  <c r="D7" i="22"/>
  <c r="H4" i="1"/>
  <c r="D11" i="15"/>
  <c r="D10" i="15"/>
  <c r="F10" i="15"/>
  <c r="G40" i="21"/>
  <c r="F13" i="22" s="1"/>
  <c r="F12" i="15"/>
  <c r="F40" i="3"/>
  <c r="E13" i="15" s="1"/>
  <c r="D9" i="15"/>
  <c r="F8" i="15"/>
  <c r="F11" i="15"/>
  <c r="D7" i="15"/>
  <c r="F7" i="15"/>
  <c r="E40" i="3"/>
  <c r="D12" i="15"/>
  <c r="F14" i="15"/>
  <c r="F40" i="21"/>
  <c r="E13" i="22" s="1"/>
  <c r="E9" i="15"/>
  <c r="E8" i="15"/>
  <c r="E11" i="15"/>
  <c r="E12" i="15"/>
  <c r="E14" i="15"/>
  <c r="G40" i="3"/>
  <c r="C4" i="1"/>
  <c r="D13" i="15" l="1"/>
  <c r="F13" i="15"/>
  <c r="D34" i="21"/>
  <c r="C7" i="22" s="1"/>
  <c r="D38" i="21"/>
  <c r="C11" i="22" s="1"/>
  <c r="D42" i="21"/>
  <c r="C15" i="22" s="1"/>
  <c r="D37" i="21"/>
  <c r="C10" i="22" s="1"/>
  <c r="H4" i="21"/>
  <c r="D4" i="3"/>
  <c r="C4" i="15" s="1"/>
  <c r="H35" i="21" l="1"/>
  <c r="G8" i="22" s="1"/>
  <c r="G4" i="22"/>
  <c r="D42" i="3"/>
  <c r="C15" i="15" s="1"/>
  <c r="D41" i="3"/>
  <c r="C14" i="15" s="1"/>
  <c r="H4" i="3"/>
  <c r="G4" i="15" s="1"/>
  <c r="I29" i="21"/>
  <c r="I19" i="21"/>
  <c r="I25" i="21"/>
  <c r="I28" i="21"/>
  <c r="I26" i="21"/>
  <c r="I30" i="21"/>
  <c r="I21" i="21"/>
  <c r="I27" i="21"/>
  <c r="I15" i="21"/>
  <c r="I24" i="21"/>
  <c r="I22" i="21"/>
  <c r="I11" i="21"/>
  <c r="I9" i="21"/>
  <c r="I8" i="21"/>
  <c r="I16" i="21"/>
  <c r="I14" i="21"/>
  <c r="I17" i="21"/>
  <c r="I12" i="21"/>
  <c r="I20" i="21"/>
  <c r="I13" i="21"/>
  <c r="I10" i="21"/>
  <c r="I18" i="21"/>
  <c r="I23" i="21"/>
  <c r="I7" i="21"/>
  <c r="I6" i="21"/>
  <c r="I5" i="21"/>
  <c r="H42" i="21"/>
  <c r="G15" i="22" s="1"/>
  <c r="H37" i="21"/>
  <c r="G10" i="22" s="1"/>
  <c r="H3" i="1"/>
  <c r="I4" i="21"/>
  <c r="H41" i="21"/>
  <c r="G14" i="22" s="1"/>
  <c r="H34" i="21"/>
  <c r="H38" i="21"/>
  <c r="G11" i="22" s="1"/>
  <c r="H36" i="21"/>
  <c r="G9" i="22" s="1"/>
  <c r="H39" i="21"/>
  <c r="G12" i="22" s="1"/>
  <c r="D39" i="21"/>
  <c r="C12" i="22" s="1"/>
  <c r="D41" i="21"/>
  <c r="C14" i="22" s="1"/>
  <c r="D36" i="21"/>
  <c r="C9" i="22" s="1"/>
  <c r="C8" i="22"/>
  <c r="H42" i="3" l="1"/>
  <c r="G15" i="15" s="1"/>
  <c r="I13" i="3"/>
  <c r="H41" i="3"/>
  <c r="G14" i="15" s="1"/>
  <c r="I8" i="3"/>
  <c r="I29" i="3"/>
  <c r="I25" i="3"/>
  <c r="C3" i="1"/>
  <c r="I4" i="3"/>
  <c r="I26" i="3"/>
  <c r="I12" i="3"/>
  <c r="I19" i="3"/>
  <c r="I24" i="3"/>
  <c r="I18" i="3"/>
  <c r="I14" i="3"/>
  <c r="I27" i="3"/>
  <c r="I6" i="3"/>
  <c r="I16" i="3"/>
  <c r="I21" i="3"/>
  <c r="I7" i="3"/>
  <c r="I17" i="3"/>
  <c r="I28" i="3"/>
  <c r="I9" i="3"/>
  <c r="I5" i="3"/>
  <c r="I20" i="3"/>
  <c r="I11" i="3"/>
  <c r="I23" i="3"/>
  <c r="I15" i="3"/>
  <c r="I30" i="3"/>
  <c r="I22" i="3"/>
  <c r="H40" i="21"/>
  <c r="G13" i="22" s="1"/>
  <c r="G7" i="22"/>
  <c r="D40" i="21"/>
  <c r="C13" i="22" s="1"/>
  <c r="X9" i="11"/>
  <c r="D10" i="3" s="1"/>
  <c r="D38" i="3" l="1"/>
  <c r="C11" i="15" s="1"/>
  <c r="D37" i="3"/>
  <c r="C10" i="15" s="1"/>
  <c r="D39" i="3"/>
  <c r="C12" i="15" s="1"/>
  <c r="D35" i="3"/>
  <c r="C8" i="15" s="1"/>
  <c r="H10" i="3"/>
  <c r="D36" i="3"/>
  <c r="C9" i="15" s="1"/>
  <c r="D34" i="3"/>
  <c r="C9" i="1" l="1"/>
  <c r="H36" i="3"/>
  <c r="G9" i="15" s="1"/>
  <c r="H37" i="3"/>
  <c r="G10" i="15" s="1"/>
  <c r="H35" i="3"/>
  <c r="G8" i="15" s="1"/>
  <c r="H34" i="3"/>
  <c r="I10" i="3"/>
  <c r="H39" i="3"/>
  <c r="G12" i="15" s="1"/>
  <c r="H38" i="3"/>
  <c r="G11" i="15" s="1"/>
  <c r="D40" i="3"/>
  <c r="C13" i="15" s="1"/>
  <c r="C7" i="15"/>
  <c r="H40" i="3" l="1"/>
  <c r="G13" i="15" s="1"/>
  <c r="G7" i="15"/>
</calcChain>
</file>

<file path=xl/sharedStrings.xml><?xml version="1.0" encoding="utf-8"?>
<sst xmlns="http://schemas.openxmlformats.org/spreadsheetml/2006/main" count="126" uniqueCount="75">
  <si>
    <t>03</t>
  </si>
  <si>
    <t>05</t>
  </si>
  <si>
    <t>07</t>
  </si>
  <si>
    <t>09</t>
  </si>
  <si>
    <t>11</t>
  </si>
  <si>
    <t>13</t>
  </si>
  <si>
    <t>15</t>
  </si>
  <si>
    <t>25</t>
  </si>
  <si>
    <t>26</t>
  </si>
  <si>
    <t>27</t>
  </si>
  <si>
    <t>28</t>
  </si>
  <si>
    <t>29</t>
  </si>
  <si>
    <t>30</t>
  </si>
  <si>
    <t>31</t>
  </si>
  <si>
    <t>32</t>
  </si>
  <si>
    <t>座號</t>
    <phoneticPr fontId="2" type="noConversion"/>
  </si>
  <si>
    <t>01</t>
    <phoneticPr fontId="2" type="noConversion"/>
  </si>
  <si>
    <t>02</t>
    <phoneticPr fontId="2" type="noConversion"/>
  </si>
  <si>
    <t>04</t>
    <phoneticPr fontId="2" type="noConversion"/>
  </si>
  <si>
    <t>06</t>
    <phoneticPr fontId="2" type="noConversion"/>
  </si>
  <si>
    <t>08</t>
    <phoneticPr fontId="2" type="noConversion"/>
  </si>
  <si>
    <t>10</t>
    <phoneticPr fontId="2" type="noConversion"/>
  </si>
  <si>
    <t>12</t>
    <phoneticPr fontId="2" type="noConversion"/>
  </si>
  <si>
    <t>14</t>
    <phoneticPr fontId="2" type="noConversion"/>
  </si>
  <si>
    <t>16</t>
    <phoneticPr fontId="2" type="noConversion"/>
  </si>
  <si>
    <t>24</t>
    <phoneticPr fontId="2" type="noConversion"/>
  </si>
  <si>
    <t>平均</t>
    <phoneticPr fontId="2" type="noConversion"/>
  </si>
  <si>
    <t>名次</t>
    <phoneticPr fontId="2" type="noConversion"/>
  </si>
  <si>
    <t>80~89</t>
    <phoneticPr fontId="2" type="noConversion"/>
  </si>
  <si>
    <t>70~79</t>
    <phoneticPr fontId="2" type="noConversion"/>
  </si>
  <si>
    <t>60~69</t>
    <phoneticPr fontId="2" type="noConversion"/>
  </si>
  <si>
    <t>總計</t>
    <phoneticPr fontId="2" type="noConversion"/>
  </si>
  <si>
    <t>平均值</t>
    <phoneticPr fontId="2" type="noConversion"/>
  </si>
  <si>
    <t>標準差</t>
    <phoneticPr fontId="2" type="noConversion"/>
  </si>
  <si>
    <t>0 ~ 59</t>
    <phoneticPr fontId="2" type="noConversion"/>
  </si>
  <si>
    <t>人數</t>
    <phoneticPr fontId="2" type="noConversion"/>
  </si>
  <si>
    <t>小考</t>
    <phoneticPr fontId="2" type="noConversion"/>
  </si>
  <si>
    <t>作業</t>
    <phoneticPr fontId="2" type="noConversion"/>
  </si>
  <si>
    <t>月考</t>
    <phoneticPr fontId="2" type="noConversion"/>
  </si>
  <si>
    <t>平常</t>
    <phoneticPr fontId="2" type="noConversion"/>
  </si>
  <si>
    <t>講義1</t>
    <phoneticPr fontId="2" type="noConversion"/>
  </si>
  <si>
    <t>講義2</t>
  </si>
  <si>
    <t>講義3</t>
  </si>
  <si>
    <t>講義4</t>
  </si>
  <si>
    <t>講義5</t>
  </si>
  <si>
    <t>講義6</t>
  </si>
  <si>
    <t>講義7</t>
  </si>
  <si>
    <t>習寫1</t>
    <phoneticPr fontId="2" type="noConversion"/>
  </si>
  <si>
    <t>習寫2</t>
  </si>
  <si>
    <t>習寫3</t>
  </si>
  <si>
    <t>習寫4</t>
  </si>
  <si>
    <t>習寫5</t>
  </si>
  <si>
    <t>習寫6</t>
  </si>
  <si>
    <t>習寫7</t>
  </si>
  <si>
    <t>1-5</t>
    <phoneticPr fontId="2" type="noConversion"/>
  </si>
  <si>
    <t>21</t>
    <phoneticPr fontId="2" type="noConversion"/>
  </si>
  <si>
    <t>23</t>
    <phoneticPr fontId="2" type="noConversion"/>
  </si>
  <si>
    <t>90~99</t>
    <phoneticPr fontId="2" type="noConversion"/>
  </si>
  <si>
    <t>姓名</t>
    <phoneticPr fontId="2" type="noConversion"/>
  </si>
  <si>
    <t>組距</t>
    <phoneticPr fontId="2" type="noConversion"/>
  </si>
  <si>
    <t>作文1</t>
    <phoneticPr fontId="2" type="noConversion"/>
  </si>
  <si>
    <t>作文2</t>
    <phoneticPr fontId="2" type="noConversion"/>
  </si>
  <si>
    <t>作文3</t>
    <phoneticPr fontId="2" type="noConversion"/>
  </si>
  <si>
    <t>作文4</t>
    <phoneticPr fontId="2" type="noConversion"/>
  </si>
  <si>
    <t>作文5</t>
    <phoneticPr fontId="2" type="noConversion"/>
  </si>
  <si>
    <t>作文6</t>
    <phoneticPr fontId="2" type="noConversion"/>
  </si>
  <si>
    <t>01</t>
  </si>
  <si>
    <t>手寫輸入成績</t>
    <phoneticPr fontId="2" type="noConversion"/>
  </si>
  <si>
    <t>手寫輸入：1.國小班級、2.座號、3.姓名</t>
    <phoneticPr fontId="2" type="noConversion"/>
  </si>
  <si>
    <t>新上國小 603班</t>
    <phoneticPr fontId="2" type="noConversion"/>
  </si>
  <si>
    <t>選取此行
插入新欄</t>
    <phoneticPr fontId="2" type="noConversion"/>
  </si>
  <si>
    <t>6</t>
    <phoneticPr fontId="2" type="noConversion"/>
  </si>
  <si>
    <t>講義3</t>
    <phoneticPr fontId="2" type="noConversion"/>
  </si>
  <si>
    <t>百分比
(可調整)</t>
    <phoneticPr fontId="2" type="noConversion"/>
  </si>
  <si>
    <t>自動計算成績
(可調整平均成績百分比)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</si>
</sst>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76" formatCode="0_ "/>
    <numFmt numFmtId="177" formatCode="00"/>
    <numFmt numFmtId="178" formatCode="0_);[Red]\(0\)"/>
    <numFmt numFmtId="179" formatCode="0.0_ ;[Red]\-0.0\ "/>
    <numFmt numFmtId="180" formatCode="0.00_);[Red]\(0.00\)"/>
    <numFmt numFmtId="181" formatCode="0.0_);[Red]\(0.0\)"/>
    <numFmt numFmtId="182" formatCode="0.0_ "/>
    <numFmt numFmtId="183" formatCode="0.00_ "/>
  </numFmts>
  <fonts count="14">
    <font>
      <sz val="12"/>
      <color theme="1"/>
      <name val="新細明體"/>
      <family val="2"/>
      <charset val="136"/>
      <scheme val="minor"/>
    </font>
    <font>
      <sz val="14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2"/>
      <color theme="1"/>
      <name val="Noto Sans CJK TC Light"/>
      <family val="2"/>
      <charset val="136"/>
    </font>
    <font>
      <sz val="12"/>
      <color theme="1"/>
      <name val="Noto Sans CJK TC Light"/>
      <family val="1"/>
      <charset val="136"/>
    </font>
    <font>
      <sz val="24"/>
      <color theme="1"/>
      <name val="微軟正黑體"/>
      <family val="2"/>
      <charset val="136"/>
    </font>
    <font>
      <sz val="12"/>
      <color theme="1"/>
      <name val="新細明體"/>
      <family val="1"/>
      <charset val="136"/>
      <scheme val="minor"/>
    </font>
    <font>
      <u/>
      <sz val="12"/>
      <color theme="10"/>
      <name val="新細明體"/>
      <family val="2"/>
      <charset val="136"/>
      <scheme val="minor"/>
    </font>
    <font>
      <sz val="12"/>
      <color rgb="FF00B0F0"/>
      <name val="新細明體"/>
      <family val="2"/>
      <charset val="136"/>
      <scheme val="minor"/>
    </font>
    <font>
      <sz val="14"/>
      <color theme="9" tint="-0.249977111117893"/>
      <name val="微軟正黑體"/>
      <family val="2"/>
      <charset val="136"/>
    </font>
    <font>
      <sz val="24"/>
      <name val="微軟正黑體"/>
      <family val="2"/>
      <charset val="136"/>
    </font>
    <font>
      <sz val="14"/>
      <color rgb="FF548235"/>
      <name val="微軟正黑體"/>
      <family val="2"/>
      <charset val="136"/>
    </font>
    <font>
      <sz val="12"/>
      <name val="新細明體"/>
      <family val="2"/>
      <charset val="136"/>
      <scheme val="minor"/>
    </font>
    <font>
      <sz val="14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2CC"/>
        <bgColor indexed="64"/>
      </patternFill>
    </fill>
  </fills>
  <borders count="10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 diagonalDown="1">
      <left/>
      <right/>
      <top/>
      <bottom style="double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auto="1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37">
    <xf numFmtId="0" fontId="0" fillId="0" borderId="0" xfId="0">
      <alignment vertic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0" borderId="4" xfId="0" applyNumberFormat="1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Border="1">
      <alignment vertical="center"/>
    </xf>
    <xf numFmtId="49" fontId="1" fillId="2" borderId="23" xfId="0" applyNumberFormat="1" applyFont="1" applyFill="1" applyBorder="1" applyAlignment="1">
      <alignment horizontal="center" vertical="center"/>
    </xf>
    <xf numFmtId="49" fontId="1" fillId="0" borderId="24" xfId="0" applyNumberFormat="1" applyFont="1" applyBorder="1" applyAlignment="1">
      <alignment horizontal="center" vertical="center"/>
    </xf>
    <xf numFmtId="49" fontId="1" fillId="2" borderId="25" xfId="0" applyNumberFormat="1" applyFont="1" applyFill="1" applyBorder="1" applyAlignment="1">
      <alignment horizontal="center" vertical="center"/>
    </xf>
    <xf numFmtId="49" fontId="1" fillId="0" borderId="25" xfId="0" applyNumberFormat="1" applyFont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4" xfId="0" applyNumberFormat="1" applyFont="1" applyBorder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49" fontId="3" fillId="0" borderId="33" xfId="0" applyNumberFormat="1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180" fontId="3" fillId="0" borderId="33" xfId="0" applyNumberFormat="1" applyFont="1" applyBorder="1" applyAlignment="1">
      <alignment horizontal="center" vertical="center"/>
    </xf>
    <xf numFmtId="179" fontId="3" fillId="0" borderId="35" xfId="0" applyNumberFormat="1" applyFont="1" applyBorder="1" applyAlignment="1">
      <alignment horizontal="center" vertical="center"/>
    </xf>
    <xf numFmtId="177" fontId="3" fillId="0" borderId="35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1" xfId="0" applyBorder="1">
      <alignment vertical="center"/>
    </xf>
    <xf numFmtId="0" fontId="3" fillId="0" borderId="42" xfId="0" applyFont="1" applyBorder="1" applyAlignment="1">
      <alignment horizontal="center" vertical="center"/>
    </xf>
    <xf numFmtId="0" fontId="1" fillId="2" borderId="3" xfId="0" applyNumberFormat="1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38" xfId="0" applyFont="1" applyBorder="1" applyAlignment="1">
      <alignment horizontal="center" vertical="center"/>
    </xf>
    <xf numFmtId="181" fontId="3" fillId="0" borderId="12" xfId="0" applyNumberFormat="1" applyFont="1" applyBorder="1" applyAlignment="1">
      <alignment horizontal="center" vertical="center"/>
    </xf>
    <xf numFmtId="181" fontId="3" fillId="2" borderId="12" xfId="0" applyNumberFormat="1" applyFont="1" applyFill="1" applyBorder="1" applyAlignment="1">
      <alignment horizontal="center" vertical="center"/>
    </xf>
    <xf numFmtId="181" fontId="3" fillId="0" borderId="7" xfId="0" applyNumberFormat="1" applyFont="1" applyBorder="1" applyAlignment="1">
      <alignment horizontal="center" vertical="center"/>
    </xf>
    <xf numFmtId="181" fontId="3" fillId="0" borderId="22" xfId="0" applyNumberFormat="1" applyFont="1" applyBorder="1" applyAlignment="1">
      <alignment horizontal="center" vertical="center"/>
    </xf>
    <xf numFmtId="176" fontId="1" fillId="2" borderId="50" xfId="0" applyNumberFormat="1" applyFont="1" applyFill="1" applyBorder="1" applyAlignment="1">
      <alignment horizontal="center" vertical="center"/>
    </xf>
    <xf numFmtId="0" fontId="1" fillId="2" borderId="57" xfId="0" applyFont="1" applyFill="1" applyBorder="1" applyAlignment="1">
      <alignment horizontal="center" vertical="center"/>
    </xf>
    <xf numFmtId="181" fontId="3" fillId="0" borderId="58" xfId="0" applyNumberFormat="1" applyFont="1" applyBorder="1" applyAlignment="1">
      <alignment horizontal="center" vertical="center"/>
    </xf>
    <xf numFmtId="179" fontId="3" fillId="0" borderId="58" xfId="0" applyNumberFormat="1" applyFont="1" applyBorder="1" applyAlignment="1">
      <alignment horizontal="center" vertical="center"/>
    </xf>
    <xf numFmtId="0" fontId="1" fillId="2" borderId="57" xfId="0" applyNumberFormat="1" applyFont="1" applyFill="1" applyBorder="1" applyAlignment="1">
      <alignment horizontal="center" vertical="center"/>
    </xf>
    <xf numFmtId="176" fontId="4" fillId="2" borderId="10" xfId="0" applyNumberFormat="1" applyFont="1" applyFill="1" applyBorder="1" applyAlignment="1">
      <alignment horizontal="center" vertical="center"/>
    </xf>
    <xf numFmtId="178" fontId="4" fillId="0" borderId="56" xfId="0" applyNumberFormat="1" applyFont="1" applyBorder="1" applyAlignment="1">
      <alignment horizontal="center" vertical="center"/>
    </xf>
    <xf numFmtId="178" fontId="4" fillId="2" borderId="54" xfId="0" applyNumberFormat="1" applyFont="1" applyFill="1" applyBorder="1" applyAlignment="1">
      <alignment horizontal="center" vertical="center"/>
    </xf>
    <xf numFmtId="49" fontId="1" fillId="2" borderId="18" xfId="0" applyNumberFormat="1" applyFont="1" applyFill="1" applyBorder="1" applyAlignment="1">
      <alignment horizontal="center" vertical="center"/>
    </xf>
    <xf numFmtId="0" fontId="1" fillId="2" borderId="47" xfId="0" applyFont="1" applyFill="1" applyBorder="1" applyAlignment="1">
      <alignment horizontal="center" vertical="center"/>
    </xf>
    <xf numFmtId="0" fontId="1" fillId="2" borderId="3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0" fontId="1" fillId="2" borderId="48" xfId="0" applyFont="1" applyFill="1" applyBorder="1" applyAlignment="1">
      <alignment horizontal="center" vertical="center"/>
    </xf>
    <xf numFmtId="9" fontId="1" fillId="2" borderId="44" xfId="0" applyNumberFormat="1" applyFont="1" applyFill="1" applyBorder="1" applyAlignment="1">
      <alignment horizontal="center" vertical="center"/>
    </xf>
    <xf numFmtId="0" fontId="1" fillId="2" borderId="4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9" fontId="1" fillId="0" borderId="31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6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81" fontId="3" fillId="3" borderId="7" xfId="0" applyNumberFormat="1" applyFont="1" applyFill="1" applyBorder="1" applyAlignment="1">
      <alignment horizontal="center" vertical="center"/>
    </xf>
    <xf numFmtId="181" fontId="3" fillId="3" borderId="8" xfId="0" applyNumberFormat="1" applyFont="1" applyFill="1" applyBorder="1" applyAlignment="1">
      <alignment horizontal="center" vertical="center"/>
    </xf>
    <xf numFmtId="181" fontId="3" fillId="4" borderId="58" xfId="0" applyNumberFormat="1" applyFont="1" applyFill="1" applyBorder="1" applyAlignment="1">
      <alignment horizontal="center" vertical="center"/>
    </xf>
    <xf numFmtId="179" fontId="3" fillId="4" borderId="58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8" fillId="0" borderId="0" xfId="0" applyFont="1">
      <alignment vertical="center"/>
    </xf>
    <xf numFmtId="0" fontId="1" fillId="0" borderId="0" xfId="0" applyFont="1" applyBorder="1">
      <alignment vertical="center"/>
    </xf>
    <xf numFmtId="0" fontId="1" fillId="0" borderId="0" xfId="0" applyFont="1">
      <alignment vertical="center"/>
    </xf>
    <xf numFmtId="49" fontId="11" fillId="3" borderId="4" xfId="0" applyNumberFormat="1" applyFont="1" applyFill="1" applyBorder="1" applyAlignment="1">
      <alignment horizontal="center" vertical="center"/>
    </xf>
    <xf numFmtId="0" fontId="3" fillId="0" borderId="69" xfId="0" applyFont="1" applyBorder="1" applyAlignment="1">
      <alignment vertical="center"/>
    </xf>
    <xf numFmtId="0" fontId="1" fillId="0" borderId="35" xfId="0" applyFont="1" applyBorder="1" applyAlignment="1">
      <alignment horizontal="center" vertical="center"/>
    </xf>
    <xf numFmtId="181" fontId="3" fillId="3" borderId="70" xfId="0" applyNumberFormat="1" applyFont="1" applyFill="1" applyBorder="1" applyAlignment="1">
      <alignment horizontal="center" vertical="center"/>
    </xf>
    <xf numFmtId="49" fontId="3" fillId="0" borderId="69" xfId="0" applyNumberFormat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76" fontId="4" fillId="0" borderId="12" xfId="0" applyNumberFormat="1" applyFont="1" applyBorder="1" applyAlignment="1">
      <alignment horizontal="center" vertical="center"/>
    </xf>
    <xf numFmtId="176" fontId="4" fillId="4" borderId="12" xfId="0" applyNumberFormat="1" applyFont="1" applyFill="1" applyBorder="1" applyAlignment="1">
      <alignment horizontal="center" vertical="center"/>
    </xf>
    <xf numFmtId="176" fontId="4" fillId="2" borderId="12" xfId="0" applyNumberFormat="1" applyFont="1" applyFill="1" applyBorder="1" applyAlignment="1">
      <alignment horizontal="center" vertical="center"/>
    </xf>
    <xf numFmtId="49" fontId="1" fillId="2" borderId="85" xfId="0" applyNumberFormat="1" applyFont="1" applyFill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2" borderId="13" xfId="0" applyNumberFormat="1" applyFont="1" applyFill="1" applyBorder="1" applyAlignment="1">
      <alignment horizontal="center"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32" xfId="0" applyNumberFormat="1" applyFont="1" applyBorder="1" applyAlignment="1">
      <alignment horizontal="center" vertical="center"/>
    </xf>
    <xf numFmtId="0" fontId="0" fillId="0" borderId="86" xfId="0" applyBorder="1">
      <alignment vertical="center"/>
    </xf>
    <xf numFmtId="0" fontId="0" fillId="0" borderId="87" xfId="0" applyBorder="1">
      <alignment vertical="center"/>
    </xf>
    <xf numFmtId="0" fontId="0" fillId="0" borderId="88" xfId="0" applyBorder="1">
      <alignment vertical="center"/>
    </xf>
    <xf numFmtId="178" fontId="3" fillId="0" borderId="59" xfId="0" applyNumberFormat="1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12" xfId="0" applyNumberFormat="1" applyFont="1" applyBorder="1" applyAlignment="1">
      <alignment horizontal="center" vertical="center"/>
    </xf>
    <xf numFmtId="178" fontId="3" fillId="0" borderId="60" xfId="0" applyNumberFormat="1" applyFont="1" applyBorder="1" applyAlignment="1">
      <alignment horizontal="center" vertical="center"/>
    </xf>
    <xf numFmtId="178" fontId="3" fillId="0" borderId="61" xfId="0" applyNumberFormat="1" applyFont="1" applyBorder="1" applyAlignment="1">
      <alignment horizontal="center" vertical="center"/>
    </xf>
    <xf numFmtId="178" fontId="3" fillId="0" borderId="16" xfId="0" applyNumberFormat="1" applyFont="1" applyBorder="1" applyAlignment="1">
      <alignment horizontal="center" vertical="center"/>
    </xf>
    <xf numFmtId="178" fontId="3" fillId="0" borderId="17" xfId="0" applyNumberFormat="1" applyFont="1" applyBorder="1" applyAlignment="1">
      <alignment horizontal="center" vertical="center"/>
    </xf>
    <xf numFmtId="180" fontId="3" fillId="0" borderId="59" xfId="0" applyNumberFormat="1" applyFont="1" applyBorder="1" applyAlignment="1">
      <alignment horizontal="center" vertical="center"/>
    </xf>
    <xf numFmtId="180" fontId="3" fillId="0" borderId="7" xfId="0" applyNumberFormat="1" applyFont="1" applyBorder="1" applyAlignment="1">
      <alignment horizontal="center" vertical="center"/>
    </xf>
    <xf numFmtId="180" fontId="3" fillId="0" borderId="8" xfId="0" applyNumberFormat="1" applyFont="1" applyBorder="1" applyAlignment="1">
      <alignment horizontal="center" vertical="center"/>
    </xf>
    <xf numFmtId="180" fontId="3" fillId="0" borderId="61" xfId="0" applyNumberFormat="1" applyFont="1" applyBorder="1" applyAlignment="1">
      <alignment horizontal="center" vertical="center"/>
    </xf>
    <xf numFmtId="180" fontId="3" fillId="0" borderId="16" xfId="0" applyNumberFormat="1" applyFont="1" applyBorder="1" applyAlignment="1">
      <alignment horizontal="center" vertical="center"/>
    </xf>
    <xf numFmtId="180" fontId="3" fillId="0" borderId="17" xfId="0" applyNumberFormat="1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49" fontId="1" fillId="0" borderId="37" xfId="0" applyNumberFormat="1" applyFont="1" applyBorder="1" applyAlignment="1">
      <alignment horizontal="center" vertical="center"/>
    </xf>
    <xf numFmtId="176" fontId="3" fillId="0" borderId="59" xfId="0" applyNumberFormat="1" applyFont="1" applyBorder="1" applyAlignment="1">
      <alignment horizontal="center" vertical="center"/>
    </xf>
    <xf numFmtId="176" fontId="3" fillId="0" borderId="64" xfId="0" applyNumberFormat="1" applyFont="1" applyBorder="1" applyAlignment="1">
      <alignment horizontal="center" vertical="center"/>
    </xf>
    <xf numFmtId="176" fontId="3" fillId="0" borderId="84" xfId="0" applyNumberFormat="1" applyFont="1" applyBorder="1" applyAlignment="1">
      <alignment horizontal="center" vertical="center"/>
    </xf>
    <xf numFmtId="176" fontId="3" fillId="0" borderId="83" xfId="0" applyNumberFormat="1" applyFont="1" applyBorder="1" applyAlignment="1">
      <alignment horizontal="center" vertical="center"/>
    </xf>
    <xf numFmtId="176" fontId="3" fillId="0" borderId="62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176" fontId="3" fillId="0" borderId="8" xfId="0" applyNumberFormat="1" applyFont="1" applyBorder="1" applyAlignment="1">
      <alignment horizontal="center" vertical="center"/>
    </xf>
    <xf numFmtId="176" fontId="3" fillId="0" borderId="60" xfId="0" applyNumberFormat="1" applyFont="1" applyBorder="1" applyAlignment="1">
      <alignment horizontal="center" vertical="center"/>
    </xf>
    <xf numFmtId="176" fontId="3" fillId="0" borderId="12" xfId="0" applyNumberFormat="1" applyFont="1" applyBorder="1" applyAlignment="1">
      <alignment horizontal="center" vertical="center"/>
    </xf>
    <xf numFmtId="176" fontId="3" fillId="0" borderId="13" xfId="0" applyNumberFormat="1" applyFont="1" applyBorder="1" applyAlignment="1">
      <alignment horizontal="center" vertical="center"/>
    </xf>
    <xf numFmtId="176" fontId="3" fillId="0" borderId="61" xfId="0" applyNumberFormat="1" applyFont="1" applyBorder="1" applyAlignment="1">
      <alignment horizontal="center" vertical="center"/>
    </xf>
    <xf numFmtId="176" fontId="3" fillId="0" borderId="63" xfId="0" applyNumberFormat="1" applyFont="1" applyBorder="1" applyAlignment="1">
      <alignment horizontal="center" vertical="center"/>
    </xf>
    <xf numFmtId="176" fontId="3" fillId="0" borderId="16" xfId="0" applyNumberFormat="1" applyFont="1" applyBorder="1" applyAlignment="1">
      <alignment horizontal="center" vertical="center"/>
    </xf>
    <xf numFmtId="176" fontId="3" fillId="0" borderId="17" xfId="0" applyNumberFormat="1" applyFont="1" applyBorder="1" applyAlignment="1">
      <alignment horizontal="center" vertical="center"/>
    </xf>
    <xf numFmtId="183" fontId="3" fillId="0" borderId="59" xfId="0" applyNumberFormat="1" applyFont="1" applyBorder="1" applyAlignment="1">
      <alignment horizontal="center" vertical="center"/>
    </xf>
    <xf numFmtId="183" fontId="3" fillId="0" borderId="64" xfId="0" applyNumberFormat="1" applyFont="1" applyBorder="1" applyAlignment="1">
      <alignment horizontal="center" vertical="center"/>
    </xf>
    <xf numFmtId="183" fontId="3" fillId="0" borderId="7" xfId="0" applyNumberFormat="1" applyFont="1" applyBorder="1" applyAlignment="1">
      <alignment horizontal="center" vertical="center"/>
    </xf>
    <xf numFmtId="183" fontId="3" fillId="0" borderId="8" xfId="0" applyNumberFormat="1" applyFont="1" applyBorder="1" applyAlignment="1">
      <alignment horizontal="center" vertical="center"/>
    </xf>
    <xf numFmtId="183" fontId="3" fillId="0" borderId="61" xfId="0" applyNumberFormat="1" applyFont="1" applyBorder="1" applyAlignment="1">
      <alignment horizontal="center" vertical="center"/>
    </xf>
    <xf numFmtId="183" fontId="3" fillId="0" borderId="63" xfId="0" applyNumberFormat="1" applyFont="1" applyBorder="1" applyAlignment="1">
      <alignment horizontal="center" vertical="center"/>
    </xf>
    <xf numFmtId="183" fontId="3" fillId="0" borderId="16" xfId="0" applyNumberFormat="1" applyFont="1" applyBorder="1" applyAlignment="1">
      <alignment horizontal="center" vertical="center"/>
    </xf>
    <xf numFmtId="183" fontId="3" fillId="0" borderId="17" xfId="0" applyNumberFormat="1" applyFont="1" applyBorder="1" applyAlignment="1">
      <alignment horizontal="center" vertical="center"/>
    </xf>
    <xf numFmtId="49" fontId="1" fillId="2" borderId="29" xfId="0" applyNumberFormat="1" applyFont="1" applyFill="1" applyBorder="1" applyAlignment="1">
      <alignment horizontal="center" vertical="center"/>
    </xf>
    <xf numFmtId="176" fontId="4" fillId="0" borderId="89" xfId="0" applyNumberFormat="1" applyFont="1" applyBorder="1" applyAlignment="1">
      <alignment horizontal="center" vertical="center"/>
    </xf>
    <xf numFmtId="176" fontId="4" fillId="4" borderId="10" xfId="0" applyNumberFormat="1" applyFont="1" applyFill="1" applyBorder="1" applyAlignment="1">
      <alignment horizontal="center" vertical="center"/>
    </xf>
    <xf numFmtId="176" fontId="4" fillId="0" borderId="10" xfId="0" applyNumberFormat="1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61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59" xfId="1" applyFont="1" applyBorder="1" applyAlignment="1">
      <alignment horizontal="center" vertical="center"/>
    </xf>
    <xf numFmtId="0" fontId="11" fillId="0" borderId="8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1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49" fontId="1" fillId="2" borderId="3" xfId="0" applyNumberFormat="1" applyFont="1" applyFill="1" applyBorder="1" applyAlignment="1">
      <alignment horizontal="center" vertical="center" wrapText="1"/>
    </xf>
    <xf numFmtId="176" fontId="4" fillId="0" borderId="84" xfId="0" applyNumberFormat="1" applyFont="1" applyBorder="1" applyAlignment="1">
      <alignment horizontal="center" vertical="center"/>
    </xf>
    <xf numFmtId="176" fontId="4" fillId="0" borderId="98" xfId="0" applyNumberFormat="1" applyFont="1" applyBorder="1" applyAlignment="1">
      <alignment horizontal="center" vertical="center"/>
    </xf>
    <xf numFmtId="176" fontId="4" fillId="2" borderId="60" xfId="0" applyNumberFormat="1" applyFont="1" applyFill="1" applyBorder="1" applyAlignment="1">
      <alignment horizontal="center" vertical="center"/>
    </xf>
    <xf numFmtId="176" fontId="4" fillId="0" borderId="60" xfId="0" applyNumberFormat="1" applyFont="1" applyBorder="1" applyAlignment="1">
      <alignment horizontal="center" vertical="center"/>
    </xf>
    <xf numFmtId="49" fontId="1" fillId="2" borderId="99" xfId="0" applyNumberFormat="1" applyFont="1" applyFill="1" applyBorder="1" applyAlignment="1">
      <alignment horizontal="center" vertical="center"/>
    </xf>
    <xf numFmtId="0" fontId="1" fillId="2" borderId="85" xfId="0" applyNumberFormat="1" applyFont="1" applyFill="1" applyBorder="1" applyAlignment="1">
      <alignment horizontal="center" vertical="center"/>
    </xf>
    <xf numFmtId="176" fontId="12" fillId="2" borderId="12" xfId="0" applyNumberFormat="1" applyFont="1" applyFill="1" applyBorder="1" applyAlignment="1">
      <alignment horizontal="center" vertical="center"/>
    </xf>
    <xf numFmtId="0" fontId="1" fillId="0" borderId="98" xfId="0" applyFont="1" applyBorder="1" applyAlignment="1">
      <alignment horizontal="center" vertical="center"/>
    </xf>
    <xf numFmtId="0" fontId="1" fillId="0" borderId="84" xfId="0" applyFont="1" applyBorder="1" applyAlignment="1">
      <alignment horizontal="center" vertical="center"/>
    </xf>
    <xf numFmtId="0" fontId="1" fillId="2" borderId="60" xfId="0" applyFont="1" applyFill="1" applyBorder="1" applyAlignment="1">
      <alignment horizontal="center" vertical="center"/>
    </xf>
    <xf numFmtId="0" fontId="1" fillId="0" borderId="60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2" borderId="99" xfId="0" applyNumberFormat="1" applyFont="1" applyFill="1" applyBorder="1" applyAlignment="1">
      <alignment horizontal="center" vertical="center"/>
    </xf>
    <xf numFmtId="178" fontId="4" fillId="0" borderId="97" xfId="0" applyNumberFormat="1" applyFont="1" applyBorder="1" applyAlignment="1">
      <alignment horizontal="center" vertical="center"/>
    </xf>
    <xf numFmtId="178" fontId="4" fillId="2" borderId="100" xfId="0" applyNumberFormat="1" applyFont="1" applyFill="1" applyBorder="1" applyAlignment="1">
      <alignment horizontal="center" vertical="center"/>
    </xf>
    <xf numFmtId="178" fontId="4" fillId="0" borderId="100" xfId="0" applyNumberFormat="1" applyFont="1" applyBorder="1" applyAlignment="1">
      <alignment horizontal="center" vertical="center"/>
    </xf>
    <xf numFmtId="176" fontId="8" fillId="2" borderId="12" xfId="0" applyNumberFormat="1" applyFont="1" applyFill="1" applyBorder="1" applyAlignment="1">
      <alignment horizontal="center" vertical="center"/>
    </xf>
    <xf numFmtId="0" fontId="1" fillId="2" borderId="46" xfId="0" applyFont="1" applyFill="1" applyBorder="1" applyAlignment="1">
      <alignment horizontal="center" vertical="center" wrapText="1"/>
    </xf>
    <xf numFmtId="0" fontId="10" fillId="3" borderId="0" xfId="0" applyFont="1" applyFill="1" applyBorder="1" applyAlignment="1">
      <alignment horizontal="center" vertical="center"/>
    </xf>
    <xf numFmtId="0" fontId="13" fillId="4" borderId="51" xfId="1" quotePrefix="1" applyNumberFormat="1" applyFont="1" applyFill="1" applyBorder="1" applyAlignment="1">
      <alignment horizontal="center" vertical="center" wrapText="1"/>
    </xf>
    <xf numFmtId="0" fontId="13" fillId="4" borderId="52" xfId="1" quotePrefix="1" applyNumberFormat="1" applyFont="1" applyFill="1" applyBorder="1" applyAlignment="1">
      <alignment horizontal="center" vertical="center" wrapText="1"/>
    </xf>
    <xf numFmtId="0" fontId="13" fillId="4" borderId="92" xfId="1" quotePrefix="1" applyNumberFormat="1" applyFont="1" applyFill="1" applyBorder="1" applyAlignment="1">
      <alignment horizontal="center" vertical="center" wrapText="1"/>
    </xf>
    <xf numFmtId="0" fontId="1" fillId="4" borderId="90" xfId="0" applyFont="1" applyFill="1" applyBorder="1" applyAlignment="1">
      <alignment horizontal="center" vertical="center" wrapText="1"/>
    </xf>
    <xf numFmtId="0" fontId="1" fillId="4" borderId="53" xfId="0" applyFont="1" applyFill="1" applyBorder="1" applyAlignment="1">
      <alignment horizontal="center" vertical="center"/>
    </xf>
    <xf numFmtId="0" fontId="1" fillId="4" borderId="41" xfId="0" applyFont="1" applyFill="1" applyBorder="1" applyAlignment="1">
      <alignment horizontal="center" vertical="center"/>
    </xf>
    <xf numFmtId="0" fontId="1" fillId="4" borderId="79" xfId="0" applyFont="1" applyFill="1" applyBorder="1" applyAlignment="1">
      <alignment horizontal="center" vertical="center"/>
    </xf>
    <xf numFmtId="0" fontId="1" fillId="4" borderId="91" xfId="0" applyFont="1" applyFill="1" applyBorder="1" applyAlignment="1">
      <alignment horizontal="center" vertical="center"/>
    </xf>
    <xf numFmtId="0" fontId="11" fillId="0" borderId="94" xfId="1" applyFont="1" applyBorder="1" applyAlignment="1">
      <alignment horizontal="center" vertical="center"/>
    </xf>
    <xf numFmtId="0" fontId="11" fillId="0" borderId="93" xfId="1" applyFont="1" applyBorder="1" applyAlignment="1">
      <alignment horizontal="center" vertical="center"/>
    </xf>
    <xf numFmtId="0" fontId="11" fillId="0" borderId="46" xfId="1" applyFont="1" applyBorder="1" applyAlignment="1">
      <alignment horizontal="center" vertical="center"/>
    </xf>
    <xf numFmtId="0" fontId="1" fillId="2" borderId="23" xfId="0" applyNumberFormat="1" applyFont="1" applyFill="1" applyBorder="1" applyAlignment="1">
      <alignment horizontal="center" vertical="center"/>
    </xf>
    <xf numFmtId="0" fontId="1" fillId="2" borderId="50" xfId="0" applyNumberFormat="1" applyFont="1" applyFill="1" applyBorder="1" applyAlignment="1">
      <alignment horizontal="center" vertical="center"/>
    </xf>
    <xf numFmtId="0" fontId="1" fillId="2" borderId="49" xfId="0" applyNumberFormat="1" applyFont="1" applyFill="1" applyBorder="1" applyAlignment="1">
      <alignment horizontal="center" vertical="center"/>
    </xf>
    <xf numFmtId="182" fontId="0" fillId="0" borderId="51" xfId="0" applyNumberFormat="1" applyBorder="1" applyAlignment="1">
      <alignment horizontal="center" vertical="center"/>
    </xf>
    <xf numFmtId="182" fontId="0" fillId="0" borderId="52" xfId="0" applyNumberFormat="1" applyBorder="1" applyAlignment="1">
      <alignment horizontal="center" vertical="center"/>
    </xf>
    <xf numFmtId="182" fontId="0" fillId="0" borderId="53" xfId="0" applyNumberFormat="1" applyBorder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182" fontId="6" fillId="2" borderId="25" xfId="0" applyNumberFormat="1" applyFont="1" applyFill="1" applyBorder="1" applyAlignment="1">
      <alignment horizontal="center" vertical="center"/>
    </xf>
    <xf numFmtId="182" fontId="6" fillId="2" borderId="54" xfId="0" applyNumberFormat="1" applyFont="1" applyFill="1" applyBorder="1" applyAlignment="1">
      <alignment horizontal="center" vertical="center"/>
    </xf>
    <xf numFmtId="182" fontId="6" fillId="2" borderId="55" xfId="0" applyNumberFormat="1" applyFont="1" applyFill="1" applyBorder="1" applyAlignment="1">
      <alignment horizontal="center" vertical="center"/>
    </xf>
    <xf numFmtId="0" fontId="1" fillId="4" borderId="23" xfId="0" applyNumberFormat="1" applyFont="1" applyFill="1" applyBorder="1" applyAlignment="1">
      <alignment horizontal="center" vertical="center"/>
    </xf>
    <xf numFmtId="0" fontId="1" fillId="4" borderId="50" xfId="0" applyNumberFormat="1" applyFont="1" applyFill="1" applyBorder="1" applyAlignment="1">
      <alignment horizontal="center" vertical="center"/>
    </xf>
    <xf numFmtId="0" fontId="1" fillId="4" borderId="49" xfId="0" applyNumberFormat="1" applyFont="1" applyFill="1" applyBorder="1" applyAlignment="1">
      <alignment horizontal="center" vertical="center"/>
    </xf>
    <xf numFmtId="182" fontId="0" fillId="0" borderId="24" xfId="0" applyNumberFormat="1" applyBorder="1" applyAlignment="1">
      <alignment horizontal="center" vertical="center"/>
    </xf>
    <xf numFmtId="182" fontId="0" fillId="0" borderId="56" xfId="0" applyNumberFormat="1" applyBorder="1" applyAlignment="1">
      <alignment horizontal="center" vertical="center"/>
    </xf>
    <xf numFmtId="182" fontId="0" fillId="0" borderId="68" xfId="0" applyNumberFormat="1" applyBorder="1" applyAlignment="1">
      <alignment horizontal="center" vertical="center"/>
    </xf>
    <xf numFmtId="182" fontId="0" fillId="0" borderId="25" xfId="0" applyNumberFormat="1" applyBorder="1" applyAlignment="1">
      <alignment horizontal="center" vertical="center"/>
    </xf>
    <xf numFmtId="182" fontId="0" fillId="0" borderId="54" xfId="0" applyNumberFormat="1" applyBorder="1" applyAlignment="1">
      <alignment horizontal="center" vertical="center"/>
    </xf>
    <xf numFmtId="182" fontId="0" fillId="0" borderId="55" xfId="0" applyNumberFormat="1" applyBorder="1" applyAlignment="1">
      <alignment horizontal="center" vertical="center"/>
    </xf>
    <xf numFmtId="0" fontId="13" fillId="0" borderId="1" xfId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1" fillId="0" borderId="95" xfId="1" applyFont="1" applyBorder="1" applyAlignment="1">
      <alignment horizontal="center" vertical="center"/>
    </xf>
    <xf numFmtId="0" fontId="11" fillId="0" borderId="96" xfId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54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78" xfId="0" applyFont="1" applyBorder="1" applyAlignment="1">
      <alignment horizontal="center" vertical="center"/>
    </xf>
    <xf numFmtId="0" fontId="1" fillId="0" borderId="41" xfId="0" applyFont="1" applyBorder="1" applyAlignment="1">
      <alignment horizontal="center" vertical="center"/>
    </xf>
    <xf numFmtId="0" fontId="1" fillId="0" borderId="79" xfId="0" applyFont="1" applyBorder="1" applyAlignment="1">
      <alignment horizontal="center" vertical="center"/>
    </xf>
    <xf numFmtId="0" fontId="3" fillId="0" borderId="71" xfId="0" applyFont="1" applyBorder="1" applyAlignment="1">
      <alignment horizontal="center" vertical="center"/>
    </xf>
    <xf numFmtId="0" fontId="3" fillId="0" borderId="72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56" xfId="0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3" fillId="0" borderId="66" xfId="0" applyNumberFormat="1" applyFont="1" applyBorder="1" applyAlignment="1">
      <alignment horizontal="center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67" xfId="0" applyNumberFormat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/>
    </xf>
    <xf numFmtId="0" fontId="1" fillId="0" borderId="76" xfId="0" applyFont="1" applyBorder="1" applyAlignment="1">
      <alignment horizontal="center" vertical="center"/>
    </xf>
    <xf numFmtId="0" fontId="1" fillId="0" borderId="77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3" fillId="0" borderId="36" xfId="0" applyNumberFormat="1" applyFont="1" applyBorder="1" applyAlignment="1">
      <alignment horizontal="center" vertical="center"/>
    </xf>
    <xf numFmtId="0" fontId="0" fillId="0" borderId="71" xfId="0" applyBorder="1" applyAlignment="1">
      <alignment horizontal="center" vertical="center"/>
    </xf>
    <xf numFmtId="0" fontId="0" fillId="0" borderId="72" xfId="0" applyBorder="1" applyAlignment="1">
      <alignment horizontal="center" vertical="center"/>
    </xf>
    <xf numFmtId="0" fontId="1" fillId="0" borderId="73" xfId="0" applyFont="1" applyBorder="1" applyAlignment="1">
      <alignment horizontal="center" vertical="center"/>
    </xf>
    <xf numFmtId="0" fontId="1" fillId="0" borderId="74" xfId="0" applyFont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75" xfId="0" applyFont="1" applyBorder="1" applyAlignment="1">
      <alignment horizontal="center" vertical="center"/>
    </xf>
    <xf numFmtId="0" fontId="3" fillId="0" borderId="39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49" fontId="3" fillId="0" borderId="8" xfId="0" applyNumberFormat="1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34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49" fontId="3" fillId="0" borderId="80" xfId="0" applyNumberFormat="1" applyFont="1" applyBorder="1" applyAlignment="1">
      <alignment horizontal="center" vertical="center"/>
    </xf>
    <xf numFmtId="0" fontId="1" fillId="0" borderId="81" xfId="0" applyFont="1" applyBorder="1" applyAlignment="1">
      <alignment horizontal="center" vertical="center"/>
    </xf>
    <xf numFmtId="0" fontId="1" fillId="0" borderId="82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26"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color auto="1"/>
      </font>
      <fill>
        <patternFill>
          <bgColor rgb="FF00B0F0"/>
        </patternFill>
      </fill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color auto="1"/>
      </font>
      <fill>
        <patternFill>
          <bgColor rgb="FF00B0F0"/>
        </patternFill>
      </fill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b/>
        <i val="0"/>
        <strike val="0"/>
        <color rgb="FF00B0F0"/>
      </font>
    </dxf>
    <dxf>
      <font>
        <b/>
        <i val="0"/>
        <color rgb="FFFF0000"/>
      </font>
    </dxf>
    <dxf>
      <font>
        <b/>
        <i val="0"/>
        <strike val="0"/>
        <color rgb="FF00B0F0"/>
      </font>
    </dxf>
    <dxf>
      <font>
        <b/>
        <i val="0"/>
        <color rgb="FFFF0000"/>
      </font>
    </dxf>
  </dxfs>
  <tableStyles count="0" defaultTableStyle="TableStyleMedium2" defaultPivotStyle="PivotStyleLight16"/>
  <colors>
    <mruColors>
      <color rgb="FFFFF2CC"/>
      <color rgb="FF548235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9EBD5-1B55-4E2D-8056-F61977A5861C}">
  <dimension ref="A1:S29"/>
  <sheetViews>
    <sheetView tabSelected="1" zoomScale="130" zoomScaleNormal="130" zoomScaleSheetLayoutView="150" workbookViewId="0">
      <selection sqref="A1:F1"/>
    </sheetView>
  </sheetViews>
  <sheetFormatPr defaultRowHeight="17"/>
  <cols>
    <col min="1" max="2" width="17.7265625" customWidth="1"/>
    <col min="3" max="6" width="17.7265625" style="16" customWidth="1"/>
    <col min="7" max="7" width="7.7265625" style="16" customWidth="1"/>
    <col min="8" max="10" width="10.7265625" style="16" customWidth="1"/>
    <col min="11" max="18" width="7.7265625" style="16" customWidth="1"/>
    <col min="19" max="19" width="7.7265625" customWidth="1"/>
    <col min="20" max="20" width="6.26953125" customWidth="1"/>
  </cols>
  <sheetData>
    <row r="1" spans="1:19" ht="31">
      <c r="A1" s="163" t="str">
        <f ca="1">MID(CELL("filename",C1),FIND("]",CELL("filename",C1))+1,255)</f>
        <v>目錄</v>
      </c>
      <c r="B1" s="163"/>
      <c r="C1" s="163"/>
      <c r="D1" s="163"/>
      <c r="E1" s="163"/>
      <c r="F1" s="163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</row>
    <row r="2" spans="1:19" ht="31.5" thickBot="1">
      <c r="A2" s="134"/>
      <c r="B2" s="134"/>
      <c r="C2" s="134"/>
      <c r="D2" s="134"/>
      <c r="E2" s="134"/>
      <c r="F2" s="134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</row>
    <row r="3" spans="1:19" s="72" customFormat="1" ht="18">
      <c r="A3" s="169" t="s">
        <v>68</v>
      </c>
      <c r="B3" s="170"/>
      <c r="C3" s="170"/>
      <c r="D3" s="170"/>
      <c r="E3" s="170"/>
      <c r="F3" s="171"/>
      <c r="G3" s="71"/>
      <c r="H3" s="71"/>
      <c r="I3" s="71"/>
      <c r="J3" s="71"/>
      <c r="K3" s="71"/>
    </row>
    <row r="4" spans="1:19" s="72" customFormat="1" ht="18.5" thickBot="1">
      <c r="A4" s="172" t="str">
        <f ca="1">HYPERLINK("#資訊總覽!A1",資訊總覽!F1)</f>
        <v>資訊總覽</v>
      </c>
      <c r="B4" s="173"/>
      <c r="C4" s="173"/>
      <c r="D4" s="173"/>
      <c r="E4" s="173"/>
      <c r="F4" s="174"/>
      <c r="I4" s="69"/>
    </row>
    <row r="5" spans="1:19" s="72" customFormat="1" ht="43.25" customHeight="1" thickTop="1">
      <c r="A5" s="164" t="s">
        <v>67</v>
      </c>
      <c r="B5" s="165"/>
      <c r="C5" s="165"/>
      <c r="D5" s="166"/>
      <c r="E5" s="167" t="s">
        <v>74</v>
      </c>
      <c r="F5" s="168"/>
    </row>
    <row r="6" spans="1:19" s="72" customFormat="1" ht="22.75" customHeight="1">
      <c r="A6" s="137" t="str">
        <f ca="1">HYPERLINK("#期中作業成績!A1",期中作業成績!F1)</f>
        <v>期中作業成績</v>
      </c>
      <c r="B6" s="137" t="str">
        <f ca="1">HYPERLINK("#期中小考成績!A1",期中小考成績!F1)</f>
        <v>期中小考成績</v>
      </c>
      <c r="C6" s="137" t="str">
        <f ca="1">HYPERLINK("#期中平常成績!A1",期中平常成績!F1)</f>
        <v>期中平常成績</v>
      </c>
      <c r="D6" s="137" t="str">
        <f ca="1">HYPERLINK("#期中月考成績!A1",期中月考成績!F1)</f>
        <v>期中月考成績</v>
      </c>
      <c r="E6" s="137" t="str">
        <f ca="1">HYPERLINK("#期中平均成績!A1",期中平均成績!E1)</f>
        <v>期中平均成績</v>
      </c>
      <c r="F6" s="138" t="str">
        <f ca="1">HYPERLINK("#期中個人成績!A1",期中個人成績!E1)</f>
        <v>期中個人成績</v>
      </c>
      <c r="H6" s="69"/>
      <c r="J6" s="69"/>
      <c r="K6" s="69"/>
      <c r="L6" s="69"/>
    </row>
    <row r="7" spans="1:19" s="72" customFormat="1" ht="28.25" customHeight="1" thickBot="1">
      <c r="A7" s="137" t="str">
        <f ca="1">HYPERLINK("#期末作業成績!A1",期末作業成績!F1)</f>
        <v>期末作業成績</v>
      </c>
      <c r="B7" s="137" t="str">
        <f ca="1">HYPERLINK("#期末小考成績!A1",期末小考成績!F1)</f>
        <v>期末小考成績</v>
      </c>
      <c r="C7" s="137" t="str">
        <f ca="1">HYPERLINK("#期末平常成績!A1",期末平常成績!F1)</f>
        <v>期末平常成績</v>
      </c>
      <c r="D7" s="137" t="str">
        <f ca="1">HYPERLINK("#期末月考成績!A1",期末月考成績!F1)</f>
        <v>期末月考成績</v>
      </c>
      <c r="E7" s="135" t="str">
        <f ca="1">HYPERLINK("#期末平均成績!A1",期末平均成績!E1)</f>
        <v>期末平均成績</v>
      </c>
      <c r="F7" s="136" t="str">
        <f ca="1">HYPERLINK("#期末個人成績!A1",期末個人成績!E1)</f>
        <v>期末個人成績</v>
      </c>
      <c r="H7" s="69"/>
      <c r="J7" s="69"/>
      <c r="K7" s="69"/>
      <c r="L7" s="69"/>
    </row>
    <row r="8" spans="1:19" s="72" customFormat="1" ht="16.5" customHeight="1">
      <c r="H8" s="69"/>
      <c r="J8" s="69"/>
      <c r="K8" s="69"/>
      <c r="L8" s="69"/>
    </row>
    <row r="9" spans="1:19" s="72" customFormat="1" ht="16.5" customHeight="1">
      <c r="H9" s="69"/>
      <c r="J9" s="69"/>
      <c r="K9" s="69"/>
      <c r="L9" s="69"/>
    </row>
    <row r="10" spans="1:19" s="72" customFormat="1" ht="16.5" customHeight="1">
      <c r="H10" s="69"/>
      <c r="J10" s="69"/>
      <c r="K10" s="69"/>
      <c r="L10" s="69"/>
    </row>
    <row r="11" spans="1:19" s="72" customFormat="1" ht="16.5" customHeight="1">
      <c r="I11" s="69"/>
    </row>
    <row r="12" spans="1:19" s="72" customFormat="1" ht="18">
      <c r="I12" s="69"/>
    </row>
    <row r="13" spans="1:19" s="72" customFormat="1" ht="18">
      <c r="I13" s="69"/>
    </row>
    <row r="14" spans="1:19" s="72" customFormat="1" ht="18">
      <c r="I14" s="69"/>
    </row>
    <row r="15" spans="1:19" s="72" customFormat="1" ht="18">
      <c r="I15" s="69"/>
    </row>
    <row r="16" spans="1:19" s="72" customFormat="1" ht="18">
      <c r="I16" s="69"/>
    </row>
    <row r="17" spans="9:9" s="72" customFormat="1" ht="18">
      <c r="I17" s="69"/>
    </row>
    <row r="18" spans="9:9" s="72" customFormat="1" ht="18"/>
    <row r="19" spans="9:9" s="72" customFormat="1" ht="18"/>
    <row r="20" spans="9:9" s="72" customFormat="1" ht="18"/>
    <row r="21" spans="9:9" s="72" customFormat="1" ht="18"/>
    <row r="22" spans="9:9" s="72" customFormat="1" ht="18"/>
    <row r="23" spans="9:9" s="72" customFormat="1" ht="18"/>
    <row r="24" spans="9:9" s="72" customFormat="1" ht="18"/>
    <row r="25" spans="9:9" s="72" customFormat="1" ht="18"/>
    <row r="26" spans="9:9" customFormat="1"/>
    <row r="27" spans="9:9" customFormat="1"/>
    <row r="28" spans="9:9" customFormat="1"/>
    <row r="29" spans="9:9" customFormat="1"/>
  </sheetData>
  <mergeCells count="5">
    <mergeCell ref="A1:F1"/>
    <mergeCell ref="A5:D5"/>
    <mergeCell ref="E5:F5"/>
    <mergeCell ref="A3:F3"/>
    <mergeCell ref="A4:F4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3C616-D0FF-459D-94D4-B7F290536704}">
  <dimension ref="A1:K29"/>
  <sheetViews>
    <sheetView zoomScaleNormal="100" zoomScaleSheet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7"/>
  <cols>
    <col min="3" max="8" width="6.7265625" style="16" customWidth="1"/>
    <col min="9" max="9" width="6.7265625" style="78" customWidth="1"/>
    <col min="10" max="10" width="11.6328125" style="16" customWidth="1"/>
    <col min="11" max="11" width="7.7265625" customWidth="1"/>
  </cols>
  <sheetData>
    <row r="1" spans="1:11" ht="18.5" thickBot="1">
      <c r="A1" s="197" t="str">
        <f>HYPERLINK("#目錄!A1","返回目錄")</f>
        <v>返回目錄</v>
      </c>
      <c r="B1" s="198"/>
      <c r="C1" s="196" t="str">
        <f>資訊總覽!C1</f>
        <v>新上國小 603班</v>
      </c>
      <c r="D1" s="196"/>
      <c r="E1" s="196"/>
      <c r="F1" s="196" t="str">
        <f ca="1">MID(CELL("filename",A1),FIND("]",CELL("filename",A1))+1,255)</f>
        <v>期末小考成績</v>
      </c>
      <c r="G1" s="196"/>
      <c r="H1" s="196"/>
      <c r="I1" s="139"/>
      <c r="J1" s="61"/>
    </row>
    <row r="2" spans="1:11" ht="36.5" thickBot="1">
      <c r="A2" s="1" t="str">
        <f>資訊總覽!A2</f>
        <v>座號</v>
      </c>
      <c r="B2" s="28" t="str">
        <f>資訊總覽!B2</f>
        <v>姓名</v>
      </c>
      <c r="C2" s="149">
        <v>1</v>
      </c>
      <c r="D2" s="85">
        <v>2</v>
      </c>
      <c r="E2" s="85">
        <v>3</v>
      </c>
      <c r="F2" s="85">
        <v>4</v>
      </c>
      <c r="G2" s="85">
        <v>5</v>
      </c>
      <c r="H2" s="85" t="s">
        <v>54</v>
      </c>
      <c r="I2" s="85" t="s">
        <v>71</v>
      </c>
      <c r="J2" s="144" t="s">
        <v>70</v>
      </c>
      <c r="K2" s="37" t="s">
        <v>26</v>
      </c>
    </row>
    <row r="3" spans="1:11" ht="18.5" thickTop="1">
      <c r="A3" s="17" t="str">
        <f>資訊總覽!A3</f>
        <v>01</v>
      </c>
      <c r="B3" s="3">
        <f>資訊總覽!B3</f>
        <v>0</v>
      </c>
      <c r="C3" s="146"/>
      <c r="D3" s="145"/>
      <c r="E3" s="145"/>
      <c r="F3" s="145"/>
      <c r="G3" s="145"/>
      <c r="H3" s="145"/>
      <c r="I3" s="145"/>
      <c r="J3" s="131"/>
      <c r="K3" s="39" t="e">
        <f t="shared" ref="K3:K29" si="0">AVERAGE(C3:J3)</f>
        <v>#DIV/0!</v>
      </c>
    </row>
    <row r="4" spans="1:11" ht="18">
      <c r="A4" s="19" t="str">
        <f>資訊總覽!A4</f>
        <v>02</v>
      </c>
      <c r="B4" s="18">
        <f>資訊總覽!B4</f>
        <v>0</v>
      </c>
      <c r="C4" s="147"/>
      <c r="D4" s="84"/>
      <c r="E4" s="84"/>
      <c r="F4" s="84"/>
      <c r="G4" s="84"/>
      <c r="H4" s="84"/>
      <c r="I4" s="84"/>
      <c r="J4" s="41"/>
      <c r="K4" s="68" t="e">
        <f t="shared" si="0"/>
        <v>#DIV/0!</v>
      </c>
    </row>
    <row r="5" spans="1:11" ht="18">
      <c r="A5" s="17" t="str">
        <f>資訊總覽!A5</f>
        <v>03</v>
      </c>
      <c r="B5" s="3">
        <f>資訊總覽!B5</f>
        <v>0</v>
      </c>
      <c r="C5" s="148"/>
      <c r="D5" s="82"/>
      <c r="E5" s="82"/>
      <c r="F5" s="82"/>
      <c r="G5" s="82"/>
      <c r="H5" s="82"/>
      <c r="I5" s="82"/>
      <c r="J5" s="133"/>
      <c r="K5" s="39" t="e">
        <f t="shared" si="0"/>
        <v>#DIV/0!</v>
      </c>
    </row>
    <row r="6" spans="1:11" ht="18">
      <c r="A6" s="19" t="str">
        <f>資訊總覽!A6</f>
        <v>04</v>
      </c>
      <c r="B6" s="4">
        <f>資訊總覽!B6</f>
        <v>0</v>
      </c>
      <c r="C6" s="147"/>
      <c r="D6" s="84"/>
      <c r="E6" s="84"/>
      <c r="F6" s="84"/>
      <c r="G6" s="84"/>
      <c r="H6" s="84"/>
      <c r="I6" s="84"/>
      <c r="J6" s="41"/>
      <c r="K6" s="68" t="e">
        <f t="shared" si="0"/>
        <v>#DIV/0!</v>
      </c>
    </row>
    <row r="7" spans="1:11" ht="18">
      <c r="A7" s="17" t="str">
        <f>資訊總覽!A7</f>
        <v>05</v>
      </c>
      <c r="B7" s="3">
        <f>資訊總覽!B7</f>
        <v>0</v>
      </c>
      <c r="C7" s="148"/>
      <c r="D7" s="82"/>
      <c r="E7" s="82"/>
      <c r="F7" s="82"/>
      <c r="G7" s="82"/>
      <c r="H7" s="82"/>
      <c r="I7" s="82"/>
      <c r="J7" s="133"/>
      <c r="K7" s="39" t="e">
        <f t="shared" si="0"/>
        <v>#DIV/0!</v>
      </c>
    </row>
    <row r="8" spans="1:11" ht="18">
      <c r="A8" s="19" t="str">
        <f>資訊總覽!A8</f>
        <v>06</v>
      </c>
      <c r="B8" s="4">
        <f>資訊總覽!B8</f>
        <v>0</v>
      </c>
      <c r="C8" s="147"/>
      <c r="D8" s="84"/>
      <c r="E8" s="84"/>
      <c r="F8" s="84"/>
      <c r="G8" s="84"/>
      <c r="H8" s="84"/>
      <c r="I8" s="84"/>
      <c r="J8" s="41"/>
      <c r="K8" s="39" t="e">
        <f t="shared" si="0"/>
        <v>#DIV/0!</v>
      </c>
    </row>
    <row r="9" spans="1:11" ht="18">
      <c r="A9" s="17" t="str">
        <f>資訊總覽!A9</f>
        <v>07</v>
      </c>
      <c r="B9" s="3">
        <f>資訊總覽!B9</f>
        <v>0</v>
      </c>
      <c r="C9" s="148"/>
      <c r="D9" s="82"/>
      <c r="E9" s="82"/>
      <c r="F9" s="82"/>
      <c r="G9" s="82"/>
      <c r="H9" s="82"/>
      <c r="I9" s="82"/>
      <c r="J9" s="133"/>
      <c r="K9" s="39" t="e">
        <f t="shared" si="0"/>
        <v>#DIV/0!</v>
      </c>
    </row>
    <row r="10" spans="1:11" ht="18">
      <c r="A10" s="19" t="str">
        <f>資訊總覽!A10</f>
        <v>08</v>
      </c>
      <c r="B10" s="4">
        <f>資訊總覽!B10</f>
        <v>0</v>
      </c>
      <c r="C10" s="147"/>
      <c r="D10" s="84"/>
      <c r="E10" s="84"/>
      <c r="F10" s="84"/>
      <c r="G10" s="84"/>
      <c r="H10" s="84"/>
      <c r="I10" s="84"/>
      <c r="J10" s="41"/>
      <c r="K10" s="68" t="e">
        <f t="shared" si="0"/>
        <v>#DIV/0!</v>
      </c>
    </row>
    <row r="11" spans="1:11" ht="18">
      <c r="A11" s="17" t="str">
        <f>資訊總覽!A11</f>
        <v>09</v>
      </c>
      <c r="B11" s="3">
        <f>資訊總覽!B11</f>
        <v>0</v>
      </c>
      <c r="C11" s="148"/>
      <c r="D11" s="82"/>
      <c r="E11" s="82"/>
      <c r="F11" s="82"/>
      <c r="G11" s="82"/>
      <c r="H11" s="82"/>
      <c r="I11" s="82"/>
      <c r="J11" s="133"/>
      <c r="K11" s="39" t="e">
        <f t="shared" si="0"/>
        <v>#DIV/0!</v>
      </c>
    </row>
    <row r="12" spans="1:11" ht="18">
      <c r="A12" s="19" t="str">
        <f>資訊總覽!A12</f>
        <v>10</v>
      </c>
      <c r="B12" s="4">
        <f>資訊總覽!B12</f>
        <v>0</v>
      </c>
      <c r="C12" s="147"/>
      <c r="D12" s="84"/>
      <c r="E12" s="84"/>
      <c r="F12" s="84"/>
      <c r="G12" s="84"/>
      <c r="H12" s="84"/>
      <c r="I12" s="84"/>
      <c r="J12" s="41"/>
      <c r="K12" s="68" t="e">
        <f t="shared" si="0"/>
        <v>#DIV/0!</v>
      </c>
    </row>
    <row r="13" spans="1:11" ht="18">
      <c r="A13" s="17" t="str">
        <f>資訊總覽!A13</f>
        <v>11</v>
      </c>
      <c r="B13" s="3">
        <f>資訊總覽!B13</f>
        <v>0</v>
      </c>
      <c r="C13" s="148"/>
      <c r="D13" s="82"/>
      <c r="E13" s="82"/>
      <c r="F13" s="82"/>
      <c r="G13" s="82"/>
      <c r="H13" s="82"/>
      <c r="I13" s="82"/>
      <c r="J13" s="133"/>
      <c r="K13" s="39" t="e">
        <f t="shared" si="0"/>
        <v>#DIV/0!</v>
      </c>
    </row>
    <row r="14" spans="1:11" ht="18">
      <c r="A14" s="19" t="str">
        <f>資訊總覽!A14</f>
        <v>12</v>
      </c>
      <c r="B14" s="4">
        <f>資訊總覽!B14</f>
        <v>0</v>
      </c>
      <c r="C14" s="147"/>
      <c r="D14" s="84"/>
      <c r="E14" s="84"/>
      <c r="F14" s="84"/>
      <c r="G14" s="84"/>
      <c r="H14" s="84"/>
      <c r="I14" s="84"/>
      <c r="J14" s="41"/>
      <c r="K14" s="68" t="e">
        <f t="shared" si="0"/>
        <v>#DIV/0!</v>
      </c>
    </row>
    <row r="15" spans="1:11" ht="18">
      <c r="A15" s="17" t="str">
        <f>資訊總覽!A15</f>
        <v>13</v>
      </c>
      <c r="B15" s="3">
        <f>資訊總覽!B15</f>
        <v>0</v>
      </c>
      <c r="C15" s="148"/>
      <c r="D15" s="82"/>
      <c r="E15" s="82"/>
      <c r="F15" s="82"/>
      <c r="G15" s="82"/>
      <c r="H15" s="82"/>
      <c r="I15" s="82"/>
      <c r="J15" s="133"/>
      <c r="K15" s="39" t="e">
        <f t="shared" si="0"/>
        <v>#DIV/0!</v>
      </c>
    </row>
    <row r="16" spans="1:11" ht="18">
      <c r="A16" s="19" t="str">
        <f>資訊總覽!A16</f>
        <v>14</v>
      </c>
      <c r="B16" s="4">
        <f>資訊總覽!B16</f>
        <v>0</v>
      </c>
      <c r="C16" s="147"/>
      <c r="D16" s="84"/>
      <c r="E16" s="84"/>
      <c r="F16" s="84"/>
      <c r="G16" s="84"/>
      <c r="H16" s="84"/>
      <c r="I16" s="84"/>
      <c r="J16" s="41"/>
      <c r="K16" s="68" t="e">
        <f t="shared" si="0"/>
        <v>#DIV/0!</v>
      </c>
    </row>
    <row r="17" spans="1:11" ht="18">
      <c r="A17" s="17" t="str">
        <f>資訊總覽!A17</f>
        <v>15</v>
      </c>
      <c r="B17" s="3">
        <f>資訊總覽!B17</f>
        <v>0</v>
      </c>
      <c r="C17" s="148"/>
      <c r="D17" s="82"/>
      <c r="E17" s="82"/>
      <c r="F17" s="82"/>
      <c r="G17" s="82"/>
      <c r="H17" s="82"/>
      <c r="I17" s="82"/>
      <c r="J17" s="133"/>
      <c r="K17" s="39" t="e">
        <f t="shared" si="0"/>
        <v>#DIV/0!</v>
      </c>
    </row>
    <row r="18" spans="1:11" ht="18">
      <c r="A18" s="19" t="str">
        <f>資訊總覽!A18</f>
        <v>16</v>
      </c>
      <c r="B18" s="4">
        <f>資訊總覽!B18</f>
        <v>0</v>
      </c>
      <c r="C18" s="147"/>
      <c r="D18" s="84"/>
      <c r="E18" s="84"/>
      <c r="F18" s="84"/>
      <c r="G18" s="84"/>
      <c r="H18" s="84"/>
      <c r="I18" s="84"/>
      <c r="J18" s="41"/>
      <c r="K18" s="68" t="e">
        <f t="shared" si="0"/>
        <v>#DIV/0!</v>
      </c>
    </row>
    <row r="19" spans="1:11" ht="18">
      <c r="A19" s="17" t="str">
        <f>資訊總覽!A19</f>
        <v>21</v>
      </c>
      <c r="B19" s="3">
        <f>資訊總覽!B19</f>
        <v>0</v>
      </c>
      <c r="C19" s="148"/>
      <c r="D19" s="82"/>
      <c r="E19" s="82"/>
      <c r="F19" s="82"/>
      <c r="G19" s="82"/>
      <c r="H19" s="82"/>
      <c r="I19" s="82"/>
      <c r="J19" s="133"/>
      <c r="K19" s="39" t="e">
        <f t="shared" si="0"/>
        <v>#DIV/0!</v>
      </c>
    </row>
    <row r="20" spans="1:11" ht="18">
      <c r="A20" s="19" t="str">
        <f>資訊總覽!A20</f>
        <v>23</v>
      </c>
      <c r="B20" s="4">
        <f>資訊總覽!B20</f>
        <v>0</v>
      </c>
      <c r="C20" s="147"/>
      <c r="D20" s="84"/>
      <c r="E20" s="84"/>
      <c r="F20" s="84"/>
      <c r="G20" s="84"/>
      <c r="H20" s="84"/>
      <c r="I20" s="84"/>
      <c r="J20" s="41"/>
      <c r="K20" s="68" t="e">
        <f t="shared" si="0"/>
        <v>#DIV/0!</v>
      </c>
    </row>
    <row r="21" spans="1:11" ht="18">
      <c r="A21" s="17" t="str">
        <f>資訊總覽!A21</f>
        <v>24</v>
      </c>
      <c r="B21" s="3">
        <f>資訊總覽!B21</f>
        <v>0</v>
      </c>
      <c r="C21" s="148"/>
      <c r="D21" s="82"/>
      <c r="E21" s="82"/>
      <c r="F21" s="82"/>
      <c r="G21" s="82"/>
      <c r="H21" s="82"/>
      <c r="I21" s="82"/>
      <c r="J21" s="133"/>
      <c r="K21" s="39" t="e">
        <f t="shared" si="0"/>
        <v>#DIV/0!</v>
      </c>
    </row>
    <row r="22" spans="1:11" ht="18">
      <c r="A22" s="19" t="str">
        <f>資訊總覽!A22</f>
        <v>25</v>
      </c>
      <c r="B22" s="4">
        <f>資訊總覽!B22</f>
        <v>0</v>
      </c>
      <c r="C22" s="147"/>
      <c r="D22" s="84"/>
      <c r="E22" s="84"/>
      <c r="F22" s="84"/>
      <c r="G22" s="84"/>
      <c r="H22" s="84"/>
      <c r="I22" s="84"/>
      <c r="J22" s="41"/>
      <c r="K22" s="68" t="e">
        <f t="shared" si="0"/>
        <v>#DIV/0!</v>
      </c>
    </row>
    <row r="23" spans="1:11" ht="18">
      <c r="A23" s="17" t="str">
        <f>資訊總覽!A23</f>
        <v>26</v>
      </c>
      <c r="B23" s="3">
        <f>資訊總覽!B23</f>
        <v>0</v>
      </c>
      <c r="C23" s="148"/>
      <c r="D23" s="82"/>
      <c r="E23" s="82"/>
      <c r="F23" s="82"/>
      <c r="G23" s="82"/>
      <c r="H23" s="82"/>
      <c r="I23" s="82"/>
      <c r="J23" s="133"/>
      <c r="K23" s="39" t="e">
        <f t="shared" si="0"/>
        <v>#DIV/0!</v>
      </c>
    </row>
    <row r="24" spans="1:11" ht="18">
      <c r="A24" s="19" t="str">
        <f>資訊總覽!A24</f>
        <v>27</v>
      </c>
      <c r="B24" s="4">
        <f>資訊總覽!B24</f>
        <v>0</v>
      </c>
      <c r="C24" s="147"/>
      <c r="D24" s="84"/>
      <c r="E24" s="84"/>
      <c r="F24" s="84"/>
      <c r="G24" s="84"/>
      <c r="H24" s="84"/>
      <c r="I24" s="84"/>
      <c r="J24" s="41"/>
      <c r="K24" s="68" t="e">
        <f t="shared" si="0"/>
        <v>#DIV/0!</v>
      </c>
    </row>
    <row r="25" spans="1:11" ht="18">
      <c r="A25" s="17" t="str">
        <f>資訊總覽!A25</f>
        <v>28</v>
      </c>
      <c r="B25" s="3">
        <f>資訊總覽!B25</f>
        <v>0</v>
      </c>
      <c r="C25" s="148"/>
      <c r="D25" s="82"/>
      <c r="E25" s="82"/>
      <c r="F25" s="82"/>
      <c r="G25" s="82"/>
      <c r="H25" s="82"/>
      <c r="I25" s="82"/>
      <c r="J25" s="133"/>
      <c r="K25" s="39" t="e">
        <f t="shared" si="0"/>
        <v>#DIV/0!</v>
      </c>
    </row>
    <row r="26" spans="1:11" ht="18">
      <c r="A26" s="19" t="str">
        <f>資訊總覽!A26</f>
        <v>29</v>
      </c>
      <c r="B26" s="4">
        <f>資訊總覽!B26</f>
        <v>0</v>
      </c>
      <c r="C26" s="147"/>
      <c r="D26" s="84"/>
      <c r="E26" s="84"/>
      <c r="F26" s="84"/>
      <c r="G26" s="84"/>
      <c r="H26" s="84"/>
      <c r="I26" s="84"/>
      <c r="J26" s="41"/>
      <c r="K26" s="68" t="e">
        <f t="shared" si="0"/>
        <v>#DIV/0!</v>
      </c>
    </row>
    <row r="27" spans="1:11" ht="18">
      <c r="A27" s="17" t="str">
        <f>資訊總覽!A27</f>
        <v>30</v>
      </c>
      <c r="B27" s="3">
        <f>資訊總覽!B27</f>
        <v>0</v>
      </c>
      <c r="C27" s="148"/>
      <c r="D27" s="82"/>
      <c r="E27" s="82"/>
      <c r="F27" s="82"/>
      <c r="G27" s="82"/>
      <c r="H27" s="82"/>
      <c r="I27" s="82"/>
      <c r="J27" s="133"/>
      <c r="K27" s="39" t="e">
        <f t="shared" si="0"/>
        <v>#DIV/0!</v>
      </c>
    </row>
    <row r="28" spans="1:11" ht="18">
      <c r="A28" s="19" t="str">
        <f>資訊總覽!A28</f>
        <v>31</v>
      </c>
      <c r="B28" s="4">
        <f>資訊總覽!B28</f>
        <v>0</v>
      </c>
      <c r="C28" s="147"/>
      <c r="D28" s="84"/>
      <c r="E28" s="84"/>
      <c r="F28" s="84"/>
      <c r="G28" s="84"/>
      <c r="H28" s="84"/>
      <c r="I28" s="84"/>
      <c r="J28" s="41"/>
      <c r="K28" s="68" t="e">
        <f t="shared" si="0"/>
        <v>#DIV/0!</v>
      </c>
    </row>
    <row r="29" spans="1:11" ht="18">
      <c r="A29" s="17" t="str">
        <f>資訊總覽!A29</f>
        <v>32</v>
      </c>
      <c r="B29" s="3">
        <f>資訊總覽!B29</f>
        <v>0</v>
      </c>
      <c r="C29" s="148"/>
      <c r="D29" s="82"/>
      <c r="E29" s="82"/>
      <c r="F29" s="82"/>
      <c r="G29" s="82"/>
      <c r="H29" s="82"/>
      <c r="I29" s="82"/>
      <c r="J29" s="133"/>
      <c r="K29" s="39" t="e">
        <f t="shared" si="0"/>
        <v>#DIV/0!</v>
      </c>
    </row>
  </sheetData>
  <mergeCells count="3">
    <mergeCell ref="F1:H1"/>
    <mergeCell ref="C1:E1"/>
    <mergeCell ref="A1:B1"/>
  </mergeCells>
  <phoneticPr fontId="2" type="noConversion"/>
  <conditionalFormatting sqref="K3:K29">
    <cfRule type="cellIs" dxfId="10" priority="1" operator="lessThan">
      <formula>60</formula>
    </cfRule>
    <cfRule type="cellIs" dxfId="9" priority="2" operator="greaterThanOrEqual">
      <formula>90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4CFB0-39F0-4303-A812-0D802BE61F89}">
  <dimension ref="A1:X29"/>
  <sheetViews>
    <sheetView zoomScaleNormal="100" zoomScaleSheet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7"/>
  <cols>
    <col min="9" max="9" width="11.6328125" style="16" bestFit="1" customWidth="1"/>
    <col min="10" max="10" width="8.1796875" style="16" bestFit="1" customWidth="1"/>
    <col min="11" max="24" width="6.7265625" style="16" customWidth="1"/>
    <col min="25" max="25" width="7.7265625" customWidth="1"/>
  </cols>
  <sheetData>
    <row r="1" spans="1:24" ht="18.5" thickBot="1">
      <c r="A1" s="197" t="str">
        <f>HYPERLINK("#目錄!A1","返回目錄")</f>
        <v>返回目錄</v>
      </c>
      <c r="B1" s="198"/>
      <c r="C1" s="199" t="str">
        <f>資訊總覽!C1</f>
        <v>新上國小 603班</v>
      </c>
      <c r="D1" s="199"/>
      <c r="E1" s="199"/>
      <c r="F1" s="199" t="str">
        <f ca="1">MID(CELL("filename",A1),FIND("]",CELL("filename",A1))+1,255)</f>
        <v>期末平常成績</v>
      </c>
      <c r="G1" s="199"/>
      <c r="H1" s="199"/>
      <c r="I1" s="143"/>
      <c r="J1" s="143"/>
      <c r="K1" s="143"/>
      <c r="L1" s="143"/>
      <c r="M1" s="143"/>
      <c r="N1" s="143"/>
      <c r="O1" s="80"/>
      <c r="P1" s="80"/>
      <c r="Q1" s="80"/>
      <c r="R1" s="80"/>
      <c r="S1" s="80"/>
      <c r="T1" s="80"/>
      <c r="U1" s="80"/>
      <c r="V1" s="80"/>
      <c r="W1" s="80"/>
      <c r="X1" s="80"/>
    </row>
    <row r="2" spans="1:24" ht="36.5" thickBot="1">
      <c r="A2" s="1" t="str">
        <f>資訊總覽!A2</f>
        <v>座號</v>
      </c>
      <c r="B2" s="28" t="str">
        <f>資訊總覽!B2</f>
        <v>姓名</v>
      </c>
      <c r="C2" s="157"/>
      <c r="D2" s="150"/>
      <c r="E2" s="150"/>
      <c r="F2" s="150"/>
      <c r="G2" s="150"/>
      <c r="H2" s="150"/>
      <c r="I2" s="144" t="s">
        <v>70</v>
      </c>
      <c r="J2" s="37" t="s">
        <v>26</v>
      </c>
      <c r="K2" s="2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8.5" thickTop="1">
      <c r="A3" s="2" t="str">
        <f>資訊總覽!A3</f>
        <v>01</v>
      </c>
      <c r="B3" s="3">
        <f>資訊總覽!B3</f>
        <v>0</v>
      </c>
      <c r="C3" s="152"/>
      <c r="D3" s="153"/>
      <c r="E3" s="153"/>
      <c r="F3" s="153"/>
      <c r="G3" s="153"/>
      <c r="H3" s="153"/>
      <c r="I3" s="131"/>
      <c r="J3" s="39" t="e">
        <f>AVERAGE(C3:I3)</f>
        <v>#DIV/0!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8">
      <c r="A4" s="19" t="str">
        <f>資訊總覽!A4</f>
        <v>02</v>
      </c>
      <c r="B4" s="18">
        <f>資訊總覽!B4</f>
        <v>0</v>
      </c>
      <c r="C4" s="154"/>
      <c r="D4" s="19"/>
      <c r="E4" s="19"/>
      <c r="F4" s="19"/>
      <c r="G4" s="19"/>
      <c r="H4" s="19"/>
      <c r="I4" s="41"/>
      <c r="J4" s="68" t="e">
        <f>AVERAGE(C4:I4)</f>
        <v>#DIV/0!</v>
      </c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8">
      <c r="A5" s="2" t="str">
        <f>資訊總覽!A5</f>
        <v>03</v>
      </c>
      <c r="B5" s="3">
        <f>資訊總覽!B5</f>
        <v>0</v>
      </c>
      <c r="C5" s="155"/>
      <c r="D5" s="156"/>
      <c r="E5" s="156"/>
      <c r="F5" s="156"/>
      <c r="G5" s="156"/>
      <c r="H5" s="156"/>
      <c r="I5" s="133"/>
      <c r="J5" s="39" t="e">
        <f t="shared" ref="J5:J29" si="0">AVERAGE(C5:I5)</f>
        <v>#DIV/0!</v>
      </c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">
      <c r="A6" s="19" t="str">
        <f>資訊總覽!A6</f>
        <v>04</v>
      </c>
      <c r="B6" s="4">
        <f>資訊總覽!B6</f>
        <v>0</v>
      </c>
      <c r="C6" s="154"/>
      <c r="D6" s="19"/>
      <c r="E6" s="19"/>
      <c r="F6" s="19"/>
      <c r="G6" s="19"/>
      <c r="H6" s="19"/>
      <c r="I6" s="41"/>
      <c r="J6" s="68" t="e">
        <f t="shared" si="0"/>
        <v>#DIV/0!</v>
      </c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8">
      <c r="A7" s="2" t="str">
        <f>資訊總覽!A7</f>
        <v>05</v>
      </c>
      <c r="B7" s="3">
        <f>資訊總覽!B7</f>
        <v>0</v>
      </c>
      <c r="C7" s="155"/>
      <c r="D7" s="156"/>
      <c r="E7" s="156"/>
      <c r="F7" s="156"/>
      <c r="G7" s="156"/>
      <c r="H7" s="156"/>
      <c r="I7" s="133"/>
      <c r="J7" s="39" t="e">
        <f t="shared" si="0"/>
        <v>#DIV/0!</v>
      </c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8">
      <c r="A8" s="19" t="str">
        <f>資訊總覽!A8</f>
        <v>06</v>
      </c>
      <c r="B8" s="4">
        <f>資訊總覽!B8</f>
        <v>0</v>
      </c>
      <c r="C8" s="154"/>
      <c r="D8" s="19"/>
      <c r="E8" s="19"/>
      <c r="F8" s="19"/>
      <c r="G8" s="19"/>
      <c r="H8" s="19"/>
      <c r="I8" s="41"/>
      <c r="J8" s="68" t="e">
        <f t="shared" si="0"/>
        <v>#DIV/0!</v>
      </c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ht="18">
      <c r="A9" s="2" t="str">
        <f>資訊總覽!A9</f>
        <v>07</v>
      </c>
      <c r="B9" s="3">
        <f>資訊總覽!B9</f>
        <v>0</v>
      </c>
      <c r="C9" s="155"/>
      <c r="D9" s="156"/>
      <c r="E9" s="156"/>
      <c r="F9" s="156"/>
      <c r="G9" s="156"/>
      <c r="H9" s="156"/>
      <c r="I9" s="133"/>
      <c r="J9" s="39" t="e">
        <f t="shared" si="0"/>
        <v>#DIV/0!</v>
      </c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8">
      <c r="A10" s="19" t="str">
        <f>資訊總覽!A10</f>
        <v>08</v>
      </c>
      <c r="B10" s="4">
        <f>資訊總覽!B10</f>
        <v>0</v>
      </c>
      <c r="C10" s="154"/>
      <c r="D10" s="19"/>
      <c r="E10" s="19"/>
      <c r="F10" s="19"/>
      <c r="G10" s="19"/>
      <c r="H10" s="19"/>
      <c r="I10" s="41"/>
      <c r="J10" s="68" t="e">
        <f t="shared" si="0"/>
        <v>#DIV/0!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8">
      <c r="A11" s="2" t="str">
        <f>資訊總覽!A11</f>
        <v>09</v>
      </c>
      <c r="B11" s="3">
        <f>資訊總覽!B11</f>
        <v>0</v>
      </c>
      <c r="C11" s="155"/>
      <c r="D11" s="156"/>
      <c r="E11" s="156"/>
      <c r="F11" s="156"/>
      <c r="G11" s="156"/>
      <c r="H11" s="156"/>
      <c r="I11" s="133"/>
      <c r="J11" s="39" t="e">
        <f t="shared" si="0"/>
        <v>#DIV/0!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8">
      <c r="A12" s="19" t="str">
        <f>資訊總覽!A12</f>
        <v>10</v>
      </c>
      <c r="B12" s="4">
        <f>資訊總覽!B12</f>
        <v>0</v>
      </c>
      <c r="C12" s="154"/>
      <c r="D12" s="19"/>
      <c r="E12" s="19"/>
      <c r="F12" s="19"/>
      <c r="G12" s="19"/>
      <c r="H12" s="19"/>
      <c r="I12" s="41"/>
      <c r="J12" s="68" t="e">
        <f t="shared" si="0"/>
        <v>#DIV/0!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8">
      <c r="A13" s="2" t="str">
        <f>資訊總覽!A13</f>
        <v>11</v>
      </c>
      <c r="B13" s="3">
        <f>資訊總覽!B13</f>
        <v>0</v>
      </c>
      <c r="C13" s="155"/>
      <c r="D13" s="156"/>
      <c r="E13" s="156"/>
      <c r="F13" s="156"/>
      <c r="G13" s="156"/>
      <c r="H13" s="156"/>
      <c r="I13" s="133"/>
      <c r="J13" s="39" t="e">
        <f t="shared" si="0"/>
        <v>#DIV/0!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8">
      <c r="A14" s="19" t="str">
        <f>資訊總覽!A14</f>
        <v>12</v>
      </c>
      <c r="B14" s="4">
        <f>資訊總覽!B14</f>
        <v>0</v>
      </c>
      <c r="C14" s="154"/>
      <c r="D14" s="19"/>
      <c r="E14" s="19"/>
      <c r="F14" s="19"/>
      <c r="G14" s="19"/>
      <c r="H14" s="19"/>
      <c r="I14" s="41"/>
      <c r="J14" s="68" t="e">
        <f t="shared" si="0"/>
        <v>#DIV/0!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8">
      <c r="A15" s="2" t="str">
        <f>資訊總覽!A15</f>
        <v>13</v>
      </c>
      <c r="B15" s="3">
        <f>資訊總覽!B15</f>
        <v>0</v>
      </c>
      <c r="C15" s="155"/>
      <c r="D15" s="156"/>
      <c r="E15" s="156"/>
      <c r="F15" s="156"/>
      <c r="G15" s="156"/>
      <c r="H15" s="156"/>
      <c r="I15" s="133"/>
      <c r="J15" s="39" t="e">
        <f t="shared" si="0"/>
        <v>#DIV/0!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8">
      <c r="A16" s="19" t="str">
        <f>資訊總覽!A16</f>
        <v>14</v>
      </c>
      <c r="B16" s="4">
        <f>資訊總覽!B16</f>
        <v>0</v>
      </c>
      <c r="C16" s="154"/>
      <c r="D16" s="19"/>
      <c r="E16" s="19"/>
      <c r="F16" s="19"/>
      <c r="G16" s="19"/>
      <c r="H16" s="19"/>
      <c r="I16" s="41"/>
      <c r="J16" s="68" t="e">
        <f t="shared" si="0"/>
        <v>#DIV/0!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8">
      <c r="A17" s="2" t="str">
        <f>資訊總覽!A17</f>
        <v>15</v>
      </c>
      <c r="B17" s="3">
        <f>資訊總覽!B17</f>
        <v>0</v>
      </c>
      <c r="C17" s="155"/>
      <c r="D17" s="156"/>
      <c r="E17" s="156"/>
      <c r="F17" s="156"/>
      <c r="G17" s="156"/>
      <c r="H17" s="156"/>
      <c r="I17" s="133"/>
      <c r="J17" s="39" t="e">
        <f t="shared" si="0"/>
        <v>#DIV/0!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8">
      <c r="A18" s="19" t="str">
        <f>資訊總覽!A18</f>
        <v>16</v>
      </c>
      <c r="B18" s="4">
        <f>資訊總覽!B18</f>
        <v>0</v>
      </c>
      <c r="C18" s="154"/>
      <c r="D18" s="19"/>
      <c r="E18" s="19"/>
      <c r="F18" s="19"/>
      <c r="G18" s="19"/>
      <c r="H18" s="19"/>
      <c r="I18" s="41"/>
      <c r="J18" s="68" t="e">
        <f t="shared" si="0"/>
        <v>#DIV/0!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8">
      <c r="A19" s="2" t="str">
        <f>資訊總覽!A19</f>
        <v>21</v>
      </c>
      <c r="B19" s="3">
        <f>資訊總覽!B19</f>
        <v>0</v>
      </c>
      <c r="C19" s="155"/>
      <c r="D19" s="156"/>
      <c r="E19" s="156"/>
      <c r="F19" s="156"/>
      <c r="G19" s="156"/>
      <c r="H19" s="156"/>
      <c r="I19" s="133"/>
      <c r="J19" s="39" t="e">
        <f t="shared" si="0"/>
        <v>#DIV/0!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8">
      <c r="A20" s="19" t="str">
        <f>資訊總覽!A20</f>
        <v>23</v>
      </c>
      <c r="B20" s="4">
        <f>資訊總覽!B20</f>
        <v>0</v>
      </c>
      <c r="C20" s="154"/>
      <c r="D20" s="19"/>
      <c r="E20" s="19"/>
      <c r="F20" s="19"/>
      <c r="G20" s="19"/>
      <c r="H20" s="19"/>
      <c r="I20" s="41"/>
      <c r="J20" s="68" t="e">
        <f t="shared" si="0"/>
        <v>#DIV/0!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8">
      <c r="A21" s="2" t="str">
        <f>資訊總覽!A21</f>
        <v>24</v>
      </c>
      <c r="B21" s="3">
        <f>資訊總覽!B21</f>
        <v>0</v>
      </c>
      <c r="C21" s="155"/>
      <c r="D21" s="156"/>
      <c r="E21" s="156"/>
      <c r="F21" s="156"/>
      <c r="G21" s="156"/>
      <c r="H21" s="156"/>
      <c r="I21" s="133"/>
      <c r="J21" s="39" t="e">
        <f t="shared" si="0"/>
        <v>#DIV/0!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8">
      <c r="A22" s="19" t="str">
        <f>資訊總覽!A22</f>
        <v>25</v>
      </c>
      <c r="B22" s="4">
        <f>資訊總覽!B22</f>
        <v>0</v>
      </c>
      <c r="C22" s="154"/>
      <c r="D22" s="19"/>
      <c r="E22" s="19"/>
      <c r="F22" s="19"/>
      <c r="G22" s="19"/>
      <c r="H22" s="19"/>
      <c r="I22" s="41"/>
      <c r="J22" s="68" t="e">
        <f t="shared" si="0"/>
        <v>#DIV/0!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8">
      <c r="A23" s="2" t="str">
        <f>資訊總覽!A23</f>
        <v>26</v>
      </c>
      <c r="B23" s="3">
        <f>資訊總覽!B23</f>
        <v>0</v>
      </c>
      <c r="C23" s="155"/>
      <c r="D23" s="156"/>
      <c r="E23" s="156"/>
      <c r="F23" s="156"/>
      <c r="G23" s="156"/>
      <c r="H23" s="156"/>
      <c r="I23" s="133"/>
      <c r="J23" s="39" t="e">
        <f t="shared" si="0"/>
        <v>#DIV/0!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8">
      <c r="A24" s="19" t="str">
        <f>資訊總覽!A24</f>
        <v>27</v>
      </c>
      <c r="B24" s="4">
        <f>資訊總覽!B24</f>
        <v>0</v>
      </c>
      <c r="C24" s="154"/>
      <c r="D24" s="19"/>
      <c r="E24" s="19"/>
      <c r="F24" s="19"/>
      <c r="G24" s="19"/>
      <c r="H24" s="19"/>
      <c r="I24" s="41"/>
      <c r="J24" s="68" t="e">
        <f t="shared" si="0"/>
        <v>#DIV/0!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8">
      <c r="A25" s="2" t="str">
        <f>資訊總覽!A25</f>
        <v>28</v>
      </c>
      <c r="B25" s="3">
        <f>資訊總覽!B25</f>
        <v>0</v>
      </c>
      <c r="C25" s="155"/>
      <c r="D25" s="156"/>
      <c r="E25" s="156"/>
      <c r="F25" s="156"/>
      <c r="G25" s="156"/>
      <c r="H25" s="156"/>
      <c r="I25" s="133"/>
      <c r="J25" s="39" t="e">
        <f t="shared" si="0"/>
        <v>#DIV/0!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8">
      <c r="A26" s="19" t="str">
        <f>資訊總覽!A26</f>
        <v>29</v>
      </c>
      <c r="B26" s="4">
        <f>資訊總覽!B26</f>
        <v>0</v>
      </c>
      <c r="C26" s="154"/>
      <c r="D26" s="19"/>
      <c r="E26" s="19"/>
      <c r="F26" s="19"/>
      <c r="G26" s="19"/>
      <c r="H26" s="19"/>
      <c r="I26" s="41"/>
      <c r="J26" s="68" t="e">
        <f t="shared" si="0"/>
        <v>#DIV/0!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8">
      <c r="A27" s="2" t="str">
        <f>資訊總覽!A27</f>
        <v>30</v>
      </c>
      <c r="B27" s="3">
        <f>資訊總覽!B27</f>
        <v>0</v>
      </c>
      <c r="C27" s="155"/>
      <c r="D27" s="156"/>
      <c r="E27" s="156"/>
      <c r="F27" s="156"/>
      <c r="G27" s="156"/>
      <c r="H27" s="156"/>
      <c r="I27" s="133"/>
      <c r="J27" s="39" t="e">
        <f t="shared" si="0"/>
        <v>#DIV/0!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8">
      <c r="A28" s="19" t="str">
        <f>資訊總覽!A28</f>
        <v>31</v>
      </c>
      <c r="B28" s="4">
        <f>資訊總覽!B28</f>
        <v>0</v>
      </c>
      <c r="C28" s="154"/>
      <c r="D28" s="19"/>
      <c r="E28" s="19"/>
      <c r="F28" s="19"/>
      <c r="G28" s="19"/>
      <c r="H28" s="19"/>
      <c r="I28" s="41"/>
      <c r="J28" s="68" t="e">
        <f t="shared" si="0"/>
        <v>#DIV/0!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8">
      <c r="A29" s="2" t="str">
        <f>資訊總覽!A29</f>
        <v>32</v>
      </c>
      <c r="B29" s="3">
        <f>資訊總覽!B29</f>
        <v>0</v>
      </c>
      <c r="C29" s="155"/>
      <c r="D29" s="156"/>
      <c r="E29" s="156"/>
      <c r="F29" s="156"/>
      <c r="G29" s="156"/>
      <c r="H29" s="156"/>
      <c r="I29" s="133"/>
      <c r="J29" s="39" t="e">
        <f t="shared" si="0"/>
        <v>#DIV/0!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</sheetData>
  <mergeCells count="3">
    <mergeCell ref="A1:B1"/>
    <mergeCell ref="C1:E1"/>
    <mergeCell ref="F1:H1"/>
  </mergeCells>
  <phoneticPr fontId="2" type="noConversion"/>
  <conditionalFormatting sqref="J3:J29">
    <cfRule type="cellIs" dxfId="8" priority="1" operator="lessThan">
      <formula>60</formula>
    </cfRule>
    <cfRule type="cellIs" dxfId="7" priority="2" operator="greaterThanOrEqual">
      <formula>90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B3ED7-FA74-410A-B132-DFAE5041183F}">
  <dimension ref="A1:J29"/>
  <sheetViews>
    <sheetView zoomScaleNormal="100" zoomScaleSheet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7"/>
  <cols>
    <col min="3" max="3" width="8.7265625" style="16" customWidth="1"/>
    <col min="4" max="4" width="8.7265625" customWidth="1"/>
    <col min="5" max="7" width="5.7265625" customWidth="1"/>
  </cols>
  <sheetData>
    <row r="1" spans="1:10" ht="18.5" thickBot="1">
      <c r="A1" s="197" t="str">
        <f>HYPERLINK("#目錄!A1","返回目錄")</f>
        <v>返回目錄</v>
      </c>
      <c r="B1" s="198"/>
      <c r="C1" s="200" t="str">
        <f>資訊總覽!C1</f>
        <v>新上國小 603班</v>
      </c>
      <c r="D1" s="200"/>
      <c r="E1" s="200"/>
      <c r="F1" s="200" t="str">
        <f ca="1">MID(CELL("filename",A1),FIND("]",CELL("filename",A1))+1,255)</f>
        <v>期末月考成績</v>
      </c>
      <c r="G1" s="200"/>
      <c r="H1" s="200"/>
    </row>
    <row r="2" spans="1:10" ht="18.5" thickBot="1">
      <c r="A2" s="1" t="str">
        <f>資訊總覽!A2</f>
        <v>座號</v>
      </c>
      <c r="B2" s="28" t="str">
        <f>資訊總覽!B2</f>
        <v>姓名</v>
      </c>
      <c r="C2" s="36"/>
      <c r="D2" s="37" t="s">
        <v>26</v>
      </c>
    </row>
    <row r="3" spans="1:10" ht="18.5" thickTop="1">
      <c r="A3" s="2" t="str">
        <f>資訊總覽!A3</f>
        <v>01</v>
      </c>
      <c r="B3" s="3">
        <f>資訊總覽!B3</f>
        <v>0</v>
      </c>
      <c r="C3" s="42"/>
      <c r="D3" s="38" t="e">
        <f t="shared" ref="D3" si="0">AVERAGE(C3:C3)</f>
        <v>#DIV/0!</v>
      </c>
    </row>
    <row r="4" spans="1:10" ht="18">
      <c r="A4" s="19" t="str">
        <f>資訊總覽!A4</f>
        <v>02</v>
      </c>
      <c r="B4" s="18">
        <f>資訊總覽!B4</f>
        <v>0</v>
      </c>
      <c r="C4" s="43"/>
      <c r="D4" s="67" t="e">
        <f>AVERAGE(C4:C4)</f>
        <v>#DIV/0!</v>
      </c>
    </row>
    <row r="5" spans="1:10" ht="18">
      <c r="A5" s="2" t="str">
        <f>資訊總覽!A5</f>
        <v>03</v>
      </c>
      <c r="B5" s="3">
        <f>資訊總覽!B5</f>
        <v>0</v>
      </c>
      <c r="C5" s="42"/>
      <c r="D5" s="38" t="e">
        <f>AVERAGE(C5:C5)</f>
        <v>#DIV/0!</v>
      </c>
    </row>
    <row r="6" spans="1:10" ht="18">
      <c r="A6" s="19" t="str">
        <f>資訊總覽!A6</f>
        <v>04</v>
      </c>
      <c r="B6" s="4">
        <f>資訊總覽!B6</f>
        <v>0</v>
      </c>
      <c r="C6" s="43"/>
      <c r="D6" s="67" t="e">
        <f t="shared" ref="D6:D29" si="1">AVERAGE(C6:C6)</f>
        <v>#DIV/0!</v>
      </c>
    </row>
    <row r="7" spans="1:10" ht="18">
      <c r="A7" s="2" t="str">
        <f>資訊總覽!A7</f>
        <v>05</v>
      </c>
      <c r="B7" s="3">
        <f>資訊總覽!B7</f>
        <v>0</v>
      </c>
      <c r="C7" s="42"/>
      <c r="D7" s="38" t="e">
        <f t="shared" si="1"/>
        <v>#DIV/0!</v>
      </c>
    </row>
    <row r="8" spans="1:10" ht="18">
      <c r="A8" s="19" t="str">
        <f>資訊總覽!A8</f>
        <v>06</v>
      </c>
      <c r="B8" s="4">
        <f>資訊總覽!B8</f>
        <v>0</v>
      </c>
      <c r="C8" s="43"/>
      <c r="D8" s="67" t="e">
        <f t="shared" si="1"/>
        <v>#DIV/0!</v>
      </c>
      <c r="J8" s="70"/>
    </row>
    <row r="9" spans="1:10" ht="18">
      <c r="A9" s="2" t="str">
        <f>資訊總覽!A9</f>
        <v>07</v>
      </c>
      <c r="B9" s="3">
        <f>資訊總覽!B9</f>
        <v>0</v>
      </c>
      <c r="C9" s="42"/>
      <c r="D9" s="38" t="e">
        <f t="shared" si="1"/>
        <v>#DIV/0!</v>
      </c>
    </row>
    <row r="10" spans="1:10" ht="18">
      <c r="A10" s="19" t="str">
        <f>資訊總覽!A10</f>
        <v>08</v>
      </c>
      <c r="B10" s="4">
        <f>資訊總覽!B10</f>
        <v>0</v>
      </c>
      <c r="C10" s="43"/>
      <c r="D10" s="67" t="e">
        <f t="shared" si="1"/>
        <v>#DIV/0!</v>
      </c>
    </row>
    <row r="11" spans="1:10" ht="18">
      <c r="A11" s="2" t="str">
        <f>資訊總覽!A11</f>
        <v>09</v>
      </c>
      <c r="B11" s="3">
        <f>資訊總覽!B11</f>
        <v>0</v>
      </c>
      <c r="C11" s="42"/>
      <c r="D11" s="38" t="e">
        <f t="shared" si="1"/>
        <v>#DIV/0!</v>
      </c>
    </row>
    <row r="12" spans="1:10" ht="18">
      <c r="A12" s="19" t="str">
        <f>資訊總覽!A12</f>
        <v>10</v>
      </c>
      <c r="B12" s="4">
        <f>資訊總覽!B12</f>
        <v>0</v>
      </c>
      <c r="C12" s="43"/>
      <c r="D12" s="67" t="e">
        <f t="shared" si="1"/>
        <v>#DIV/0!</v>
      </c>
    </row>
    <row r="13" spans="1:10" ht="18">
      <c r="A13" s="2" t="str">
        <f>資訊總覽!A13</f>
        <v>11</v>
      </c>
      <c r="B13" s="3">
        <f>資訊總覽!B13</f>
        <v>0</v>
      </c>
      <c r="C13" s="42"/>
      <c r="D13" s="38" t="e">
        <f t="shared" si="1"/>
        <v>#DIV/0!</v>
      </c>
    </row>
    <row r="14" spans="1:10" ht="18">
      <c r="A14" s="19" t="str">
        <f>資訊總覽!A14</f>
        <v>12</v>
      </c>
      <c r="B14" s="4">
        <f>資訊總覽!B14</f>
        <v>0</v>
      </c>
      <c r="C14" s="43"/>
      <c r="D14" s="67" t="e">
        <f t="shared" si="1"/>
        <v>#DIV/0!</v>
      </c>
    </row>
    <row r="15" spans="1:10" ht="18">
      <c r="A15" s="2" t="str">
        <f>資訊總覽!A15</f>
        <v>13</v>
      </c>
      <c r="B15" s="3">
        <f>資訊總覽!B15</f>
        <v>0</v>
      </c>
      <c r="C15" s="42"/>
      <c r="D15" s="38" t="e">
        <f t="shared" si="1"/>
        <v>#DIV/0!</v>
      </c>
    </row>
    <row r="16" spans="1:10" ht="18">
      <c r="A16" s="19" t="str">
        <f>資訊總覽!A16</f>
        <v>14</v>
      </c>
      <c r="B16" s="4">
        <f>資訊總覽!B16</f>
        <v>0</v>
      </c>
      <c r="C16" s="43"/>
      <c r="D16" s="67" t="e">
        <f t="shared" si="1"/>
        <v>#DIV/0!</v>
      </c>
    </row>
    <row r="17" spans="1:4" ht="18">
      <c r="A17" s="2" t="str">
        <f>資訊總覽!A17</f>
        <v>15</v>
      </c>
      <c r="B17" s="3">
        <f>資訊總覽!B17</f>
        <v>0</v>
      </c>
      <c r="C17" s="42"/>
      <c r="D17" s="38" t="e">
        <f t="shared" si="1"/>
        <v>#DIV/0!</v>
      </c>
    </row>
    <row r="18" spans="1:4" ht="18">
      <c r="A18" s="19" t="str">
        <f>資訊總覽!A18</f>
        <v>16</v>
      </c>
      <c r="B18" s="4">
        <f>資訊總覽!B18</f>
        <v>0</v>
      </c>
      <c r="C18" s="43"/>
      <c r="D18" s="67" t="e">
        <f t="shared" si="1"/>
        <v>#DIV/0!</v>
      </c>
    </row>
    <row r="19" spans="1:4" ht="18">
      <c r="A19" s="2" t="str">
        <f>資訊總覽!A19</f>
        <v>21</v>
      </c>
      <c r="B19" s="3">
        <f>資訊總覽!B19</f>
        <v>0</v>
      </c>
      <c r="C19" s="42"/>
      <c r="D19" s="38" t="e">
        <f t="shared" si="1"/>
        <v>#DIV/0!</v>
      </c>
    </row>
    <row r="20" spans="1:4" ht="18">
      <c r="A20" s="19" t="str">
        <f>資訊總覽!A20</f>
        <v>23</v>
      </c>
      <c r="B20" s="4">
        <f>資訊總覽!B20</f>
        <v>0</v>
      </c>
      <c r="C20" s="43"/>
      <c r="D20" s="67" t="e">
        <f t="shared" si="1"/>
        <v>#DIV/0!</v>
      </c>
    </row>
    <row r="21" spans="1:4" ht="18">
      <c r="A21" s="2" t="str">
        <f>資訊總覽!A21</f>
        <v>24</v>
      </c>
      <c r="B21" s="3">
        <f>資訊總覽!B21</f>
        <v>0</v>
      </c>
      <c r="C21" s="42"/>
      <c r="D21" s="38" t="e">
        <f t="shared" si="1"/>
        <v>#DIV/0!</v>
      </c>
    </row>
    <row r="22" spans="1:4" ht="18">
      <c r="A22" s="19" t="str">
        <f>資訊總覽!A22</f>
        <v>25</v>
      </c>
      <c r="B22" s="4">
        <f>資訊總覽!B22</f>
        <v>0</v>
      </c>
      <c r="C22" s="43"/>
      <c r="D22" s="67" t="e">
        <f t="shared" si="1"/>
        <v>#DIV/0!</v>
      </c>
    </row>
    <row r="23" spans="1:4" ht="18">
      <c r="A23" s="2" t="str">
        <f>資訊總覽!A23</f>
        <v>26</v>
      </c>
      <c r="B23" s="3">
        <f>資訊總覽!B23</f>
        <v>0</v>
      </c>
      <c r="C23" s="42"/>
      <c r="D23" s="38" t="e">
        <f t="shared" si="1"/>
        <v>#DIV/0!</v>
      </c>
    </row>
    <row r="24" spans="1:4" ht="18">
      <c r="A24" s="19" t="str">
        <f>資訊總覽!A24</f>
        <v>27</v>
      </c>
      <c r="B24" s="4">
        <f>資訊總覽!B24</f>
        <v>0</v>
      </c>
      <c r="C24" s="43"/>
      <c r="D24" s="67" t="e">
        <f t="shared" si="1"/>
        <v>#DIV/0!</v>
      </c>
    </row>
    <row r="25" spans="1:4" ht="18">
      <c r="A25" s="2" t="str">
        <f>資訊總覽!A25</f>
        <v>28</v>
      </c>
      <c r="B25" s="3">
        <f>資訊總覽!B25</f>
        <v>0</v>
      </c>
      <c r="C25" s="42"/>
      <c r="D25" s="38" t="e">
        <f t="shared" si="1"/>
        <v>#DIV/0!</v>
      </c>
    </row>
    <row r="26" spans="1:4" ht="18">
      <c r="A26" s="19" t="str">
        <f>資訊總覽!A26</f>
        <v>29</v>
      </c>
      <c r="B26" s="4">
        <f>資訊總覽!B26</f>
        <v>0</v>
      </c>
      <c r="C26" s="43"/>
      <c r="D26" s="67" t="e">
        <f t="shared" si="1"/>
        <v>#DIV/0!</v>
      </c>
    </row>
    <row r="27" spans="1:4" ht="18">
      <c r="A27" s="2" t="str">
        <f>資訊總覽!A27</f>
        <v>30</v>
      </c>
      <c r="B27" s="3">
        <f>資訊總覽!B27</f>
        <v>0</v>
      </c>
      <c r="C27" s="42"/>
      <c r="D27" s="38" t="e">
        <f t="shared" si="1"/>
        <v>#DIV/0!</v>
      </c>
    </row>
    <row r="28" spans="1:4" ht="18">
      <c r="A28" s="19" t="str">
        <f>資訊總覽!A28</f>
        <v>31</v>
      </c>
      <c r="B28" s="4">
        <f>資訊總覽!B28</f>
        <v>0</v>
      </c>
      <c r="C28" s="43"/>
      <c r="D28" s="67" t="e">
        <f t="shared" si="1"/>
        <v>#DIV/0!</v>
      </c>
    </row>
    <row r="29" spans="1:4" ht="18">
      <c r="A29" s="2" t="str">
        <f>資訊總覽!A29</f>
        <v>32</v>
      </c>
      <c r="B29" s="3">
        <f>資訊總覽!B29</f>
        <v>0</v>
      </c>
      <c r="C29" s="42"/>
      <c r="D29" s="38" t="e">
        <f t="shared" si="1"/>
        <v>#DIV/0!</v>
      </c>
    </row>
  </sheetData>
  <mergeCells count="3">
    <mergeCell ref="F1:H1"/>
    <mergeCell ref="C1:E1"/>
    <mergeCell ref="A1:B1"/>
  </mergeCells>
  <phoneticPr fontId="2" type="noConversion"/>
  <conditionalFormatting sqref="D3:D29">
    <cfRule type="cellIs" dxfId="6" priority="1" operator="lessThan">
      <formula>60</formula>
    </cfRule>
    <cfRule type="cellIs" dxfId="5" priority="2" operator="greaterThanOrEqual">
      <formula>90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80A70-432C-4F67-AB95-095DD3C6F010}">
  <dimension ref="A1:J522"/>
  <sheetViews>
    <sheetView zoomScaleNormal="100" zoomScaleSheetLayoutView="125" workbookViewId="0">
      <pane ySplit="3" topLeftCell="A4" activePane="bottomLeft" state="frozen"/>
      <selection activeCell="I6" sqref="I6"/>
      <selection pane="bottomLeft" sqref="A1:D1"/>
    </sheetView>
  </sheetViews>
  <sheetFormatPr defaultRowHeight="17"/>
  <cols>
    <col min="1" max="2" width="8.7265625" customWidth="1"/>
    <col min="3" max="3" width="10.81640625" customWidth="1"/>
    <col min="4" max="6" width="8.7265625" customWidth="1"/>
    <col min="7" max="7" width="10.7265625" customWidth="1"/>
    <col min="8" max="8" width="10" customWidth="1"/>
    <col min="9" max="9" width="8.7265625" customWidth="1"/>
  </cols>
  <sheetData>
    <row r="1" spans="1:10" ht="18.5" thickBot="1">
      <c r="A1" s="218" t="str">
        <f>HYPERLINK("#目錄!A1",資訊總覽!C1)</f>
        <v>新上國小 603班</v>
      </c>
      <c r="B1" s="218"/>
      <c r="C1" s="218"/>
      <c r="D1" s="218"/>
      <c r="E1" s="196" t="str">
        <f ca="1">MID(CELL("filename",A1),FIND("]",CELL("filename",A1))+1,255)</f>
        <v>期末平均成績</v>
      </c>
      <c r="F1" s="196"/>
      <c r="G1" s="196"/>
      <c r="H1" s="196"/>
    </row>
    <row r="2" spans="1:10" ht="16.5" customHeight="1">
      <c r="A2" s="44" t="str">
        <f>資訊總覽!A2</f>
        <v>座號</v>
      </c>
      <c r="B2" s="45" t="str">
        <f>資訊總覽!B2</f>
        <v>姓名</v>
      </c>
      <c r="C2" s="46"/>
      <c r="D2" s="47" t="s">
        <v>37</v>
      </c>
      <c r="E2" s="47" t="s">
        <v>36</v>
      </c>
      <c r="F2" s="47" t="s">
        <v>39</v>
      </c>
      <c r="G2" s="47" t="s">
        <v>38</v>
      </c>
      <c r="H2" s="47" t="s">
        <v>26</v>
      </c>
      <c r="I2" s="48" t="s">
        <v>27</v>
      </c>
    </row>
    <row r="3" spans="1:10" ht="36.5" thickBot="1">
      <c r="A3" s="49"/>
      <c r="B3" s="50"/>
      <c r="C3" s="162" t="s">
        <v>73</v>
      </c>
      <c r="D3" s="51">
        <v>0.2</v>
      </c>
      <c r="E3" s="51">
        <v>0.2</v>
      </c>
      <c r="F3" s="51">
        <v>0.1</v>
      </c>
      <c r="G3" s="51">
        <v>0.5</v>
      </c>
      <c r="H3" s="52"/>
      <c r="I3" s="53"/>
    </row>
    <row r="4" spans="1:10" ht="16.5" customHeight="1" thickTop="1">
      <c r="A4" s="2" t="str">
        <f>資訊總覽!A3</f>
        <v>01</v>
      </c>
      <c r="B4" s="3">
        <f>資訊總覽!B3</f>
        <v>0</v>
      </c>
      <c r="C4" s="25"/>
      <c r="D4" s="34" t="e">
        <f>期末作業成績!X3</f>
        <v>#DIV/0!</v>
      </c>
      <c r="E4" s="34" t="e">
        <f>期末小考成績!K3</f>
        <v>#DIV/0!</v>
      </c>
      <c r="F4" s="34" t="e">
        <f>期末平常成績!J3</f>
        <v>#DIV/0!</v>
      </c>
      <c r="G4" s="34" t="e">
        <f>期末月考成績!D3</f>
        <v>#DIV/0!</v>
      </c>
      <c r="H4" s="34" t="e">
        <f>SUMPRODUCT((D4:G4)*(D3:G3))</f>
        <v>#DIV/0!</v>
      </c>
      <c r="I4" s="86" t="e">
        <f t="shared" ref="I4:I30" si="0">RANK(H4,$H$4:$H$30,0)</f>
        <v>#DIV/0!</v>
      </c>
    </row>
    <row r="5" spans="1:10" ht="16.5" customHeight="1">
      <c r="A5" s="54" t="str">
        <f>資訊總覽!A4</f>
        <v>02</v>
      </c>
      <c r="B5" s="4">
        <f>資訊總覽!B4</f>
        <v>0</v>
      </c>
      <c r="C5" s="29"/>
      <c r="D5" s="33" t="e">
        <f>期末作業成績!X4</f>
        <v>#DIV/0!</v>
      </c>
      <c r="E5" s="33" t="e">
        <f>期末小考成績!K4</f>
        <v>#DIV/0!</v>
      </c>
      <c r="F5" s="33" t="e">
        <f>期末平常成績!J4</f>
        <v>#DIV/0!</v>
      </c>
      <c r="G5" s="33" t="e">
        <f>期末月考成績!D4</f>
        <v>#DIV/0!</v>
      </c>
      <c r="H5" s="33" t="e">
        <f>SUMPRODUCT((D5:G5)*(D3:G3))</f>
        <v>#DIV/0!</v>
      </c>
      <c r="I5" s="87" t="e">
        <f t="shared" si="0"/>
        <v>#DIV/0!</v>
      </c>
    </row>
    <row r="6" spans="1:10" ht="16.5" customHeight="1">
      <c r="A6" s="55" t="str">
        <f>資訊總覽!A5</f>
        <v>03</v>
      </c>
      <c r="B6" s="56">
        <f>資訊總覽!B5</f>
        <v>0</v>
      </c>
      <c r="C6" s="30"/>
      <c r="D6" s="34" t="e">
        <f>期末作業成績!X5</f>
        <v>#DIV/0!</v>
      </c>
      <c r="E6" s="32" t="e">
        <f>期末小考成績!K5</f>
        <v>#DIV/0!</v>
      </c>
      <c r="F6" s="32" t="e">
        <f>期末平常成績!J5</f>
        <v>#DIV/0!</v>
      </c>
      <c r="G6" s="32" t="e">
        <f>期末月考成績!D5</f>
        <v>#DIV/0!</v>
      </c>
      <c r="H6" s="34" t="e">
        <f>SUMPRODUCT((D6:G6)*(D3:G3))</f>
        <v>#DIV/0!</v>
      </c>
      <c r="I6" s="88" t="e">
        <f t="shared" si="0"/>
        <v>#DIV/0!</v>
      </c>
    </row>
    <row r="7" spans="1:10" ht="16.5" customHeight="1">
      <c r="A7" s="54" t="str">
        <f>資訊總覽!A6</f>
        <v>04</v>
      </c>
      <c r="B7" s="4">
        <f>資訊總覽!B6</f>
        <v>0</v>
      </c>
      <c r="C7" s="29"/>
      <c r="D7" s="33" t="e">
        <f>期末作業成績!X6</f>
        <v>#DIV/0!</v>
      </c>
      <c r="E7" s="33" t="e">
        <f>期末小考成績!K6</f>
        <v>#DIV/0!</v>
      </c>
      <c r="F7" s="33" t="e">
        <f>期末平常成績!J6</f>
        <v>#DIV/0!</v>
      </c>
      <c r="G7" s="33" t="e">
        <f>期末月考成績!D6</f>
        <v>#DIV/0!</v>
      </c>
      <c r="H7" s="33" t="e">
        <f>SUMPRODUCT((D7:G7)*(D3:G3))</f>
        <v>#DIV/0!</v>
      </c>
      <c r="I7" s="87" t="e">
        <f t="shared" si="0"/>
        <v>#DIV/0!</v>
      </c>
    </row>
    <row r="8" spans="1:10" ht="16.5" customHeight="1">
      <c r="A8" s="55" t="str">
        <f>資訊總覽!A7</f>
        <v>05</v>
      </c>
      <c r="B8" s="56">
        <f>資訊總覽!B7</f>
        <v>0</v>
      </c>
      <c r="C8" s="30"/>
      <c r="D8" s="34" t="e">
        <f>期末作業成績!X7</f>
        <v>#DIV/0!</v>
      </c>
      <c r="E8" s="32" t="e">
        <f>期末小考成績!K7</f>
        <v>#DIV/0!</v>
      </c>
      <c r="F8" s="32" t="e">
        <f>期末平常成績!J7</f>
        <v>#DIV/0!</v>
      </c>
      <c r="G8" s="32" t="e">
        <f>期末月考成績!D7</f>
        <v>#DIV/0!</v>
      </c>
      <c r="H8" s="34" t="e">
        <f>SUMPRODUCT((D8:G8)*(D3:G3))</f>
        <v>#DIV/0!</v>
      </c>
      <c r="I8" s="88" t="e">
        <f t="shared" si="0"/>
        <v>#DIV/0!</v>
      </c>
      <c r="J8" s="70"/>
    </row>
    <row r="9" spans="1:10" ht="16.5" customHeight="1">
      <c r="A9" s="54" t="str">
        <f>資訊總覽!A8</f>
        <v>06</v>
      </c>
      <c r="B9" s="4">
        <f>資訊總覽!B8</f>
        <v>0</v>
      </c>
      <c r="C9" s="29"/>
      <c r="D9" s="33" t="e">
        <f>期末作業成績!X8</f>
        <v>#DIV/0!</v>
      </c>
      <c r="E9" s="33" t="e">
        <f>期末小考成績!K8</f>
        <v>#DIV/0!</v>
      </c>
      <c r="F9" s="33" t="e">
        <f>期末平常成績!J8</f>
        <v>#DIV/0!</v>
      </c>
      <c r="G9" s="33" t="e">
        <f>期末月考成績!D8</f>
        <v>#DIV/0!</v>
      </c>
      <c r="H9" s="33" t="e">
        <f>SUMPRODUCT((D9:G9)*(D3:G3))</f>
        <v>#DIV/0!</v>
      </c>
      <c r="I9" s="87" t="e">
        <f t="shared" si="0"/>
        <v>#DIV/0!</v>
      </c>
    </row>
    <row r="10" spans="1:10" ht="16.5" customHeight="1">
      <c r="A10" s="55" t="str">
        <f>資訊總覽!A9</f>
        <v>07</v>
      </c>
      <c r="B10" s="56">
        <f>資訊總覽!B9</f>
        <v>0</v>
      </c>
      <c r="C10" s="30"/>
      <c r="D10" s="34" t="e">
        <f>期末作業成績!X9</f>
        <v>#DIV/0!</v>
      </c>
      <c r="E10" s="32" t="e">
        <f>期末小考成績!K9</f>
        <v>#DIV/0!</v>
      </c>
      <c r="F10" s="32" t="e">
        <f>期末平常成績!J9</f>
        <v>#DIV/0!</v>
      </c>
      <c r="G10" s="32" t="e">
        <f>期末月考成績!D9</f>
        <v>#DIV/0!</v>
      </c>
      <c r="H10" s="34" t="e">
        <f>SUMPRODUCT((D10:G10)*(D3:G3))</f>
        <v>#DIV/0!</v>
      </c>
      <c r="I10" s="88" t="e">
        <f t="shared" si="0"/>
        <v>#DIV/0!</v>
      </c>
    </row>
    <row r="11" spans="1:10" ht="16.5" customHeight="1">
      <c r="A11" s="54" t="str">
        <f>資訊總覽!A10</f>
        <v>08</v>
      </c>
      <c r="B11" s="4">
        <f>資訊總覽!B10</f>
        <v>0</v>
      </c>
      <c r="C11" s="29"/>
      <c r="D11" s="33" t="e">
        <f>期末作業成績!X10</f>
        <v>#DIV/0!</v>
      </c>
      <c r="E11" s="33" t="e">
        <f>期末小考成績!K10</f>
        <v>#DIV/0!</v>
      </c>
      <c r="F11" s="33" t="e">
        <f>期末平常成績!J10</f>
        <v>#DIV/0!</v>
      </c>
      <c r="G11" s="33" t="e">
        <f>期末月考成績!D10</f>
        <v>#DIV/0!</v>
      </c>
      <c r="H11" s="33" t="e">
        <f>SUMPRODUCT((D11:G11)*(D3:G3))</f>
        <v>#DIV/0!</v>
      </c>
      <c r="I11" s="87" t="e">
        <f t="shared" si="0"/>
        <v>#DIV/0!</v>
      </c>
    </row>
    <row r="12" spans="1:10" ht="16.5" customHeight="1">
      <c r="A12" s="55" t="str">
        <f>資訊總覽!A11</f>
        <v>09</v>
      </c>
      <c r="B12" s="56">
        <f>資訊總覽!B11</f>
        <v>0</v>
      </c>
      <c r="C12" s="30"/>
      <c r="D12" s="34" t="e">
        <f>期末作業成績!X11</f>
        <v>#DIV/0!</v>
      </c>
      <c r="E12" s="32" t="e">
        <f>期末小考成績!K11</f>
        <v>#DIV/0!</v>
      </c>
      <c r="F12" s="32" t="e">
        <f>期末平常成績!J11</f>
        <v>#DIV/0!</v>
      </c>
      <c r="G12" s="32" t="e">
        <f>期末月考成績!D11</f>
        <v>#DIV/0!</v>
      </c>
      <c r="H12" s="34" t="e">
        <f>SUMPRODUCT((D12:G12)*(D3:G3))</f>
        <v>#DIV/0!</v>
      </c>
      <c r="I12" s="88" t="e">
        <f t="shared" si="0"/>
        <v>#DIV/0!</v>
      </c>
    </row>
    <row r="13" spans="1:10" ht="16.5" customHeight="1">
      <c r="A13" s="54" t="str">
        <f>資訊總覽!A12</f>
        <v>10</v>
      </c>
      <c r="B13" s="4">
        <f>資訊總覽!B12</f>
        <v>0</v>
      </c>
      <c r="C13" s="29"/>
      <c r="D13" s="33" t="e">
        <f>期末作業成績!X12</f>
        <v>#DIV/0!</v>
      </c>
      <c r="E13" s="33" t="e">
        <f>期末小考成績!K12</f>
        <v>#DIV/0!</v>
      </c>
      <c r="F13" s="33" t="e">
        <f>期末平常成績!J12</f>
        <v>#DIV/0!</v>
      </c>
      <c r="G13" s="33" t="e">
        <f>期末月考成績!D12</f>
        <v>#DIV/0!</v>
      </c>
      <c r="H13" s="33" t="e">
        <f>SUMPRODUCT((D13:G13)*(D3:G3))</f>
        <v>#DIV/0!</v>
      </c>
      <c r="I13" s="87" t="e">
        <f t="shared" si="0"/>
        <v>#DIV/0!</v>
      </c>
    </row>
    <row r="14" spans="1:10" ht="16.5" customHeight="1">
      <c r="A14" s="55" t="str">
        <f>資訊總覽!A13</f>
        <v>11</v>
      </c>
      <c r="B14" s="56">
        <f>資訊總覽!B13</f>
        <v>0</v>
      </c>
      <c r="C14" s="30"/>
      <c r="D14" s="34" t="e">
        <f>期末作業成績!X13</f>
        <v>#DIV/0!</v>
      </c>
      <c r="E14" s="32" t="e">
        <f>期末小考成績!K13</f>
        <v>#DIV/0!</v>
      </c>
      <c r="F14" s="32" t="e">
        <f>期末平常成績!J13</f>
        <v>#DIV/0!</v>
      </c>
      <c r="G14" s="32" t="e">
        <f>期末月考成績!D13</f>
        <v>#DIV/0!</v>
      </c>
      <c r="H14" s="34" t="e">
        <f>SUMPRODUCT((D14:G14)*(D3:G3))</f>
        <v>#DIV/0!</v>
      </c>
      <c r="I14" s="88" t="e">
        <f t="shared" si="0"/>
        <v>#DIV/0!</v>
      </c>
    </row>
    <row r="15" spans="1:10" ht="16.5" customHeight="1">
      <c r="A15" s="54" t="str">
        <f>資訊總覽!A14</f>
        <v>12</v>
      </c>
      <c r="B15" s="4">
        <f>資訊總覽!B14</f>
        <v>0</v>
      </c>
      <c r="C15" s="29"/>
      <c r="D15" s="33" t="e">
        <f>期末作業成績!X14</f>
        <v>#DIV/0!</v>
      </c>
      <c r="E15" s="33" t="e">
        <f>期末小考成績!K14</f>
        <v>#DIV/0!</v>
      </c>
      <c r="F15" s="33" t="e">
        <f>期末平常成績!J14</f>
        <v>#DIV/0!</v>
      </c>
      <c r="G15" s="33" t="e">
        <f>期末月考成績!D14</f>
        <v>#DIV/0!</v>
      </c>
      <c r="H15" s="33" t="e">
        <f>SUMPRODUCT((D15:G15)*(D3:G3))</f>
        <v>#DIV/0!</v>
      </c>
      <c r="I15" s="87" t="e">
        <f t="shared" si="0"/>
        <v>#DIV/0!</v>
      </c>
    </row>
    <row r="16" spans="1:10" ht="16.5" customHeight="1">
      <c r="A16" s="55" t="str">
        <f>資訊總覽!A15</f>
        <v>13</v>
      </c>
      <c r="B16" s="56">
        <f>資訊總覽!B15</f>
        <v>0</v>
      </c>
      <c r="C16" s="30"/>
      <c r="D16" s="34" t="e">
        <f>期末作業成績!X15</f>
        <v>#DIV/0!</v>
      </c>
      <c r="E16" s="32" t="e">
        <f>期末小考成績!K15</f>
        <v>#DIV/0!</v>
      </c>
      <c r="F16" s="32" t="e">
        <f>期末平常成績!J15</f>
        <v>#DIV/0!</v>
      </c>
      <c r="G16" s="32" t="e">
        <f>期末月考成績!D15</f>
        <v>#DIV/0!</v>
      </c>
      <c r="H16" s="34" t="e">
        <f>SUMPRODUCT((D16:G16)*(D3:G3))</f>
        <v>#DIV/0!</v>
      </c>
      <c r="I16" s="88" t="e">
        <f t="shared" si="0"/>
        <v>#DIV/0!</v>
      </c>
    </row>
    <row r="17" spans="1:9" ht="16.5" customHeight="1">
      <c r="A17" s="54" t="str">
        <f>資訊總覽!A16</f>
        <v>14</v>
      </c>
      <c r="B17" s="4">
        <f>資訊總覽!B16</f>
        <v>0</v>
      </c>
      <c r="C17" s="29"/>
      <c r="D17" s="33" t="e">
        <f>期末作業成績!X16</f>
        <v>#DIV/0!</v>
      </c>
      <c r="E17" s="33" t="e">
        <f>期末小考成績!K16</f>
        <v>#DIV/0!</v>
      </c>
      <c r="F17" s="33" t="e">
        <f>期末平常成績!J16</f>
        <v>#DIV/0!</v>
      </c>
      <c r="G17" s="33" t="e">
        <f>期末月考成績!D16</f>
        <v>#DIV/0!</v>
      </c>
      <c r="H17" s="33" t="e">
        <f>SUMPRODUCT((D17:G17)*(D3:G3))</f>
        <v>#DIV/0!</v>
      </c>
      <c r="I17" s="87" t="e">
        <f t="shared" si="0"/>
        <v>#DIV/0!</v>
      </c>
    </row>
    <row r="18" spans="1:9" ht="16.5" customHeight="1">
      <c r="A18" s="55" t="str">
        <f>資訊總覽!A17</f>
        <v>15</v>
      </c>
      <c r="B18" s="56">
        <f>資訊總覽!B17</f>
        <v>0</v>
      </c>
      <c r="C18" s="30"/>
      <c r="D18" s="34" t="e">
        <f>期末作業成績!X17</f>
        <v>#DIV/0!</v>
      </c>
      <c r="E18" s="32" t="e">
        <f>期末小考成績!K17</f>
        <v>#DIV/0!</v>
      </c>
      <c r="F18" s="32" t="e">
        <f>期末平常成績!J17</f>
        <v>#DIV/0!</v>
      </c>
      <c r="G18" s="32" t="e">
        <f>期末月考成績!D17</f>
        <v>#DIV/0!</v>
      </c>
      <c r="H18" s="34" t="e">
        <f>SUMPRODUCT((D18:G18)*(D3:G3))</f>
        <v>#DIV/0!</v>
      </c>
      <c r="I18" s="88" t="e">
        <f t="shared" si="0"/>
        <v>#DIV/0!</v>
      </c>
    </row>
    <row r="19" spans="1:9" ht="16.5" customHeight="1">
      <c r="A19" s="54" t="str">
        <f>資訊總覽!A18</f>
        <v>16</v>
      </c>
      <c r="B19" s="4">
        <f>資訊總覽!B18</f>
        <v>0</v>
      </c>
      <c r="C19" s="29"/>
      <c r="D19" s="33" t="e">
        <f>期末作業成績!X18</f>
        <v>#DIV/0!</v>
      </c>
      <c r="E19" s="33" t="e">
        <f>期末小考成績!K18</f>
        <v>#DIV/0!</v>
      </c>
      <c r="F19" s="33" t="e">
        <f>期末平常成績!J18</f>
        <v>#DIV/0!</v>
      </c>
      <c r="G19" s="33" t="e">
        <f>期末月考成績!D18</f>
        <v>#DIV/0!</v>
      </c>
      <c r="H19" s="33" t="e">
        <f>SUMPRODUCT((D19:G19)*(D3:G3))</f>
        <v>#DIV/0!</v>
      </c>
      <c r="I19" s="87" t="e">
        <f t="shared" si="0"/>
        <v>#DIV/0!</v>
      </c>
    </row>
    <row r="20" spans="1:9" ht="16.5" customHeight="1">
      <c r="A20" s="55" t="str">
        <f>資訊總覽!A19</f>
        <v>21</v>
      </c>
      <c r="B20" s="56">
        <f>資訊總覽!B19</f>
        <v>0</v>
      </c>
      <c r="C20" s="30"/>
      <c r="D20" s="34" t="e">
        <f>期末作業成績!X19</f>
        <v>#DIV/0!</v>
      </c>
      <c r="E20" s="32" t="e">
        <f>期末小考成績!K19</f>
        <v>#DIV/0!</v>
      </c>
      <c r="F20" s="32" t="e">
        <f>期末平常成績!J19</f>
        <v>#DIV/0!</v>
      </c>
      <c r="G20" s="32" t="e">
        <f>期末月考成績!D19</f>
        <v>#DIV/0!</v>
      </c>
      <c r="H20" s="34" t="e">
        <f>SUMPRODUCT((D20:G20)*(D3:G3))</f>
        <v>#DIV/0!</v>
      </c>
      <c r="I20" s="88" t="e">
        <f t="shared" si="0"/>
        <v>#DIV/0!</v>
      </c>
    </row>
    <row r="21" spans="1:9" ht="16.5" customHeight="1">
      <c r="A21" s="54" t="str">
        <f>資訊總覽!A20</f>
        <v>23</v>
      </c>
      <c r="B21" s="4">
        <f>資訊總覽!B20</f>
        <v>0</v>
      </c>
      <c r="C21" s="29"/>
      <c r="D21" s="33" t="e">
        <f>期末作業成績!X20</f>
        <v>#DIV/0!</v>
      </c>
      <c r="E21" s="33" t="e">
        <f>期末小考成績!K20</f>
        <v>#DIV/0!</v>
      </c>
      <c r="F21" s="33" t="e">
        <f>期末平常成績!J20</f>
        <v>#DIV/0!</v>
      </c>
      <c r="G21" s="33" t="e">
        <f>期末月考成績!D20</f>
        <v>#DIV/0!</v>
      </c>
      <c r="H21" s="33" t="e">
        <f>SUMPRODUCT((D21:G21)*(D3:G3))</f>
        <v>#DIV/0!</v>
      </c>
      <c r="I21" s="87" t="e">
        <f t="shared" si="0"/>
        <v>#DIV/0!</v>
      </c>
    </row>
    <row r="22" spans="1:9" ht="16.5" customHeight="1">
      <c r="A22" s="55" t="str">
        <f>資訊總覽!A21</f>
        <v>24</v>
      </c>
      <c r="B22" s="56">
        <f>資訊總覽!B21</f>
        <v>0</v>
      </c>
      <c r="C22" s="30"/>
      <c r="D22" s="34" t="e">
        <f>期末作業成績!X21</f>
        <v>#DIV/0!</v>
      </c>
      <c r="E22" s="32" t="e">
        <f>期末小考成績!K21</f>
        <v>#DIV/0!</v>
      </c>
      <c r="F22" s="32" t="e">
        <f>期末平常成績!J21</f>
        <v>#DIV/0!</v>
      </c>
      <c r="G22" s="32" t="e">
        <f>期末月考成績!D21</f>
        <v>#DIV/0!</v>
      </c>
      <c r="H22" s="34" t="e">
        <f>SUMPRODUCT((D22:G22)*(D3:G3))</f>
        <v>#DIV/0!</v>
      </c>
      <c r="I22" s="88" t="e">
        <f t="shared" si="0"/>
        <v>#DIV/0!</v>
      </c>
    </row>
    <row r="23" spans="1:9" ht="16.5" customHeight="1">
      <c r="A23" s="54" t="str">
        <f>資訊總覽!A22</f>
        <v>25</v>
      </c>
      <c r="B23" s="4">
        <f>資訊總覽!B22</f>
        <v>0</v>
      </c>
      <c r="C23" s="29"/>
      <c r="D23" s="33" t="e">
        <f>期末作業成績!X22</f>
        <v>#DIV/0!</v>
      </c>
      <c r="E23" s="33" t="e">
        <f>期末小考成績!K22</f>
        <v>#DIV/0!</v>
      </c>
      <c r="F23" s="33" t="e">
        <f>期末平常成績!J22</f>
        <v>#DIV/0!</v>
      </c>
      <c r="G23" s="33" t="e">
        <f>期末月考成績!D22</f>
        <v>#DIV/0!</v>
      </c>
      <c r="H23" s="33" t="e">
        <f>SUMPRODUCT((D23:G23)*(D3:G3))</f>
        <v>#DIV/0!</v>
      </c>
      <c r="I23" s="87" t="e">
        <f t="shared" si="0"/>
        <v>#DIV/0!</v>
      </c>
    </row>
    <row r="24" spans="1:9" ht="16.5" customHeight="1">
      <c r="A24" s="55" t="str">
        <f>資訊總覽!A23</f>
        <v>26</v>
      </c>
      <c r="B24" s="56">
        <f>資訊總覽!B23</f>
        <v>0</v>
      </c>
      <c r="C24" s="30"/>
      <c r="D24" s="34" t="e">
        <f>期末作業成績!X23</f>
        <v>#DIV/0!</v>
      </c>
      <c r="E24" s="32" t="e">
        <f>期末小考成績!K23</f>
        <v>#DIV/0!</v>
      </c>
      <c r="F24" s="32" t="e">
        <f>期末平常成績!J23</f>
        <v>#DIV/0!</v>
      </c>
      <c r="G24" s="32" t="e">
        <f>期末月考成績!D23</f>
        <v>#DIV/0!</v>
      </c>
      <c r="H24" s="34" t="e">
        <f>SUMPRODUCT((D24:G24)*(D3:G3))</f>
        <v>#DIV/0!</v>
      </c>
      <c r="I24" s="88" t="e">
        <f t="shared" si="0"/>
        <v>#DIV/0!</v>
      </c>
    </row>
    <row r="25" spans="1:9" ht="16.5" customHeight="1">
      <c r="A25" s="54" t="str">
        <f>資訊總覽!A24</f>
        <v>27</v>
      </c>
      <c r="B25" s="4">
        <f>資訊總覽!B24</f>
        <v>0</v>
      </c>
      <c r="C25" s="29"/>
      <c r="D25" s="33" t="e">
        <f>期末作業成績!X24</f>
        <v>#DIV/0!</v>
      </c>
      <c r="E25" s="33" t="e">
        <f>期末小考成績!K24</f>
        <v>#DIV/0!</v>
      </c>
      <c r="F25" s="33" t="e">
        <f>期末平常成績!J24</f>
        <v>#DIV/0!</v>
      </c>
      <c r="G25" s="33" t="e">
        <f>期末月考成績!D24</f>
        <v>#DIV/0!</v>
      </c>
      <c r="H25" s="33" t="e">
        <f>SUMPRODUCT((D25:G25)*(D3:G3))</f>
        <v>#DIV/0!</v>
      </c>
      <c r="I25" s="87" t="e">
        <f t="shared" si="0"/>
        <v>#DIV/0!</v>
      </c>
    </row>
    <row r="26" spans="1:9" ht="16.5" customHeight="1">
      <c r="A26" s="55" t="str">
        <f>資訊總覽!A25</f>
        <v>28</v>
      </c>
      <c r="B26" s="56">
        <f>資訊總覽!B25</f>
        <v>0</v>
      </c>
      <c r="C26" s="30"/>
      <c r="D26" s="34" t="e">
        <f>期末作業成績!X25</f>
        <v>#DIV/0!</v>
      </c>
      <c r="E26" s="32" t="e">
        <f>期末小考成績!K25</f>
        <v>#DIV/0!</v>
      </c>
      <c r="F26" s="32" t="e">
        <f>期末平常成績!J25</f>
        <v>#DIV/0!</v>
      </c>
      <c r="G26" s="32" t="e">
        <f>期末月考成績!D25</f>
        <v>#DIV/0!</v>
      </c>
      <c r="H26" s="34" t="e">
        <f>SUMPRODUCT((D26:G26)*(D3:G3))</f>
        <v>#DIV/0!</v>
      </c>
      <c r="I26" s="88" t="e">
        <f t="shared" si="0"/>
        <v>#DIV/0!</v>
      </c>
    </row>
    <row r="27" spans="1:9" ht="16.5" customHeight="1">
      <c r="A27" s="54" t="str">
        <f>資訊總覽!A26</f>
        <v>29</v>
      </c>
      <c r="B27" s="4">
        <f>資訊總覽!B26</f>
        <v>0</v>
      </c>
      <c r="C27" s="29"/>
      <c r="D27" s="33" t="e">
        <f>期末作業成績!X26</f>
        <v>#DIV/0!</v>
      </c>
      <c r="E27" s="33" t="e">
        <f>期末小考成績!K26</f>
        <v>#DIV/0!</v>
      </c>
      <c r="F27" s="33" t="e">
        <f>期末平常成績!J26</f>
        <v>#DIV/0!</v>
      </c>
      <c r="G27" s="33" t="e">
        <f>期末月考成績!D26</f>
        <v>#DIV/0!</v>
      </c>
      <c r="H27" s="33" t="e">
        <f>SUMPRODUCT((D27:G27)*(D3:G3))</f>
        <v>#DIV/0!</v>
      </c>
      <c r="I27" s="87" t="e">
        <f t="shared" si="0"/>
        <v>#DIV/0!</v>
      </c>
    </row>
    <row r="28" spans="1:9" ht="16.5" customHeight="1">
      <c r="A28" s="55" t="str">
        <f>資訊總覽!A27</f>
        <v>30</v>
      </c>
      <c r="B28" s="56">
        <f>資訊總覽!B27</f>
        <v>0</v>
      </c>
      <c r="C28" s="30"/>
      <c r="D28" s="34" t="e">
        <f>期末作業成績!X27</f>
        <v>#DIV/0!</v>
      </c>
      <c r="E28" s="32" t="e">
        <f>期末小考成績!K27</f>
        <v>#DIV/0!</v>
      </c>
      <c r="F28" s="32" t="e">
        <f>期末平常成績!J27</f>
        <v>#DIV/0!</v>
      </c>
      <c r="G28" s="32" t="e">
        <f>期末月考成績!D27</f>
        <v>#DIV/0!</v>
      </c>
      <c r="H28" s="34" t="e">
        <f>SUMPRODUCT((D28:G28)*(D3:G3))</f>
        <v>#DIV/0!</v>
      </c>
      <c r="I28" s="88" t="e">
        <f t="shared" si="0"/>
        <v>#DIV/0!</v>
      </c>
    </row>
    <row r="29" spans="1:9" ht="16.5" customHeight="1">
      <c r="A29" s="54" t="str">
        <f>資訊總覽!A28</f>
        <v>31</v>
      </c>
      <c r="B29" s="4">
        <f>資訊總覽!B28</f>
        <v>0</v>
      </c>
      <c r="C29" s="29"/>
      <c r="D29" s="33" t="e">
        <f>期末作業成績!X28</f>
        <v>#DIV/0!</v>
      </c>
      <c r="E29" s="33" t="e">
        <f>期末小考成績!K28</f>
        <v>#DIV/0!</v>
      </c>
      <c r="F29" s="33" t="e">
        <f>期末平常成績!J28</f>
        <v>#DIV/0!</v>
      </c>
      <c r="G29" s="33" t="e">
        <f>期末月考成績!D28</f>
        <v>#DIV/0!</v>
      </c>
      <c r="H29" s="33" t="e">
        <f>SUMPRODUCT((D29:G29)*(D3:G3))</f>
        <v>#DIV/0!</v>
      </c>
      <c r="I29" s="87" t="e">
        <f t="shared" si="0"/>
        <v>#DIV/0!</v>
      </c>
    </row>
    <row r="30" spans="1:9" ht="16.5" customHeight="1" thickBot="1">
      <c r="A30" s="57" t="str">
        <f>資訊總覽!A29</f>
        <v>32</v>
      </c>
      <c r="B30" s="58">
        <f>資訊總覽!B29</f>
        <v>0</v>
      </c>
      <c r="C30" s="31"/>
      <c r="D30" s="34" t="e">
        <f>期末作業成績!X29</f>
        <v>#DIV/0!</v>
      </c>
      <c r="E30" s="32" t="e">
        <f>期末小考成績!K29</f>
        <v>#DIV/0!</v>
      </c>
      <c r="F30" s="32" t="e">
        <f>期末平常成績!J29</f>
        <v>#DIV/0!</v>
      </c>
      <c r="G30" s="32" t="e">
        <f>期末月考成績!D29</f>
        <v>#DIV/0!</v>
      </c>
      <c r="H30" s="34" t="e">
        <f>SUMPRODUCT((D30:G30)*(D3:G3))</f>
        <v>#DIV/0!</v>
      </c>
      <c r="I30" s="89" t="e">
        <f t="shared" si="0"/>
        <v>#DIV/0!</v>
      </c>
    </row>
    <row r="31" spans="1:9" ht="16.5" customHeight="1" thickBot="1">
      <c r="A31" s="20"/>
      <c r="B31" s="21"/>
      <c r="C31" s="21"/>
      <c r="D31" s="22"/>
      <c r="E31" s="22"/>
      <c r="F31" s="22"/>
      <c r="G31" s="22"/>
      <c r="H31" s="23"/>
      <c r="I31" s="24"/>
    </row>
    <row r="32" spans="1:9" ht="16.5" customHeight="1">
      <c r="A32" s="90"/>
      <c r="B32" s="59"/>
      <c r="C32" s="106" t="s">
        <v>35</v>
      </c>
      <c r="D32" s="226"/>
      <c r="E32" s="211"/>
      <c r="F32" s="211"/>
      <c r="G32" s="211"/>
      <c r="H32" s="213"/>
      <c r="I32" s="26"/>
    </row>
    <row r="33" spans="1:8" ht="16.5" customHeight="1">
      <c r="A33" s="91"/>
      <c r="B33" s="81" t="s">
        <v>59</v>
      </c>
      <c r="C33" s="107"/>
      <c r="D33" s="227"/>
      <c r="E33" s="228"/>
      <c r="F33" s="228"/>
      <c r="G33" s="228"/>
      <c r="H33" s="229"/>
    </row>
    <row r="34" spans="1:8" ht="16.5" customHeight="1">
      <c r="A34" s="91"/>
      <c r="B34" s="201">
        <v>100</v>
      </c>
      <c r="C34" s="232"/>
      <c r="D34" s="95">
        <f>COUNTIF(D$4:D$30,"=100")</f>
        <v>0</v>
      </c>
      <c r="E34" s="95">
        <f>COUNTIF(E$4:E$30,"=100")</f>
        <v>0</v>
      </c>
      <c r="F34" s="95">
        <f>COUNTIF(F$4:F$30,"=100")</f>
        <v>0</v>
      </c>
      <c r="G34" s="95">
        <f>COUNTIF(G$4:G$30,"=100")</f>
        <v>0</v>
      </c>
      <c r="H34" s="88">
        <f>COUNTIF(H$4:H$30,"=100")</f>
        <v>0</v>
      </c>
    </row>
    <row r="35" spans="1:8" ht="16.5" customHeight="1">
      <c r="A35" s="91"/>
      <c r="B35" s="201" t="s">
        <v>57</v>
      </c>
      <c r="C35" s="232"/>
      <c r="D35" s="94">
        <f>COUNTIF(D$4:D$30,"&gt;=90")-COUNTIF(D$4:D$30,"=100")</f>
        <v>0</v>
      </c>
      <c r="E35" s="95">
        <f>COUNTIF(E$4:E$30,"&gt;=90")-COUNTIF(E$4:E$30,"=100")</f>
        <v>0</v>
      </c>
      <c r="F35" s="95">
        <f>COUNTIF(F$4:F$30,"&gt;=90")-COUNTIF(F$4:F$30,"=100")</f>
        <v>0</v>
      </c>
      <c r="G35" s="95">
        <f>COUNTIF(G$4:G$30,"&gt;=90")-COUNTIF(G$4:G$30,"=100")</f>
        <v>0</v>
      </c>
      <c r="H35" s="88">
        <f>COUNTIF(H$4:H$30,"&gt;=90")-COUNTIF(H$4:H$30,"=100")</f>
        <v>0</v>
      </c>
    </row>
    <row r="36" spans="1:8" ht="16.5" customHeight="1">
      <c r="A36" s="91"/>
      <c r="B36" s="201" t="s">
        <v>28</v>
      </c>
      <c r="C36" s="232"/>
      <c r="D36" s="95">
        <f>COUNTIF(D$4:D$30,"&gt;=80")-COUNTIF(D$4:D$30,"&gt;=90")</f>
        <v>0</v>
      </c>
      <c r="E36" s="95">
        <f>COUNTIF(E$4:E$30,"&gt;=80")-COUNTIF(E$4:E$30,"&gt;=90")</f>
        <v>0</v>
      </c>
      <c r="F36" s="95">
        <f>COUNTIF(F$4:F$30,"&gt;=80")-COUNTIF(F$4:F$30,"&gt;=90")</f>
        <v>0</v>
      </c>
      <c r="G36" s="95">
        <f>COUNTIF(G$4:G$30,"&gt;=80")-COUNTIF(G$4:G$30,"&gt;=90")</f>
        <v>0</v>
      </c>
      <c r="H36" s="88">
        <f>COUNTIF(H$4:H$30,"&gt;=80")-COUNTIF(H$4:H$30,"&gt;=90")</f>
        <v>0</v>
      </c>
    </row>
    <row r="37" spans="1:8" ht="16.5" customHeight="1">
      <c r="A37" s="91"/>
      <c r="B37" s="201" t="s">
        <v>29</v>
      </c>
      <c r="C37" s="232"/>
      <c r="D37" s="95">
        <f>COUNTIF(D$4:D$30,"&gt;=70")-COUNTIF(D$4:D$30,"&gt;=80")</f>
        <v>0</v>
      </c>
      <c r="E37" s="95">
        <f>COUNTIF(E$4:E$30,"&gt;=70")-COUNTIF(E$4:E$30,"&gt;=80")</f>
        <v>0</v>
      </c>
      <c r="F37" s="95">
        <f>COUNTIF(F$4:F$30,"&gt;=70")-COUNTIF(F$4:F$30,"&gt;=80")</f>
        <v>0</v>
      </c>
      <c r="G37" s="95">
        <f>COUNTIF(G$4:G$30,"&gt;=70")-COUNTIF(G$4:G$30,"&gt;=80")</f>
        <v>0</v>
      </c>
      <c r="H37" s="88">
        <f>COUNTIF(H$4:H$30,"&gt;=70")-COUNTIF(H$4:H$30,"&gt;=80")</f>
        <v>0</v>
      </c>
    </row>
    <row r="38" spans="1:8" ht="16.5" customHeight="1">
      <c r="A38" s="91"/>
      <c r="B38" s="201" t="s">
        <v>30</v>
      </c>
      <c r="C38" s="232"/>
      <c r="D38" s="95">
        <f>COUNTIF(D$4:D$30,"&gt;=60")-COUNTIF(D$4:D$30,"&gt;=70")</f>
        <v>0</v>
      </c>
      <c r="E38" s="95">
        <f>COUNTIF(E$4:E$30,"&gt;=60")-COUNTIF(E$4:E$30,"&gt;=70")</f>
        <v>0</v>
      </c>
      <c r="F38" s="95">
        <f>COUNTIF(F$4:F$30,"&gt;=60")-COUNTIF(F$4:F$30,"&gt;=70")</f>
        <v>0</v>
      </c>
      <c r="G38" s="95">
        <f>COUNTIF(G$4:G$30,"&gt;=60")-COUNTIF(G$4:G$30,"&gt;=70")</f>
        <v>0</v>
      </c>
      <c r="H38" s="88">
        <f>COUNTIF(H$4:H$30,"&gt;=60")-COUNTIF(H$4:H$30,"&gt;=70")</f>
        <v>0</v>
      </c>
    </row>
    <row r="39" spans="1:8" ht="16.5" customHeight="1">
      <c r="A39" s="91"/>
      <c r="B39" s="201" t="s">
        <v>34</v>
      </c>
      <c r="C39" s="232"/>
      <c r="D39" s="95">
        <f>COUNTIF(D$4:D$30,"&lt;60")</f>
        <v>0</v>
      </c>
      <c r="E39" s="95">
        <f>COUNTIF(E$4:E$30,"&lt;60")</f>
        <v>0</v>
      </c>
      <c r="F39" s="95">
        <f>COUNTIF(F$4:F$30,"&lt;60")</f>
        <v>0</v>
      </c>
      <c r="G39" s="95">
        <f>COUNTIF(G$4:G$30,"&lt;60")</f>
        <v>0</v>
      </c>
      <c r="H39" s="88">
        <f>COUNTIF(H$4:H$30,"&lt;60")</f>
        <v>0</v>
      </c>
    </row>
    <row r="40" spans="1:8" ht="16.5" customHeight="1" thickBot="1">
      <c r="A40" s="91"/>
      <c r="B40" s="203" t="s">
        <v>31</v>
      </c>
      <c r="C40" s="230"/>
      <c r="D40" s="98">
        <f t="shared" ref="D40:H40" si="1">SUM(D34:D39)</f>
        <v>0</v>
      </c>
      <c r="E40" s="98">
        <f t="shared" si="1"/>
        <v>0</v>
      </c>
      <c r="F40" s="98">
        <f t="shared" si="1"/>
        <v>0</v>
      </c>
      <c r="G40" s="98">
        <f t="shared" si="1"/>
        <v>0</v>
      </c>
      <c r="H40" s="99">
        <f t="shared" si="1"/>
        <v>0</v>
      </c>
    </row>
    <row r="41" spans="1:8" ht="16.5" customHeight="1">
      <c r="A41" s="91"/>
      <c r="B41" s="205" t="s">
        <v>32</v>
      </c>
      <c r="C41" s="231"/>
      <c r="D41" s="101" t="e">
        <f>AVERAGE(D4:D30)</f>
        <v>#DIV/0!</v>
      </c>
      <c r="E41" s="101" t="e">
        <f>AVERAGE(E4:E30)</f>
        <v>#DIV/0!</v>
      </c>
      <c r="F41" s="101" t="e">
        <f>AVERAGE(F4:F30)</f>
        <v>#DIV/0!</v>
      </c>
      <c r="G41" s="101" t="e">
        <f>AVERAGE(G4:G30)</f>
        <v>#DIV/0!</v>
      </c>
      <c r="H41" s="102" t="e">
        <f>AVERAGE(H4:H30)</f>
        <v>#DIV/0!</v>
      </c>
    </row>
    <row r="42" spans="1:8" ht="16.5" customHeight="1" thickBot="1">
      <c r="A42" s="92"/>
      <c r="B42" s="203" t="s">
        <v>33</v>
      </c>
      <c r="C42" s="230"/>
      <c r="D42" s="104" t="e">
        <f>STDEV(D4:D30)</f>
        <v>#DIV/0!</v>
      </c>
      <c r="E42" s="104" t="e">
        <f>STDEV(E4:E30)</f>
        <v>#DIV/0!</v>
      </c>
      <c r="F42" s="104" t="e">
        <f>STDEV(F4:F30)</f>
        <v>#DIV/0!</v>
      </c>
      <c r="G42" s="104" t="e">
        <f>STDEV(G4:G30)</f>
        <v>#DIV/0!</v>
      </c>
      <c r="H42" s="105" t="e">
        <f>STDEV(H4:H30)</f>
        <v>#DIV/0!</v>
      </c>
    </row>
    <row r="43" spans="1:8" ht="16.5" customHeight="1"/>
    <row r="44" spans="1:8" ht="16.5" customHeight="1"/>
    <row r="45" spans="1:8" ht="16.5" customHeight="1"/>
    <row r="46" spans="1:8" ht="16.5" customHeight="1"/>
    <row r="47" spans="1:8" ht="16.5" customHeight="1"/>
    <row r="48" spans="1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</sheetData>
  <mergeCells count="16">
    <mergeCell ref="B40:C40"/>
    <mergeCell ref="B41:C41"/>
    <mergeCell ref="B42:C42"/>
    <mergeCell ref="B34:C34"/>
    <mergeCell ref="B35:C35"/>
    <mergeCell ref="B36:C36"/>
    <mergeCell ref="B37:C37"/>
    <mergeCell ref="B38:C38"/>
    <mergeCell ref="B39:C39"/>
    <mergeCell ref="A1:D1"/>
    <mergeCell ref="E1:H1"/>
    <mergeCell ref="D32:D33"/>
    <mergeCell ref="E32:E33"/>
    <mergeCell ref="F32:F33"/>
    <mergeCell ref="G32:G33"/>
    <mergeCell ref="H32:H33"/>
  </mergeCells>
  <phoneticPr fontId="2" type="noConversion"/>
  <conditionalFormatting sqref="D7:H31">
    <cfRule type="cellIs" dxfId="4" priority="54" operator="lessThan">
      <formula>60</formula>
    </cfRule>
    <cfRule type="cellIs" dxfId="3" priority="55" operator="greaterThanOrEqual">
      <formula>90</formula>
    </cfRule>
  </conditionalFormatting>
  <conditionalFormatting sqref="I4:I31">
    <cfRule type="top10" dxfId="2" priority="1" bottom="1" rank="6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E509B-02B6-44C1-AAC9-D55E7FEA8A2D}">
  <dimension ref="A1:J521"/>
  <sheetViews>
    <sheetView zoomScaleNormal="100" zoomScaleSheetLayoutView="125" workbookViewId="0">
      <selection sqref="A1:D1"/>
    </sheetView>
  </sheetViews>
  <sheetFormatPr defaultRowHeight="17"/>
  <cols>
    <col min="1" max="2" width="8.7265625" customWidth="1"/>
    <col min="3" max="3" width="10.81640625" customWidth="1"/>
    <col min="4" max="6" width="8.7265625" customWidth="1"/>
    <col min="7" max="7" width="10.7265625" customWidth="1"/>
    <col min="8" max="8" width="8.7265625" customWidth="1"/>
  </cols>
  <sheetData>
    <row r="1" spans="1:10" ht="18.5" thickBot="1">
      <c r="A1" s="233" t="str">
        <f>HYPERLINK("#目錄!A1",資訊總覽!C1)</f>
        <v>新上國小 603班</v>
      </c>
      <c r="B1" s="233"/>
      <c r="C1" s="233"/>
      <c r="D1" s="233"/>
      <c r="E1" s="196" t="str">
        <f ca="1">MID(CELL("filename",A1),FIND("]",CELL("filename",A1))+1,255)</f>
        <v>期末個人成績</v>
      </c>
      <c r="F1" s="196"/>
      <c r="G1" s="196"/>
      <c r="H1" s="63"/>
    </row>
    <row r="2" spans="1:10" ht="16.5" customHeight="1">
      <c r="A2" s="44" t="str">
        <f>資訊總覽!A2</f>
        <v>座號</v>
      </c>
      <c r="B2" s="45" t="str">
        <f>資訊總覽!B2</f>
        <v>姓名</v>
      </c>
      <c r="C2" s="47" t="str">
        <f>期中平均成績!D2</f>
        <v>作業</v>
      </c>
      <c r="D2" s="47" t="str">
        <f>期中平均成績!E2</f>
        <v>小考</v>
      </c>
      <c r="E2" s="47" t="str">
        <f>期中平均成績!F2</f>
        <v>平常</v>
      </c>
      <c r="F2" s="47" t="str">
        <f>期中平均成績!G2</f>
        <v>月考</v>
      </c>
      <c r="G2" s="48" t="str">
        <f>期中平均成績!H2</f>
        <v>平均</v>
      </c>
    </row>
    <row r="3" spans="1:10" ht="16.5" customHeight="1" thickBot="1">
      <c r="A3" s="49"/>
      <c r="B3" s="50"/>
      <c r="C3" s="51">
        <f>期末平均成績!D3</f>
        <v>0.2</v>
      </c>
      <c r="D3" s="51">
        <f>期末平均成績!E3</f>
        <v>0.2</v>
      </c>
      <c r="E3" s="51">
        <f>期末平均成績!F3</f>
        <v>0.1</v>
      </c>
      <c r="F3" s="51">
        <f>期末平均成績!G3</f>
        <v>0.5</v>
      </c>
      <c r="G3" s="53"/>
    </row>
    <row r="4" spans="1:10" ht="16.5" customHeight="1" thickTop="1" thickBot="1">
      <c r="A4" s="73" t="s">
        <v>66</v>
      </c>
      <c r="B4" s="64">
        <f>VLOOKUP(A4,期末平均成績,2)</f>
        <v>0</v>
      </c>
      <c r="C4" s="76" t="e">
        <f>VLOOKUP(A4,期末平均成績,4)</f>
        <v>#DIV/0!</v>
      </c>
      <c r="D4" s="65" t="e">
        <f>VLOOKUP(A4,期末平均成績,5)</f>
        <v>#DIV/0!</v>
      </c>
      <c r="E4" s="65" t="e">
        <f>VLOOKUP(A4,期末平均成績,6)</f>
        <v>#DIV/0!</v>
      </c>
      <c r="F4" s="65" t="e">
        <f>VLOOKUP(A4,期末平均成績,7)</f>
        <v>#DIV/0!</v>
      </c>
      <c r="G4" s="66" t="e">
        <f>VLOOKUP(A4,期末平均成績,8)</f>
        <v>#DIV/0!</v>
      </c>
    </row>
    <row r="5" spans="1:10" ht="16.5" customHeight="1">
      <c r="A5" s="59"/>
      <c r="B5" s="75" t="str">
        <f>期末平均成績!C32</f>
        <v>人數</v>
      </c>
      <c r="C5" s="220"/>
      <c r="D5" s="219"/>
      <c r="E5" s="211"/>
      <c r="F5" s="211"/>
      <c r="G5" s="213"/>
    </row>
    <row r="6" spans="1:10" ht="16.5" customHeight="1" thickBot="1">
      <c r="A6" s="60" t="str">
        <f>期末平均成績!B33</f>
        <v>組距</v>
      </c>
      <c r="B6" s="74"/>
      <c r="C6" s="221"/>
      <c r="D6" s="234"/>
      <c r="E6" s="212"/>
      <c r="F6" s="212"/>
      <c r="G6" s="214"/>
    </row>
    <row r="7" spans="1:10" ht="16.5" customHeight="1" thickTop="1">
      <c r="A7" s="222">
        <f>期末平均成績!B34</f>
        <v>100</v>
      </c>
      <c r="B7" s="223"/>
      <c r="C7" s="108">
        <f>期末平均成績!D34</f>
        <v>0</v>
      </c>
      <c r="D7" s="109">
        <f>期末平均成績!E34</f>
        <v>0</v>
      </c>
      <c r="E7" s="110">
        <f>期末平均成績!F34</f>
        <v>0</v>
      </c>
      <c r="F7" s="109">
        <f>期末平均成績!G34</f>
        <v>0</v>
      </c>
      <c r="G7" s="111">
        <f>期末平均成績!H34</f>
        <v>0</v>
      </c>
    </row>
    <row r="8" spans="1:10" ht="16.5" customHeight="1">
      <c r="A8" s="224" t="str">
        <f>期末平均成績!B35</f>
        <v>90~99</v>
      </c>
      <c r="B8" s="225"/>
      <c r="C8" s="108">
        <f>期末平均成績!D35</f>
        <v>0</v>
      </c>
      <c r="D8" s="112">
        <f>期末平均成績!E35</f>
        <v>0</v>
      </c>
      <c r="E8" s="113">
        <f>期末平均成績!F35</f>
        <v>0</v>
      </c>
      <c r="F8" s="112">
        <f>期末平均成績!G35</f>
        <v>0</v>
      </c>
      <c r="G8" s="114">
        <f>期末平均成績!H35</f>
        <v>0</v>
      </c>
      <c r="J8" s="70"/>
    </row>
    <row r="9" spans="1:10" ht="16.5" customHeight="1">
      <c r="A9" s="224" t="str">
        <f>期末平均成績!B36</f>
        <v>80~89</v>
      </c>
      <c r="B9" s="225"/>
      <c r="C9" s="115">
        <f>期末平均成績!D36</f>
        <v>0</v>
      </c>
      <c r="D9" s="112">
        <f>期末平均成績!E36</f>
        <v>0</v>
      </c>
      <c r="E9" s="116">
        <f>期末平均成績!F36</f>
        <v>0</v>
      </c>
      <c r="F9" s="112">
        <f>期末平均成績!G36</f>
        <v>0</v>
      </c>
      <c r="G9" s="117">
        <f>期末平均成績!H36</f>
        <v>0</v>
      </c>
    </row>
    <row r="10" spans="1:10" ht="16.5" customHeight="1">
      <c r="A10" s="224" t="str">
        <f>期末平均成績!B37</f>
        <v>70~79</v>
      </c>
      <c r="B10" s="225"/>
      <c r="C10" s="108">
        <f>期末平均成績!D37</f>
        <v>0</v>
      </c>
      <c r="D10" s="112">
        <f>期末平均成績!E37</f>
        <v>0</v>
      </c>
      <c r="E10" s="113">
        <f>期末平均成績!F37</f>
        <v>0</v>
      </c>
      <c r="F10" s="112">
        <f>期末平均成績!G37</f>
        <v>0</v>
      </c>
      <c r="G10" s="114">
        <f>期末平均成績!H37</f>
        <v>0</v>
      </c>
    </row>
    <row r="11" spans="1:10" ht="16.5" customHeight="1">
      <c r="A11" s="224" t="str">
        <f>期末平均成績!B38</f>
        <v>60~69</v>
      </c>
      <c r="B11" s="225"/>
      <c r="C11" s="115">
        <f>期末平均成績!D38</f>
        <v>0</v>
      </c>
      <c r="D11" s="112">
        <f>期末平均成績!E38</f>
        <v>0</v>
      </c>
      <c r="E11" s="116">
        <f>期末平均成績!F38</f>
        <v>0</v>
      </c>
      <c r="F11" s="112">
        <f>期末平均成績!G38</f>
        <v>0</v>
      </c>
      <c r="G11" s="117">
        <f>期末平均成績!H38</f>
        <v>0</v>
      </c>
    </row>
    <row r="12" spans="1:10" ht="16.5" customHeight="1">
      <c r="A12" s="224" t="str">
        <f>期末平均成績!B39</f>
        <v>0 ~ 59</v>
      </c>
      <c r="B12" s="225"/>
      <c r="C12" s="108">
        <f>期末平均成績!D39</f>
        <v>0</v>
      </c>
      <c r="D12" s="112">
        <f>期末平均成績!E39</f>
        <v>0</v>
      </c>
      <c r="E12" s="113">
        <f>期末平均成績!F39</f>
        <v>0</v>
      </c>
      <c r="F12" s="112">
        <f>期末平均成績!G39</f>
        <v>0</v>
      </c>
      <c r="G12" s="114">
        <f>期末平均成績!H39</f>
        <v>0</v>
      </c>
    </row>
    <row r="13" spans="1:10" ht="16.5" customHeight="1" thickBot="1">
      <c r="A13" s="224" t="str">
        <f>期末平均成績!B40</f>
        <v>總計</v>
      </c>
      <c r="B13" s="225"/>
      <c r="C13" s="118">
        <f>期末平均成績!D40</f>
        <v>0</v>
      </c>
      <c r="D13" s="119">
        <f>期末平均成績!E40</f>
        <v>0</v>
      </c>
      <c r="E13" s="120">
        <f>期末平均成績!F40</f>
        <v>0</v>
      </c>
      <c r="F13" s="119">
        <f>期末平均成績!G40</f>
        <v>0</v>
      </c>
      <c r="G13" s="121">
        <f>期末平均成績!H40</f>
        <v>0</v>
      </c>
    </row>
    <row r="14" spans="1:10" ht="16.5" customHeight="1">
      <c r="A14" s="235" t="str">
        <f>期末平均成績!B41</f>
        <v>平均值</v>
      </c>
      <c r="B14" s="236"/>
      <c r="C14" s="122" t="e">
        <f>期末平均成績!D41</f>
        <v>#DIV/0!</v>
      </c>
      <c r="D14" s="123" t="e">
        <f>期末平均成績!E41</f>
        <v>#DIV/0!</v>
      </c>
      <c r="E14" s="124" t="e">
        <f>期末平均成績!F41</f>
        <v>#DIV/0!</v>
      </c>
      <c r="F14" s="123" t="e">
        <f>期末平均成績!G41</f>
        <v>#DIV/0!</v>
      </c>
      <c r="G14" s="125" t="e">
        <f>期末平均成績!H41</f>
        <v>#DIV/0!</v>
      </c>
    </row>
    <row r="15" spans="1:10" ht="16.5" customHeight="1" thickBot="1">
      <c r="A15" s="216" t="str">
        <f>期末平均成績!B42</f>
        <v>標準差</v>
      </c>
      <c r="B15" s="217"/>
      <c r="C15" s="126" t="e">
        <f>期末平均成績!D42</f>
        <v>#DIV/0!</v>
      </c>
      <c r="D15" s="127" t="e">
        <f>期末平均成績!E42</f>
        <v>#DIV/0!</v>
      </c>
      <c r="E15" s="128" t="e">
        <f>期末平均成績!F42</f>
        <v>#DIV/0!</v>
      </c>
      <c r="F15" s="127" t="e">
        <f>期末平均成績!G42</f>
        <v>#DIV/0!</v>
      </c>
      <c r="G15" s="129" t="e">
        <f>期末平均成績!H42</f>
        <v>#DIV/0!</v>
      </c>
    </row>
    <row r="16" spans="1:10" ht="16.5" customHeight="1"/>
    <row r="17" spans="8:8" ht="16.5" customHeight="1"/>
    <row r="18" spans="8:8" ht="16.5" customHeight="1"/>
    <row r="19" spans="8:8" ht="16.5" customHeight="1"/>
    <row r="20" spans="8:8" ht="16.5" customHeight="1"/>
    <row r="21" spans="8:8" ht="16.5" customHeight="1"/>
    <row r="22" spans="8:8" ht="16.5" customHeight="1"/>
    <row r="23" spans="8:8" ht="16.5" customHeight="1"/>
    <row r="24" spans="8:8" ht="16.5" customHeight="1"/>
    <row r="25" spans="8:8" ht="16.5" customHeight="1"/>
    <row r="26" spans="8:8" ht="16.5" customHeight="1"/>
    <row r="27" spans="8:8" ht="16.5" customHeight="1"/>
    <row r="28" spans="8:8" ht="16.5" customHeight="1"/>
    <row r="29" spans="8:8" ht="16.5" customHeight="1"/>
    <row r="30" spans="8:8" ht="16.5" customHeight="1">
      <c r="H30" s="7"/>
    </row>
    <row r="31" spans="8:8" ht="16.5" customHeight="1"/>
    <row r="32" spans="8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</sheetData>
  <mergeCells count="16">
    <mergeCell ref="A12:B12"/>
    <mergeCell ref="A13:B13"/>
    <mergeCell ref="A14:B14"/>
    <mergeCell ref="A15:B15"/>
    <mergeCell ref="A7:B7"/>
    <mergeCell ref="A8:B8"/>
    <mergeCell ref="A9:B9"/>
    <mergeCell ref="A10:B10"/>
    <mergeCell ref="A11:B11"/>
    <mergeCell ref="A1:D1"/>
    <mergeCell ref="E1:G1"/>
    <mergeCell ref="D5:D6"/>
    <mergeCell ref="E5:E6"/>
    <mergeCell ref="F5:F6"/>
    <mergeCell ref="G5:G6"/>
    <mergeCell ref="C5:C6"/>
  </mergeCells>
  <phoneticPr fontId="2" type="noConversion"/>
  <conditionalFormatting sqref="C4:G4 D5:G5">
    <cfRule type="cellIs" dxfId="1" priority="1" operator="lessThan">
      <formula>60</formula>
    </cfRule>
    <cfRule type="cellIs" dxfId="0" priority="2" operator="greaterThanOrEqual">
      <formula>90</formula>
    </cfRule>
  </conditionalFormatting>
  <dataValidations count="1">
    <dataValidation type="list" allowBlank="1" showInputMessage="1" showErrorMessage="1" sqref="A4" xr:uid="{63772879-6977-4F53-9952-FDACF593C66A}">
      <formula1>座號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A2EB25-07A5-4C6F-9639-C8184F08B97E}">
  <dimension ref="A1:AC29"/>
  <sheetViews>
    <sheetView zoomScale="130" zoomScaleNormal="130" zoomScaleSheetLayoutView="150" workbookViewId="0">
      <pane xSplit="2" ySplit="2" topLeftCell="C24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7"/>
  <cols>
    <col min="3" max="12" width="6.7265625" style="5" customWidth="1"/>
    <col min="13" max="18" width="5.7265625" style="5" customWidth="1"/>
    <col min="19" max="19" width="7.7265625" customWidth="1"/>
    <col min="20" max="20" width="6.26953125" customWidth="1"/>
  </cols>
  <sheetData>
    <row r="1" spans="1:29" ht="18.5" thickBot="1">
      <c r="A1" s="181" t="str">
        <f>HYPERLINK("#目錄!A1","返回目錄")</f>
        <v>返回目錄</v>
      </c>
      <c r="B1" s="182"/>
      <c r="C1" s="195" t="s">
        <v>69</v>
      </c>
      <c r="D1" s="195"/>
      <c r="E1" s="195"/>
      <c r="F1" s="195" t="str">
        <f ca="1">MID(CELL("filename",C1),FIND("]",CELL("filename",C1))+1,255)</f>
        <v>資訊總覽</v>
      </c>
      <c r="G1" s="195"/>
      <c r="H1" s="195"/>
      <c r="I1" s="142"/>
      <c r="J1" s="141"/>
      <c r="S1" s="5"/>
      <c r="T1" s="5"/>
      <c r="AC1" t="e">
        <f>#REF!</f>
        <v>#REF!</v>
      </c>
    </row>
    <row r="2" spans="1:29" ht="18.5" thickBot="1">
      <c r="A2" s="8" t="s">
        <v>15</v>
      </c>
      <c r="B2" s="12" t="s">
        <v>58</v>
      </c>
      <c r="C2" s="186" t="str">
        <f ca="1">期中平均成績!E1</f>
        <v>期中平均成績</v>
      </c>
      <c r="D2" s="187"/>
      <c r="E2" s="187"/>
      <c r="F2" s="187"/>
      <c r="G2" s="188"/>
      <c r="H2" s="175" t="str">
        <f ca="1">期末平均成績!E1</f>
        <v>期末平均成績</v>
      </c>
      <c r="I2" s="176"/>
      <c r="J2" s="176"/>
      <c r="K2" s="176"/>
      <c r="L2" s="177"/>
      <c r="M2" s="7"/>
      <c r="N2" s="7"/>
      <c r="O2" s="7"/>
      <c r="P2" s="7"/>
      <c r="Q2" s="7"/>
      <c r="R2" s="7"/>
    </row>
    <row r="3" spans="1:29" ht="18.5" thickTop="1">
      <c r="A3" s="9" t="s">
        <v>16</v>
      </c>
      <c r="B3" s="13"/>
      <c r="C3" s="178" t="e">
        <f>期中平均成績!H4</f>
        <v>#DIV/0!</v>
      </c>
      <c r="D3" s="179"/>
      <c r="E3" s="179"/>
      <c r="F3" s="179"/>
      <c r="G3" s="180"/>
      <c r="H3" s="178" t="e">
        <f>期末平均成績!H4</f>
        <v>#DIV/0!</v>
      </c>
      <c r="I3" s="179"/>
      <c r="J3" s="179"/>
      <c r="K3" s="179"/>
      <c r="L3" s="180"/>
      <c r="M3"/>
      <c r="N3"/>
      <c r="O3"/>
      <c r="P3"/>
      <c r="Q3"/>
      <c r="R3"/>
    </row>
    <row r="4" spans="1:29" ht="18.5" thickBot="1">
      <c r="A4" s="10" t="s">
        <v>17</v>
      </c>
      <c r="B4" s="14"/>
      <c r="C4" s="183" t="e">
        <f>期中平均成績!H5</f>
        <v>#DIV/0!</v>
      </c>
      <c r="D4" s="184"/>
      <c r="E4" s="184"/>
      <c r="F4" s="184"/>
      <c r="G4" s="185"/>
      <c r="H4" s="183" t="e">
        <f>期末平均成績!H5</f>
        <v>#DIV/0!</v>
      </c>
      <c r="I4" s="184"/>
      <c r="J4" s="184"/>
      <c r="K4" s="184"/>
      <c r="L4" s="185"/>
      <c r="M4"/>
      <c r="N4"/>
      <c r="O4"/>
      <c r="P4"/>
      <c r="Q4"/>
      <c r="R4"/>
    </row>
    <row r="5" spans="1:29" ht="18">
      <c r="A5" s="11" t="s">
        <v>0</v>
      </c>
      <c r="B5" s="15"/>
      <c r="C5" s="189" t="e">
        <f>期中平均成績!H6</f>
        <v>#DIV/0!</v>
      </c>
      <c r="D5" s="190"/>
      <c r="E5" s="190"/>
      <c r="F5" s="190"/>
      <c r="G5" s="191"/>
      <c r="H5" s="192" t="e">
        <f>期末平均成績!H6</f>
        <v>#DIV/0!</v>
      </c>
      <c r="I5" s="193"/>
      <c r="J5" s="193"/>
      <c r="K5" s="193"/>
      <c r="L5" s="194"/>
      <c r="M5"/>
      <c r="N5"/>
      <c r="O5"/>
      <c r="P5"/>
      <c r="Q5"/>
      <c r="R5"/>
    </row>
    <row r="6" spans="1:29" ht="18">
      <c r="A6" s="10" t="s">
        <v>18</v>
      </c>
      <c r="B6" s="14"/>
      <c r="C6" s="183" t="e">
        <f>期中平均成績!H7</f>
        <v>#DIV/0!</v>
      </c>
      <c r="D6" s="184"/>
      <c r="E6" s="184"/>
      <c r="F6" s="184"/>
      <c r="G6" s="185"/>
      <c r="H6" s="183" t="e">
        <f>期末平均成績!H7</f>
        <v>#DIV/0!</v>
      </c>
      <c r="I6" s="184"/>
      <c r="J6" s="184"/>
      <c r="K6" s="184"/>
      <c r="L6" s="185"/>
      <c r="M6"/>
      <c r="N6"/>
      <c r="O6"/>
      <c r="P6"/>
      <c r="Q6"/>
      <c r="R6"/>
    </row>
    <row r="7" spans="1:29" ht="18">
      <c r="A7" s="11" t="s">
        <v>1</v>
      </c>
      <c r="B7" s="15"/>
      <c r="C7" s="189" t="e">
        <f>期中平均成績!H8</f>
        <v>#DIV/0!</v>
      </c>
      <c r="D7" s="190"/>
      <c r="E7" s="190"/>
      <c r="F7" s="190"/>
      <c r="G7" s="191"/>
      <c r="H7" s="192" t="e">
        <f>期末平均成績!H8</f>
        <v>#DIV/0!</v>
      </c>
      <c r="I7" s="193"/>
      <c r="J7" s="193"/>
      <c r="K7" s="193"/>
      <c r="L7" s="194"/>
      <c r="M7"/>
      <c r="N7"/>
      <c r="O7"/>
      <c r="P7"/>
      <c r="Q7"/>
      <c r="R7"/>
    </row>
    <row r="8" spans="1:29" ht="18">
      <c r="A8" s="10" t="s">
        <v>19</v>
      </c>
      <c r="B8" s="14"/>
      <c r="C8" s="183" t="e">
        <f>期中平均成績!H9</f>
        <v>#DIV/0!</v>
      </c>
      <c r="D8" s="184"/>
      <c r="E8" s="184"/>
      <c r="F8" s="184"/>
      <c r="G8" s="185"/>
      <c r="H8" s="183" t="e">
        <f>期末平均成績!H9</f>
        <v>#DIV/0!</v>
      </c>
      <c r="I8" s="184"/>
      <c r="J8" s="184"/>
      <c r="K8" s="184"/>
      <c r="L8" s="185"/>
      <c r="M8"/>
      <c r="N8"/>
      <c r="O8"/>
      <c r="P8"/>
      <c r="Q8"/>
      <c r="R8"/>
    </row>
    <row r="9" spans="1:29" ht="18">
      <c r="A9" s="11" t="s">
        <v>2</v>
      </c>
      <c r="B9" s="15"/>
      <c r="C9" s="189" t="e">
        <f>期中平均成績!H10</f>
        <v>#DIV/0!</v>
      </c>
      <c r="D9" s="190"/>
      <c r="E9" s="190"/>
      <c r="F9" s="190"/>
      <c r="G9" s="191"/>
      <c r="H9" s="192" t="e">
        <f>期末平均成績!H10</f>
        <v>#DIV/0!</v>
      </c>
      <c r="I9" s="193"/>
      <c r="J9" s="193"/>
      <c r="K9" s="193"/>
      <c r="L9" s="194"/>
      <c r="M9"/>
      <c r="N9"/>
      <c r="O9"/>
      <c r="P9"/>
      <c r="Q9"/>
      <c r="R9"/>
    </row>
    <row r="10" spans="1:29" ht="18">
      <c r="A10" s="10" t="s">
        <v>20</v>
      </c>
      <c r="B10" s="14"/>
      <c r="C10" s="183" t="e">
        <f>期中平均成績!H11</f>
        <v>#DIV/0!</v>
      </c>
      <c r="D10" s="184"/>
      <c r="E10" s="184"/>
      <c r="F10" s="184"/>
      <c r="G10" s="185"/>
      <c r="H10" s="183" t="e">
        <f>期末平均成績!H11</f>
        <v>#DIV/0!</v>
      </c>
      <c r="I10" s="184"/>
      <c r="J10" s="184"/>
      <c r="K10" s="184"/>
      <c r="L10" s="185"/>
      <c r="M10"/>
      <c r="N10"/>
      <c r="O10"/>
      <c r="P10"/>
      <c r="Q10"/>
      <c r="R10"/>
    </row>
    <row r="11" spans="1:29" ht="18">
      <c r="A11" s="11" t="s">
        <v>3</v>
      </c>
      <c r="B11" s="15"/>
      <c r="C11" s="189" t="e">
        <f>期中平均成績!H12</f>
        <v>#DIV/0!</v>
      </c>
      <c r="D11" s="190"/>
      <c r="E11" s="190"/>
      <c r="F11" s="190"/>
      <c r="G11" s="191"/>
      <c r="H11" s="192" t="e">
        <f>期末平均成績!H12</f>
        <v>#DIV/0!</v>
      </c>
      <c r="I11" s="193"/>
      <c r="J11" s="193"/>
      <c r="K11" s="193"/>
      <c r="L11" s="194"/>
      <c r="M11"/>
      <c r="N11"/>
      <c r="O11"/>
      <c r="P11"/>
      <c r="Q11"/>
      <c r="R11"/>
    </row>
    <row r="12" spans="1:29" ht="18">
      <c r="A12" s="10" t="s">
        <v>21</v>
      </c>
      <c r="B12" s="14"/>
      <c r="C12" s="183" t="e">
        <f>期中平均成績!H13</f>
        <v>#DIV/0!</v>
      </c>
      <c r="D12" s="184"/>
      <c r="E12" s="184"/>
      <c r="F12" s="184"/>
      <c r="G12" s="185"/>
      <c r="H12" s="183" t="e">
        <f>期末平均成績!H13</f>
        <v>#DIV/0!</v>
      </c>
      <c r="I12" s="184"/>
      <c r="J12" s="184"/>
      <c r="K12" s="184"/>
      <c r="L12" s="185"/>
      <c r="M12"/>
      <c r="N12"/>
      <c r="O12"/>
      <c r="P12"/>
      <c r="Q12"/>
      <c r="R12"/>
    </row>
    <row r="13" spans="1:29" ht="18">
      <c r="A13" s="11" t="s">
        <v>4</v>
      </c>
      <c r="B13" s="15"/>
      <c r="C13" s="189" t="e">
        <f>期中平均成績!H14</f>
        <v>#DIV/0!</v>
      </c>
      <c r="D13" s="190"/>
      <c r="E13" s="190"/>
      <c r="F13" s="190"/>
      <c r="G13" s="191"/>
      <c r="H13" s="192" t="e">
        <f>期末平均成績!H14</f>
        <v>#DIV/0!</v>
      </c>
      <c r="I13" s="193"/>
      <c r="J13" s="193"/>
      <c r="K13" s="193"/>
      <c r="L13" s="194"/>
      <c r="M13"/>
      <c r="N13"/>
      <c r="O13"/>
      <c r="P13"/>
      <c r="Q13"/>
      <c r="R13"/>
    </row>
    <row r="14" spans="1:29" ht="18">
      <c r="A14" s="10" t="s">
        <v>22</v>
      </c>
      <c r="B14" s="14"/>
      <c r="C14" s="183" t="e">
        <f>期中平均成績!H15</f>
        <v>#DIV/0!</v>
      </c>
      <c r="D14" s="184"/>
      <c r="E14" s="184"/>
      <c r="F14" s="184"/>
      <c r="G14" s="185"/>
      <c r="H14" s="183" t="e">
        <f>期末平均成績!H15</f>
        <v>#DIV/0!</v>
      </c>
      <c r="I14" s="184"/>
      <c r="J14" s="184"/>
      <c r="K14" s="184"/>
      <c r="L14" s="185"/>
      <c r="M14"/>
      <c r="N14"/>
      <c r="O14"/>
      <c r="P14"/>
      <c r="Q14"/>
      <c r="R14"/>
    </row>
    <row r="15" spans="1:29" ht="18">
      <c r="A15" s="11" t="s">
        <v>5</v>
      </c>
      <c r="B15" s="15"/>
      <c r="C15" s="189" t="e">
        <f>期中平均成績!H16</f>
        <v>#DIV/0!</v>
      </c>
      <c r="D15" s="190"/>
      <c r="E15" s="190"/>
      <c r="F15" s="190"/>
      <c r="G15" s="191"/>
      <c r="H15" s="192" t="e">
        <f>期末平均成績!H16</f>
        <v>#DIV/0!</v>
      </c>
      <c r="I15" s="193"/>
      <c r="J15" s="193"/>
      <c r="K15" s="193"/>
      <c r="L15" s="194"/>
      <c r="M15"/>
      <c r="N15"/>
      <c r="O15"/>
      <c r="P15"/>
      <c r="Q15"/>
      <c r="R15"/>
    </row>
    <row r="16" spans="1:29" ht="18">
      <c r="A16" s="10" t="s">
        <v>23</v>
      </c>
      <c r="B16" s="14"/>
      <c r="C16" s="183" t="e">
        <f>期中平均成績!H17</f>
        <v>#DIV/0!</v>
      </c>
      <c r="D16" s="184"/>
      <c r="E16" s="184"/>
      <c r="F16" s="184"/>
      <c r="G16" s="185"/>
      <c r="H16" s="183" t="e">
        <f>期末平均成績!H17</f>
        <v>#DIV/0!</v>
      </c>
      <c r="I16" s="184"/>
      <c r="J16" s="184"/>
      <c r="K16" s="184"/>
      <c r="L16" s="185"/>
      <c r="M16"/>
      <c r="N16"/>
      <c r="O16"/>
      <c r="P16"/>
      <c r="Q16"/>
      <c r="R16"/>
    </row>
    <row r="17" spans="1:18" ht="18">
      <c r="A17" s="11" t="s">
        <v>6</v>
      </c>
      <c r="B17" s="15"/>
      <c r="C17" s="189" t="e">
        <f>期中平均成績!H18</f>
        <v>#DIV/0!</v>
      </c>
      <c r="D17" s="190"/>
      <c r="E17" s="190"/>
      <c r="F17" s="190"/>
      <c r="G17" s="191"/>
      <c r="H17" s="192" t="e">
        <f>期末平均成績!H18</f>
        <v>#DIV/0!</v>
      </c>
      <c r="I17" s="193"/>
      <c r="J17" s="193"/>
      <c r="K17" s="193"/>
      <c r="L17" s="194"/>
      <c r="M17"/>
      <c r="N17"/>
      <c r="O17"/>
      <c r="P17"/>
      <c r="Q17"/>
      <c r="R17"/>
    </row>
    <row r="18" spans="1:18" ht="18">
      <c r="A18" s="10" t="s">
        <v>24</v>
      </c>
      <c r="B18" s="14"/>
      <c r="C18" s="183" t="e">
        <f>期中平均成績!H19</f>
        <v>#DIV/0!</v>
      </c>
      <c r="D18" s="184"/>
      <c r="E18" s="184"/>
      <c r="F18" s="184"/>
      <c r="G18" s="185"/>
      <c r="H18" s="183" t="e">
        <f>期末平均成績!H19</f>
        <v>#DIV/0!</v>
      </c>
      <c r="I18" s="184"/>
      <c r="J18" s="184"/>
      <c r="K18" s="184"/>
      <c r="L18" s="185"/>
      <c r="M18"/>
      <c r="N18"/>
      <c r="O18"/>
      <c r="P18"/>
      <c r="Q18"/>
      <c r="R18"/>
    </row>
    <row r="19" spans="1:18" ht="18">
      <c r="A19" s="11" t="s">
        <v>55</v>
      </c>
      <c r="B19" s="15"/>
      <c r="C19" s="189" t="e">
        <f>期中平均成績!H20</f>
        <v>#DIV/0!</v>
      </c>
      <c r="D19" s="190"/>
      <c r="E19" s="190"/>
      <c r="F19" s="190"/>
      <c r="G19" s="191"/>
      <c r="H19" s="192" t="e">
        <f>期末平均成績!H20</f>
        <v>#DIV/0!</v>
      </c>
      <c r="I19" s="193"/>
      <c r="J19" s="193"/>
      <c r="K19" s="193"/>
      <c r="L19" s="194"/>
      <c r="M19"/>
      <c r="N19"/>
      <c r="O19"/>
      <c r="P19"/>
      <c r="Q19"/>
      <c r="R19"/>
    </row>
    <row r="20" spans="1:18" ht="18">
      <c r="A20" s="130" t="s">
        <v>56</v>
      </c>
      <c r="B20" s="14"/>
      <c r="C20" s="183" t="e">
        <f>期中平均成績!H21</f>
        <v>#DIV/0!</v>
      </c>
      <c r="D20" s="184"/>
      <c r="E20" s="184"/>
      <c r="F20" s="184"/>
      <c r="G20" s="185"/>
      <c r="H20" s="183" t="e">
        <f>期末平均成績!H21</f>
        <v>#DIV/0!</v>
      </c>
      <c r="I20" s="184"/>
      <c r="J20" s="184"/>
      <c r="K20" s="184"/>
      <c r="L20" s="185"/>
      <c r="M20"/>
      <c r="N20"/>
      <c r="O20"/>
      <c r="P20"/>
      <c r="Q20"/>
      <c r="R20"/>
    </row>
    <row r="21" spans="1:18" ht="18">
      <c r="A21" s="11" t="s">
        <v>25</v>
      </c>
      <c r="B21" s="15"/>
      <c r="C21" s="189" t="e">
        <f>期中平均成績!H22</f>
        <v>#DIV/0!</v>
      </c>
      <c r="D21" s="190"/>
      <c r="E21" s="190"/>
      <c r="F21" s="190"/>
      <c r="G21" s="191"/>
      <c r="H21" s="192" t="e">
        <f>期末平均成績!H22</f>
        <v>#DIV/0!</v>
      </c>
      <c r="I21" s="193"/>
      <c r="J21" s="193"/>
      <c r="K21" s="193"/>
      <c r="L21" s="194"/>
      <c r="M21"/>
      <c r="N21"/>
      <c r="O21"/>
      <c r="P21"/>
      <c r="Q21"/>
      <c r="R21"/>
    </row>
    <row r="22" spans="1:18" ht="18">
      <c r="A22" s="130" t="s">
        <v>7</v>
      </c>
      <c r="B22" s="14"/>
      <c r="C22" s="183" t="e">
        <f>期中平均成績!H23</f>
        <v>#DIV/0!</v>
      </c>
      <c r="D22" s="184"/>
      <c r="E22" s="184"/>
      <c r="F22" s="184"/>
      <c r="G22" s="185"/>
      <c r="H22" s="183" t="e">
        <f>期末平均成績!H23</f>
        <v>#DIV/0!</v>
      </c>
      <c r="I22" s="184"/>
      <c r="J22" s="184"/>
      <c r="K22" s="184"/>
      <c r="L22" s="185"/>
      <c r="M22"/>
      <c r="N22"/>
      <c r="O22"/>
      <c r="P22"/>
      <c r="Q22"/>
      <c r="R22"/>
    </row>
    <row r="23" spans="1:18" ht="18">
      <c r="A23" s="11" t="s">
        <v>8</v>
      </c>
      <c r="B23" s="15"/>
      <c r="C23" s="189" t="e">
        <f>期中平均成績!H24</f>
        <v>#DIV/0!</v>
      </c>
      <c r="D23" s="190"/>
      <c r="E23" s="190"/>
      <c r="F23" s="190"/>
      <c r="G23" s="191"/>
      <c r="H23" s="192" t="e">
        <f>期末平均成績!H24</f>
        <v>#DIV/0!</v>
      </c>
      <c r="I23" s="193"/>
      <c r="J23" s="193"/>
      <c r="K23" s="193"/>
      <c r="L23" s="194"/>
      <c r="M23"/>
      <c r="N23"/>
      <c r="O23"/>
      <c r="P23"/>
      <c r="Q23"/>
      <c r="R23"/>
    </row>
    <row r="24" spans="1:18" ht="18">
      <c r="A24" s="130" t="s">
        <v>9</v>
      </c>
      <c r="B24" s="14"/>
      <c r="C24" s="183" t="e">
        <f>期中平均成績!H25</f>
        <v>#DIV/0!</v>
      </c>
      <c r="D24" s="184"/>
      <c r="E24" s="184"/>
      <c r="F24" s="184"/>
      <c r="G24" s="185"/>
      <c r="H24" s="183" t="e">
        <f>期末平均成績!H25</f>
        <v>#DIV/0!</v>
      </c>
      <c r="I24" s="184"/>
      <c r="J24" s="184"/>
      <c r="K24" s="184"/>
      <c r="L24" s="185"/>
      <c r="M24"/>
      <c r="N24"/>
      <c r="O24"/>
      <c r="P24"/>
      <c r="Q24"/>
      <c r="R24"/>
    </row>
    <row r="25" spans="1:18" ht="18">
      <c r="A25" s="11" t="s">
        <v>10</v>
      </c>
      <c r="B25" s="15"/>
      <c r="C25" s="189" t="e">
        <f>期中平均成績!H26</f>
        <v>#DIV/0!</v>
      </c>
      <c r="D25" s="190"/>
      <c r="E25" s="190"/>
      <c r="F25" s="190"/>
      <c r="G25" s="191"/>
      <c r="H25" s="192" t="e">
        <f>期末平均成績!H26</f>
        <v>#DIV/0!</v>
      </c>
      <c r="I25" s="193"/>
      <c r="J25" s="193"/>
      <c r="K25" s="193"/>
      <c r="L25" s="194"/>
      <c r="M25"/>
      <c r="N25"/>
      <c r="O25"/>
      <c r="P25"/>
      <c r="Q25"/>
      <c r="R25"/>
    </row>
    <row r="26" spans="1:18" ht="18">
      <c r="A26" s="130" t="s">
        <v>11</v>
      </c>
      <c r="B26" s="14"/>
      <c r="C26" s="183" t="e">
        <f>期中平均成績!H27</f>
        <v>#DIV/0!</v>
      </c>
      <c r="D26" s="184"/>
      <c r="E26" s="184"/>
      <c r="F26" s="184"/>
      <c r="G26" s="185"/>
      <c r="H26" s="183" t="e">
        <f>期末平均成績!H27</f>
        <v>#DIV/0!</v>
      </c>
      <c r="I26" s="184"/>
      <c r="J26" s="184"/>
      <c r="K26" s="184"/>
      <c r="L26" s="185"/>
      <c r="M26"/>
      <c r="N26"/>
      <c r="O26"/>
      <c r="P26"/>
      <c r="Q26"/>
      <c r="R26"/>
    </row>
    <row r="27" spans="1:18" ht="18">
      <c r="A27" s="11" t="s">
        <v>12</v>
      </c>
      <c r="B27" s="15"/>
      <c r="C27" s="189" t="e">
        <f>期中平均成績!H28</f>
        <v>#DIV/0!</v>
      </c>
      <c r="D27" s="190"/>
      <c r="E27" s="190"/>
      <c r="F27" s="190"/>
      <c r="G27" s="191"/>
      <c r="H27" s="192" t="e">
        <f>期末平均成績!H28</f>
        <v>#DIV/0!</v>
      </c>
      <c r="I27" s="193"/>
      <c r="J27" s="193"/>
      <c r="K27" s="193"/>
      <c r="L27" s="194"/>
      <c r="M27"/>
      <c r="N27"/>
      <c r="O27"/>
      <c r="P27"/>
      <c r="Q27"/>
      <c r="R27"/>
    </row>
    <row r="28" spans="1:18" ht="18">
      <c r="A28" s="130" t="s">
        <v>13</v>
      </c>
      <c r="B28" s="14"/>
      <c r="C28" s="183" t="e">
        <f>期中平均成績!H29</f>
        <v>#DIV/0!</v>
      </c>
      <c r="D28" s="184"/>
      <c r="E28" s="184"/>
      <c r="F28" s="184"/>
      <c r="G28" s="185"/>
      <c r="H28" s="183" t="e">
        <f>期末平均成績!H29</f>
        <v>#DIV/0!</v>
      </c>
      <c r="I28" s="184"/>
      <c r="J28" s="184"/>
      <c r="K28" s="184"/>
      <c r="L28" s="185"/>
      <c r="M28"/>
      <c r="N28"/>
      <c r="O28"/>
      <c r="P28"/>
      <c r="Q28"/>
      <c r="R28"/>
    </row>
    <row r="29" spans="1:18" ht="18">
      <c r="A29" s="11" t="s">
        <v>14</v>
      </c>
      <c r="B29" s="15"/>
      <c r="C29" s="189" t="e">
        <f>期中平均成績!H30</f>
        <v>#DIV/0!</v>
      </c>
      <c r="D29" s="190"/>
      <c r="E29" s="190"/>
      <c r="F29" s="190"/>
      <c r="G29" s="191"/>
      <c r="H29" s="192" t="e">
        <f>期末平均成績!H30</f>
        <v>#DIV/0!</v>
      </c>
      <c r="I29" s="193"/>
      <c r="J29" s="193"/>
      <c r="K29" s="193"/>
      <c r="L29" s="194"/>
      <c r="M29"/>
      <c r="N29"/>
      <c r="O29"/>
      <c r="P29"/>
      <c r="Q29"/>
      <c r="R29"/>
    </row>
  </sheetData>
  <mergeCells count="59">
    <mergeCell ref="C1:E1"/>
    <mergeCell ref="F1:H1"/>
    <mergeCell ref="H28:L28"/>
    <mergeCell ref="H29:L29"/>
    <mergeCell ref="H23:L23"/>
    <mergeCell ref="H24:L24"/>
    <mergeCell ref="H25:L25"/>
    <mergeCell ref="H26:L26"/>
    <mergeCell ref="H27:L27"/>
    <mergeCell ref="H18:L18"/>
    <mergeCell ref="H19:L19"/>
    <mergeCell ref="H20:L20"/>
    <mergeCell ref="H21:L21"/>
    <mergeCell ref="H22:L22"/>
    <mergeCell ref="H13:L13"/>
    <mergeCell ref="H14:L14"/>
    <mergeCell ref="C28:G28"/>
    <mergeCell ref="C29:G29"/>
    <mergeCell ref="H15:L15"/>
    <mergeCell ref="H16:L16"/>
    <mergeCell ref="H17:L17"/>
    <mergeCell ref="H6:L6"/>
    <mergeCell ref="H7:L7"/>
    <mergeCell ref="C25:G25"/>
    <mergeCell ref="C26:G26"/>
    <mergeCell ref="C27:G27"/>
    <mergeCell ref="H8:L8"/>
    <mergeCell ref="H9:L9"/>
    <mergeCell ref="H10:L10"/>
    <mergeCell ref="H11:L11"/>
    <mergeCell ref="H12:L12"/>
    <mergeCell ref="C24:G24"/>
    <mergeCell ref="C13:G13"/>
    <mergeCell ref="C14:G14"/>
    <mergeCell ref="C15:G15"/>
    <mergeCell ref="C16:G16"/>
    <mergeCell ref="C17:G17"/>
    <mergeCell ref="C18:G18"/>
    <mergeCell ref="C19:G19"/>
    <mergeCell ref="C20:G20"/>
    <mergeCell ref="C21:G21"/>
    <mergeCell ref="C22:G22"/>
    <mergeCell ref="C23:G23"/>
    <mergeCell ref="H2:L2"/>
    <mergeCell ref="H3:L3"/>
    <mergeCell ref="A1:B1"/>
    <mergeCell ref="C12:G12"/>
    <mergeCell ref="C2:G2"/>
    <mergeCell ref="C3:G3"/>
    <mergeCell ref="C4:G4"/>
    <mergeCell ref="C5:G5"/>
    <mergeCell ref="C6:G6"/>
    <mergeCell ref="C7:G7"/>
    <mergeCell ref="C8:G8"/>
    <mergeCell ref="C9:G9"/>
    <mergeCell ref="C10:G10"/>
    <mergeCell ref="C11:G11"/>
    <mergeCell ref="H4:L4"/>
    <mergeCell ref="H5:L5"/>
  </mergeCells>
  <phoneticPr fontId="2" type="noConversion"/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2FE726-4DFB-4644-AA05-FF8C41316952}">
  <dimension ref="A1:X29"/>
  <sheetViews>
    <sheetView zoomScaleNormal="100" zoomScaleSheet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7"/>
  <cols>
    <col min="3" max="15" width="6.7265625" style="5" customWidth="1"/>
    <col min="16" max="22" width="6.7265625" style="78" customWidth="1"/>
    <col min="23" max="23" width="11.26953125" style="5" customWidth="1"/>
    <col min="24" max="24" width="9.7265625" customWidth="1"/>
  </cols>
  <sheetData>
    <row r="1" spans="1:24" ht="18.5" thickBot="1">
      <c r="A1" s="197" t="str">
        <f>HYPERLINK("#目錄!A1","返回目錄")</f>
        <v>返回目錄</v>
      </c>
      <c r="B1" s="198"/>
      <c r="C1" s="196" t="str">
        <f>資訊總覽!C1</f>
        <v>新上國小 603班</v>
      </c>
      <c r="D1" s="196"/>
      <c r="E1" s="196"/>
      <c r="F1" s="196" t="str">
        <f ca="1">MID(CELL("filename",A1),FIND("]",CELL("filename",A1))+1,255)</f>
        <v>期中作業成績</v>
      </c>
      <c r="G1" s="196"/>
      <c r="H1" s="196"/>
      <c r="I1" s="6"/>
      <c r="J1" s="6"/>
      <c r="K1" s="6"/>
      <c r="L1" s="6"/>
      <c r="M1" s="6"/>
      <c r="N1" s="6"/>
      <c r="O1" s="6"/>
      <c r="P1" s="79"/>
      <c r="Q1" s="79"/>
      <c r="R1" s="79"/>
      <c r="S1" s="79"/>
      <c r="T1" s="79"/>
      <c r="U1" s="79"/>
      <c r="V1" s="139"/>
      <c r="W1" s="6"/>
    </row>
    <row r="2" spans="1:24" ht="36.5" thickBot="1">
      <c r="A2" s="1" t="str">
        <f>資訊總覽!A2</f>
        <v>座號</v>
      </c>
      <c r="B2" s="28" t="str">
        <f>資訊總覽!B2</f>
        <v>姓名</v>
      </c>
      <c r="C2" s="149" t="s">
        <v>47</v>
      </c>
      <c r="D2" s="85" t="s">
        <v>48</v>
      </c>
      <c r="E2" s="85" t="s">
        <v>49</v>
      </c>
      <c r="F2" s="85" t="s">
        <v>50</v>
      </c>
      <c r="G2" s="85" t="s">
        <v>51</v>
      </c>
      <c r="H2" s="85" t="s">
        <v>52</v>
      </c>
      <c r="I2" s="85" t="s">
        <v>53</v>
      </c>
      <c r="J2" s="85" t="s">
        <v>40</v>
      </c>
      <c r="K2" s="85" t="s">
        <v>41</v>
      </c>
      <c r="L2" s="85" t="s">
        <v>72</v>
      </c>
      <c r="M2" s="85" t="s">
        <v>43</v>
      </c>
      <c r="N2" s="85" t="s">
        <v>44</v>
      </c>
      <c r="O2" s="85" t="s">
        <v>45</v>
      </c>
      <c r="P2" s="85" t="s">
        <v>46</v>
      </c>
      <c r="Q2" s="85" t="s">
        <v>60</v>
      </c>
      <c r="R2" s="85" t="s">
        <v>61</v>
      </c>
      <c r="S2" s="85" t="s">
        <v>62</v>
      </c>
      <c r="T2" s="85" t="s">
        <v>63</v>
      </c>
      <c r="U2" s="85" t="s">
        <v>64</v>
      </c>
      <c r="V2" s="85" t="s">
        <v>65</v>
      </c>
      <c r="W2" s="144" t="s">
        <v>70</v>
      </c>
      <c r="X2" s="40" t="s">
        <v>26</v>
      </c>
    </row>
    <row r="3" spans="1:24" ht="18.5" thickTop="1">
      <c r="A3" s="2" t="str">
        <f>資訊總覽!A3</f>
        <v>01</v>
      </c>
      <c r="B3" s="3">
        <f>資訊總覽!B3</f>
        <v>0</v>
      </c>
      <c r="C3" s="146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31"/>
      <c r="X3" s="38" t="e">
        <f t="shared" ref="X3:X29" si="0">AVERAGE(C3:W3)</f>
        <v>#DIV/0!</v>
      </c>
    </row>
    <row r="4" spans="1:24" ht="18">
      <c r="A4" s="19" t="str">
        <f>資訊總覽!A4</f>
        <v>02</v>
      </c>
      <c r="B4" s="18">
        <f>資訊總覽!B4</f>
        <v>0</v>
      </c>
      <c r="C4" s="147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3"/>
      <c r="Q4" s="83"/>
      <c r="R4" s="83"/>
      <c r="S4" s="83"/>
      <c r="T4" s="83"/>
      <c r="U4" s="83"/>
      <c r="V4" s="83"/>
      <c r="W4" s="132"/>
      <c r="X4" s="67" t="e">
        <f t="shared" si="0"/>
        <v>#DIV/0!</v>
      </c>
    </row>
    <row r="5" spans="1:24" ht="18">
      <c r="A5" s="2" t="str">
        <f>資訊總覽!A5</f>
        <v>03</v>
      </c>
      <c r="B5" s="3">
        <f>資訊總覽!B5</f>
        <v>0</v>
      </c>
      <c r="C5" s="148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133"/>
      <c r="X5" s="38" t="e">
        <f t="shared" si="0"/>
        <v>#DIV/0!</v>
      </c>
    </row>
    <row r="6" spans="1:24" ht="18">
      <c r="A6" s="19" t="str">
        <f>資訊總覽!A6</f>
        <v>04</v>
      </c>
      <c r="B6" s="4">
        <f>資訊總覽!B6</f>
        <v>0</v>
      </c>
      <c r="C6" s="147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41"/>
      <c r="X6" s="67" t="e">
        <f t="shared" si="0"/>
        <v>#DIV/0!</v>
      </c>
    </row>
    <row r="7" spans="1:24" ht="18">
      <c r="A7" s="2" t="str">
        <f>資訊總覽!A7</f>
        <v>05</v>
      </c>
      <c r="B7" s="3">
        <f>資訊總覽!B7</f>
        <v>0</v>
      </c>
      <c r="C7" s="148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133"/>
      <c r="X7" s="38" t="e">
        <f t="shared" si="0"/>
        <v>#DIV/0!</v>
      </c>
    </row>
    <row r="8" spans="1:24" ht="18">
      <c r="A8" s="19" t="str">
        <f>資訊總覽!A8</f>
        <v>06</v>
      </c>
      <c r="B8" s="4">
        <f>資訊總覽!B8</f>
        <v>0</v>
      </c>
      <c r="C8" s="147"/>
      <c r="D8" s="84"/>
      <c r="E8" s="84"/>
      <c r="F8" s="84"/>
      <c r="G8" s="84"/>
      <c r="H8" s="84"/>
      <c r="I8" s="84"/>
      <c r="J8" s="151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41"/>
      <c r="X8" s="67" t="e">
        <f t="shared" si="0"/>
        <v>#DIV/0!</v>
      </c>
    </row>
    <row r="9" spans="1:24" ht="18">
      <c r="A9" s="2" t="str">
        <f>資訊總覽!A9</f>
        <v>07</v>
      </c>
      <c r="B9" s="3">
        <f>資訊總覽!B9</f>
        <v>0</v>
      </c>
      <c r="C9" s="148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133"/>
      <c r="X9" s="38" t="e">
        <f t="shared" si="0"/>
        <v>#DIV/0!</v>
      </c>
    </row>
    <row r="10" spans="1:24" ht="18">
      <c r="A10" s="19" t="str">
        <f>資訊總覽!A10</f>
        <v>08</v>
      </c>
      <c r="B10" s="4">
        <f>資訊總覽!B10</f>
        <v>0</v>
      </c>
      <c r="C10" s="147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41"/>
      <c r="X10" s="67" t="e">
        <f t="shared" si="0"/>
        <v>#DIV/0!</v>
      </c>
    </row>
    <row r="11" spans="1:24" ht="18">
      <c r="A11" s="2" t="str">
        <f>資訊總覽!A11</f>
        <v>09</v>
      </c>
      <c r="B11" s="3">
        <f>資訊總覽!B11</f>
        <v>0</v>
      </c>
      <c r="C11" s="148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133"/>
      <c r="X11" s="38" t="e">
        <f t="shared" si="0"/>
        <v>#DIV/0!</v>
      </c>
    </row>
    <row r="12" spans="1:24" ht="18">
      <c r="A12" s="19" t="str">
        <f>資訊總覽!A12</f>
        <v>10</v>
      </c>
      <c r="B12" s="4">
        <f>資訊總覽!B12</f>
        <v>0</v>
      </c>
      <c r="C12" s="147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41"/>
      <c r="X12" s="67" t="e">
        <f t="shared" si="0"/>
        <v>#DIV/0!</v>
      </c>
    </row>
    <row r="13" spans="1:24" ht="18">
      <c r="A13" s="2" t="str">
        <f>資訊總覽!A13</f>
        <v>11</v>
      </c>
      <c r="B13" s="3">
        <f>資訊總覽!B13</f>
        <v>0</v>
      </c>
      <c r="C13" s="148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133"/>
      <c r="X13" s="38" t="e">
        <f t="shared" si="0"/>
        <v>#DIV/0!</v>
      </c>
    </row>
    <row r="14" spans="1:24" ht="18">
      <c r="A14" s="19" t="str">
        <f>資訊總覽!A14</f>
        <v>12</v>
      </c>
      <c r="B14" s="4">
        <f>資訊總覽!B14</f>
        <v>0</v>
      </c>
      <c r="C14" s="147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41"/>
      <c r="X14" s="67" t="e">
        <f t="shared" si="0"/>
        <v>#DIV/0!</v>
      </c>
    </row>
    <row r="15" spans="1:24" ht="18">
      <c r="A15" s="2" t="str">
        <f>資訊總覽!A15</f>
        <v>13</v>
      </c>
      <c r="B15" s="3">
        <f>資訊總覽!B15</f>
        <v>0</v>
      </c>
      <c r="C15" s="148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133"/>
      <c r="X15" s="38" t="e">
        <f t="shared" si="0"/>
        <v>#DIV/0!</v>
      </c>
    </row>
    <row r="16" spans="1:24" ht="18">
      <c r="A16" s="19" t="str">
        <f>資訊總覽!A16</f>
        <v>14</v>
      </c>
      <c r="B16" s="4">
        <f>資訊總覽!B16</f>
        <v>0</v>
      </c>
      <c r="C16" s="147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41"/>
      <c r="X16" s="67" t="e">
        <f t="shared" si="0"/>
        <v>#DIV/0!</v>
      </c>
    </row>
    <row r="17" spans="1:24" ht="18">
      <c r="A17" s="2" t="str">
        <f>資訊總覽!A17</f>
        <v>15</v>
      </c>
      <c r="B17" s="3">
        <f>資訊總覽!B17</f>
        <v>0</v>
      </c>
      <c r="C17" s="148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133"/>
      <c r="X17" s="38" t="e">
        <f t="shared" si="0"/>
        <v>#DIV/0!</v>
      </c>
    </row>
    <row r="18" spans="1:24" ht="18">
      <c r="A18" s="19" t="str">
        <f>資訊總覽!A18</f>
        <v>16</v>
      </c>
      <c r="B18" s="4">
        <f>資訊總覽!B18</f>
        <v>0</v>
      </c>
      <c r="C18" s="147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41"/>
      <c r="X18" s="67" t="e">
        <f t="shared" si="0"/>
        <v>#DIV/0!</v>
      </c>
    </row>
    <row r="19" spans="1:24" ht="18">
      <c r="A19" s="2" t="str">
        <f>資訊總覽!A19</f>
        <v>21</v>
      </c>
      <c r="B19" s="3">
        <f>資訊總覽!B19</f>
        <v>0</v>
      </c>
      <c r="C19" s="148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133"/>
      <c r="X19" s="38" t="e">
        <f t="shared" si="0"/>
        <v>#DIV/0!</v>
      </c>
    </row>
    <row r="20" spans="1:24" ht="18">
      <c r="A20" s="19" t="str">
        <f>資訊總覽!A20</f>
        <v>23</v>
      </c>
      <c r="B20" s="4">
        <f>資訊總覽!B20</f>
        <v>0</v>
      </c>
      <c r="C20" s="147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41"/>
      <c r="X20" s="67" t="e">
        <f t="shared" si="0"/>
        <v>#DIV/0!</v>
      </c>
    </row>
    <row r="21" spans="1:24" ht="18">
      <c r="A21" s="2" t="str">
        <f>資訊總覽!A21</f>
        <v>24</v>
      </c>
      <c r="B21" s="3">
        <f>資訊總覽!B21</f>
        <v>0</v>
      </c>
      <c r="C21" s="148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133"/>
      <c r="X21" s="38" t="e">
        <f t="shared" si="0"/>
        <v>#DIV/0!</v>
      </c>
    </row>
    <row r="22" spans="1:24" ht="18">
      <c r="A22" s="19" t="str">
        <f>資訊總覽!A22</f>
        <v>25</v>
      </c>
      <c r="B22" s="4">
        <f>資訊總覽!B22</f>
        <v>0</v>
      </c>
      <c r="C22" s="147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41"/>
      <c r="X22" s="67" t="e">
        <f t="shared" si="0"/>
        <v>#DIV/0!</v>
      </c>
    </row>
    <row r="23" spans="1:24" ht="18">
      <c r="A23" s="2" t="str">
        <f>資訊總覽!A23</f>
        <v>26</v>
      </c>
      <c r="B23" s="3">
        <f>資訊總覽!B23</f>
        <v>0</v>
      </c>
      <c r="C23" s="148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133"/>
      <c r="X23" s="38" t="e">
        <f t="shared" si="0"/>
        <v>#DIV/0!</v>
      </c>
    </row>
    <row r="24" spans="1:24" ht="18">
      <c r="A24" s="19" t="str">
        <f>資訊總覽!A24</f>
        <v>27</v>
      </c>
      <c r="B24" s="4">
        <f>資訊總覽!B24</f>
        <v>0</v>
      </c>
      <c r="C24" s="147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41"/>
      <c r="X24" s="67" t="e">
        <f t="shared" si="0"/>
        <v>#DIV/0!</v>
      </c>
    </row>
    <row r="25" spans="1:24" ht="18">
      <c r="A25" s="2" t="str">
        <f>資訊總覽!A25</f>
        <v>28</v>
      </c>
      <c r="B25" s="3">
        <f>資訊總覽!B25</f>
        <v>0</v>
      </c>
      <c r="C25" s="148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133"/>
      <c r="X25" s="38" t="e">
        <f t="shared" si="0"/>
        <v>#DIV/0!</v>
      </c>
    </row>
    <row r="26" spans="1:24" ht="18">
      <c r="A26" s="19" t="str">
        <f>資訊總覽!A26</f>
        <v>29</v>
      </c>
      <c r="B26" s="4">
        <f>資訊總覽!B26</f>
        <v>0</v>
      </c>
      <c r="C26" s="147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41"/>
      <c r="X26" s="67" t="e">
        <f t="shared" si="0"/>
        <v>#DIV/0!</v>
      </c>
    </row>
    <row r="27" spans="1:24" ht="18">
      <c r="A27" s="2" t="str">
        <f>資訊總覽!A27</f>
        <v>30</v>
      </c>
      <c r="B27" s="3">
        <f>資訊總覽!B27</f>
        <v>0</v>
      </c>
      <c r="C27" s="148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133"/>
      <c r="X27" s="38" t="e">
        <f t="shared" si="0"/>
        <v>#DIV/0!</v>
      </c>
    </row>
    <row r="28" spans="1:24" ht="18">
      <c r="A28" s="19" t="str">
        <f>資訊總覽!A28</f>
        <v>31</v>
      </c>
      <c r="B28" s="4">
        <f>資訊總覽!B28</f>
        <v>0</v>
      </c>
      <c r="C28" s="147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41"/>
      <c r="X28" s="67" t="e">
        <f t="shared" si="0"/>
        <v>#DIV/0!</v>
      </c>
    </row>
    <row r="29" spans="1:24" ht="18">
      <c r="A29" s="2" t="str">
        <f>資訊總覽!A29</f>
        <v>32</v>
      </c>
      <c r="B29" s="3">
        <f>資訊總覽!B29</f>
        <v>0</v>
      </c>
      <c r="C29" s="148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133"/>
      <c r="X29" s="38" t="e">
        <f t="shared" si="0"/>
        <v>#DIV/0!</v>
      </c>
    </row>
  </sheetData>
  <mergeCells count="3">
    <mergeCell ref="F1:H1"/>
    <mergeCell ref="A1:B1"/>
    <mergeCell ref="C1:E1"/>
  </mergeCells>
  <phoneticPr fontId="2" type="noConversion"/>
  <conditionalFormatting sqref="X3:X29">
    <cfRule type="cellIs" dxfId="25" priority="1" operator="lessThan">
      <formula>60</formula>
    </cfRule>
    <cfRule type="cellIs" dxfId="24" priority="2" operator="greaterThanOrEqual">
      <formula>90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7633B-CD01-4356-9DD2-B30CC02054C5}">
  <dimension ref="A1:K29"/>
  <sheetViews>
    <sheetView zoomScaleNormal="100" zoomScaleSheet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7"/>
  <cols>
    <col min="3" max="6" width="6.7265625" style="5" customWidth="1"/>
    <col min="7" max="7" width="6.7265625" style="16" customWidth="1"/>
    <col min="8" max="8" width="6.7265625" style="5" customWidth="1"/>
    <col min="9" max="9" width="6.7265625" style="78" customWidth="1"/>
    <col min="10" max="10" width="11.54296875" style="5" customWidth="1"/>
    <col min="11" max="11" width="7.7265625" customWidth="1"/>
  </cols>
  <sheetData>
    <row r="1" spans="1:11" ht="18.5" thickBot="1">
      <c r="A1" s="197" t="str">
        <f>HYPERLINK("#目錄!A1","返回目錄")</f>
        <v>返回目錄</v>
      </c>
      <c r="B1" s="198"/>
      <c r="C1" s="196" t="str">
        <f>資訊總覽!C1</f>
        <v>新上國小 603班</v>
      </c>
      <c r="D1" s="196"/>
      <c r="E1" s="196"/>
      <c r="F1" s="196" t="str">
        <f ca="1">MID(CELL("filename",A1),FIND("]",CELL("filename",A1))+1,255)</f>
        <v>期中小考成績</v>
      </c>
      <c r="G1" s="196"/>
      <c r="H1" s="196"/>
      <c r="I1" s="139"/>
      <c r="J1" s="6"/>
    </row>
    <row r="2" spans="1:11" ht="36.5" thickBot="1">
      <c r="A2" s="1" t="str">
        <f>資訊總覽!A2</f>
        <v>座號</v>
      </c>
      <c r="B2" s="28" t="str">
        <f>資訊總覽!B2</f>
        <v>姓名</v>
      </c>
      <c r="C2" s="149">
        <v>1</v>
      </c>
      <c r="D2" s="85">
        <v>2</v>
      </c>
      <c r="E2" s="85">
        <v>3</v>
      </c>
      <c r="F2" s="85">
        <v>4</v>
      </c>
      <c r="G2" s="85">
        <v>5</v>
      </c>
      <c r="H2" s="85" t="s">
        <v>54</v>
      </c>
      <c r="I2" s="150">
        <v>6</v>
      </c>
      <c r="J2" s="144" t="s">
        <v>70</v>
      </c>
      <c r="K2" s="37" t="s">
        <v>26</v>
      </c>
    </row>
    <row r="3" spans="1:11" ht="18.5" thickTop="1">
      <c r="A3" s="17" t="str">
        <f>資訊總覽!A3</f>
        <v>01</v>
      </c>
      <c r="B3" s="3">
        <f>資訊總覽!B3</f>
        <v>0</v>
      </c>
      <c r="C3" s="146"/>
      <c r="D3" s="145"/>
      <c r="E3" s="145"/>
      <c r="F3" s="145"/>
      <c r="G3" s="145"/>
      <c r="H3" s="145"/>
      <c r="I3" s="145"/>
      <c r="J3" s="131"/>
      <c r="K3" s="39" t="e">
        <f t="shared" ref="K3:K29" si="0">AVERAGE(C3:J3)</f>
        <v>#DIV/0!</v>
      </c>
    </row>
    <row r="4" spans="1:11" ht="18">
      <c r="A4" s="19" t="str">
        <f>資訊總覽!A4</f>
        <v>02</v>
      </c>
      <c r="B4" s="18">
        <f>資訊總覽!B4</f>
        <v>0</v>
      </c>
      <c r="C4" s="147"/>
      <c r="D4" s="84"/>
      <c r="E4" s="84"/>
      <c r="F4" s="84"/>
      <c r="G4" s="84"/>
      <c r="H4" s="84"/>
      <c r="I4" s="84"/>
      <c r="J4" s="41"/>
      <c r="K4" s="68" t="e">
        <f t="shared" si="0"/>
        <v>#DIV/0!</v>
      </c>
    </row>
    <row r="5" spans="1:11" ht="18">
      <c r="A5" s="17" t="str">
        <f>資訊總覽!A5</f>
        <v>03</v>
      </c>
      <c r="B5" s="3">
        <f>資訊總覽!B5</f>
        <v>0</v>
      </c>
      <c r="C5" s="148"/>
      <c r="D5" s="82"/>
      <c r="E5" s="82"/>
      <c r="F5" s="82"/>
      <c r="G5" s="82"/>
      <c r="H5" s="82"/>
      <c r="I5" s="82"/>
      <c r="J5" s="133"/>
      <c r="K5" s="39" t="e">
        <f t="shared" si="0"/>
        <v>#DIV/0!</v>
      </c>
    </row>
    <row r="6" spans="1:11" ht="18">
      <c r="A6" s="19" t="str">
        <f>資訊總覽!A6</f>
        <v>04</v>
      </c>
      <c r="B6" s="4">
        <f>資訊總覽!B6</f>
        <v>0</v>
      </c>
      <c r="C6" s="147"/>
      <c r="D6" s="84"/>
      <c r="E6" s="84"/>
      <c r="F6" s="84"/>
      <c r="G6" s="84"/>
      <c r="H6" s="84"/>
      <c r="I6" s="84"/>
      <c r="J6" s="41"/>
      <c r="K6" s="68" t="e">
        <f t="shared" si="0"/>
        <v>#DIV/0!</v>
      </c>
    </row>
    <row r="7" spans="1:11" ht="18">
      <c r="A7" s="17" t="str">
        <f>資訊總覽!A7</f>
        <v>05</v>
      </c>
      <c r="B7" s="3">
        <f>資訊總覽!B7</f>
        <v>0</v>
      </c>
      <c r="C7" s="148"/>
      <c r="D7" s="82"/>
      <c r="E7" s="82"/>
      <c r="F7" s="82"/>
      <c r="G7" s="82"/>
      <c r="H7" s="82"/>
      <c r="I7" s="82"/>
      <c r="J7" s="133"/>
      <c r="K7" s="39" t="e">
        <f t="shared" si="0"/>
        <v>#DIV/0!</v>
      </c>
    </row>
    <row r="8" spans="1:11" ht="18">
      <c r="A8" s="19" t="str">
        <f>資訊總覽!A8</f>
        <v>06</v>
      </c>
      <c r="B8" s="4">
        <f>資訊總覽!B8</f>
        <v>0</v>
      </c>
      <c r="C8" s="147"/>
      <c r="D8" s="84"/>
      <c r="E8" s="84"/>
      <c r="F8" s="84"/>
      <c r="G8" s="84"/>
      <c r="H8" s="84"/>
      <c r="I8" s="84"/>
      <c r="J8" s="41"/>
      <c r="K8" s="39" t="e">
        <f t="shared" si="0"/>
        <v>#DIV/0!</v>
      </c>
    </row>
    <row r="9" spans="1:11" ht="18">
      <c r="A9" s="17" t="str">
        <f>資訊總覽!A9</f>
        <v>07</v>
      </c>
      <c r="B9" s="3">
        <f>資訊總覽!B9</f>
        <v>0</v>
      </c>
      <c r="C9" s="148"/>
      <c r="D9" s="82"/>
      <c r="E9" s="82"/>
      <c r="F9" s="82"/>
      <c r="G9" s="82"/>
      <c r="H9" s="82"/>
      <c r="I9" s="82"/>
      <c r="J9" s="133"/>
      <c r="K9" s="39" t="e">
        <f t="shared" si="0"/>
        <v>#DIV/0!</v>
      </c>
    </row>
    <row r="10" spans="1:11" ht="18">
      <c r="A10" s="19" t="str">
        <f>資訊總覽!A10</f>
        <v>08</v>
      </c>
      <c r="B10" s="4">
        <f>資訊總覽!B10</f>
        <v>0</v>
      </c>
      <c r="C10" s="147"/>
      <c r="D10" s="84"/>
      <c r="E10" s="84"/>
      <c r="F10" s="84"/>
      <c r="G10" s="84"/>
      <c r="H10" s="84"/>
      <c r="I10" s="84"/>
      <c r="J10" s="41"/>
      <c r="K10" s="68" t="e">
        <f t="shared" si="0"/>
        <v>#DIV/0!</v>
      </c>
    </row>
    <row r="11" spans="1:11" ht="18">
      <c r="A11" s="17" t="str">
        <f>資訊總覽!A11</f>
        <v>09</v>
      </c>
      <c r="B11" s="3">
        <f>資訊總覽!B11</f>
        <v>0</v>
      </c>
      <c r="C11" s="148"/>
      <c r="D11" s="82"/>
      <c r="E11" s="82"/>
      <c r="F11" s="82"/>
      <c r="G11" s="82"/>
      <c r="H11" s="82"/>
      <c r="I11" s="82"/>
      <c r="J11" s="133"/>
      <c r="K11" s="39" t="e">
        <f t="shared" si="0"/>
        <v>#DIV/0!</v>
      </c>
    </row>
    <row r="12" spans="1:11" ht="18">
      <c r="A12" s="19" t="str">
        <f>資訊總覽!A12</f>
        <v>10</v>
      </c>
      <c r="B12" s="4">
        <f>資訊總覽!B12</f>
        <v>0</v>
      </c>
      <c r="C12" s="147"/>
      <c r="D12" s="84"/>
      <c r="E12" s="84"/>
      <c r="F12" s="84"/>
      <c r="G12" s="84"/>
      <c r="H12" s="84"/>
      <c r="I12" s="84"/>
      <c r="J12" s="41"/>
      <c r="K12" s="68" t="e">
        <f t="shared" si="0"/>
        <v>#DIV/0!</v>
      </c>
    </row>
    <row r="13" spans="1:11" ht="18">
      <c r="A13" s="17" t="str">
        <f>資訊總覽!A13</f>
        <v>11</v>
      </c>
      <c r="B13" s="3">
        <f>資訊總覽!B13</f>
        <v>0</v>
      </c>
      <c r="C13" s="148"/>
      <c r="D13" s="82"/>
      <c r="E13" s="82"/>
      <c r="F13" s="82"/>
      <c r="G13" s="82"/>
      <c r="H13" s="82"/>
      <c r="I13" s="82"/>
      <c r="J13" s="133"/>
      <c r="K13" s="39" t="e">
        <f t="shared" si="0"/>
        <v>#DIV/0!</v>
      </c>
    </row>
    <row r="14" spans="1:11" ht="18">
      <c r="A14" s="19" t="str">
        <f>資訊總覽!A14</f>
        <v>12</v>
      </c>
      <c r="B14" s="4">
        <f>資訊總覽!B14</f>
        <v>0</v>
      </c>
      <c r="C14" s="147"/>
      <c r="D14" s="84"/>
      <c r="E14" s="84"/>
      <c r="F14" s="84"/>
      <c r="G14" s="84"/>
      <c r="H14" s="84"/>
      <c r="I14" s="84"/>
      <c r="J14" s="41"/>
      <c r="K14" s="68" t="e">
        <f t="shared" si="0"/>
        <v>#DIV/0!</v>
      </c>
    </row>
    <row r="15" spans="1:11" ht="18">
      <c r="A15" s="17" t="str">
        <f>資訊總覽!A15</f>
        <v>13</v>
      </c>
      <c r="B15" s="3">
        <f>資訊總覽!B15</f>
        <v>0</v>
      </c>
      <c r="C15" s="148"/>
      <c r="D15" s="82"/>
      <c r="E15" s="82"/>
      <c r="F15" s="82"/>
      <c r="G15" s="82"/>
      <c r="H15" s="82"/>
      <c r="I15" s="82"/>
      <c r="J15" s="133"/>
      <c r="K15" s="39" t="e">
        <f t="shared" si="0"/>
        <v>#DIV/0!</v>
      </c>
    </row>
    <row r="16" spans="1:11" ht="18">
      <c r="A16" s="19" t="str">
        <f>資訊總覽!A16</f>
        <v>14</v>
      </c>
      <c r="B16" s="4">
        <f>資訊總覽!B16</f>
        <v>0</v>
      </c>
      <c r="C16" s="147"/>
      <c r="D16" s="84"/>
      <c r="E16" s="84"/>
      <c r="F16" s="84"/>
      <c r="G16" s="84"/>
      <c r="H16" s="84"/>
      <c r="I16" s="84"/>
      <c r="J16" s="41"/>
      <c r="K16" s="68" t="e">
        <f t="shared" si="0"/>
        <v>#DIV/0!</v>
      </c>
    </row>
    <row r="17" spans="1:11" ht="18">
      <c r="A17" s="17" t="str">
        <f>資訊總覽!A17</f>
        <v>15</v>
      </c>
      <c r="B17" s="3">
        <f>資訊總覽!B17</f>
        <v>0</v>
      </c>
      <c r="C17" s="148"/>
      <c r="D17" s="82"/>
      <c r="E17" s="82"/>
      <c r="F17" s="82"/>
      <c r="G17" s="82"/>
      <c r="H17" s="82"/>
      <c r="I17" s="82"/>
      <c r="J17" s="133"/>
      <c r="K17" s="39" t="e">
        <f t="shared" si="0"/>
        <v>#DIV/0!</v>
      </c>
    </row>
    <row r="18" spans="1:11" ht="18">
      <c r="A18" s="19" t="str">
        <f>資訊總覽!A18</f>
        <v>16</v>
      </c>
      <c r="B18" s="4">
        <f>資訊總覽!B18</f>
        <v>0</v>
      </c>
      <c r="C18" s="147"/>
      <c r="D18" s="84"/>
      <c r="E18" s="84"/>
      <c r="F18" s="84"/>
      <c r="G18" s="84"/>
      <c r="H18" s="84"/>
      <c r="I18" s="84"/>
      <c r="J18" s="41"/>
      <c r="K18" s="68" t="e">
        <f t="shared" si="0"/>
        <v>#DIV/0!</v>
      </c>
    </row>
    <row r="19" spans="1:11" ht="18">
      <c r="A19" s="17" t="str">
        <f>資訊總覽!A19</f>
        <v>21</v>
      </c>
      <c r="B19" s="3">
        <f>資訊總覽!B19</f>
        <v>0</v>
      </c>
      <c r="C19" s="148"/>
      <c r="D19" s="82"/>
      <c r="E19" s="82"/>
      <c r="F19" s="82"/>
      <c r="G19" s="82"/>
      <c r="H19" s="82"/>
      <c r="I19" s="82"/>
      <c r="J19" s="133"/>
      <c r="K19" s="39" t="e">
        <f t="shared" si="0"/>
        <v>#DIV/0!</v>
      </c>
    </row>
    <row r="20" spans="1:11" ht="18">
      <c r="A20" s="19" t="str">
        <f>資訊總覽!A20</f>
        <v>23</v>
      </c>
      <c r="B20" s="4">
        <f>資訊總覽!B20</f>
        <v>0</v>
      </c>
      <c r="C20" s="147"/>
      <c r="D20" s="84"/>
      <c r="E20" s="84"/>
      <c r="F20" s="84"/>
      <c r="G20" s="84"/>
      <c r="H20" s="84"/>
      <c r="I20" s="84"/>
      <c r="J20" s="41"/>
      <c r="K20" s="68" t="e">
        <f t="shared" si="0"/>
        <v>#DIV/0!</v>
      </c>
    </row>
    <row r="21" spans="1:11" ht="18">
      <c r="A21" s="17" t="str">
        <f>資訊總覽!A21</f>
        <v>24</v>
      </c>
      <c r="B21" s="3">
        <f>資訊總覽!B21</f>
        <v>0</v>
      </c>
      <c r="C21" s="148"/>
      <c r="D21" s="82"/>
      <c r="E21" s="82"/>
      <c r="F21" s="82"/>
      <c r="G21" s="82"/>
      <c r="H21" s="82"/>
      <c r="I21" s="82"/>
      <c r="J21" s="133"/>
      <c r="K21" s="39" t="e">
        <f t="shared" si="0"/>
        <v>#DIV/0!</v>
      </c>
    </row>
    <row r="22" spans="1:11" ht="18">
      <c r="A22" s="19" t="str">
        <f>資訊總覽!A22</f>
        <v>25</v>
      </c>
      <c r="B22" s="4">
        <f>資訊總覽!B22</f>
        <v>0</v>
      </c>
      <c r="C22" s="147"/>
      <c r="D22" s="84"/>
      <c r="E22" s="84"/>
      <c r="F22" s="84"/>
      <c r="G22" s="84"/>
      <c r="H22" s="84"/>
      <c r="I22" s="84"/>
      <c r="J22" s="41"/>
      <c r="K22" s="68" t="e">
        <f t="shared" si="0"/>
        <v>#DIV/0!</v>
      </c>
    </row>
    <row r="23" spans="1:11" ht="18">
      <c r="A23" s="17" t="str">
        <f>資訊總覽!A23</f>
        <v>26</v>
      </c>
      <c r="B23" s="3">
        <f>資訊總覽!B23</f>
        <v>0</v>
      </c>
      <c r="C23" s="148"/>
      <c r="D23" s="82"/>
      <c r="E23" s="82"/>
      <c r="F23" s="82"/>
      <c r="G23" s="82"/>
      <c r="H23" s="82"/>
      <c r="I23" s="82"/>
      <c r="J23" s="133"/>
      <c r="K23" s="39" t="e">
        <f t="shared" si="0"/>
        <v>#DIV/0!</v>
      </c>
    </row>
    <row r="24" spans="1:11" ht="18">
      <c r="A24" s="19" t="str">
        <f>資訊總覽!A24</f>
        <v>27</v>
      </c>
      <c r="B24" s="4">
        <f>資訊總覽!B24</f>
        <v>0</v>
      </c>
      <c r="C24" s="147"/>
      <c r="D24" s="84"/>
      <c r="E24" s="84"/>
      <c r="F24" s="84"/>
      <c r="G24" s="84"/>
      <c r="H24" s="84"/>
      <c r="I24" s="84"/>
      <c r="J24" s="41"/>
      <c r="K24" s="68" t="e">
        <f t="shared" si="0"/>
        <v>#DIV/0!</v>
      </c>
    </row>
    <row r="25" spans="1:11" ht="18">
      <c r="A25" s="17" t="str">
        <f>資訊總覽!A25</f>
        <v>28</v>
      </c>
      <c r="B25" s="3">
        <f>資訊總覽!B25</f>
        <v>0</v>
      </c>
      <c r="C25" s="148"/>
      <c r="D25" s="82"/>
      <c r="E25" s="82"/>
      <c r="F25" s="82"/>
      <c r="G25" s="82"/>
      <c r="H25" s="82"/>
      <c r="I25" s="82"/>
      <c r="J25" s="133"/>
      <c r="K25" s="39" t="e">
        <f t="shared" si="0"/>
        <v>#DIV/0!</v>
      </c>
    </row>
    <row r="26" spans="1:11" ht="18">
      <c r="A26" s="19" t="str">
        <f>資訊總覽!A26</f>
        <v>29</v>
      </c>
      <c r="B26" s="4">
        <f>資訊總覽!B26</f>
        <v>0</v>
      </c>
      <c r="C26" s="147"/>
      <c r="D26" s="84"/>
      <c r="E26" s="84"/>
      <c r="F26" s="84"/>
      <c r="G26" s="84"/>
      <c r="H26" s="84"/>
      <c r="I26" s="84"/>
      <c r="J26" s="41"/>
      <c r="K26" s="68" t="e">
        <f t="shared" si="0"/>
        <v>#DIV/0!</v>
      </c>
    </row>
    <row r="27" spans="1:11" ht="18">
      <c r="A27" s="17" t="str">
        <f>資訊總覽!A27</f>
        <v>30</v>
      </c>
      <c r="B27" s="3">
        <f>資訊總覽!B27</f>
        <v>0</v>
      </c>
      <c r="C27" s="148"/>
      <c r="D27" s="82"/>
      <c r="E27" s="82"/>
      <c r="F27" s="82"/>
      <c r="G27" s="82"/>
      <c r="H27" s="82"/>
      <c r="I27" s="82"/>
      <c r="J27" s="133"/>
      <c r="K27" s="39" t="e">
        <f t="shared" si="0"/>
        <v>#DIV/0!</v>
      </c>
    </row>
    <row r="28" spans="1:11" ht="18">
      <c r="A28" s="19" t="str">
        <f>資訊總覽!A28</f>
        <v>31</v>
      </c>
      <c r="B28" s="4">
        <f>資訊總覽!B28</f>
        <v>0</v>
      </c>
      <c r="C28" s="147"/>
      <c r="D28" s="84"/>
      <c r="E28" s="84"/>
      <c r="F28" s="84"/>
      <c r="G28" s="84"/>
      <c r="H28" s="84"/>
      <c r="I28" s="84"/>
      <c r="J28" s="41"/>
      <c r="K28" s="68" t="e">
        <f t="shared" si="0"/>
        <v>#DIV/0!</v>
      </c>
    </row>
    <row r="29" spans="1:11" ht="18">
      <c r="A29" s="17" t="str">
        <f>資訊總覽!A29</f>
        <v>32</v>
      </c>
      <c r="B29" s="3">
        <f>資訊總覽!B29</f>
        <v>0</v>
      </c>
      <c r="C29" s="148"/>
      <c r="D29" s="82"/>
      <c r="E29" s="82"/>
      <c r="F29" s="82"/>
      <c r="G29" s="82"/>
      <c r="H29" s="82"/>
      <c r="I29" s="82"/>
      <c r="J29" s="133"/>
      <c r="K29" s="39" t="e">
        <f t="shared" si="0"/>
        <v>#DIV/0!</v>
      </c>
    </row>
  </sheetData>
  <mergeCells count="3">
    <mergeCell ref="F1:H1"/>
    <mergeCell ref="C1:E1"/>
    <mergeCell ref="A1:B1"/>
  </mergeCells>
  <phoneticPr fontId="2" type="noConversion"/>
  <conditionalFormatting sqref="K3:K29">
    <cfRule type="cellIs" dxfId="23" priority="1" operator="lessThan">
      <formula>60</formula>
    </cfRule>
    <cfRule type="cellIs" dxfId="22" priority="2" operator="greaterThanOrEqual">
      <formula>90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A52E-1D32-4D75-BA6E-9672E9F13F66}">
  <dimension ref="A1:X41"/>
  <sheetViews>
    <sheetView zoomScaleNormal="100" zoomScaleSheet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7"/>
  <cols>
    <col min="9" max="9" width="11.6328125" style="5" bestFit="1" customWidth="1"/>
    <col min="10" max="10" width="9" style="5" customWidth="1"/>
    <col min="11" max="24" width="6.7265625" style="5" customWidth="1"/>
    <col min="25" max="25" width="7.7265625" customWidth="1"/>
  </cols>
  <sheetData>
    <row r="1" spans="1:24" ht="18.5" thickBot="1">
      <c r="A1" s="197" t="str">
        <f>HYPERLINK("#目錄!A1","返回目錄")</f>
        <v>返回目錄</v>
      </c>
      <c r="B1" s="198"/>
      <c r="C1" s="199" t="str">
        <f>資訊總覽!C1</f>
        <v>新上國小 603班</v>
      </c>
      <c r="D1" s="199"/>
      <c r="E1" s="199"/>
      <c r="F1" s="196" t="str">
        <f ca="1">MID(CELL("filename",A1),FIND("]",CELL("filename",A1))+1,255)</f>
        <v>期中平常成績</v>
      </c>
      <c r="G1" s="196"/>
      <c r="H1" s="196"/>
      <c r="I1" s="143"/>
      <c r="J1" s="143"/>
      <c r="K1" s="143"/>
      <c r="L1" s="143"/>
      <c r="M1" s="143"/>
      <c r="N1" s="143"/>
      <c r="O1" s="63"/>
      <c r="P1" s="63"/>
      <c r="Q1" s="63"/>
      <c r="R1" s="63"/>
      <c r="S1" s="63"/>
      <c r="T1" s="63"/>
      <c r="U1" s="63"/>
      <c r="V1" s="63"/>
      <c r="W1" s="63"/>
      <c r="X1" s="63"/>
    </row>
    <row r="2" spans="1:24" ht="36.5" thickBot="1">
      <c r="A2" s="1" t="str">
        <f>資訊總覽!A2</f>
        <v>座號</v>
      </c>
      <c r="B2" s="28" t="str">
        <f>資訊總覽!B2</f>
        <v>姓名</v>
      </c>
      <c r="C2" s="157"/>
      <c r="D2" s="150"/>
      <c r="E2" s="150"/>
      <c r="F2" s="150"/>
      <c r="G2" s="150"/>
      <c r="H2" s="150"/>
      <c r="I2" s="144" t="s">
        <v>70</v>
      </c>
      <c r="J2" s="37" t="s">
        <v>26</v>
      </c>
      <c r="K2" s="26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</row>
    <row r="3" spans="1:24" ht="18.5" thickTop="1">
      <c r="A3" s="2" t="str">
        <f>資訊總覽!A3</f>
        <v>01</v>
      </c>
      <c r="B3" s="3">
        <f>資訊總覽!B3</f>
        <v>0</v>
      </c>
      <c r="C3" s="152"/>
      <c r="D3" s="153"/>
      <c r="E3" s="153"/>
      <c r="F3" s="153"/>
      <c r="G3" s="153"/>
      <c r="H3" s="153"/>
      <c r="I3" s="131"/>
      <c r="J3" s="39" t="e">
        <f>AVERAGE(C3:I3)</f>
        <v>#DIV/0!</v>
      </c>
      <c r="K3"/>
      <c r="L3"/>
      <c r="M3"/>
      <c r="N3"/>
      <c r="O3"/>
      <c r="P3"/>
      <c r="Q3"/>
      <c r="R3"/>
      <c r="S3"/>
      <c r="T3"/>
      <c r="U3"/>
      <c r="V3"/>
      <c r="W3"/>
      <c r="X3"/>
    </row>
    <row r="4" spans="1:24" ht="18">
      <c r="A4" s="19" t="str">
        <f>資訊總覽!A4</f>
        <v>02</v>
      </c>
      <c r="B4" s="18">
        <f>資訊總覽!B4</f>
        <v>0</v>
      </c>
      <c r="C4" s="154"/>
      <c r="D4" s="19"/>
      <c r="E4" s="19"/>
      <c r="F4" s="19"/>
      <c r="G4" s="19"/>
      <c r="H4" s="19"/>
      <c r="I4" s="41"/>
      <c r="J4" s="68" t="e">
        <f>AVERAGE(C4:I4)</f>
        <v>#DIV/0!</v>
      </c>
      <c r="K4"/>
      <c r="L4"/>
      <c r="M4"/>
      <c r="N4"/>
      <c r="O4"/>
      <c r="P4"/>
      <c r="Q4"/>
      <c r="R4"/>
      <c r="S4"/>
      <c r="T4"/>
      <c r="U4"/>
      <c r="V4"/>
      <c r="W4"/>
      <c r="X4"/>
    </row>
    <row r="5" spans="1:24" ht="18">
      <c r="A5" s="2" t="str">
        <f>資訊總覽!A5</f>
        <v>03</v>
      </c>
      <c r="B5" s="3">
        <f>資訊總覽!B5</f>
        <v>0</v>
      </c>
      <c r="C5" s="155"/>
      <c r="D5" s="156"/>
      <c r="E5" s="156"/>
      <c r="F5" s="156"/>
      <c r="G5" s="156"/>
      <c r="H5" s="156"/>
      <c r="I5" s="133"/>
      <c r="J5" s="39" t="e">
        <f t="shared" ref="J5:J29" si="0">AVERAGE(C5:I5)</f>
        <v>#DIV/0!</v>
      </c>
      <c r="K5"/>
      <c r="L5"/>
      <c r="M5"/>
      <c r="N5"/>
      <c r="O5"/>
      <c r="P5"/>
      <c r="Q5"/>
      <c r="R5"/>
      <c r="S5"/>
      <c r="T5"/>
      <c r="U5"/>
      <c r="V5"/>
      <c r="W5"/>
      <c r="X5"/>
    </row>
    <row r="6" spans="1:24" ht="18">
      <c r="A6" s="19" t="str">
        <f>資訊總覽!A6</f>
        <v>04</v>
      </c>
      <c r="B6" s="4">
        <f>資訊總覽!B6</f>
        <v>0</v>
      </c>
      <c r="C6" s="154"/>
      <c r="D6" s="19"/>
      <c r="E6" s="19"/>
      <c r="F6" s="19"/>
      <c r="G6" s="19"/>
      <c r="H6" s="19"/>
      <c r="I6" s="41"/>
      <c r="J6" s="68" t="e">
        <f t="shared" si="0"/>
        <v>#DIV/0!</v>
      </c>
      <c r="K6"/>
      <c r="L6"/>
      <c r="M6"/>
      <c r="N6"/>
      <c r="O6"/>
      <c r="P6"/>
      <c r="Q6"/>
      <c r="R6"/>
      <c r="S6"/>
      <c r="T6"/>
      <c r="U6"/>
      <c r="V6"/>
      <c r="W6"/>
      <c r="X6"/>
    </row>
    <row r="7" spans="1:24" ht="18">
      <c r="A7" s="2" t="str">
        <f>資訊總覽!A7</f>
        <v>05</v>
      </c>
      <c r="B7" s="3">
        <f>資訊總覽!B7</f>
        <v>0</v>
      </c>
      <c r="C7" s="155"/>
      <c r="D7" s="156"/>
      <c r="E7" s="156"/>
      <c r="F7" s="156"/>
      <c r="G7" s="156"/>
      <c r="H7" s="156"/>
      <c r="I7" s="133"/>
      <c r="J7" s="39" t="e">
        <f t="shared" si="0"/>
        <v>#DIV/0!</v>
      </c>
      <c r="K7"/>
      <c r="L7"/>
      <c r="M7"/>
      <c r="N7"/>
      <c r="O7"/>
      <c r="P7"/>
      <c r="Q7"/>
      <c r="R7"/>
      <c r="S7"/>
      <c r="T7"/>
      <c r="U7"/>
      <c r="V7"/>
      <c r="W7"/>
      <c r="X7"/>
    </row>
    <row r="8" spans="1:24" ht="18">
      <c r="A8" s="19" t="str">
        <f>資訊總覽!A8</f>
        <v>06</v>
      </c>
      <c r="B8" s="4">
        <f>資訊總覽!B8</f>
        <v>0</v>
      </c>
      <c r="C8" s="154"/>
      <c r="D8" s="19"/>
      <c r="E8" s="19"/>
      <c r="F8" s="19"/>
      <c r="G8" s="19"/>
      <c r="H8" s="19"/>
      <c r="I8" s="41"/>
      <c r="J8" s="68" t="e">
        <f t="shared" si="0"/>
        <v>#DIV/0!</v>
      </c>
      <c r="K8"/>
      <c r="L8"/>
      <c r="M8"/>
      <c r="N8"/>
      <c r="O8"/>
      <c r="P8"/>
      <c r="Q8"/>
      <c r="R8"/>
      <c r="S8"/>
      <c r="T8"/>
      <c r="U8"/>
      <c r="V8"/>
      <c r="W8"/>
      <c r="X8"/>
    </row>
    <row r="9" spans="1:24" ht="18">
      <c r="A9" s="2" t="str">
        <f>資訊總覽!A9</f>
        <v>07</v>
      </c>
      <c r="B9" s="3">
        <f>資訊總覽!B9</f>
        <v>0</v>
      </c>
      <c r="C9" s="155"/>
      <c r="D9" s="156"/>
      <c r="E9" s="156"/>
      <c r="F9" s="156"/>
      <c r="G9" s="156"/>
      <c r="H9" s="156"/>
      <c r="I9" s="133"/>
      <c r="J9" s="39" t="e">
        <f t="shared" si="0"/>
        <v>#DIV/0!</v>
      </c>
      <c r="K9"/>
      <c r="L9"/>
      <c r="M9"/>
      <c r="N9"/>
      <c r="O9"/>
      <c r="P9"/>
      <c r="Q9"/>
      <c r="R9"/>
      <c r="S9"/>
      <c r="T9"/>
      <c r="U9"/>
      <c r="V9"/>
      <c r="W9"/>
      <c r="X9"/>
    </row>
    <row r="10" spans="1:24" ht="18">
      <c r="A10" s="19" t="str">
        <f>資訊總覽!A10</f>
        <v>08</v>
      </c>
      <c r="B10" s="4">
        <f>資訊總覽!B10</f>
        <v>0</v>
      </c>
      <c r="C10" s="154"/>
      <c r="D10" s="19"/>
      <c r="E10" s="19"/>
      <c r="F10" s="19"/>
      <c r="G10" s="19"/>
      <c r="H10" s="19"/>
      <c r="I10" s="41"/>
      <c r="J10" s="68" t="e">
        <f t="shared" si="0"/>
        <v>#DIV/0!</v>
      </c>
      <c r="K10"/>
      <c r="L10"/>
      <c r="M10"/>
      <c r="N10"/>
      <c r="O10"/>
      <c r="P10"/>
      <c r="Q10"/>
      <c r="R10"/>
      <c r="S10"/>
      <c r="T10"/>
      <c r="U10"/>
      <c r="V10"/>
      <c r="W10"/>
      <c r="X10"/>
    </row>
    <row r="11" spans="1:24" ht="18">
      <c r="A11" s="2" t="str">
        <f>資訊總覽!A11</f>
        <v>09</v>
      </c>
      <c r="B11" s="3">
        <f>資訊總覽!B11</f>
        <v>0</v>
      </c>
      <c r="C11" s="155"/>
      <c r="D11" s="156"/>
      <c r="E11" s="156"/>
      <c r="F11" s="156"/>
      <c r="G11" s="156"/>
      <c r="H11" s="156"/>
      <c r="I11" s="133"/>
      <c r="J11" s="39" t="e">
        <f t="shared" si="0"/>
        <v>#DIV/0!</v>
      </c>
      <c r="K11"/>
      <c r="L11"/>
      <c r="M11"/>
      <c r="N11"/>
      <c r="O11"/>
      <c r="P11"/>
      <c r="Q11"/>
      <c r="R11"/>
      <c r="S11"/>
      <c r="T11"/>
      <c r="U11"/>
      <c r="V11"/>
      <c r="W11"/>
      <c r="X11"/>
    </row>
    <row r="12" spans="1:24" ht="18">
      <c r="A12" s="19" t="str">
        <f>資訊總覽!A12</f>
        <v>10</v>
      </c>
      <c r="B12" s="4">
        <f>資訊總覽!B12</f>
        <v>0</v>
      </c>
      <c r="C12" s="154"/>
      <c r="D12" s="19"/>
      <c r="E12" s="19"/>
      <c r="F12" s="19"/>
      <c r="G12" s="19"/>
      <c r="H12" s="19"/>
      <c r="I12" s="41"/>
      <c r="J12" s="68" t="e">
        <f t="shared" si="0"/>
        <v>#DIV/0!</v>
      </c>
      <c r="K12"/>
      <c r="L12"/>
      <c r="M12"/>
      <c r="N12"/>
      <c r="O12"/>
      <c r="P12"/>
      <c r="Q12"/>
      <c r="R12"/>
      <c r="S12"/>
      <c r="T12"/>
      <c r="U12"/>
      <c r="V12"/>
      <c r="W12"/>
      <c r="X12"/>
    </row>
    <row r="13" spans="1:24" ht="18">
      <c r="A13" s="2" t="str">
        <f>資訊總覽!A13</f>
        <v>11</v>
      </c>
      <c r="B13" s="3">
        <f>資訊總覽!B13</f>
        <v>0</v>
      </c>
      <c r="C13" s="155"/>
      <c r="D13" s="156"/>
      <c r="E13" s="156"/>
      <c r="F13" s="156"/>
      <c r="G13" s="156"/>
      <c r="H13" s="156"/>
      <c r="I13" s="133"/>
      <c r="J13" s="39" t="e">
        <f t="shared" si="0"/>
        <v>#DIV/0!</v>
      </c>
      <c r="K13"/>
      <c r="L13"/>
      <c r="M13"/>
      <c r="N13"/>
      <c r="O13"/>
      <c r="P13"/>
      <c r="Q13"/>
      <c r="R13"/>
      <c r="S13"/>
      <c r="T13"/>
      <c r="U13"/>
      <c r="V13"/>
      <c r="W13"/>
      <c r="X13"/>
    </row>
    <row r="14" spans="1:24" ht="18">
      <c r="A14" s="19" t="str">
        <f>資訊總覽!A14</f>
        <v>12</v>
      </c>
      <c r="B14" s="4">
        <f>資訊總覽!B14</f>
        <v>0</v>
      </c>
      <c r="C14" s="154"/>
      <c r="D14" s="19"/>
      <c r="E14" s="19"/>
      <c r="F14" s="19"/>
      <c r="G14" s="19"/>
      <c r="H14" s="19"/>
      <c r="I14" s="41"/>
      <c r="J14" s="68" t="e">
        <f t="shared" si="0"/>
        <v>#DIV/0!</v>
      </c>
      <c r="K14"/>
      <c r="L14"/>
      <c r="M14"/>
      <c r="N14"/>
      <c r="O14"/>
      <c r="P14"/>
      <c r="Q14"/>
      <c r="R14"/>
      <c r="S14"/>
      <c r="T14"/>
      <c r="U14"/>
      <c r="V14"/>
      <c r="W14"/>
      <c r="X14"/>
    </row>
    <row r="15" spans="1:24" ht="18">
      <c r="A15" s="2" t="str">
        <f>資訊總覽!A15</f>
        <v>13</v>
      </c>
      <c r="B15" s="3">
        <f>資訊總覽!B15</f>
        <v>0</v>
      </c>
      <c r="C15" s="155"/>
      <c r="D15" s="156"/>
      <c r="E15" s="156"/>
      <c r="F15" s="156"/>
      <c r="G15" s="156"/>
      <c r="H15" s="156"/>
      <c r="I15" s="133"/>
      <c r="J15" s="39" t="e">
        <f t="shared" si="0"/>
        <v>#DIV/0!</v>
      </c>
      <c r="K15"/>
      <c r="L15"/>
      <c r="M15"/>
      <c r="N15"/>
      <c r="O15"/>
      <c r="P15"/>
      <c r="Q15"/>
      <c r="R15"/>
      <c r="S15"/>
      <c r="T15"/>
      <c r="U15"/>
      <c r="V15"/>
      <c r="W15"/>
      <c r="X15"/>
    </row>
    <row r="16" spans="1:24" ht="18">
      <c r="A16" s="19" t="str">
        <f>資訊總覽!A16</f>
        <v>14</v>
      </c>
      <c r="B16" s="4">
        <f>資訊總覽!B16</f>
        <v>0</v>
      </c>
      <c r="C16" s="154"/>
      <c r="D16" s="19"/>
      <c r="E16" s="19"/>
      <c r="F16" s="19"/>
      <c r="G16" s="19"/>
      <c r="H16" s="19"/>
      <c r="I16" s="41"/>
      <c r="J16" s="68" t="e">
        <f t="shared" si="0"/>
        <v>#DIV/0!</v>
      </c>
      <c r="K16"/>
      <c r="L16"/>
      <c r="M16"/>
      <c r="N16"/>
      <c r="O16"/>
      <c r="P16"/>
      <c r="Q16"/>
      <c r="R16"/>
      <c r="S16"/>
      <c r="T16"/>
      <c r="U16"/>
      <c r="V16"/>
      <c r="W16"/>
      <c r="X16"/>
    </row>
    <row r="17" spans="1:24" ht="18">
      <c r="A17" s="2" t="str">
        <f>資訊總覽!A17</f>
        <v>15</v>
      </c>
      <c r="B17" s="3">
        <f>資訊總覽!B17</f>
        <v>0</v>
      </c>
      <c r="C17" s="155"/>
      <c r="D17" s="156"/>
      <c r="E17" s="156"/>
      <c r="F17" s="156"/>
      <c r="G17" s="156"/>
      <c r="H17" s="156"/>
      <c r="I17" s="133"/>
      <c r="J17" s="39" t="e">
        <f t="shared" si="0"/>
        <v>#DIV/0!</v>
      </c>
      <c r="K17"/>
      <c r="L17"/>
      <c r="M17"/>
      <c r="N17"/>
      <c r="O17"/>
      <c r="P17"/>
      <c r="Q17"/>
      <c r="R17"/>
      <c r="S17"/>
      <c r="T17"/>
      <c r="U17"/>
      <c r="V17"/>
      <c r="W17"/>
      <c r="X17"/>
    </row>
    <row r="18" spans="1:24" ht="18">
      <c r="A18" s="19" t="str">
        <f>資訊總覽!A18</f>
        <v>16</v>
      </c>
      <c r="B18" s="4">
        <f>資訊總覽!B18</f>
        <v>0</v>
      </c>
      <c r="C18" s="154"/>
      <c r="D18" s="19"/>
      <c r="E18" s="19"/>
      <c r="F18" s="19"/>
      <c r="G18" s="19"/>
      <c r="H18" s="19"/>
      <c r="I18" s="41"/>
      <c r="J18" s="68" t="e">
        <f t="shared" si="0"/>
        <v>#DIV/0!</v>
      </c>
      <c r="K18"/>
      <c r="L18"/>
      <c r="M18"/>
      <c r="N18"/>
      <c r="O18"/>
      <c r="P18"/>
      <c r="Q18"/>
      <c r="R18"/>
      <c r="S18"/>
      <c r="T18"/>
      <c r="U18"/>
      <c r="V18"/>
      <c r="W18"/>
      <c r="X18"/>
    </row>
    <row r="19" spans="1:24" ht="18">
      <c r="A19" s="2" t="str">
        <f>資訊總覽!A19</f>
        <v>21</v>
      </c>
      <c r="B19" s="3">
        <f>資訊總覽!B19</f>
        <v>0</v>
      </c>
      <c r="C19" s="155"/>
      <c r="D19" s="156"/>
      <c r="E19" s="156"/>
      <c r="F19" s="156"/>
      <c r="G19" s="156"/>
      <c r="H19" s="156"/>
      <c r="I19" s="133"/>
      <c r="J19" s="39" t="e">
        <f t="shared" si="0"/>
        <v>#DIV/0!</v>
      </c>
      <c r="K19"/>
      <c r="L19"/>
      <c r="M19"/>
      <c r="N19"/>
      <c r="O19"/>
      <c r="P19"/>
      <c r="Q19"/>
      <c r="R19"/>
      <c r="S19"/>
      <c r="T19"/>
      <c r="U19"/>
      <c r="V19"/>
      <c r="W19"/>
      <c r="X19"/>
    </row>
    <row r="20" spans="1:24" ht="18">
      <c r="A20" s="19" t="str">
        <f>資訊總覽!A20</f>
        <v>23</v>
      </c>
      <c r="B20" s="4">
        <f>資訊總覽!B20</f>
        <v>0</v>
      </c>
      <c r="C20" s="154"/>
      <c r="D20" s="19"/>
      <c r="E20" s="19"/>
      <c r="F20" s="19"/>
      <c r="G20" s="19"/>
      <c r="H20" s="19"/>
      <c r="I20" s="41"/>
      <c r="J20" s="68" t="e">
        <f t="shared" si="0"/>
        <v>#DIV/0!</v>
      </c>
      <c r="K20"/>
      <c r="L20"/>
      <c r="M20"/>
      <c r="N20"/>
      <c r="O20"/>
      <c r="P20"/>
      <c r="Q20"/>
      <c r="R20"/>
      <c r="S20"/>
      <c r="T20"/>
      <c r="U20"/>
      <c r="V20"/>
      <c r="W20"/>
      <c r="X20"/>
    </row>
    <row r="21" spans="1:24" ht="18">
      <c r="A21" s="2" t="str">
        <f>資訊總覽!A21</f>
        <v>24</v>
      </c>
      <c r="B21" s="3">
        <f>資訊總覽!B21</f>
        <v>0</v>
      </c>
      <c r="C21" s="155"/>
      <c r="D21" s="156"/>
      <c r="E21" s="156"/>
      <c r="F21" s="156"/>
      <c r="G21" s="156"/>
      <c r="H21" s="156"/>
      <c r="I21" s="133"/>
      <c r="J21" s="39" t="e">
        <f t="shared" si="0"/>
        <v>#DIV/0!</v>
      </c>
      <c r="K21"/>
      <c r="L21"/>
      <c r="M21"/>
      <c r="N21"/>
      <c r="O21"/>
      <c r="P21"/>
      <c r="Q21"/>
      <c r="R21"/>
      <c r="S21"/>
      <c r="T21"/>
      <c r="U21"/>
      <c r="V21"/>
      <c r="W21"/>
      <c r="X21"/>
    </row>
    <row r="22" spans="1:24" ht="18">
      <c r="A22" s="19" t="str">
        <f>資訊總覽!A22</f>
        <v>25</v>
      </c>
      <c r="B22" s="4">
        <f>資訊總覽!B22</f>
        <v>0</v>
      </c>
      <c r="C22" s="154"/>
      <c r="D22" s="19"/>
      <c r="E22" s="19"/>
      <c r="F22" s="19"/>
      <c r="G22" s="19"/>
      <c r="H22" s="19"/>
      <c r="I22" s="41"/>
      <c r="J22" s="68" t="e">
        <f t="shared" si="0"/>
        <v>#DIV/0!</v>
      </c>
      <c r="K22"/>
      <c r="L22"/>
      <c r="M22"/>
      <c r="N22"/>
      <c r="O22"/>
      <c r="P22"/>
      <c r="Q22"/>
      <c r="R22"/>
      <c r="S22"/>
      <c r="T22"/>
      <c r="U22"/>
      <c r="V22"/>
      <c r="W22"/>
      <c r="X22"/>
    </row>
    <row r="23" spans="1:24" ht="18">
      <c r="A23" s="2" t="str">
        <f>資訊總覽!A23</f>
        <v>26</v>
      </c>
      <c r="B23" s="3">
        <f>資訊總覽!B23</f>
        <v>0</v>
      </c>
      <c r="C23" s="155"/>
      <c r="D23" s="156"/>
      <c r="E23" s="156"/>
      <c r="F23" s="156"/>
      <c r="G23" s="156"/>
      <c r="H23" s="156"/>
      <c r="I23" s="133"/>
      <c r="J23" s="39" t="e">
        <f t="shared" si="0"/>
        <v>#DIV/0!</v>
      </c>
      <c r="K23"/>
      <c r="L23"/>
      <c r="M23"/>
      <c r="N23"/>
      <c r="O23"/>
      <c r="P23"/>
      <c r="Q23"/>
      <c r="R23"/>
      <c r="S23"/>
      <c r="T23"/>
      <c r="U23"/>
      <c r="V23"/>
      <c r="W23"/>
      <c r="X23"/>
    </row>
    <row r="24" spans="1:24" ht="18">
      <c r="A24" s="19" t="str">
        <f>資訊總覽!A24</f>
        <v>27</v>
      </c>
      <c r="B24" s="4">
        <f>資訊總覽!B24</f>
        <v>0</v>
      </c>
      <c r="C24" s="154"/>
      <c r="D24" s="19"/>
      <c r="E24" s="19"/>
      <c r="F24" s="19"/>
      <c r="G24" s="19"/>
      <c r="H24" s="19"/>
      <c r="I24" s="41"/>
      <c r="J24" s="68" t="e">
        <f t="shared" si="0"/>
        <v>#DIV/0!</v>
      </c>
      <c r="K24"/>
      <c r="L24"/>
      <c r="M24"/>
      <c r="N24"/>
      <c r="O24"/>
      <c r="P24"/>
      <c r="Q24"/>
      <c r="R24"/>
      <c r="S24"/>
      <c r="T24"/>
      <c r="U24"/>
      <c r="V24"/>
      <c r="W24"/>
      <c r="X24"/>
    </row>
    <row r="25" spans="1:24" ht="18">
      <c r="A25" s="2" t="str">
        <f>資訊總覽!A25</f>
        <v>28</v>
      </c>
      <c r="B25" s="3">
        <f>資訊總覽!B25</f>
        <v>0</v>
      </c>
      <c r="C25" s="155"/>
      <c r="D25" s="156"/>
      <c r="E25" s="156"/>
      <c r="F25" s="156"/>
      <c r="G25" s="156"/>
      <c r="H25" s="156"/>
      <c r="I25" s="133"/>
      <c r="J25" s="39" t="e">
        <f t="shared" si="0"/>
        <v>#DIV/0!</v>
      </c>
      <c r="K25"/>
      <c r="L25"/>
      <c r="M25"/>
      <c r="N25"/>
      <c r="O25"/>
      <c r="P25"/>
      <c r="Q25"/>
      <c r="R25"/>
      <c r="S25"/>
      <c r="T25"/>
      <c r="U25"/>
      <c r="V25"/>
      <c r="W25"/>
      <c r="X25"/>
    </row>
    <row r="26" spans="1:24" ht="18">
      <c r="A26" s="19" t="str">
        <f>資訊總覽!A26</f>
        <v>29</v>
      </c>
      <c r="B26" s="4">
        <f>資訊總覽!B26</f>
        <v>0</v>
      </c>
      <c r="C26" s="154"/>
      <c r="D26" s="19"/>
      <c r="E26" s="19"/>
      <c r="F26" s="19"/>
      <c r="G26" s="19"/>
      <c r="H26" s="19"/>
      <c r="I26" s="41"/>
      <c r="J26" s="68" t="e">
        <f t="shared" si="0"/>
        <v>#DIV/0!</v>
      </c>
      <c r="K26"/>
      <c r="L26"/>
      <c r="M26"/>
      <c r="N26"/>
      <c r="O26"/>
      <c r="P26"/>
      <c r="Q26"/>
      <c r="R26"/>
      <c r="S26"/>
      <c r="T26"/>
      <c r="U26"/>
      <c r="V26"/>
      <c r="W26"/>
      <c r="X26"/>
    </row>
    <row r="27" spans="1:24" ht="18">
      <c r="A27" s="2" t="str">
        <f>資訊總覽!A27</f>
        <v>30</v>
      </c>
      <c r="B27" s="3">
        <f>資訊總覽!B27</f>
        <v>0</v>
      </c>
      <c r="C27" s="155"/>
      <c r="D27" s="156"/>
      <c r="E27" s="156"/>
      <c r="F27" s="156"/>
      <c r="G27" s="156"/>
      <c r="H27" s="156"/>
      <c r="I27" s="133"/>
      <c r="J27" s="39" t="e">
        <f t="shared" si="0"/>
        <v>#DIV/0!</v>
      </c>
      <c r="K27"/>
      <c r="L27"/>
      <c r="M27"/>
      <c r="N27"/>
      <c r="O27"/>
      <c r="P27"/>
      <c r="Q27"/>
      <c r="R27"/>
      <c r="S27"/>
      <c r="T27"/>
      <c r="U27"/>
      <c r="V27"/>
      <c r="W27"/>
      <c r="X27"/>
    </row>
    <row r="28" spans="1:24" ht="18">
      <c r="A28" s="19" t="str">
        <f>資訊總覽!A28</f>
        <v>31</v>
      </c>
      <c r="B28" s="4">
        <f>資訊總覽!B28</f>
        <v>0</v>
      </c>
      <c r="C28" s="154"/>
      <c r="D28" s="19"/>
      <c r="E28" s="19"/>
      <c r="F28" s="19"/>
      <c r="G28" s="19"/>
      <c r="H28" s="19"/>
      <c r="I28" s="41"/>
      <c r="J28" s="68" t="e">
        <f t="shared" si="0"/>
        <v>#DIV/0!</v>
      </c>
      <c r="K28"/>
      <c r="L28"/>
      <c r="M28"/>
      <c r="N28"/>
      <c r="O28"/>
      <c r="P28"/>
      <c r="Q28"/>
      <c r="R28"/>
      <c r="S28"/>
      <c r="T28"/>
      <c r="U28"/>
      <c r="V28"/>
      <c r="W28"/>
      <c r="X28"/>
    </row>
    <row r="29" spans="1:24" ht="18">
      <c r="A29" s="2" t="str">
        <f>資訊總覽!A29</f>
        <v>32</v>
      </c>
      <c r="B29" s="3">
        <f>資訊總覽!B29</f>
        <v>0</v>
      </c>
      <c r="C29" s="155"/>
      <c r="D29" s="156"/>
      <c r="E29" s="156"/>
      <c r="F29" s="156"/>
      <c r="G29" s="156"/>
      <c r="H29" s="156"/>
      <c r="I29" s="133"/>
      <c r="J29" s="39" t="e">
        <f t="shared" si="0"/>
        <v>#DIV/0!</v>
      </c>
      <c r="K29"/>
      <c r="L29"/>
      <c r="M29"/>
      <c r="N29"/>
      <c r="O29"/>
      <c r="P29"/>
      <c r="Q29"/>
      <c r="R29"/>
      <c r="S29"/>
      <c r="T29"/>
      <c r="U29"/>
      <c r="V29"/>
      <c r="W29"/>
      <c r="X29"/>
    </row>
    <row r="30" spans="1:24"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</row>
    <row r="31" spans="1:24"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</row>
    <row r="32" spans="1:24"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</row>
    <row r="33" spans="10:24"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</row>
    <row r="34" spans="10:24"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</row>
    <row r="35" spans="10:24"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</row>
    <row r="36" spans="10:24"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</row>
    <row r="37" spans="10:24"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</row>
    <row r="38" spans="10:24"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</row>
    <row r="39" spans="10:24"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</row>
    <row r="40" spans="10:24"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</row>
    <row r="41" spans="10:24"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</row>
  </sheetData>
  <mergeCells count="3">
    <mergeCell ref="A1:B1"/>
    <mergeCell ref="C1:E1"/>
    <mergeCell ref="F1:H1"/>
  </mergeCells>
  <phoneticPr fontId="2" type="noConversion"/>
  <conditionalFormatting sqref="J3:J29">
    <cfRule type="cellIs" dxfId="21" priority="1" operator="lessThan">
      <formula>60</formula>
    </cfRule>
    <cfRule type="cellIs" dxfId="20" priority="2" operator="greaterThanOrEqual">
      <formula>90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5B7167-718F-49CA-9E44-53FF053193B8}">
  <dimension ref="A1:J29"/>
  <sheetViews>
    <sheetView zoomScaleNormal="100" zoomScaleSheet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7"/>
  <cols>
    <col min="3" max="3" width="8.7265625" style="5" customWidth="1"/>
    <col min="4" max="4" width="8.7265625" customWidth="1"/>
    <col min="5" max="7" width="5.7265625" customWidth="1"/>
  </cols>
  <sheetData>
    <row r="1" spans="1:10" ht="18.5" thickBot="1">
      <c r="A1" s="197" t="str">
        <f>HYPERLINK("#目錄!A1","返回目錄")</f>
        <v>返回目錄</v>
      </c>
      <c r="B1" s="198"/>
      <c r="C1" s="200" t="str">
        <f>資訊總覽!C1</f>
        <v>新上國小 603班</v>
      </c>
      <c r="D1" s="200"/>
      <c r="E1" s="200"/>
      <c r="F1" s="200" t="str">
        <f ca="1">MID(CELL("filename",A1),FIND("]",CELL("filename",A1))+1,255)</f>
        <v>期中月考成績</v>
      </c>
      <c r="G1" s="200"/>
      <c r="H1" s="200"/>
    </row>
    <row r="2" spans="1:10" ht="18.5" thickBot="1">
      <c r="A2" s="1" t="str">
        <f>資訊總覽!A2</f>
        <v>座號</v>
      </c>
      <c r="B2" s="28" t="str">
        <f>資訊總覽!B2</f>
        <v>姓名</v>
      </c>
      <c r="C2" s="36"/>
      <c r="D2" s="37" t="s">
        <v>26</v>
      </c>
    </row>
    <row r="3" spans="1:10" ht="18.5" thickTop="1">
      <c r="A3" s="2" t="str">
        <f>資訊總覽!A3</f>
        <v>01</v>
      </c>
      <c r="B3" s="3">
        <f>資訊總覽!B3</f>
        <v>0</v>
      </c>
      <c r="C3" s="158"/>
      <c r="D3" s="38" t="e">
        <f t="shared" ref="D3" si="0">AVERAGE(C3:C3)</f>
        <v>#DIV/0!</v>
      </c>
    </row>
    <row r="4" spans="1:10" ht="18">
      <c r="A4" s="19" t="str">
        <f>資訊總覽!A4</f>
        <v>02</v>
      </c>
      <c r="B4" s="18">
        <f>資訊總覽!B4</f>
        <v>0</v>
      </c>
      <c r="C4" s="159"/>
      <c r="D4" s="67" t="e">
        <f>AVERAGE(C4:C4)</f>
        <v>#DIV/0!</v>
      </c>
    </row>
    <row r="5" spans="1:10" ht="18">
      <c r="A5" s="2" t="str">
        <f>資訊總覽!A5</f>
        <v>03</v>
      </c>
      <c r="B5" s="3">
        <f>資訊總覽!B5</f>
        <v>0</v>
      </c>
      <c r="C5" s="160"/>
      <c r="D5" s="38" t="e">
        <f>AVERAGE(C5:C5)</f>
        <v>#DIV/0!</v>
      </c>
    </row>
    <row r="6" spans="1:10" ht="18">
      <c r="A6" s="19" t="str">
        <f>資訊總覽!A6</f>
        <v>04</v>
      </c>
      <c r="B6" s="4">
        <f>資訊總覽!B6</f>
        <v>0</v>
      </c>
      <c r="C6" s="159"/>
      <c r="D6" s="67" t="e">
        <f t="shared" ref="D6:D29" si="1">AVERAGE(C6:C6)</f>
        <v>#DIV/0!</v>
      </c>
    </row>
    <row r="7" spans="1:10" ht="18">
      <c r="A7" s="2" t="str">
        <f>資訊總覽!A7</f>
        <v>05</v>
      </c>
      <c r="B7" s="3">
        <f>資訊總覽!B7</f>
        <v>0</v>
      </c>
      <c r="C7" s="160"/>
      <c r="D7" s="38" t="e">
        <f t="shared" si="1"/>
        <v>#DIV/0!</v>
      </c>
    </row>
    <row r="8" spans="1:10" ht="18">
      <c r="A8" s="19" t="str">
        <f>資訊總覽!A8</f>
        <v>06</v>
      </c>
      <c r="B8" s="4">
        <f>資訊總覽!B8</f>
        <v>0</v>
      </c>
      <c r="C8" s="159"/>
      <c r="D8" s="67" t="e">
        <f t="shared" si="1"/>
        <v>#DIV/0!</v>
      </c>
      <c r="J8" s="70"/>
    </row>
    <row r="9" spans="1:10" ht="18">
      <c r="A9" s="2" t="str">
        <f>資訊總覽!A9</f>
        <v>07</v>
      </c>
      <c r="B9" s="3">
        <f>資訊總覽!B9</f>
        <v>0</v>
      </c>
      <c r="C9" s="160"/>
      <c r="D9" s="38" t="e">
        <f t="shared" si="1"/>
        <v>#DIV/0!</v>
      </c>
    </row>
    <row r="10" spans="1:10" ht="18">
      <c r="A10" s="19" t="str">
        <f>資訊總覽!A10</f>
        <v>08</v>
      </c>
      <c r="B10" s="4">
        <f>資訊總覽!B10</f>
        <v>0</v>
      </c>
      <c r="C10" s="159"/>
      <c r="D10" s="67" t="e">
        <f t="shared" si="1"/>
        <v>#DIV/0!</v>
      </c>
    </row>
    <row r="11" spans="1:10" ht="18">
      <c r="A11" s="2" t="str">
        <f>資訊總覽!A11</f>
        <v>09</v>
      </c>
      <c r="B11" s="3">
        <f>資訊總覽!B11</f>
        <v>0</v>
      </c>
      <c r="C11" s="160"/>
      <c r="D11" s="38" t="e">
        <f t="shared" si="1"/>
        <v>#DIV/0!</v>
      </c>
    </row>
    <row r="12" spans="1:10" ht="18">
      <c r="A12" s="19" t="str">
        <f>資訊總覽!A12</f>
        <v>10</v>
      </c>
      <c r="B12" s="4">
        <f>資訊總覽!B12</f>
        <v>0</v>
      </c>
      <c r="C12" s="159"/>
      <c r="D12" s="67" t="e">
        <f t="shared" si="1"/>
        <v>#DIV/0!</v>
      </c>
    </row>
    <row r="13" spans="1:10" ht="18">
      <c r="A13" s="2" t="str">
        <f>資訊總覽!A13</f>
        <v>11</v>
      </c>
      <c r="B13" s="3">
        <f>資訊總覽!B13</f>
        <v>0</v>
      </c>
      <c r="C13" s="160"/>
      <c r="D13" s="38" t="e">
        <f t="shared" si="1"/>
        <v>#DIV/0!</v>
      </c>
    </row>
    <row r="14" spans="1:10" ht="18">
      <c r="A14" s="19" t="str">
        <f>資訊總覽!A14</f>
        <v>12</v>
      </c>
      <c r="B14" s="4">
        <f>資訊總覽!B14</f>
        <v>0</v>
      </c>
      <c r="C14" s="159"/>
      <c r="D14" s="67" t="e">
        <f t="shared" si="1"/>
        <v>#DIV/0!</v>
      </c>
    </row>
    <row r="15" spans="1:10" ht="18">
      <c r="A15" s="2" t="str">
        <f>資訊總覽!A15</f>
        <v>13</v>
      </c>
      <c r="B15" s="3">
        <f>資訊總覽!B15</f>
        <v>0</v>
      </c>
      <c r="C15" s="160"/>
      <c r="D15" s="38" t="e">
        <f t="shared" si="1"/>
        <v>#DIV/0!</v>
      </c>
    </row>
    <row r="16" spans="1:10" ht="18">
      <c r="A16" s="19" t="str">
        <f>資訊總覽!A16</f>
        <v>14</v>
      </c>
      <c r="B16" s="4">
        <f>資訊總覽!B16</f>
        <v>0</v>
      </c>
      <c r="C16" s="159"/>
      <c r="D16" s="67" t="e">
        <f t="shared" si="1"/>
        <v>#DIV/0!</v>
      </c>
    </row>
    <row r="17" spans="1:4" ht="18">
      <c r="A17" s="2" t="str">
        <f>資訊總覽!A17</f>
        <v>15</v>
      </c>
      <c r="B17" s="3">
        <f>資訊總覽!B17</f>
        <v>0</v>
      </c>
      <c r="C17" s="160"/>
      <c r="D17" s="38" t="e">
        <f t="shared" si="1"/>
        <v>#DIV/0!</v>
      </c>
    </row>
    <row r="18" spans="1:4" ht="18">
      <c r="A18" s="19" t="str">
        <f>資訊總覽!A18</f>
        <v>16</v>
      </c>
      <c r="B18" s="4">
        <f>資訊總覽!B18</f>
        <v>0</v>
      </c>
      <c r="C18" s="159"/>
      <c r="D18" s="67" t="e">
        <f t="shared" si="1"/>
        <v>#DIV/0!</v>
      </c>
    </row>
    <row r="19" spans="1:4" ht="18">
      <c r="A19" s="2" t="str">
        <f>資訊總覽!A19</f>
        <v>21</v>
      </c>
      <c r="B19" s="3">
        <f>資訊總覽!B19</f>
        <v>0</v>
      </c>
      <c r="C19" s="160"/>
      <c r="D19" s="38" t="e">
        <f t="shared" si="1"/>
        <v>#DIV/0!</v>
      </c>
    </row>
    <row r="20" spans="1:4" ht="18">
      <c r="A20" s="19" t="str">
        <f>資訊總覽!A20</f>
        <v>23</v>
      </c>
      <c r="B20" s="4">
        <f>資訊總覽!B20</f>
        <v>0</v>
      </c>
      <c r="C20" s="159"/>
      <c r="D20" s="67" t="e">
        <f t="shared" si="1"/>
        <v>#DIV/0!</v>
      </c>
    </row>
    <row r="21" spans="1:4" ht="18">
      <c r="A21" s="2" t="str">
        <f>資訊總覽!A21</f>
        <v>24</v>
      </c>
      <c r="B21" s="3">
        <f>資訊總覽!B21</f>
        <v>0</v>
      </c>
      <c r="C21" s="160"/>
      <c r="D21" s="38" t="e">
        <f t="shared" si="1"/>
        <v>#DIV/0!</v>
      </c>
    </row>
    <row r="22" spans="1:4" ht="18">
      <c r="A22" s="19" t="str">
        <f>資訊總覽!A22</f>
        <v>25</v>
      </c>
      <c r="B22" s="4">
        <f>資訊總覽!B22</f>
        <v>0</v>
      </c>
      <c r="C22" s="159"/>
      <c r="D22" s="67" t="e">
        <f t="shared" si="1"/>
        <v>#DIV/0!</v>
      </c>
    </row>
    <row r="23" spans="1:4" ht="18">
      <c r="A23" s="2" t="str">
        <f>資訊總覽!A23</f>
        <v>26</v>
      </c>
      <c r="B23" s="3">
        <f>資訊總覽!B23</f>
        <v>0</v>
      </c>
      <c r="C23" s="160"/>
      <c r="D23" s="38" t="e">
        <f t="shared" si="1"/>
        <v>#DIV/0!</v>
      </c>
    </row>
    <row r="24" spans="1:4" ht="18">
      <c r="A24" s="19" t="str">
        <f>資訊總覽!A24</f>
        <v>27</v>
      </c>
      <c r="B24" s="4">
        <f>資訊總覽!B24</f>
        <v>0</v>
      </c>
      <c r="C24" s="159"/>
      <c r="D24" s="67" t="e">
        <f t="shared" si="1"/>
        <v>#DIV/0!</v>
      </c>
    </row>
    <row r="25" spans="1:4" ht="18">
      <c r="A25" s="2" t="str">
        <f>資訊總覽!A25</f>
        <v>28</v>
      </c>
      <c r="B25" s="3">
        <f>資訊總覽!B25</f>
        <v>0</v>
      </c>
      <c r="C25" s="160"/>
      <c r="D25" s="38" t="e">
        <f t="shared" si="1"/>
        <v>#DIV/0!</v>
      </c>
    </row>
    <row r="26" spans="1:4" ht="18">
      <c r="A26" s="19" t="str">
        <f>資訊總覽!A26</f>
        <v>29</v>
      </c>
      <c r="B26" s="4">
        <f>資訊總覽!B26</f>
        <v>0</v>
      </c>
      <c r="C26" s="159"/>
      <c r="D26" s="67" t="e">
        <f t="shared" si="1"/>
        <v>#DIV/0!</v>
      </c>
    </row>
    <row r="27" spans="1:4" ht="18">
      <c r="A27" s="2" t="str">
        <f>資訊總覽!A27</f>
        <v>30</v>
      </c>
      <c r="B27" s="3">
        <f>資訊總覽!B27</f>
        <v>0</v>
      </c>
      <c r="C27" s="160"/>
      <c r="D27" s="38" t="e">
        <f t="shared" si="1"/>
        <v>#DIV/0!</v>
      </c>
    </row>
    <row r="28" spans="1:4" ht="18">
      <c r="A28" s="19" t="str">
        <f>資訊總覽!A28</f>
        <v>31</v>
      </c>
      <c r="B28" s="4">
        <f>資訊總覽!B28</f>
        <v>0</v>
      </c>
      <c r="C28" s="159"/>
      <c r="D28" s="67" t="e">
        <f t="shared" si="1"/>
        <v>#DIV/0!</v>
      </c>
    </row>
    <row r="29" spans="1:4" ht="18">
      <c r="A29" s="2" t="str">
        <f>資訊總覽!A29</f>
        <v>32</v>
      </c>
      <c r="B29" s="3">
        <f>資訊總覽!B29</f>
        <v>0</v>
      </c>
      <c r="C29" s="160"/>
      <c r="D29" s="38" t="e">
        <f t="shared" si="1"/>
        <v>#DIV/0!</v>
      </c>
    </row>
  </sheetData>
  <mergeCells count="3">
    <mergeCell ref="F1:H1"/>
    <mergeCell ref="C1:E1"/>
    <mergeCell ref="A1:B1"/>
  </mergeCells>
  <phoneticPr fontId="2" type="noConversion"/>
  <conditionalFormatting sqref="D3:D29">
    <cfRule type="cellIs" dxfId="19" priority="1" operator="lessThan">
      <formula>60</formula>
    </cfRule>
    <cfRule type="cellIs" dxfId="18" priority="2" operator="greaterThanOrEqual">
      <formula>90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E0E14-D2ED-4234-86F2-896BCACB3A70}">
  <dimension ref="A1:J522"/>
  <sheetViews>
    <sheetView zoomScaleNormal="100" zoomScaleSheetLayoutView="125" workbookViewId="0">
      <pane ySplit="3" topLeftCell="A4" activePane="bottomLeft" state="frozen"/>
      <selection activeCell="I6" sqref="I6"/>
      <selection pane="bottomLeft" sqref="A1:D1"/>
    </sheetView>
  </sheetViews>
  <sheetFormatPr defaultRowHeight="17"/>
  <cols>
    <col min="1" max="2" width="8.7265625" customWidth="1"/>
    <col min="3" max="3" width="10.81640625" customWidth="1"/>
    <col min="4" max="6" width="8.7265625" customWidth="1"/>
    <col min="7" max="7" width="10.7265625" customWidth="1"/>
    <col min="8" max="8" width="10" customWidth="1"/>
    <col min="9" max="9" width="8.7265625" customWidth="1"/>
  </cols>
  <sheetData>
    <row r="1" spans="1:10" ht="18.5" thickBot="1">
      <c r="A1" s="215" t="str">
        <f>HYPERLINK("#目錄!A1",資訊總覽!C1)</f>
        <v>新上國小 603班</v>
      </c>
      <c r="B1" s="215"/>
      <c r="C1" s="215"/>
      <c r="D1" s="215"/>
      <c r="E1" s="196" t="str">
        <f ca="1">MID(CELL("filename",A1),FIND("]",CELL("filename",A1))+1,255)</f>
        <v>期中平均成績</v>
      </c>
      <c r="F1" s="196"/>
      <c r="G1" s="196"/>
      <c r="H1" s="196"/>
    </row>
    <row r="2" spans="1:10" ht="16.5" customHeight="1">
      <c r="A2" s="44" t="str">
        <f>資訊總覽!A2</f>
        <v>座號</v>
      </c>
      <c r="B2" s="45" t="str">
        <f>資訊總覽!B2</f>
        <v>姓名</v>
      </c>
      <c r="C2" s="46"/>
      <c r="D2" s="47" t="s">
        <v>37</v>
      </c>
      <c r="E2" s="47" t="s">
        <v>36</v>
      </c>
      <c r="F2" s="47" t="s">
        <v>39</v>
      </c>
      <c r="G2" s="47" t="s">
        <v>38</v>
      </c>
      <c r="H2" s="47" t="s">
        <v>26</v>
      </c>
      <c r="I2" s="48" t="s">
        <v>27</v>
      </c>
    </row>
    <row r="3" spans="1:10" ht="36.5" thickBot="1">
      <c r="A3" s="49"/>
      <c r="B3" s="50"/>
      <c r="C3" s="162" t="s">
        <v>73</v>
      </c>
      <c r="D3" s="51">
        <v>0.2</v>
      </c>
      <c r="E3" s="51">
        <v>0.2</v>
      </c>
      <c r="F3" s="51">
        <v>0.1</v>
      </c>
      <c r="G3" s="51">
        <v>0.5</v>
      </c>
      <c r="H3" s="52"/>
      <c r="I3" s="53"/>
    </row>
    <row r="4" spans="1:10" ht="16.5" customHeight="1" thickTop="1">
      <c r="A4" s="2" t="str">
        <f>資訊總覽!A3</f>
        <v>01</v>
      </c>
      <c r="B4" s="3">
        <f>資訊總覽!B3</f>
        <v>0</v>
      </c>
      <c r="C4" s="25"/>
      <c r="D4" s="34" t="e">
        <f>期中作業成績!X3</f>
        <v>#DIV/0!</v>
      </c>
      <c r="E4" s="34" t="e">
        <f>期中小考成績!K3</f>
        <v>#DIV/0!</v>
      </c>
      <c r="F4" s="34" t="e">
        <f>期中平常成績!J3</f>
        <v>#DIV/0!</v>
      </c>
      <c r="G4" s="34" t="e">
        <f>期中月考成績!D3</f>
        <v>#DIV/0!</v>
      </c>
      <c r="H4" s="34" t="e">
        <f>SUMPRODUCT((D4:G4)*(D3:G3))</f>
        <v>#DIV/0!</v>
      </c>
      <c r="I4" s="86" t="e">
        <f t="shared" ref="I4:I30" si="0">RANK(H4,$H$4:$H$30,0)</f>
        <v>#DIV/0!</v>
      </c>
    </row>
    <row r="5" spans="1:10" ht="16.5" customHeight="1">
      <c r="A5" s="54" t="str">
        <f>資訊總覽!A4</f>
        <v>02</v>
      </c>
      <c r="B5" s="4">
        <f>資訊總覽!B4</f>
        <v>0</v>
      </c>
      <c r="C5" s="29"/>
      <c r="D5" s="33" t="e">
        <f>期中作業成績!X4</f>
        <v>#DIV/0!</v>
      </c>
      <c r="E5" s="33" t="e">
        <f>期中小考成績!K4</f>
        <v>#DIV/0!</v>
      </c>
      <c r="F5" s="33" t="e">
        <f>期中平常成績!J4</f>
        <v>#DIV/0!</v>
      </c>
      <c r="G5" s="33" t="e">
        <f>期中月考成績!D4</f>
        <v>#DIV/0!</v>
      </c>
      <c r="H5" s="33" t="e">
        <f>SUMPRODUCT((D5:G5)*(D3:G3))</f>
        <v>#DIV/0!</v>
      </c>
      <c r="I5" s="87" t="e">
        <f t="shared" si="0"/>
        <v>#DIV/0!</v>
      </c>
    </row>
    <row r="6" spans="1:10" ht="16.5" customHeight="1">
      <c r="A6" s="55" t="str">
        <f>資訊總覽!A5</f>
        <v>03</v>
      </c>
      <c r="B6" s="56">
        <f>資訊總覽!B5</f>
        <v>0</v>
      </c>
      <c r="C6" s="30"/>
      <c r="D6" s="32" t="e">
        <f>期中作業成績!X5</f>
        <v>#DIV/0!</v>
      </c>
      <c r="E6" s="32" t="e">
        <f>期中小考成績!K5</f>
        <v>#DIV/0!</v>
      </c>
      <c r="F6" s="32" t="e">
        <f>期中平常成績!J5</f>
        <v>#DIV/0!</v>
      </c>
      <c r="G6" s="32" t="e">
        <f>期中月考成績!D5</f>
        <v>#DIV/0!</v>
      </c>
      <c r="H6" s="34" t="e">
        <f>SUMPRODUCT((D6:G6)*(D3:G3))</f>
        <v>#DIV/0!</v>
      </c>
      <c r="I6" s="88" t="e">
        <f t="shared" si="0"/>
        <v>#DIV/0!</v>
      </c>
    </row>
    <row r="7" spans="1:10" ht="16.5" customHeight="1">
      <c r="A7" s="54" t="str">
        <f>資訊總覽!A6</f>
        <v>04</v>
      </c>
      <c r="B7" s="4">
        <f>資訊總覽!B6</f>
        <v>0</v>
      </c>
      <c r="C7" s="29"/>
      <c r="D7" s="33" t="e">
        <f>期中作業成績!X6</f>
        <v>#DIV/0!</v>
      </c>
      <c r="E7" s="33" t="e">
        <f>期中小考成績!K6</f>
        <v>#DIV/0!</v>
      </c>
      <c r="F7" s="33" t="e">
        <f>期中平常成績!J6</f>
        <v>#DIV/0!</v>
      </c>
      <c r="G7" s="33" t="e">
        <f>期中月考成績!D6</f>
        <v>#DIV/0!</v>
      </c>
      <c r="H7" s="33" t="e">
        <f>SUMPRODUCT((D7:G7)*(D3:G3))</f>
        <v>#DIV/0!</v>
      </c>
      <c r="I7" s="87" t="e">
        <f t="shared" si="0"/>
        <v>#DIV/0!</v>
      </c>
    </row>
    <row r="8" spans="1:10" ht="16.5" customHeight="1">
      <c r="A8" s="55" t="str">
        <f>資訊總覽!A7</f>
        <v>05</v>
      </c>
      <c r="B8" s="56">
        <f>資訊總覽!B7</f>
        <v>0</v>
      </c>
      <c r="C8" s="30"/>
      <c r="D8" s="32" t="e">
        <f>期中作業成績!X7</f>
        <v>#DIV/0!</v>
      </c>
      <c r="E8" s="32" t="e">
        <f>期中小考成績!K7</f>
        <v>#DIV/0!</v>
      </c>
      <c r="F8" s="32" t="e">
        <f>期中平常成績!J7</f>
        <v>#DIV/0!</v>
      </c>
      <c r="G8" s="32" t="e">
        <f>期中月考成績!D7</f>
        <v>#DIV/0!</v>
      </c>
      <c r="H8" s="34" t="e">
        <f>SUMPRODUCT((D8:G8)*(D3:G3))</f>
        <v>#DIV/0!</v>
      </c>
      <c r="I8" s="88" t="e">
        <f t="shared" si="0"/>
        <v>#DIV/0!</v>
      </c>
      <c r="J8" s="70"/>
    </row>
    <row r="9" spans="1:10" ht="16.5" customHeight="1">
      <c r="A9" s="54" t="str">
        <f>資訊總覽!A8</f>
        <v>06</v>
      </c>
      <c r="B9" s="4">
        <f>資訊總覽!B8</f>
        <v>0</v>
      </c>
      <c r="C9" s="29"/>
      <c r="D9" s="33" t="e">
        <f>期中作業成績!X8</f>
        <v>#DIV/0!</v>
      </c>
      <c r="E9" s="33" t="e">
        <f>期中小考成績!K8</f>
        <v>#DIV/0!</v>
      </c>
      <c r="F9" s="33" t="e">
        <f>期中平常成績!J8</f>
        <v>#DIV/0!</v>
      </c>
      <c r="G9" s="33" t="e">
        <f>期中月考成績!D8</f>
        <v>#DIV/0!</v>
      </c>
      <c r="H9" s="33" t="e">
        <f>SUMPRODUCT((D9:G9)*(D3:G3))</f>
        <v>#DIV/0!</v>
      </c>
      <c r="I9" s="87" t="e">
        <f t="shared" si="0"/>
        <v>#DIV/0!</v>
      </c>
    </row>
    <row r="10" spans="1:10" ht="16.5" customHeight="1">
      <c r="A10" s="55" t="str">
        <f>資訊總覽!A9</f>
        <v>07</v>
      </c>
      <c r="B10" s="56">
        <f>資訊總覽!B9</f>
        <v>0</v>
      </c>
      <c r="C10" s="30"/>
      <c r="D10" s="32" t="e">
        <f>期中作業成績!X9</f>
        <v>#DIV/0!</v>
      </c>
      <c r="E10" s="32" t="e">
        <f>期中小考成績!K9</f>
        <v>#DIV/0!</v>
      </c>
      <c r="F10" s="32" t="e">
        <f>期中平常成績!J9</f>
        <v>#DIV/0!</v>
      </c>
      <c r="G10" s="32" t="e">
        <f>期中月考成績!D9</f>
        <v>#DIV/0!</v>
      </c>
      <c r="H10" s="34" t="e">
        <f>SUMPRODUCT((D10:G10)*(D3:G3))</f>
        <v>#DIV/0!</v>
      </c>
      <c r="I10" s="88" t="e">
        <f t="shared" si="0"/>
        <v>#DIV/0!</v>
      </c>
    </row>
    <row r="11" spans="1:10" ht="16.5" customHeight="1">
      <c r="A11" s="54" t="str">
        <f>資訊總覽!A10</f>
        <v>08</v>
      </c>
      <c r="B11" s="4">
        <f>資訊總覽!B10</f>
        <v>0</v>
      </c>
      <c r="C11" s="29"/>
      <c r="D11" s="33" t="e">
        <f>期中作業成績!X10</f>
        <v>#DIV/0!</v>
      </c>
      <c r="E11" s="33" t="e">
        <f>期中小考成績!K10</f>
        <v>#DIV/0!</v>
      </c>
      <c r="F11" s="33" t="e">
        <f>期中平常成績!J10</f>
        <v>#DIV/0!</v>
      </c>
      <c r="G11" s="33" t="e">
        <f>期中月考成績!D10</f>
        <v>#DIV/0!</v>
      </c>
      <c r="H11" s="33" t="e">
        <f>SUMPRODUCT((D11:G11)*(D3:G3))</f>
        <v>#DIV/0!</v>
      </c>
      <c r="I11" s="87" t="e">
        <f t="shared" si="0"/>
        <v>#DIV/0!</v>
      </c>
    </row>
    <row r="12" spans="1:10" ht="16.5" customHeight="1">
      <c r="A12" s="55" t="str">
        <f>資訊總覽!A11</f>
        <v>09</v>
      </c>
      <c r="B12" s="56">
        <f>資訊總覽!B11</f>
        <v>0</v>
      </c>
      <c r="C12" s="30"/>
      <c r="D12" s="32" t="e">
        <f>期中作業成績!X11</f>
        <v>#DIV/0!</v>
      </c>
      <c r="E12" s="32" t="e">
        <f>期中小考成績!K11</f>
        <v>#DIV/0!</v>
      </c>
      <c r="F12" s="32" t="e">
        <f>期中平常成績!J11</f>
        <v>#DIV/0!</v>
      </c>
      <c r="G12" s="32" t="e">
        <f>期中月考成績!D11</f>
        <v>#DIV/0!</v>
      </c>
      <c r="H12" s="34" t="e">
        <f>SUMPRODUCT((D12:G12)*(D3:G3))</f>
        <v>#DIV/0!</v>
      </c>
      <c r="I12" s="88" t="e">
        <f t="shared" si="0"/>
        <v>#DIV/0!</v>
      </c>
    </row>
    <row r="13" spans="1:10" ht="16.5" customHeight="1">
      <c r="A13" s="54" t="str">
        <f>資訊總覽!A12</f>
        <v>10</v>
      </c>
      <c r="B13" s="4">
        <f>資訊總覽!B12</f>
        <v>0</v>
      </c>
      <c r="C13" s="29"/>
      <c r="D13" s="33" t="e">
        <f>期中作業成績!X12</f>
        <v>#DIV/0!</v>
      </c>
      <c r="E13" s="33" t="e">
        <f>期中小考成績!K12</f>
        <v>#DIV/0!</v>
      </c>
      <c r="F13" s="33" t="e">
        <f>期中平常成績!J12</f>
        <v>#DIV/0!</v>
      </c>
      <c r="G13" s="33" t="e">
        <f>期中月考成績!D12</f>
        <v>#DIV/0!</v>
      </c>
      <c r="H13" s="33" t="e">
        <f>SUMPRODUCT((D13:G13)*(D3:G3))</f>
        <v>#DIV/0!</v>
      </c>
      <c r="I13" s="87" t="e">
        <f t="shared" si="0"/>
        <v>#DIV/0!</v>
      </c>
    </row>
    <row r="14" spans="1:10" ht="16.5" customHeight="1">
      <c r="A14" s="55" t="str">
        <f>資訊總覽!A13</f>
        <v>11</v>
      </c>
      <c r="B14" s="56">
        <f>資訊總覽!B13</f>
        <v>0</v>
      </c>
      <c r="C14" s="30"/>
      <c r="D14" s="32" t="e">
        <f>期中作業成績!X13</f>
        <v>#DIV/0!</v>
      </c>
      <c r="E14" s="32" t="e">
        <f>期中小考成績!K13</f>
        <v>#DIV/0!</v>
      </c>
      <c r="F14" s="32" t="e">
        <f>期中平常成績!J13</f>
        <v>#DIV/0!</v>
      </c>
      <c r="G14" s="32" t="e">
        <f>期中月考成績!D13</f>
        <v>#DIV/0!</v>
      </c>
      <c r="H14" s="34" t="e">
        <f>SUMPRODUCT((D14:G14)*(D3:G3))</f>
        <v>#DIV/0!</v>
      </c>
      <c r="I14" s="88" t="e">
        <f t="shared" si="0"/>
        <v>#DIV/0!</v>
      </c>
    </row>
    <row r="15" spans="1:10" ht="16.5" customHeight="1">
      <c r="A15" s="54" t="str">
        <f>資訊總覽!A14</f>
        <v>12</v>
      </c>
      <c r="B15" s="4">
        <f>資訊總覽!B14</f>
        <v>0</v>
      </c>
      <c r="C15" s="29"/>
      <c r="D15" s="33" t="e">
        <f>期中作業成績!X14</f>
        <v>#DIV/0!</v>
      </c>
      <c r="E15" s="33" t="e">
        <f>期中小考成績!K14</f>
        <v>#DIV/0!</v>
      </c>
      <c r="F15" s="33" t="e">
        <f>期中平常成績!J14</f>
        <v>#DIV/0!</v>
      </c>
      <c r="G15" s="33" t="e">
        <f>期中月考成績!D14</f>
        <v>#DIV/0!</v>
      </c>
      <c r="H15" s="33" t="e">
        <f>SUMPRODUCT((D15:G15)*(D3:G3))</f>
        <v>#DIV/0!</v>
      </c>
      <c r="I15" s="87" t="e">
        <f t="shared" si="0"/>
        <v>#DIV/0!</v>
      </c>
    </row>
    <row r="16" spans="1:10" ht="16.5" customHeight="1">
      <c r="A16" s="55" t="str">
        <f>資訊總覽!A15</f>
        <v>13</v>
      </c>
      <c r="B16" s="56">
        <f>資訊總覽!B15</f>
        <v>0</v>
      </c>
      <c r="C16" s="30"/>
      <c r="D16" s="32" t="e">
        <f>期中作業成績!X15</f>
        <v>#DIV/0!</v>
      </c>
      <c r="E16" s="32" t="e">
        <f>期中小考成績!K15</f>
        <v>#DIV/0!</v>
      </c>
      <c r="F16" s="32" t="e">
        <f>期中平常成績!J15</f>
        <v>#DIV/0!</v>
      </c>
      <c r="G16" s="32" t="e">
        <f>期中月考成績!D15</f>
        <v>#DIV/0!</v>
      </c>
      <c r="H16" s="34" t="e">
        <f>SUMPRODUCT((D16:G16)*(D3:G3))</f>
        <v>#DIV/0!</v>
      </c>
      <c r="I16" s="88" t="e">
        <f t="shared" si="0"/>
        <v>#DIV/0!</v>
      </c>
    </row>
    <row r="17" spans="1:9" ht="16.5" customHeight="1">
      <c r="A17" s="54" t="str">
        <f>資訊總覽!A16</f>
        <v>14</v>
      </c>
      <c r="B17" s="4">
        <f>資訊總覽!B16</f>
        <v>0</v>
      </c>
      <c r="C17" s="29"/>
      <c r="D17" s="33" t="e">
        <f>期中作業成績!X16</f>
        <v>#DIV/0!</v>
      </c>
      <c r="E17" s="33" t="e">
        <f>期中小考成績!K16</f>
        <v>#DIV/0!</v>
      </c>
      <c r="F17" s="33" t="e">
        <f>期中平常成績!J16</f>
        <v>#DIV/0!</v>
      </c>
      <c r="G17" s="33" t="e">
        <f>期中月考成績!D16</f>
        <v>#DIV/0!</v>
      </c>
      <c r="H17" s="33" t="e">
        <f>SUMPRODUCT((D17:G17)*(D3:G3))</f>
        <v>#DIV/0!</v>
      </c>
      <c r="I17" s="87" t="e">
        <f t="shared" si="0"/>
        <v>#DIV/0!</v>
      </c>
    </row>
    <row r="18" spans="1:9" ht="16.5" customHeight="1">
      <c r="A18" s="55" t="str">
        <f>資訊總覽!A17</f>
        <v>15</v>
      </c>
      <c r="B18" s="56">
        <f>資訊總覽!B17</f>
        <v>0</v>
      </c>
      <c r="C18" s="30"/>
      <c r="D18" s="32" t="e">
        <f>期中作業成績!X17</f>
        <v>#DIV/0!</v>
      </c>
      <c r="E18" s="32" t="e">
        <f>期中小考成績!K17</f>
        <v>#DIV/0!</v>
      </c>
      <c r="F18" s="32" t="e">
        <f>期中平常成績!J17</f>
        <v>#DIV/0!</v>
      </c>
      <c r="G18" s="32" t="e">
        <f>期中月考成績!D17</f>
        <v>#DIV/0!</v>
      </c>
      <c r="H18" s="34" t="e">
        <f>SUMPRODUCT((D18:G18)*(D3:G3))</f>
        <v>#DIV/0!</v>
      </c>
      <c r="I18" s="88" t="e">
        <f t="shared" si="0"/>
        <v>#DIV/0!</v>
      </c>
    </row>
    <row r="19" spans="1:9" ht="16.5" customHeight="1">
      <c r="A19" s="54" t="str">
        <f>資訊總覽!A18</f>
        <v>16</v>
      </c>
      <c r="B19" s="4">
        <f>資訊總覽!B18</f>
        <v>0</v>
      </c>
      <c r="C19" s="29"/>
      <c r="D19" s="33" t="e">
        <f>期中作業成績!X18</f>
        <v>#DIV/0!</v>
      </c>
      <c r="E19" s="33" t="e">
        <f>期中小考成績!K18</f>
        <v>#DIV/0!</v>
      </c>
      <c r="F19" s="33" t="e">
        <f>期中平常成績!J18</f>
        <v>#DIV/0!</v>
      </c>
      <c r="G19" s="33" t="e">
        <f>期中月考成績!D18</f>
        <v>#DIV/0!</v>
      </c>
      <c r="H19" s="33" t="e">
        <f>SUMPRODUCT((D19:G19)*(D3:G3))</f>
        <v>#DIV/0!</v>
      </c>
      <c r="I19" s="87" t="e">
        <f t="shared" si="0"/>
        <v>#DIV/0!</v>
      </c>
    </row>
    <row r="20" spans="1:9" ht="16.5" customHeight="1">
      <c r="A20" s="55" t="str">
        <f>資訊總覽!A19</f>
        <v>21</v>
      </c>
      <c r="B20" s="56">
        <f>資訊總覽!B19</f>
        <v>0</v>
      </c>
      <c r="C20" s="30"/>
      <c r="D20" s="32" t="e">
        <f>期中作業成績!X19</f>
        <v>#DIV/0!</v>
      </c>
      <c r="E20" s="32" t="e">
        <f>期中小考成績!K19</f>
        <v>#DIV/0!</v>
      </c>
      <c r="F20" s="32" t="e">
        <f>期中平常成績!J19</f>
        <v>#DIV/0!</v>
      </c>
      <c r="G20" s="32" t="e">
        <f>期中月考成績!D19</f>
        <v>#DIV/0!</v>
      </c>
      <c r="H20" s="34" t="e">
        <f>SUMPRODUCT((D20:G20)*(D3:G3))</f>
        <v>#DIV/0!</v>
      </c>
      <c r="I20" s="88" t="e">
        <f t="shared" si="0"/>
        <v>#DIV/0!</v>
      </c>
    </row>
    <row r="21" spans="1:9" ht="16.5" customHeight="1">
      <c r="A21" s="54" t="str">
        <f>資訊總覽!A20</f>
        <v>23</v>
      </c>
      <c r="B21" s="4">
        <f>資訊總覽!B20</f>
        <v>0</v>
      </c>
      <c r="C21" s="29"/>
      <c r="D21" s="33" t="e">
        <f>期中作業成績!X20</f>
        <v>#DIV/0!</v>
      </c>
      <c r="E21" s="33" t="e">
        <f>期中小考成績!K20</f>
        <v>#DIV/0!</v>
      </c>
      <c r="F21" s="33" t="e">
        <f>期中平常成績!J20</f>
        <v>#DIV/0!</v>
      </c>
      <c r="G21" s="33" t="e">
        <f>期中月考成績!D20</f>
        <v>#DIV/0!</v>
      </c>
      <c r="H21" s="33" t="e">
        <f>SUMPRODUCT((D21:G21)*(D3:G3))</f>
        <v>#DIV/0!</v>
      </c>
      <c r="I21" s="87" t="e">
        <f t="shared" si="0"/>
        <v>#DIV/0!</v>
      </c>
    </row>
    <row r="22" spans="1:9" ht="16.5" customHeight="1">
      <c r="A22" s="55" t="str">
        <f>資訊總覽!A21</f>
        <v>24</v>
      </c>
      <c r="B22" s="56">
        <f>資訊總覽!B21</f>
        <v>0</v>
      </c>
      <c r="C22" s="30"/>
      <c r="D22" s="32" t="e">
        <f>期中作業成績!X21</f>
        <v>#DIV/0!</v>
      </c>
      <c r="E22" s="32" t="e">
        <f>期中小考成績!K21</f>
        <v>#DIV/0!</v>
      </c>
      <c r="F22" s="32" t="e">
        <f>期中平常成績!J21</f>
        <v>#DIV/0!</v>
      </c>
      <c r="G22" s="32" t="e">
        <f>期中月考成績!D21</f>
        <v>#DIV/0!</v>
      </c>
      <c r="H22" s="34" t="e">
        <f>SUMPRODUCT((D22:G22)*(D3:G3))</f>
        <v>#DIV/0!</v>
      </c>
      <c r="I22" s="88" t="e">
        <f t="shared" si="0"/>
        <v>#DIV/0!</v>
      </c>
    </row>
    <row r="23" spans="1:9" ht="16.5" customHeight="1">
      <c r="A23" s="54" t="str">
        <f>資訊總覽!A22</f>
        <v>25</v>
      </c>
      <c r="B23" s="4">
        <f>資訊總覽!B22</f>
        <v>0</v>
      </c>
      <c r="C23" s="29"/>
      <c r="D23" s="33" t="e">
        <f>期中作業成績!X22</f>
        <v>#DIV/0!</v>
      </c>
      <c r="E23" s="33" t="e">
        <f>期中小考成績!K22</f>
        <v>#DIV/0!</v>
      </c>
      <c r="F23" s="33" t="e">
        <f>期中平常成績!J22</f>
        <v>#DIV/0!</v>
      </c>
      <c r="G23" s="33" t="e">
        <f>期中月考成績!D22</f>
        <v>#DIV/0!</v>
      </c>
      <c r="H23" s="33" t="e">
        <f>SUMPRODUCT((D23:G23)*(D3:G3))</f>
        <v>#DIV/0!</v>
      </c>
      <c r="I23" s="87" t="e">
        <f t="shared" si="0"/>
        <v>#DIV/0!</v>
      </c>
    </row>
    <row r="24" spans="1:9" ht="16.5" customHeight="1">
      <c r="A24" s="55" t="str">
        <f>資訊總覽!A23</f>
        <v>26</v>
      </c>
      <c r="B24" s="56">
        <f>資訊總覽!B23</f>
        <v>0</v>
      </c>
      <c r="C24" s="30"/>
      <c r="D24" s="32" t="e">
        <f>期中作業成績!X23</f>
        <v>#DIV/0!</v>
      </c>
      <c r="E24" s="32" t="e">
        <f>期中小考成績!K23</f>
        <v>#DIV/0!</v>
      </c>
      <c r="F24" s="32" t="e">
        <f>期中平常成績!J23</f>
        <v>#DIV/0!</v>
      </c>
      <c r="G24" s="32" t="e">
        <f>期中月考成績!D23</f>
        <v>#DIV/0!</v>
      </c>
      <c r="H24" s="34" t="e">
        <f>SUMPRODUCT((D24:G24)*(D3:G3))</f>
        <v>#DIV/0!</v>
      </c>
      <c r="I24" s="88" t="e">
        <f t="shared" si="0"/>
        <v>#DIV/0!</v>
      </c>
    </row>
    <row r="25" spans="1:9" ht="16.5" customHeight="1">
      <c r="A25" s="54" t="str">
        <f>資訊總覽!A24</f>
        <v>27</v>
      </c>
      <c r="B25" s="4">
        <f>資訊總覽!B24</f>
        <v>0</v>
      </c>
      <c r="C25" s="29"/>
      <c r="D25" s="33" t="e">
        <f>期中作業成績!X24</f>
        <v>#DIV/0!</v>
      </c>
      <c r="E25" s="33" t="e">
        <f>期中小考成績!K24</f>
        <v>#DIV/0!</v>
      </c>
      <c r="F25" s="33" t="e">
        <f>期中平常成績!J24</f>
        <v>#DIV/0!</v>
      </c>
      <c r="G25" s="33" t="e">
        <f>期中月考成績!D24</f>
        <v>#DIV/0!</v>
      </c>
      <c r="H25" s="33" t="e">
        <f>SUMPRODUCT((D25:G25)*(D3:G3))</f>
        <v>#DIV/0!</v>
      </c>
      <c r="I25" s="87" t="e">
        <f t="shared" si="0"/>
        <v>#DIV/0!</v>
      </c>
    </row>
    <row r="26" spans="1:9" ht="16.5" customHeight="1">
      <c r="A26" s="55" t="str">
        <f>資訊總覽!A25</f>
        <v>28</v>
      </c>
      <c r="B26" s="56">
        <f>資訊總覽!B25</f>
        <v>0</v>
      </c>
      <c r="C26" s="30"/>
      <c r="D26" s="32" t="e">
        <f>期中作業成績!X25</f>
        <v>#DIV/0!</v>
      </c>
      <c r="E26" s="32" t="e">
        <f>期中小考成績!K25</f>
        <v>#DIV/0!</v>
      </c>
      <c r="F26" s="32" t="e">
        <f>期中平常成績!J25</f>
        <v>#DIV/0!</v>
      </c>
      <c r="G26" s="32" t="e">
        <f>期中月考成績!D25</f>
        <v>#DIV/0!</v>
      </c>
      <c r="H26" s="34" t="e">
        <f>SUMPRODUCT((D26:G26)*(D3:G3))</f>
        <v>#DIV/0!</v>
      </c>
      <c r="I26" s="88" t="e">
        <f t="shared" si="0"/>
        <v>#DIV/0!</v>
      </c>
    </row>
    <row r="27" spans="1:9" ht="16.5" customHeight="1">
      <c r="A27" s="54" t="str">
        <f>資訊總覽!A26</f>
        <v>29</v>
      </c>
      <c r="B27" s="4">
        <f>資訊總覽!B26</f>
        <v>0</v>
      </c>
      <c r="C27" s="29"/>
      <c r="D27" s="33" t="e">
        <f>期中作業成績!X26</f>
        <v>#DIV/0!</v>
      </c>
      <c r="E27" s="33" t="e">
        <f>期中小考成績!K26</f>
        <v>#DIV/0!</v>
      </c>
      <c r="F27" s="33" t="e">
        <f>期中平常成績!J26</f>
        <v>#DIV/0!</v>
      </c>
      <c r="G27" s="33" t="e">
        <f>期中月考成績!D26</f>
        <v>#DIV/0!</v>
      </c>
      <c r="H27" s="33" t="e">
        <f>SUMPRODUCT((D27:G27)*(D3:G3))</f>
        <v>#DIV/0!</v>
      </c>
      <c r="I27" s="87" t="e">
        <f t="shared" si="0"/>
        <v>#DIV/0!</v>
      </c>
    </row>
    <row r="28" spans="1:9" ht="16.5" customHeight="1">
      <c r="A28" s="55" t="str">
        <f>資訊總覽!A27</f>
        <v>30</v>
      </c>
      <c r="B28" s="56">
        <f>資訊總覽!B27</f>
        <v>0</v>
      </c>
      <c r="C28" s="30"/>
      <c r="D28" s="32" t="e">
        <f>期中作業成績!X27</f>
        <v>#DIV/0!</v>
      </c>
      <c r="E28" s="32" t="e">
        <f>期中小考成績!K27</f>
        <v>#DIV/0!</v>
      </c>
      <c r="F28" s="32" t="e">
        <f>期中平常成績!J27</f>
        <v>#DIV/0!</v>
      </c>
      <c r="G28" s="32" t="e">
        <f>期中月考成績!D27</f>
        <v>#DIV/0!</v>
      </c>
      <c r="H28" s="34" t="e">
        <f>SUMPRODUCT((D28:G28)*(D3:G3))</f>
        <v>#DIV/0!</v>
      </c>
      <c r="I28" s="88" t="e">
        <f t="shared" si="0"/>
        <v>#DIV/0!</v>
      </c>
    </row>
    <row r="29" spans="1:9" ht="16.5" customHeight="1">
      <c r="A29" s="54" t="str">
        <f>資訊總覽!A28</f>
        <v>31</v>
      </c>
      <c r="B29" s="4">
        <f>資訊總覽!B28</f>
        <v>0</v>
      </c>
      <c r="C29" s="29"/>
      <c r="D29" s="33" t="e">
        <f>期中作業成績!X28</f>
        <v>#DIV/0!</v>
      </c>
      <c r="E29" s="33" t="e">
        <f>期中小考成績!K28</f>
        <v>#DIV/0!</v>
      </c>
      <c r="F29" s="33" t="e">
        <f>期中平常成績!J28</f>
        <v>#DIV/0!</v>
      </c>
      <c r="G29" s="33" t="e">
        <f>期中月考成績!D28</f>
        <v>#DIV/0!</v>
      </c>
      <c r="H29" s="33" t="e">
        <f>SUMPRODUCT((D29:G29)*(D3:G3))</f>
        <v>#DIV/0!</v>
      </c>
      <c r="I29" s="87" t="e">
        <f t="shared" si="0"/>
        <v>#DIV/0!</v>
      </c>
    </row>
    <row r="30" spans="1:9" ht="16.5" customHeight="1" thickBot="1">
      <c r="A30" s="57" t="str">
        <f>資訊總覽!A29</f>
        <v>32</v>
      </c>
      <c r="B30" s="58">
        <f>資訊總覽!B29</f>
        <v>0</v>
      </c>
      <c r="C30" s="31"/>
      <c r="D30" s="35" t="e">
        <f>期中作業成績!X29</f>
        <v>#DIV/0!</v>
      </c>
      <c r="E30" s="35" t="e">
        <f>期中小考成績!K29</f>
        <v>#DIV/0!</v>
      </c>
      <c r="F30" s="35" t="e">
        <f>期中平常成績!J29</f>
        <v>#DIV/0!</v>
      </c>
      <c r="G30" s="35" t="e">
        <f>期中月考成績!D29</f>
        <v>#DIV/0!</v>
      </c>
      <c r="H30" s="34" t="e">
        <f>SUMPRODUCT((D30:G30)*(D3:G3))</f>
        <v>#DIV/0!</v>
      </c>
      <c r="I30" s="89" t="e">
        <f t="shared" si="0"/>
        <v>#DIV/0!</v>
      </c>
    </row>
    <row r="31" spans="1:9" ht="16.5" customHeight="1" thickBot="1">
      <c r="A31" s="20"/>
      <c r="B31" s="21"/>
      <c r="C31" s="21"/>
      <c r="D31" s="22"/>
      <c r="E31" s="22"/>
      <c r="F31" s="22"/>
      <c r="G31" s="22"/>
      <c r="H31" s="23"/>
      <c r="I31" s="24"/>
    </row>
    <row r="32" spans="1:9" ht="16.5" customHeight="1">
      <c r="A32" s="90"/>
      <c r="B32" s="27"/>
      <c r="C32" s="75" t="s">
        <v>35</v>
      </c>
      <c r="D32" s="207"/>
      <c r="E32" s="211"/>
      <c r="F32" s="211"/>
      <c r="G32" s="211"/>
      <c r="H32" s="213"/>
      <c r="I32" s="26"/>
    </row>
    <row r="33" spans="1:8" ht="16.5" customHeight="1" thickBot="1">
      <c r="A33" s="91"/>
      <c r="B33" s="60" t="s">
        <v>59</v>
      </c>
      <c r="C33" s="77"/>
      <c r="D33" s="208"/>
      <c r="E33" s="212"/>
      <c r="F33" s="212"/>
      <c r="G33" s="212"/>
      <c r="H33" s="214"/>
    </row>
    <row r="34" spans="1:8" ht="16.5" customHeight="1" thickTop="1">
      <c r="A34" s="91"/>
      <c r="B34" s="209">
        <v>100</v>
      </c>
      <c r="C34" s="210"/>
      <c r="D34" s="93">
        <f>COUNTIF(D$4:D$30,"=100")</f>
        <v>0</v>
      </c>
      <c r="E34" s="94">
        <f>COUNTIF(E$4:E$30,"=100")</f>
        <v>0</v>
      </c>
      <c r="F34" s="94">
        <f>COUNTIF(F$4:F$30,"=100")</f>
        <v>0</v>
      </c>
      <c r="G34" s="94">
        <f>COUNTIF(G$4:G$30,"=100")</f>
        <v>0</v>
      </c>
      <c r="H34" s="86">
        <f>COUNTIF(H$4:H$30,"=100")</f>
        <v>0</v>
      </c>
    </row>
    <row r="35" spans="1:8" ht="16.5" customHeight="1">
      <c r="A35" s="91"/>
      <c r="B35" s="201" t="s">
        <v>57</v>
      </c>
      <c r="C35" s="202"/>
      <c r="D35" s="93">
        <f>COUNTIF(D$4:D$30,"&gt;=90")-COUNTIF(D$4:D$30,"=100")</f>
        <v>0</v>
      </c>
      <c r="E35" s="95">
        <f>COUNTIF(E$4:E$30,"&gt;=90")-COUNTIF(E$4:E$30,"=100")</f>
        <v>0</v>
      </c>
      <c r="F35" s="95">
        <f>COUNTIF(F$4:F$30,"&gt;=90")-COUNTIF(F$4:F$30,"=100")</f>
        <v>0</v>
      </c>
      <c r="G35" s="95">
        <f>COUNTIF(G$4:G$30,"&gt;=90")-COUNTIF(G$4:G$30,"=100")</f>
        <v>0</v>
      </c>
      <c r="H35" s="88">
        <f>COUNTIF(H$4:H$30,"&gt;=90")-COUNTIF(H$4:H$30,"=100")</f>
        <v>0</v>
      </c>
    </row>
    <row r="36" spans="1:8" ht="16.5" customHeight="1">
      <c r="A36" s="91"/>
      <c r="B36" s="201" t="s">
        <v>28</v>
      </c>
      <c r="C36" s="202"/>
      <c r="D36" s="96">
        <f>COUNTIF(D$4:D$30,"&gt;=80")-COUNTIF(D$4:D$30,"&gt;=90")</f>
        <v>0</v>
      </c>
      <c r="E36" s="95">
        <f>COUNTIF(E$4:E$30,"&gt;=80")-COUNTIF(E$4:E$30,"&gt;=90")</f>
        <v>0</v>
      </c>
      <c r="F36" s="95">
        <f>COUNTIF(F$4:F$30,"&gt;=80")-COUNTIF(F$4:F$30,"&gt;=90")</f>
        <v>0</v>
      </c>
      <c r="G36" s="95">
        <f>COUNTIF(G$4:G$30,"&gt;=80")-COUNTIF(G$4:G$30,"&gt;=90")</f>
        <v>0</v>
      </c>
      <c r="H36" s="88">
        <f>COUNTIF(H$4:H$30,"&gt;=80")-COUNTIF(H$4:H$30,"&gt;=90")</f>
        <v>0</v>
      </c>
    </row>
    <row r="37" spans="1:8" ht="16.5" customHeight="1">
      <c r="A37" s="91"/>
      <c r="B37" s="201" t="s">
        <v>29</v>
      </c>
      <c r="C37" s="202"/>
      <c r="D37" s="96">
        <f>COUNTIF(D$4:D$30,"&gt;=70")-COUNTIF(D$4:D$30,"&gt;=80")</f>
        <v>0</v>
      </c>
      <c r="E37" s="95">
        <f>COUNTIF(E$4:E$30,"&gt;=70")-COUNTIF(E$4:E$30,"&gt;=80")</f>
        <v>0</v>
      </c>
      <c r="F37" s="95">
        <f>COUNTIF(F$4:F$30,"&gt;=70")-COUNTIF(F$4:F$30,"&gt;=80")</f>
        <v>0</v>
      </c>
      <c r="G37" s="95">
        <f>COUNTIF(G$4:G$30,"&gt;=70")-COUNTIF(G$4:G$30,"&gt;=80")</f>
        <v>0</v>
      </c>
      <c r="H37" s="88">
        <f>COUNTIF(H$4:H$30,"&gt;=70")-COUNTIF(H$4:H$30,"&gt;=80")</f>
        <v>0</v>
      </c>
    </row>
    <row r="38" spans="1:8" ht="16.5" customHeight="1">
      <c r="A38" s="91"/>
      <c r="B38" s="201" t="s">
        <v>30</v>
      </c>
      <c r="C38" s="202"/>
      <c r="D38" s="96">
        <f>COUNTIF(D$4:D$30,"&gt;=60")-COUNTIF(D$4:D$30,"&gt;=70")</f>
        <v>0</v>
      </c>
      <c r="E38" s="95">
        <f>COUNTIF(E$4:E$30,"&gt;=60")-COUNTIF(E$4:E$30,"&gt;=70")</f>
        <v>0</v>
      </c>
      <c r="F38" s="95">
        <f>COUNTIF(F$4:F$30,"&gt;=60")-COUNTIF(F$4:F$30,"&gt;=70")</f>
        <v>0</v>
      </c>
      <c r="G38" s="95">
        <f>COUNTIF(G$4:G$30,"&gt;=60")-COUNTIF(G$4:G$30,"&gt;=70")</f>
        <v>0</v>
      </c>
      <c r="H38" s="88">
        <f>COUNTIF(H$4:H$30,"&gt;=60")-COUNTIF(H$4:H$30,"&gt;=70")</f>
        <v>0</v>
      </c>
    </row>
    <row r="39" spans="1:8" ht="16.5" customHeight="1">
      <c r="A39" s="91"/>
      <c r="B39" s="201" t="s">
        <v>34</v>
      </c>
      <c r="C39" s="202"/>
      <c r="D39" s="96">
        <f>COUNTIF(D$4:D$30,"&lt;60")</f>
        <v>0</v>
      </c>
      <c r="E39" s="95">
        <f>COUNTIF(E$4:E$30,"&lt;60")</f>
        <v>0</v>
      </c>
      <c r="F39" s="95">
        <f>COUNTIF(F$4:F$30,"&lt;60")</f>
        <v>0</v>
      </c>
      <c r="G39" s="95">
        <f>COUNTIF(G$4:G$30,"&lt;60")</f>
        <v>0</v>
      </c>
      <c r="H39" s="88">
        <f>COUNTIF(H$4:H$30,"&lt;60")</f>
        <v>0</v>
      </c>
    </row>
    <row r="40" spans="1:8" ht="16.5" customHeight="1" thickBot="1">
      <c r="A40" s="91"/>
      <c r="B40" s="203" t="s">
        <v>31</v>
      </c>
      <c r="C40" s="204"/>
      <c r="D40" s="97">
        <f t="shared" ref="D40:H40" si="1">SUM(D34:D39)</f>
        <v>0</v>
      </c>
      <c r="E40" s="98">
        <f t="shared" si="1"/>
        <v>0</v>
      </c>
      <c r="F40" s="98">
        <f t="shared" si="1"/>
        <v>0</v>
      </c>
      <c r="G40" s="98">
        <f t="shared" si="1"/>
        <v>0</v>
      </c>
      <c r="H40" s="99">
        <f t="shared" si="1"/>
        <v>0</v>
      </c>
    </row>
    <row r="41" spans="1:8" ht="16.5" customHeight="1">
      <c r="A41" s="91"/>
      <c r="B41" s="205" t="s">
        <v>32</v>
      </c>
      <c r="C41" s="206"/>
      <c r="D41" s="100" t="e">
        <f>AVERAGE(D4:D30)</f>
        <v>#DIV/0!</v>
      </c>
      <c r="E41" s="101" t="e">
        <f>AVERAGE(E4:E30)</f>
        <v>#DIV/0!</v>
      </c>
      <c r="F41" s="101" t="e">
        <f>AVERAGE(F4:F30)</f>
        <v>#DIV/0!</v>
      </c>
      <c r="G41" s="101" t="e">
        <f>AVERAGE(G4:G30)</f>
        <v>#DIV/0!</v>
      </c>
      <c r="H41" s="102" t="e">
        <f>AVERAGE(H4:H30)</f>
        <v>#DIV/0!</v>
      </c>
    </row>
    <row r="42" spans="1:8" ht="16.5" customHeight="1" thickBot="1">
      <c r="A42" s="92"/>
      <c r="B42" s="203" t="s">
        <v>33</v>
      </c>
      <c r="C42" s="204"/>
      <c r="D42" s="103" t="e">
        <f>STDEV(D4:D30)</f>
        <v>#DIV/0!</v>
      </c>
      <c r="E42" s="104" t="e">
        <f>STDEV(E4:E30)</f>
        <v>#DIV/0!</v>
      </c>
      <c r="F42" s="104" t="e">
        <f>STDEV(F4:F30)</f>
        <v>#DIV/0!</v>
      </c>
      <c r="G42" s="104" t="e">
        <f>STDEV(G4:G30)</f>
        <v>#DIV/0!</v>
      </c>
      <c r="H42" s="105" t="e">
        <f>STDEV(H4:H30)</f>
        <v>#DIV/0!</v>
      </c>
    </row>
    <row r="43" spans="1:8" ht="16.5" customHeight="1"/>
    <row r="44" spans="1:8" ht="16.5" customHeight="1"/>
    <row r="45" spans="1:8" ht="16.5" customHeight="1"/>
    <row r="46" spans="1:8" ht="16.5" customHeight="1"/>
    <row r="47" spans="1:8" ht="16.5" customHeight="1"/>
    <row r="48" spans="1: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  <row r="522" ht="16.5" customHeight="1"/>
  </sheetData>
  <mergeCells count="16">
    <mergeCell ref="E32:E33"/>
    <mergeCell ref="F32:F33"/>
    <mergeCell ref="G32:G33"/>
    <mergeCell ref="H32:H33"/>
    <mergeCell ref="A1:D1"/>
    <mergeCell ref="E1:H1"/>
    <mergeCell ref="B39:C39"/>
    <mergeCell ref="B40:C40"/>
    <mergeCell ref="B41:C41"/>
    <mergeCell ref="B42:C42"/>
    <mergeCell ref="D32:D33"/>
    <mergeCell ref="B34:C34"/>
    <mergeCell ref="B35:C35"/>
    <mergeCell ref="B36:C36"/>
    <mergeCell ref="B37:C37"/>
    <mergeCell ref="B38:C38"/>
  </mergeCells>
  <phoneticPr fontId="2" type="noConversion"/>
  <conditionalFormatting sqref="D4:H31">
    <cfRule type="cellIs" dxfId="17" priority="123" operator="lessThan">
      <formula>60</formula>
    </cfRule>
    <cfRule type="cellIs" dxfId="16" priority="124" operator="greaterThanOrEqual">
      <formula>90</formula>
    </cfRule>
  </conditionalFormatting>
  <conditionalFormatting sqref="I4:I31">
    <cfRule type="top10" dxfId="15" priority="1" bottom="1" rank="6"/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DFEC9-3E0F-4858-AA12-105E84ADEB13}">
  <dimension ref="A1:J521"/>
  <sheetViews>
    <sheetView zoomScaleNormal="100" zoomScaleSheetLayoutView="125" workbookViewId="0">
      <selection sqref="A1:D1"/>
    </sheetView>
  </sheetViews>
  <sheetFormatPr defaultRowHeight="17"/>
  <cols>
    <col min="1" max="1" width="8.7265625" customWidth="1"/>
    <col min="2" max="2" width="9.7265625" customWidth="1"/>
    <col min="3" max="3" width="10.81640625" customWidth="1"/>
    <col min="4" max="6" width="8.7265625" customWidth="1"/>
    <col min="7" max="7" width="10.7265625" customWidth="1"/>
    <col min="8" max="8" width="8.7265625" customWidth="1"/>
  </cols>
  <sheetData>
    <row r="1" spans="1:10" ht="18.5" thickBot="1">
      <c r="A1" s="215" t="str">
        <f>HYPERLINK("#目錄!A1",資訊總覽!C1)</f>
        <v>新上國小 603班</v>
      </c>
      <c r="B1" s="218"/>
      <c r="C1" s="218"/>
      <c r="D1" s="218"/>
      <c r="E1" s="196" t="str">
        <f ca="1">MID(CELL("filename",A1),FIND("]",CELL("filename",A1))+1,255)</f>
        <v>期中個人成績</v>
      </c>
      <c r="F1" s="196"/>
      <c r="G1" s="196"/>
      <c r="H1" s="63"/>
    </row>
    <row r="2" spans="1:10" ht="16.5" customHeight="1">
      <c r="A2" s="44" t="str">
        <f>資訊總覽!A2</f>
        <v>座號</v>
      </c>
      <c r="B2" s="45" t="str">
        <f>資訊總覽!B2</f>
        <v>姓名</v>
      </c>
      <c r="C2" s="47" t="str">
        <f>期中平均成績!D2</f>
        <v>作業</v>
      </c>
      <c r="D2" s="47" t="str">
        <f>期中平均成績!E2</f>
        <v>小考</v>
      </c>
      <c r="E2" s="47" t="str">
        <f>期中平均成績!F2</f>
        <v>平常</v>
      </c>
      <c r="F2" s="47" t="str">
        <f>期中平均成績!G2</f>
        <v>月考</v>
      </c>
      <c r="G2" s="48" t="str">
        <f>期中平均成績!H2</f>
        <v>平均</v>
      </c>
    </row>
    <row r="3" spans="1:10" ht="16.5" customHeight="1" thickBot="1">
      <c r="A3" s="49"/>
      <c r="B3" s="50"/>
      <c r="C3" s="51">
        <f>期中平均成績!D3</f>
        <v>0.2</v>
      </c>
      <c r="D3" s="51">
        <f>期中平均成績!E3</f>
        <v>0.2</v>
      </c>
      <c r="E3" s="51">
        <f>期中平均成績!F3</f>
        <v>0.1</v>
      </c>
      <c r="F3" s="51">
        <f>期中平均成績!G3</f>
        <v>0.5</v>
      </c>
      <c r="G3" s="53"/>
    </row>
    <row r="4" spans="1:10" ht="16.5" customHeight="1" thickTop="1" thickBot="1">
      <c r="A4" s="73" t="s">
        <v>66</v>
      </c>
      <c r="B4" s="64">
        <f>VLOOKUP(A4,期中平均成績,2)</f>
        <v>0</v>
      </c>
      <c r="C4" s="76" t="e">
        <f>VLOOKUP(A4,期中平均成績,4)</f>
        <v>#DIV/0!</v>
      </c>
      <c r="D4" s="65" t="e">
        <f>VLOOKUP(A4,期中平均成績,5)</f>
        <v>#DIV/0!</v>
      </c>
      <c r="E4" s="65" t="e">
        <f>VLOOKUP(A4,期中平均成績,6)</f>
        <v>#DIV/0!</v>
      </c>
      <c r="F4" s="65" t="e">
        <f>VLOOKUP(A4,期中平均成績,7)</f>
        <v>#DIV/0!</v>
      </c>
      <c r="G4" s="66" t="e">
        <f>VLOOKUP(A4,期中平均成績,8)</f>
        <v>#DIV/0!</v>
      </c>
    </row>
    <row r="5" spans="1:10" ht="16.5" customHeight="1">
      <c r="A5" s="59"/>
      <c r="B5" s="75" t="str">
        <f>期中平均成績!C32</f>
        <v>人數</v>
      </c>
      <c r="C5" s="220"/>
      <c r="D5" s="219"/>
      <c r="E5" s="211"/>
      <c r="F5" s="211"/>
      <c r="G5" s="213"/>
    </row>
    <row r="6" spans="1:10" ht="16.5" customHeight="1" thickBot="1">
      <c r="A6" s="60" t="str">
        <f>期中平均成績!B33</f>
        <v>組距</v>
      </c>
      <c r="B6" s="74"/>
      <c r="C6" s="221"/>
      <c r="D6" s="212"/>
      <c r="E6" s="212"/>
      <c r="F6" s="212"/>
      <c r="G6" s="214"/>
    </row>
    <row r="7" spans="1:10" ht="16.5" customHeight="1" thickTop="1">
      <c r="A7" s="222">
        <f>期中平均成績!B34</f>
        <v>100</v>
      </c>
      <c r="B7" s="223"/>
      <c r="C7" s="108">
        <f>期中平均成績!D34</f>
        <v>0</v>
      </c>
      <c r="D7" s="109">
        <f>期中平均成績!E34</f>
        <v>0</v>
      </c>
      <c r="E7" s="113">
        <f>期中平均成績!F34</f>
        <v>0</v>
      </c>
      <c r="F7" s="113">
        <f>期中平均成績!G34</f>
        <v>0</v>
      </c>
      <c r="G7" s="114">
        <f>期中平均成績!H34</f>
        <v>0</v>
      </c>
    </row>
    <row r="8" spans="1:10" ht="16.5" customHeight="1">
      <c r="A8" s="224" t="str">
        <f>期中平均成績!B35</f>
        <v>90~99</v>
      </c>
      <c r="B8" s="225"/>
      <c r="C8" s="108">
        <f>期中平均成績!D35</f>
        <v>0</v>
      </c>
      <c r="D8" s="112">
        <f>期中平均成績!E35</f>
        <v>0</v>
      </c>
      <c r="E8" s="113">
        <f>期中平均成績!F35</f>
        <v>0</v>
      </c>
      <c r="F8" s="116">
        <f>期中平均成績!G35</f>
        <v>0</v>
      </c>
      <c r="G8" s="114">
        <f>期中平均成績!H35</f>
        <v>0</v>
      </c>
      <c r="J8" s="70"/>
    </row>
    <row r="9" spans="1:10" ht="16.5" customHeight="1">
      <c r="A9" s="224" t="str">
        <f>期中平均成績!B36</f>
        <v>80~89</v>
      </c>
      <c r="B9" s="225"/>
      <c r="C9" s="115">
        <f>期中平均成績!D36</f>
        <v>0</v>
      </c>
      <c r="D9" s="112">
        <f>期中平均成績!E36</f>
        <v>0</v>
      </c>
      <c r="E9" s="116">
        <f>期中平均成績!F36</f>
        <v>0</v>
      </c>
      <c r="F9" s="116">
        <f>期中平均成績!G36</f>
        <v>0</v>
      </c>
      <c r="G9" s="117">
        <f>期中平均成績!H36</f>
        <v>0</v>
      </c>
    </row>
    <row r="10" spans="1:10" ht="16.5" customHeight="1">
      <c r="A10" s="224" t="str">
        <f>期中平均成績!B37</f>
        <v>70~79</v>
      </c>
      <c r="B10" s="225"/>
      <c r="C10" s="108">
        <f>期中平均成績!D37</f>
        <v>0</v>
      </c>
      <c r="D10" s="112">
        <f>期中平均成績!E37</f>
        <v>0</v>
      </c>
      <c r="E10" s="113">
        <f>期中平均成績!F37</f>
        <v>0</v>
      </c>
      <c r="F10" s="116">
        <f>期中平均成績!G37</f>
        <v>0</v>
      </c>
      <c r="G10" s="114">
        <f>期中平均成績!H37</f>
        <v>0</v>
      </c>
    </row>
    <row r="11" spans="1:10" ht="16.5" customHeight="1">
      <c r="A11" s="224" t="str">
        <f>期中平均成績!B38</f>
        <v>60~69</v>
      </c>
      <c r="B11" s="225"/>
      <c r="C11" s="115">
        <f>期中平均成績!D38</f>
        <v>0</v>
      </c>
      <c r="D11" s="112">
        <f>期中平均成績!E38</f>
        <v>0</v>
      </c>
      <c r="E11" s="116">
        <f>期中平均成績!F38</f>
        <v>0</v>
      </c>
      <c r="F11" s="116">
        <f>期中平均成績!G38</f>
        <v>0</v>
      </c>
      <c r="G11" s="117">
        <f>期中平均成績!H38</f>
        <v>0</v>
      </c>
    </row>
    <row r="12" spans="1:10" ht="16.5" customHeight="1">
      <c r="A12" s="224" t="str">
        <f>期中平均成績!B39</f>
        <v>0 ~ 59</v>
      </c>
      <c r="B12" s="225"/>
      <c r="C12" s="108">
        <f>期中平均成績!D39</f>
        <v>0</v>
      </c>
      <c r="D12" s="112">
        <f>期中平均成績!E39</f>
        <v>0</v>
      </c>
      <c r="E12" s="113">
        <f>期中平均成績!F39</f>
        <v>0</v>
      </c>
      <c r="F12" s="116">
        <f>期中平均成績!G39</f>
        <v>0</v>
      </c>
      <c r="G12" s="114">
        <f>期中平均成績!H39</f>
        <v>0</v>
      </c>
    </row>
    <row r="13" spans="1:10" ht="16.5" customHeight="1" thickBot="1">
      <c r="A13" s="216" t="str">
        <f>期中平均成績!B40</f>
        <v>總計</v>
      </c>
      <c r="B13" s="217"/>
      <c r="C13" s="118">
        <f>期中平均成績!D40</f>
        <v>0</v>
      </c>
      <c r="D13" s="119">
        <f>期中平均成績!E40</f>
        <v>0</v>
      </c>
      <c r="E13" s="120">
        <f>期中平均成績!F40</f>
        <v>0</v>
      </c>
      <c r="F13" s="120">
        <f>期中平均成績!G40</f>
        <v>0</v>
      </c>
      <c r="G13" s="121">
        <f>期中平均成績!H40</f>
        <v>0</v>
      </c>
    </row>
    <row r="14" spans="1:10" ht="16.5" customHeight="1">
      <c r="A14" s="224" t="str">
        <f>期中平均成績!B41</f>
        <v>平均值</v>
      </c>
      <c r="B14" s="225"/>
      <c r="C14" s="122" t="e">
        <f>期中平均成績!D41</f>
        <v>#DIV/0!</v>
      </c>
      <c r="D14" s="123" t="e">
        <f>期中平均成績!E41</f>
        <v>#DIV/0!</v>
      </c>
      <c r="E14" s="124" t="e">
        <f>期中平均成績!F41</f>
        <v>#DIV/0!</v>
      </c>
      <c r="F14" s="124" t="e">
        <f>期中平均成績!G41</f>
        <v>#DIV/0!</v>
      </c>
      <c r="G14" s="125" t="e">
        <f>期中平均成績!H41</f>
        <v>#DIV/0!</v>
      </c>
    </row>
    <row r="15" spans="1:10" ht="16.5" customHeight="1" thickBot="1">
      <c r="A15" s="216" t="str">
        <f>期中平均成績!B42</f>
        <v>標準差</v>
      </c>
      <c r="B15" s="217"/>
      <c r="C15" s="126" t="e">
        <f>期中平均成績!D42</f>
        <v>#DIV/0!</v>
      </c>
      <c r="D15" s="127" t="e">
        <f>期中平均成績!E42</f>
        <v>#DIV/0!</v>
      </c>
      <c r="E15" s="128" t="e">
        <f>期中平均成績!F42</f>
        <v>#DIV/0!</v>
      </c>
      <c r="F15" s="128" t="e">
        <f>期中平均成績!G42</f>
        <v>#DIV/0!</v>
      </c>
      <c r="G15" s="129" t="e">
        <f>期中平均成績!H42</f>
        <v>#DIV/0!</v>
      </c>
    </row>
    <row r="16" spans="1:10" ht="16.5" customHeight="1"/>
    <row r="17" spans="8:8" ht="16.5" customHeight="1"/>
    <row r="18" spans="8:8" ht="16.5" customHeight="1"/>
    <row r="19" spans="8:8" ht="16.5" customHeight="1"/>
    <row r="20" spans="8:8" ht="16.5" customHeight="1"/>
    <row r="21" spans="8:8" ht="16.5" customHeight="1"/>
    <row r="22" spans="8:8" ht="16.5" customHeight="1"/>
    <row r="23" spans="8:8" ht="16.5" customHeight="1"/>
    <row r="24" spans="8:8" ht="16.5" customHeight="1"/>
    <row r="25" spans="8:8" ht="16.5" customHeight="1"/>
    <row r="26" spans="8:8" ht="16.5" customHeight="1"/>
    <row r="27" spans="8:8" ht="16.5" customHeight="1"/>
    <row r="28" spans="8:8" ht="16.5" customHeight="1"/>
    <row r="29" spans="8:8" ht="16.5" customHeight="1"/>
    <row r="30" spans="8:8" ht="16.5" customHeight="1">
      <c r="H30" s="7"/>
    </row>
    <row r="31" spans="8:8" ht="16.5" customHeight="1"/>
    <row r="32" spans="8:8" ht="16.5" customHeight="1"/>
    <row r="33" ht="16.5" customHeight="1"/>
    <row r="34" ht="16.5" customHeight="1"/>
    <row r="35" ht="16.5" customHeight="1"/>
    <row r="36" ht="16.5" customHeight="1"/>
    <row r="37" ht="16.5" customHeight="1"/>
    <row r="38" ht="16.5" customHeight="1"/>
    <row r="39" ht="16.5" customHeight="1"/>
    <row r="40" ht="16.5" customHeight="1"/>
    <row r="41" ht="16.5" customHeight="1"/>
    <row r="42" ht="16.5" customHeight="1"/>
    <row r="43" ht="16.5" customHeight="1"/>
    <row r="44" ht="16.5" customHeight="1"/>
    <row r="45" ht="16.5" customHeight="1"/>
    <row r="46" ht="16.5" customHeight="1"/>
    <row r="47" ht="16.5" customHeight="1"/>
    <row r="48" ht="16.5" customHeight="1"/>
    <row r="49" ht="16.5" customHeight="1"/>
    <row r="50" ht="16.5" customHeight="1"/>
    <row r="51" ht="16.5" customHeight="1"/>
    <row r="52" ht="16.5" customHeight="1"/>
    <row r="53" ht="16.5" customHeight="1"/>
    <row r="54" ht="16.5" customHeight="1"/>
    <row r="55" ht="16.5" customHeight="1"/>
    <row r="56" ht="16.5" customHeight="1"/>
    <row r="57" ht="16.5" customHeight="1"/>
    <row r="58" ht="16.5" customHeight="1"/>
    <row r="59" ht="16.5" customHeight="1"/>
    <row r="60" ht="16.5" customHeight="1"/>
    <row r="61" ht="16.5" customHeight="1"/>
    <row r="62" ht="16.5" customHeight="1"/>
    <row r="63" ht="16.5" customHeight="1"/>
    <row r="64" ht="16.5" customHeight="1"/>
    <row r="65" ht="16.5" customHeight="1"/>
    <row r="66" ht="16.5" customHeight="1"/>
    <row r="67" ht="16.5" customHeight="1"/>
    <row r="68" ht="16.5" customHeight="1"/>
    <row r="69" ht="16.5" customHeight="1"/>
    <row r="70" ht="16.5" customHeight="1"/>
    <row r="71" ht="16.5" customHeight="1"/>
    <row r="72" ht="16.5" customHeight="1"/>
    <row r="73" ht="16.5" customHeight="1"/>
    <row r="74" ht="16.5" customHeight="1"/>
    <row r="75" ht="16.5" customHeight="1"/>
    <row r="76" ht="16.5" customHeight="1"/>
    <row r="77" ht="16.5" customHeight="1"/>
    <row r="78" ht="16.5" customHeight="1"/>
    <row r="79" ht="16.5" customHeight="1"/>
    <row r="80" ht="16.5" customHeight="1"/>
    <row r="81" ht="16.5" customHeight="1"/>
    <row r="82" ht="16.5" customHeight="1"/>
    <row r="83" ht="16.5" customHeight="1"/>
    <row r="84" ht="16.5" customHeight="1"/>
    <row r="85" ht="16.5" customHeight="1"/>
    <row r="86" ht="16.5" customHeight="1"/>
    <row r="87" ht="16.5" customHeight="1"/>
    <row r="88" ht="16.5" customHeight="1"/>
    <row r="89" ht="16.5" customHeight="1"/>
    <row r="90" ht="16.5" customHeight="1"/>
    <row r="91" ht="16.5" customHeight="1"/>
    <row r="92" ht="16.5" customHeight="1"/>
    <row r="93" ht="16.5" customHeight="1"/>
    <row r="94" ht="16.5" customHeight="1"/>
    <row r="95" ht="16.5" customHeight="1"/>
    <row r="96" ht="16.5" customHeight="1"/>
    <row r="97" ht="16.5" customHeight="1"/>
    <row r="98" ht="16.5" customHeight="1"/>
    <row r="99" ht="16.5" customHeight="1"/>
    <row r="100" ht="16.5" customHeight="1"/>
    <row r="101" ht="16.5" customHeight="1"/>
    <row r="102" ht="16.5" customHeight="1"/>
    <row r="103" ht="16.5" customHeight="1"/>
    <row r="104" ht="16.5" customHeight="1"/>
    <row r="105" ht="16.5" customHeight="1"/>
    <row r="106" ht="16.5" customHeight="1"/>
    <row r="107" ht="16.5" customHeight="1"/>
    <row r="108" ht="16.5" customHeight="1"/>
    <row r="109" ht="16.5" customHeight="1"/>
    <row r="110" ht="16.5" customHeight="1"/>
    <row r="111" ht="16.5" customHeight="1"/>
    <row r="112" ht="16.5" customHeight="1"/>
    <row r="113" ht="16.5" customHeight="1"/>
    <row r="114" ht="16.5" customHeight="1"/>
    <row r="115" ht="16.5" customHeight="1"/>
    <row r="116" ht="16.5" customHeight="1"/>
    <row r="117" ht="16.5" customHeight="1"/>
    <row r="118" ht="16.5" customHeight="1"/>
    <row r="119" ht="16.5" customHeight="1"/>
    <row r="120" ht="16.5" customHeight="1"/>
    <row r="121" ht="16.5" customHeight="1"/>
    <row r="122" ht="16.5" customHeight="1"/>
    <row r="123" ht="16.5" customHeight="1"/>
    <row r="124" ht="16.5" customHeight="1"/>
    <row r="125" ht="16.5" customHeight="1"/>
    <row r="126" ht="16.5" customHeight="1"/>
    <row r="127" ht="16.5" customHeight="1"/>
    <row r="128" ht="16.5" customHeight="1"/>
    <row r="129" ht="16.5" customHeight="1"/>
    <row r="130" ht="16.5" customHeight="1"/>
    <row r="131" ht="16.5" customHeight="1"/>
    <row r="132" ht="16.5" customHeight="1"/>
    <row r="133" ht="16.5" customHeight="1"/>
    <row r="134" ht="16.5" customHeight="1"/>
    <row r="135" ht="16.5" customHeight="1"/>
    <row r="136" ht="16.5" customHeight="1"/>
    <row r="137" ht="16.5" customHeight="1"/>
    <row r="138" ht="16.5" customHeight="1"/>
    <row r="139" ht="16.5" customHeight="1"/>
    <row r="140" ht="16.5" customHeight="1"/>
    <row r="141" ht="16.5" customHeight="1"/>
    <row r="142" ht="16.5" customHeight="1"/>
    <row r="143" ht="16.5" customHeight="1"/>
    <row r="144" ht="16.5" customHeight="1"/>
    <row r="145" ht="16.5" customHeight="1"/>
    <row r="146" ht="16.5" customHeight="1"/>
    <row r="147" ht="16.5" customHeight="1"/>
    <row r="148" ht="16.5" customHeight="1"/>
    <row r="149" ht="16.5" customHeight="1"/>
    <row r="150" ht="16.5" customHeight="1"/>
    <row r="151" ht="16.5" customHeight="1"/>
    <row r="152" ht="16.5" customHeight="1"/>
    <row r="153" ht="16.5" customHeight="1"/>
    <row r="154" ht="16.5" customHeight="1"/>
    <row r="155" ht="16.5" customHeight="1"/>
    <row r="156" ht="16.5" customHeight="1"/>
    <row r="157" ht="16.5" customHeight="1"/>
    <row r="158" ht="16.5" customHeight="1"/>
    <row r="159" ht="16.5" customHeight="1"/>
    <row r="160" ht="16.5" customHeight="1"/>
    <row r="161" ht="16.5" customHeight="1"/>
    <row r="162" ht="16.5" customHeight="1"/>
    <row r="163" ht="16.5" customHeight="1"/>
    <row r="164" ht="16.5" customHeight="1"/>
    <row r="165" ht="16.5" customHeight="1"/>
    <row r="166" ht="16.5" customHeight="1"/>
    <row r="167" ht="16.5" customHeight="1"/>
    <row r="168" ht="16.5" customHeight="1"/>
    <row r="169" ht="16.5" customHeight="1"/>
    <row r="170" ht="16.5" customHeight="1"/>
    <row r="171" ht="16.5" customHeight="1"/>
    <row r="172" ht="16.5" customHeight="1"/>
    <row r="173" ht="16.5" customHeight="1"/>
    <row r="174" ht="16.5" customHeight="1"/>
    <row r="175" ht="16.5" customHeight="1"/>
    <row r="176" ht="16.5" customHeight="1"/>
    <row r="177" ht="16.5" customHeight="1"/>
    <row r="178" ht="16.5" customHeight="1"/>
    <row r="179" ht="16.5" customHeight="1"/>
    <row r="180" ht="16.5" customHeight="1"/>
    <row r="181" ht="16.5" customHeight="1"/>
    <row r="182" ht="16.5" customHeight="1"/>
    <row r="183" ht="16.5" customHeight="1"/>
    <row r="184" ht="16.5" customHeight="1"/>
    <row r="185" ht="16.5" customHeight="1"/>
    <row r="186" ht="16.5" customHeight="1"/>
    <row r="187" ht="16.5" customHeight="1"/>
    <row r="188" ht="16.5" customHeight="1"/>
    <row r="189" ht="16.5" customHeight="1"/>
    <row r="190" ht="16.5" customHeight="1"/>
    <row r="191" ht="16.5" customHeight="1"/>
    <row r="192" ht="16.5" customHeight="1"/>
    <row r="193" ht="16.5" customHeight="1"/>
    <row r="194" ht="16.5" customHeight="1"/>
    <row r="195" ht="16.5" customHeight="1"/>
    <row r="196" ht="16.5" customHeight="1"/>
    <row r="197" ht="16.5" customHeight="1"/>
    <row r="198" ht="16.5" customHeight="1"/>
    <row r="199" ht="16.5" customHeight="1"/>
    <row r="200" ht="16.5" customHeight="1"/>
    <row r="201" ht="16.5" customHeight="1"/>
    <row r="202" ht="16.5" customHeight="1"/>
    <row r="203" ht="16.5" customHeight="1"/>
    <row r="204" ht="16.5" customHeight="1"/>
    <row r="205" ht="16.5" customHeight="1"/>
    <row r="206" ht="16.5" customHeight="1"/>
    <row r="207" ht="16.5" customHeight="1"/>
    <row r="208" ht="16.5" customHeight="1"/>
    <row r="209" ht="16.5" customHeight="1"/>
    <row r="210" ht="16.5" customHeight="1"/>
    <row r="211" ht="16.5" customHeight="1"/>
    <row r="212" ht="16.5" customHeight="1"/>
    <row r="213" ht="16.5" customHeight="1"/>
    <row r="214" ht="16.5" customHeight="1"/>
    <row r="215" ht="16.5" customHeight="1"/>
    <row r="216" ht="16.5" customHeight="1"/>
    <row r="217" ht="16.5" customHeight="1"/>
    <row r="218" ht="16.5" customHeight="1"/>
    <row r="219" ht="16.5" customHeight="1"/>
    <row r="220" ht="16.5" customHeight="1"/>
    <row r="221" ht="16.5" customHeight="1"/>
    <row r="222" ht="16.5" customHeight="1"/>
    <row r="223" ht="16.5" customHeight="1"/>
    <row r="224" ht="16.5" customHeight="1"/>
    <row r="225" ht="16.5" customHeight="1"/>
    <row r="226" ht="16.5" customHeight="1"/>
    <row r="227" ht="16.5" customHeight="1"/>
    <row r="228" ht="16.5" customHeight="1"/>
    <row r="229" ht="16.5" customHeight="1"/>
    <row r="230" ht="16.5" customHeight="1"/>
    <row r="231" ht="16.5" customHeight="1"/>
    <row r="232" ht="16.5" customHeight="1"/>
    <row r="233" ht="16.5" customHeight="1"/>
    <row r="234" ht="16.5" customHeight="1"/>
    <row r="235" ht="16.5" customHeight="1"/>
    <row r="236" ht="16.5" customHeight="1"/>
    <row r="237" ht="16.5" customHeight="1"/>
    <row r="238" ht="16.5" customHeight="1"/>
    <row r="239" ht="16.5" customHeight="1"/>
    <row r="240" ht="16.5" customHeight="1"/>
    <row r="241" ht="16.5" customHeight="1"/>
    <row r="242" ht="16.5" customHeight="1"/>
    <row r="243" ht="16.5" customHeight="1"/>
    <row r="244" ht="16.5" customHeight="1"/>
    <row r="245" ht="16.5" customHeight="1"/>
    <row r="246" ht="16.5" customHeight="1"/>
    <row r="247" ht="16.5" customHeight="1"/>
    <row r="248" ht="16.5" customHeight="1"/>
    <row r="249" ht="16.5" customHeight="1"/>
    <row r="250" ht="16.5" customHeight="1"/>
    <row r="251" ht="16.5" customHeight="1"/>
    <row r="252" ht="16.5" customHeight="1"/>
    <row r="253" ht="16.5" customHeight="1"/>
    <row r="254" ht="16.5" customHeight="1"/>
    <row r="255" ht="16.5" customHeight="1"/>
    <row r="256" ht="16.5" customHeight="1"/>
    <row r="257" ht="16.5" customHeight="1"/>
    <row r="258" ht="16.5" customHeight="1"/>
    <row r="259" ht="16.5" customHeight="1"/>
    <row r="260" ht="16.5" customHeight="1"/>
    <row r="261" ht="16.5" customHeight="1"/>
    <row r="262" ht="16.5" customHeight="1"/>
    <row r="263" ht="16.5" customHeight="1"/>
    <row r="264" ht="16.5" customHeight="1"/>
    <row r="265" ht="16.5" customHeight="1"/>
    <row r="266" ht="16.5" customHeight="1"/>
    <row r="267" ht="16.5" customHeight="1"/>
    <row r="268" ht="16.5" customHeight="1"/>
    <row r="269" ht="16.5" customHeight="1"/>
    <row r="270" ht="16.5" customHeight="1"/>
    <row r="271" ht="16.5" customHeight="1"/>
    <row r="272" ht="16.5" customHeight="1"/>
    <row r="273" ht="16.5" customHeight="1"/>
    <row r="274" ht="16.5" customHeight="1"/>
    <row r="275" ht="16.5" customHeight="1"/>
    <row r="276" ht="16.5" customHeight="1"/>
    <row r="277" ht="16.5" customHeight="1"/>
    <row r="278" ht="16.5" customHeight="1"/>
    <row r="279" ht="16.5" customHeight="1"/>
    <row r="280" ht="16.5" customHeight="1"/>
    <row r="281" ht="16.5" customHeight="1"/>
    <row r="282" ht="16.5" customHeight="1"/>
    <row r="283" ht="16.5" customHeight="1"/>
    <row r="284" ht="16.5" customHeight="1"/>
    <row r="285" ht="16.5" customHeight="1"/>
    <row r="286" ht="16.5" customHeight="1"/>
    <row r="287" ht="16.5" customHeight="1"/>
    <row r="288" ht="16.5" customHeight="1"/>
    <row r="289" ht="16.5" customHeight="1"/>
    <row r="290" ht="16.5" customHeight="1"/>
    <row r="291" ht="16.5" customHeight="1"/>
    <row r="292" ht="16.5" customHeight="1"/>
    <row r="293" ht="16.5" customHeight="1"/>
    <row r="294" ht="16.5" customHeight="1"/>
    <row r="295" ht="16.5" customHeight="1"/>
    <row r="296" ht="16.5" customHeight="1"/>
    <row r="297" ht="16.5" customHeight="1"/>
    <row r="298" ht="16.5" customHeight="1"/>
    <row r="299" ht="16.5" customHeight="1"/>
    <row r="300" ht="16.5" customHeight="1"/>
    <row r="301" ht="16.5" customHeight="1"/>
    <row r="302" ht="16.5" customHeight="1"/>
    <row r="303" ht="16.5" customHeight="1"/>
    <row r="304" ht="16.5" customHeight="1"/>
    <row r="305" ht="16.5" customHeight="1"/>
    <row r="306" ht="16.5" customHeight="1"/>
    <row r="307" ht="16.5" customHeight="1"/>
    <row r="308" ht="16.5" customHeight="1"/>
    <row r="309" ht="16.5" customHeight="1"/>
    <row r="310" ht="16.5" customHeight="1"/>
    <row r="311" ht="16.5" customHeight="1"/>
    <row r="312" ht="16.5" customHeight="1"/>
    <row r="313" ht="16.5" customHeight="1"/>
    <row r="314" ht="16.5" customHeight="1"/>
    <row r="315" ht="16.5" customHeight="1"/>
    <row r="316" ht="16.5" customHeight="1"/>
    <row r="317" ht="16.5" customHeight="1"/>
    <row r="318" ht="16.5" customHeight="1"/>
    <row r="319" ht="16.5" customHeight="1"/>
    <row r="320" ht="16.5" customHeight="1"/>
    <row r="321" ht="16.5" customHeight="1"/>
    <row r="322" ht="16.5" customHeight="1"/>
    <row r="323" ht="16.5" customHeight="1"/>
    <row r="324" ht="16.5" customHeight="1"/>
    <row r="325" ht="16.5" customHeight="1"/>
    <row r="326" ht="16.5" customHeight="1"/>
    <row r="327" ht="16.5" customHeight="1"/>
    <row r="328" ht="16.5" customHeight="1"/>
    <row r="329" ht="16.5" customHeight="1"/>
    <row r="330" ht="16.5" customHeight="1"/>
    <row r="331" ht="16.5" customHeight="1"/>
    <row r="332" ht="16.5" customHeight="1"/>
    <row r="333" ht="16.5" customHeight="1"/>
    <row r="334" ht="16.5" customHeight="1"/>
    <row r="335" ht="16.5" customHeight="1"/>
    <row r="336" ht="16.5" customHeight="1"/>
    <row r="337" ht="16.5" customHeight="1"/>
    <row r="338" ht="16.5" customHeight="1"/>
    <row r="339" ht="16.5" customHeight="1"/>
    <row r="340" ht="16.5" customHeight="1"/>
    <row r="341" ht="16.5" customHeight="1"/>
    <row r="342" ht="16.5" customHeight="1"/>
    <row r="343" ht="16.5" customHeight="1"/>
    <row r="344" ht="16.5" customHeight="1"/>
    <row r="345" ht="16.5" customHeight="1"/>
    <row r="346" ht="16.5" customHeight="1"/>
    <row r="347" ht="16.5" customHeight="1"/>
    <row r="348" ht="16.5" customHeight="1"/>
    <row r="349" ht="16.5" customHeight="1"/>
    <row r="350" ht="16.5" customHeight="1"/>
    <row r="351" ht="16.5" customHeight="1"/>
    <row r="352" ht="16.5" customHeight="1"/>
    <row r="353" ht="16.5" customHeight="1"/>
    <row r="354" ht="16.5" customHeight="1"/>
    <row r="355" ht="16.5" customHeight="1"/>
    <row r="356" ht="16.5" customHeight="1"/>
    <row r="357" ht="16.5" customHeight="1"/>
    <row r="358" ht="16.5" customHeight="1"/>
    <row r="359" ht="16.5" customHeight="1"/>
    <row r="360" ht="16.5" customHeight="1"/>
    <row r="361" ht="16.5" customHeight="1"/>
    <row r="362" ht="16.5" customHeight="1"/>
    <row r="363" ht="16.5" customHeight="1"/>
    <row r="364" ht="16.5" customHeight="1"/>
    <row r="365" ht="16.5" customHeight="1"/>
    <row r="366" ht="16.5" customHeight="1"/>
    <row r="367" ht="16.5" customHeight="1"/>
    <row r="368" ht="16.5" customHeight="1"/>
    <row r="369" ht="16.5" customHeight="1"/>
    <row r="370" ht="16.5" customHeight="1"/>
    <row r="371" ht="16.5" customHeight="1"/>
    <row r="372" ht="16.5" customHeight="1"/>
    <row r="373" ht="16.5" customHeight="1"/>
    <row r="374" ht="16.5" customHeight="1"/>
    <row r="375" ht="16.5" customHeight="1"/>
    <row r="376" ht="16.5" customHeight="1"/>
    <row r="377" ht="16.5" customHeight="1"/>
    <row r="378" ht="16.5" customHeight="1"/>
    <row r="379" ht="16.5" customHeight="1"/>
    <row r="380" ht="16.5" customHeight="1"/>
    <row r="381" ht="16.5" customHeight="1"/>
    <row r="382" ht="16.5" customHeight="1"/>
    <row r="383" ht="16.5" customHeight="1"/>
    <row r="384" ht="16.5" customHeight="1"/>
    <row r="385" ht="16.5" customHeight="1"/>
    <row r="386" ht="16.5" customHeight="1"/>
    <row r="387" ht="16.5" customHeight="1"/>
    <row r="388" ht="16.5" customHeight="1"/>
    <row r="389" ht="16.5" customHeight="1"/>
    <row r="390" ht="16.5" customHeight="1"/>
    <row r="391" ht="16.5" customHeight="1"/>
    <row r="392" ht="16.5" customHeight="1"/>
    <row r="393" ht="16.5" customHeight="1"/>
    <row r="394" ht="16.5" customHeight="1"/>
    <row r="395" ht="16.5" customHeight="1"/>
    <row r="396" ht="16.5" customHeight="1"/>
    <row r="397" ht="16.5" customHeight="1"/>
    <row r="398" ht="16.5" customHeight="1"/>
    <row r="399" ht="16.5" customHeight="1"/>
    <row r="400" ht="16.5" customHeight="1"/>
    <row r="401" ht="16.5" customHeight="1"/>
    <row r="402" ht="16.5" customHeight="1"/>
    <row r="403" ht="16.5" customHeight="1"/>
    <row r="404" ht="16.5" customHeight="1"/>
    <row r="405" ht="16.5" customHeight="1"/>
    <row r="406" ht="16.5" customHeight="1"/>
    <row r="407" ht="16.5" customHeight="1"/>
    <row r="408" ht="16.5" customHeight="1"/>
    <row r="409" ht="16.5" customHeight="1"/>
    <row r="410" ht="16.5" customHeight="1"/>
    <row r="411" ht="16.5" customHeight="1"/>
    <row r="412" ht="16.5" customHeight="1"/>
    <row r="413" ht="16.5" customHeight="1"/>
    <row r="414" ht="16.5" customHeight="1"/>
    <row r="415" ht="16.5" customHeight="1"/>
    <row r="416" ht="16.5" customHeight="1"/>
    <row r="417" ht="16.5" customHeight="1"/>
    <row r="418" ht="16.5" customHeight="1"/>
    <row r="419" ht="16.5" customHeight="1"/>
    <row r="420" ht="16.5" customHeight="1"/>
    <row r="421" ht="16.5" customHeight="1"/>
    <row r="422" ht="16.5" customHeight="1"/>
    <row r="423" ht="16.5" customHeight="1"/>
    <row r="424" ht="16.5" customHeight="1"/>
    <row r="425" ht="16.5" customHeight="1"/>
    <row r="426" ht="16.5" customHeight="1"/>
    <row r="427" ht="16.5" customHeight="1"/>
    <row r="428" ht="16.5" customHeight="1"/>
    <row r="429" ht="16.5" customHeight="1"/>
    <row r="430" ht="16.5" customHeight="1"/>
    <row r="431" ht="16.5" customHeight="1"/>
    <row r="432" ht="16.5" customHeight="1"/>
    <row r="433" ht="16.5" customHeight="1"/>
    <row r="434" ht="16.5" customHeight="1"/>
    <row r="435" ht="16.5" customHeight="1"/>
    <row r="436" ht="16.5" customHeight="1"/>
    <row r="437" ht="16.5" customHeight="1"/>
    <row r="438" ht="16.5" customHeight="1"/>
    <row r="439" ht="16.5" customHeight="1"/>
    <row r="440" ht="16.5" customHeight="1"/>
    <row r="441" ht="16.5" customHeight="1"/>
    <row r="442" ht="16.5" customHeight="1"/>
    <row r="443" ht="16.5" customHeight="1"/>
    <row r="444" ht="16.5" customHeight="1"/>
    <row r="445" ht="16.5" customHeight="1"/>
    <row r="446" ht="16.5" customHeight="1"/>
    <row r="447" ht="16.5" customHeight="1"/>
    <row r="448" ht="16.5" customHeight="1"/>
    <row r="449" ht="16.5" customHeight="1"/>
    <row r="450" ht="16.5" customHeight="1"/>
    <row r="451" ht="16.5" customHeight="1"/>
    <row r="452" ht="16.5" customHeight="1"/>
    <row r="453" ht="16.5" customHeight="1"/>
    <row r="454" ht="16.5" customHeight="1"/>
    <row r="455" ht="16.5" customHeight="1"/>
    <row r="456" ht="16.5" customHeight="1"/>
    <row r="457" ht="16.5" customHeight="1"/>
    <row r="458" ht="16.5" customHeight="1"/>
    <row r="459" ht="16.5" customHeight="1"/>
    <row r="460" ht="16.5" customHeight="1"/>
    <row r="461" ht="16.5" customHeight="1"/>
    <row r="462" ht="16.5" customHeight="1"/>
    <row r="463" ht="16.5" customHeight="1"/>
    <row r="464" ht="16.5" customHeight="1"/>
    <row r="465" ht="16.5" customHeight="1"/>
    <row r="466" ht="16.5" customHeight="1"/>
    <row r="467" ht="16.5" customHeight="1"/>
    <row r="468" ht="16.5" customHeight="1"/>
    <row r="469" ht="16.5" customHeight="1"/>
    <row r="470" ht="16.5" customHeight="1"/>
    <row r="471" ht="16.5" customHeight="1"/>
    <row r="472" ht="16.5" customHeight="1"/>
    <row r="473" ht="16.5" customHeight="1"/>
    <row r="474" ht="16.5" customHeight="1"/>
    <row r="475" ht="16.5" customHeight="1"/>
    <row r="476" ht="16.5" customHeight="1"/>
    <row r="477" ht="16.5" customHeight="1"/>
    <row r="478" ht="16.5" customHeight="1"/>
    <row r="479" ht="16.5" customHeight="1"/>
    <row r="480" ht="16.5" customHeight="1"/>
    <row r="481" ht="16.5" customHeight="1"/>
    <row r="482" ht="16.5" customHeight="1"/>
    <row r="483" ht="16.5" customHeight="1"/>
    <row r="484" ht="16.5" customHeight="1"/>
    <row r="485" ht="16.5" customHeight="1"/>
    <row r="486" ht="16.5" customHeight="1"/>
    <row r="487" ht="16.5" customHeight="1"/>
    <row r="488" ht="16.5" customHeight="1"/>
    <row r="489" ht="16.5" customHeight="1"/>
    <row r="490" ht="16.5" customHeight="1"/>
    <row r="491" ht="16.5" customHeight="1"/>
    <row r="492" ht="16.5" customHeight="1"/>
    <row r="493" ht="16.5" customHeight="1"/>
    <row r="494" ht="16.5" customHeight="1"/>
    <row r="495" ht="16.5" customHeight="1"/>
    <row r="496" ht="16.5" customHeight="1"/>
    <row r="497" ht="16.5" customHeight="1"/>
    <row r="498" ht="16.5" customHeight="1"/>
    <row r="499" ht="16.5" customHeight="1"/>
    <row r="500" ht="16.5" customHeight="1"/>
    <row r="501" ht="16.5" customHeight="1"/>
    <row r="502" ht="16.5" customHeight="1"/>
    <row r="503" ht="16.5" customHeight="1"/>
    <row r="504" ht="16.5" customHeight="1"/>
    <row r="505" ht="16.5" customHeight="1"/>
    <row r="506" ht="16.5" customHeight="1"/>
    <row r="507" ht="16.5" customHeight="1"/>
    <row r="508" ht="16.5" customHeight="1"/>
    <row r="509" ht="16.5" customHeight="1"/>
    <row r="510" ht="16.5" customHeight="1"/>
    <row r="511" ht="16.5" customHeight="1"/>
    <row r="512" ht="16.5" customHeight="1"/>
    <row r="513" ht="16.5" customHeight="1"/>
    <row r="514" ht="16.5" customHeight="1"/>
    <row r="515" ht="16.5" customHeight="1"/>
    <row r="516" ht="16.5" customHeight="1"/>
    <row r="517" ht="16.5" customHeight="1"/>
    <row r="518" ht="16.5" customHeight="1"/>
    <row r="519" ht="16.5" customHeight="1"/>
    <row r="520" ht="16.5" customHeight="1"/>
    <row r="521" ht="16.5" customHeight="1"/>
  </sheetData>
  <mergeCells count="16">
    <mergeCell ref="A15:B15"/>
    <mergeCell ref="A1:D1"/>
    <mergeCell ref="E1:G1"/>
    <mergeCell ref="D5:D6"/>
    <mergeCell ref="E5:E6"/>
    <mergeCell ref="F5:F6"/>
    <mergeCell ref="G5:G6"/>
    <mergeCell ref="C5:C6"/>
    <mergeCell ref="A7:B7"/>
    <mergeCell ref="A8:B8"/>
    <mergeCell ref="A9:B9"/>
    <mergeCell ref="A10:B10"/>
    <mergeCell ref="A11:B11"/>
    <mergeCell ref="A12:B12"/>
    <mergeCell ref="A13:B13"/>
    <mergeCell ref="A14:B14"/>
  </mergeCells>
  <phoneticPr fontId="2" type="noConversion"/>
  <conditionalFormatting sqref="C4:G4 D5:G5">
    <cfRule type="cellIs" dxfId="14" priority="53" operator="lessThan">
      <formula>60</formula>
    </cfRule>
    <cfRule type="cellIs" dxfId="13" priority="54" operator="greaterThanOrEqual">
      <formula>90</formula>
    </cfRule>
  </conditionalFormatting>
  <dataValidations count="1">
    <dataValidation type="list" allowBlank="1" showInputMessage="1" showErrorMessage="1" sqref="A4" xr:uid="{62A79A7E-8AA9-4308-BCF9-E34E3C840753}">
      <formula1>座號</formula1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paperSize="9" scale="98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86D81-396D-4339-926C-F64839FE74BB}">
  <dimension ref="A1:X29"/>
  <sheetViews>
    <sheetView zoomScaleNormal="100" zoomScaleSheetLayoutView="150" workbookViewId="0">
      <pane xSplit="2" ySplit="2" topLeftCell="C3" activePane="bottomRight" state="frozen"/>
      <selection pane="topRight" activeCell="C1" sqref="C1"/>
      <selection pane="bottomLeft" activeCell="A3" sqref="A3"/>
      <selection pane="bottomRight" sqref="A1:B1"/>
    </sheetView>
  </sheetViews>
  <sheetFormatPr defaultRowHeight="17"/>
  <cols>
    <col min="3" max="16" width="6.7265625" style="16" customWidth="1"/>
    <col min="17" max="22" width="6.7265625" style="78" customWidth="1"/>
    <col min="23" max="23" width="11.6328125" style="78" bestFit="1" customWidth="1"/>
    <col min="24" max="24" width="7.7265625" customWidth="1"/>
  </cols>
  <sheetData>
    <row r="1" spans="1:24" ht="18.5" thickBot="1">
      <c r="A1" s="197" t="str">
        <f>HYPERLINK("#目錄!A1","返回目錄")</f>
        <v>返回目錄</v>
      </c>
      <c r="B1" s="198"/>
      <c r="C1" s="196" t="str">
        <f>資訊總覽!C1</f>
        <v>新上國小 603班</v>
      </c>
      <c r="D1" s="196"/>
      <c r="E1" s="196"/>
      <c r="F1" s="196" t="str">
        <f ca="1">MID(CELL("filename",A1),FIND("]",CELL("filename",A1))+1,255)</f>
        <v>期末作業成績</v>
      </c>
      <c r="G1" s="196"/>
      <c r="H1" s="196"/>
      <c r="I1" s="61"/>
      <c r="J1" s="61"/>
      <c r="K1" s="61"/>
      <c r="L1" s="61"/>
      <c r="M1" s="61"/>
      <c r="N1" s="61"/>
      <c r="O1" s="61"/>
      <c r="P1" s="61"/>
      <c r="Q1" s="80"/>
      <c r="R1" s="80"/>
      <c r="S1" s="80"/>
      <c r="T1" s="80"/>
      <c r="U1" s="80"/>
      <c r="V1" s="140"/>
      <c r="W1" s="80"/>
    </row>
    <row r="2" spans="1:24" ht="36.5" thickBot="1">
      <c r="A2" s="1" t="str">
        <f>資訊總覽!A2</f>
        <v>座號</v>
      </c>
      <c r="B2" s="28" t="str">
        <f>資訊總覽!B2</f>
        <v>姓名</v>
      </c>
      <c r="C2" s="149" t="s">
        <v>47</v>
      </c>
      <c r="D2" s="85" t="s">
        <v>48</v>
      </c>
      <c r="E2" s="85" t="s">
        <v>49</v>
      </c>
      <c r="F2" s="85" t="s">
        <v>50</v>
      </c>
      <c r="G2" s="85" t="s">
        <v>51</v>
      </c>
      <c r="H2" s="85" t="s">
        <v>52</v>
      </c>
      <c r="I2" s="85" t="s">
        <v>53</v>
      </c>
      <c r="J2" s="85" t="s">
        <v>40</v>
      </c>
      <c r="K2" s="85" t="s">
        <v>41</v>
      </c>
      <c r="L2" s="85" t="s">
        <v>42</v>
      </c>
      <c r="M2" s="85" t="s">
        <v>43</v>
      </c>
      <c r="N2" s="85" t="s">
        <v>44</v>
      </c>
      <c r="O2" s="85" t="s">
        <v>45</v>
      </c>
      <c r="P2" s="85" t="s">
        <v>46</v>
      </c>
      <c r="Q2" s="85" t="s">
        <v>60</v>
      </c>
      <c r="R2" s="85" t="s">
        <v>61</v>
      </c>
      <c r="S2" s="85" t="s">
        <v>62</v>
      </c>
      <c r="T2" s="85" t="s">
        <v>63</v>
      </c>
      <c r="U2" s="85" t="s">
        <v>64</v>
      </c>
      <c r="V2" s="85" t="s">
        <v>65</v>
      </c>
      <c r="W2" s="144" t="s">
        <v>70</v>
      </c>
      <c r="X2" s="40" t="s">
        <v>26</v>
      </c>
    </row>
    <row r="3" spans="1:24" ht="18.5" thickTop="1">
      <c r="A3" s="2" t="str">
        <f>資訊總覽!A3</f>
        <v>01</v>
      </c>
      <c r="B3" s="3">
        <f>資訊總覽!B3</f>
        <v>0</v>
      </c>
      <c r="C3" s="146"/>
      <c r="D3" s="145"/>
      <c r="E3" s="145"/>
      <c r="F3" s="145"/>
      <c r="G3" s="145"/>
      <c r="H3" s="145"/>
      <c r="I3" s="145"/>
      <c r="J3" s="145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  <c r="W3" s="131"/>
      <c r="X3" s="38" t="e">
        <f>AVERAGE(C3:W3)</f>
        <v>#DIV/0!</v>
      </c>
    </row>
    <row r="4" spans="1:24" ht="18">
      <c r="A4" s="19" t="str">
        <f>資訊總覽!A4</f>
        <v>02</v>
      </c>
      <c r="B4" s="18">
        <f>資訊總覽!B4</f>
        <v>0</v>
      </c>
      <c r="C4" s="147"/>
      <c r="D4" s="84"/>
      <c r="E4" s="84"/>
      <c r="F4" s="84"/>
      <c r="G4" s="84"/>
      <c r="H4" s="84"/>
      <c r="I4" s="84"/>
      <c r="J4" s="84"/>
      <c r="K4" s="84"/>
      <c r="L4" s="84"/>
      <c r="M4" s="84"/>
      <c r="N4" s="84"/>
      <c r="O4" s="84"/>
      <c r="P4" s="83"/>
      <c r="Q4" s="83"/>
      <c r="R4" s="83"/>
      <c r="S4" s="83"/>
      <c r="T4" s="83"/>
      <c r="U4" s="83"/>
      <c r="V4" s="83"/>
      <c r="W4" s="132"/>
      <c r="X4" s="67" t="e">
        <f>AVERAGE(C4:W4)</f>
        <v>#DIV/0!</v>
      </c>
    </row>
    <row r="5" spans="1:24" ht="18">
      <c r="A5" s="2" t="str">
        <f>資訊總覽!A5</f>
        <v>03</v>
      </c>
      <c r="B5" s="3">
        <f>資訊總覽!B5</f>
        <v>0</v>
      </c>
      <c r="C5" s="148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133"/>
      <c r="X5" s="38" t="e">
        <f>AVERAGE(C5:W5)</f>
        <v>#DIV/0!</v>
      </c>
    </row>
    <row r="6" spans="1:24" ht="18">
      <c r="A6" s="19" t="str">
        <f>資訊總覽!A6</f>
        <v>04</v>
      </c>
      <c r="B6" s="4">
        <f>資訊總覽!B6</f>
        <v>0</v>
      </c>
      <c r="C6" s="147"/>
      <c r="D6" s="84"/>
      <c r="E6" s="84"/>
      <c r="F6" s="84"/>
      <c r="G6" s="84"/>
      <c r="H6" s="84"/>
      <c r="I6" s="84"/>
      <c r="J6" s="84"/>
      <c r="K6" s="84"/>
      <c r="L6" s="84"/>
      <c r="M6" s="84"/>
      <c r="N6" s="84"/>
      <c r="O6" s="84"/>
      <c r="P6" s="84"/>
      <c r="Q6" s="84"/>
      <c r="R6" s="84"/>
      <c r="S6" s="84"/>
      <c r="T6" s="84"/>
      <c r="U6" s="84"/>
      <c r="V6" s="84"/>
      <c r="W6" s="41"/>
      <c r="X6" s="67" t="e">
        <f t="shared" ref="X6:X29" si="0">AVERAGE(C6:W6)</f>
        <v>#DIV/0!</v>
      </c>
    </row>
    <row r="7" spans="1:24" ht="18">
      <c r="A7" s="2" t="str">
        <f>資訊總覽!A7</f>
        <v>05</v>
      </c>
      <c r="B7" s="3">
        <f>資訊總覽!B7</f>
        <v>0</v>
      </c>
      <c r="C7" s="148"/>
      <c r="D7" s="82"/>
      <c r="E7" s="82"/>
      <c r="F7" s="82"/>
      <c r="G7" s="82"/>
      <c r="H7" s="82"/>
      <c r="I7" s="82"/>
      <c r="J7" s="82"/>
      <c r="K7" s="82"/>
      <c r="L7" s="82"/>
      <c r="M7" s="82"/>
      <c r="N7" s="82"/>
      <c r="O7" s="82"/>
      <c r="P7" s="82"/>
      <c r="Q7" s="82"/>
      <c r="R7" s="82"/>
      <c r="S7" s="82"/>
      <c r="T7" s="82"/>
      <c r="U7" s="82"/>
      <c r="V7" s="82"/>
      <c r="W7" s="133"/>
      <c r="X7" s="38" t="e">
        <f t="shared" si="0"/>
        <v>#DIV/0!</v>
      </c>
    </row>
    <row r="8" spans="1:24" ht="18">
      <c r="A8" s="19" t="str">
        <f>資訊總覽!A8</f>
        <v>06</v>
      </c>
      <c r="B8" s="4">
        <f>資訊總覽!B8</f>
        <v>0</v>
      </c>
      <c r="C8" s="147"/>
      <c r="D8" s="84"/>
      <c r="E8" s="84"/>
      <c r="F8" s="84"/>
      <c r="G8" s="84"/>
      <c r="H8" s="84"/>
      <c r="I8" s="84"/>
      <c r="J8" s="161"/>
      <c r="K8" s="84"/>
      <c r="L8" s="84"/>
      <c r="M8" s="84"/>
      <c r="N8" s="84"/>
      <c r="O8" s="84"/>
      <c r="P8" s="84"/>
      <c r="Q8" s="84"/>
      <c r="R8" s="84"/>
      <c r="S8" s="84"/>
      <c r="T8" s="84"/>
      <c r="U8" s="84"/>
      <c r="V8" s="84"/>
      <c r="W8" s="41"/>
      <c r="X8" s="67" t="e">
        <f t="shared" si="0"/>
        <v>#DIV/0!</v>
      </c>
    </row>
    <row r="9" spans="1:24" ht="18">
      <c r="A9" s="2" t="str">
        <f>資訊總覽!A9</f>
        <v>07</v>
      </c>
      <c r="B9" s="3">
        <f>資訊總覽!B9</f>
        <v>0</v>
      </c>
      <c r="C9" s="148"/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133"/>
      <c r="X9" s="38" t="e">
        <f t="shared" si="0"/>
        <v>#DIV/0!</v>
      </c>
    </row>
    <row r="10" spans="1:24" ht="18">
      <c r="A10" s="19" t="str">
        <f>資訊總覽!A10</f>
        <v>08</v>
      </c>
      <c r="B10" s="4">
        <f>資訊總覽!B10</f>
        <v>0</v>
      </c>
      <c r="C10" s="147"/>
      <c r="D10" s="84"/>
      <c r="E10" s="84"/>
      <c r="F10" s="84"/>
      <c r="G10" s="84"/>
      <c r="H10" s="84"/>
      <c r="I10" s="84"/>
      <c r="J10" s="84"/>
      <c r="K10" s="84"/>
      <c r="L10" s="84"/>
      <c r="M10" s="84"/>
      <c r="N10" s="84"/>
      <c r="O10" s="84"/>
      <c r="P10" s="84"/>
      <c r="Q10" s="84"/>
      <c r="R10" s="84"/>
      <c r="S10" s="84"/>
      <c r="T10" s="84"/>
      <c r="U10" s="84"/>
      <c r="V10" s="84"/>
      <c r="W10" s="41"/>
      <c r="X10" s="67" t="e">
        <f t="shared" si="0"/>
        <v>#DIV/0!</v>
      </c>
    </row>
    <row r="11" spans="1:24" ht="18">
      <c r="A11" s="2" t="str">
        <f>資訊總覽!A11</f>
        <v>09</v>
      </c>
      <c r="B11" s="3">
        <f>資訊總覽!B11</f>
        <v>0</v>
      </c>
      <c r="C11" s="148"/>
      <c r="D11" s="82"/>
      <c r="E11" s="82"/>
      <c r="F11" s="82"/>
      <c r="G11" s="82"/>
      <c r="H11" s="82"/>
      <c r="I11" s="82"/>
      <c r="J11" s="82"/>
      <c r="K11" s="82"/>
      <c r="L11" s="82"/>
      <c r="M11" s="82"/>
      <c r="N11" s="82"/>
      <c r="O11" s="82"/>
      <c r="P11" s="82"/>
      <c r="Q11" s="82"/>
      <c r="R11" s="82"/>
      <c r="S11" s="82"/>
      <c r="T11" s="82"/>
      <c r="U11" s="82"/>
      <c r="V11" s="82"/>
      <c r="W11" s="133"/>
      <c r="X11" s="38" t="e">
        <f t="shared" si="0"/>
        <v>#DIV/0!</v>
      </c>
    </row>
    <row r="12" spans="1:24" ht="18">
      <c r="A12" s="19" t="str">
        <f>資訊總覽!A12</f>
        <v>10</v>
      </c>
      <c r="B12" s="4">
        <f>資訊總覽!B12</f>
        <v>0</v>
      </c>
      <c r="C12" s="147"/>
      <c r="D12" s="84"/>
      <c r="E12" s="84"/>
      <c r="F12" s="84"/>
      <c r="G12" s="84"/>
      <c r="H12" s="84"/>
      <c r="I12" s="84"/>
      <c r="J12" s="84"/>
      <c r="K12" s="84"/>
      <c r="L12" s="84"/>
      <c r="M12" s="84"/>
      <c r="N12" s="84"/>
      <c r="O12" s="84"/>
      <c r="P12" s="84"/>
      <c r="Q12" s="84"/>
      <c r="R12" s="84"/>
      <c r="S12" s="84"/>
      <c r="T12" s="84"/>
      <c r="U12" s="84"/>
      <c r="V12" s="84"/>
      <c r="W12" s="41"/>
      <c r="X12" s="67" t="e">
        <f t="shared" si="0"/>
        <v>#DIV/0!</v>
      </c>
    </row>
    <row r="13" spans="1:24" ht="18">
      <c r="A13" s="2" t="str">
        <f>資訊總覽!A13</f>
        <v>11</v>
      </c>
      <c r="B13" s="3">
        <f>資訊總覽!B13</f>
        <v>0</v>
      </c>
      <c r="C13" s="148"/>
      <c r="D13" s="82"/>
      <c r="E13" s="82"/>
      <c r="F13" s="82"/>
      <c r="G13" s="82"/>
      <c r="H13" s="82"/>
      <c r="I13" s="82"/>
      <c r="J13" s="82"/>
      <c r="K13" s="82"/>
      <c r="L13" s="82"/>
      <c r="M13" s="82"/>
      <c r="N13" s="82"/>
      <c r="O13" s="82"/>
      <c r="P13" s="82"/>
      <c r="Q13" s="82"/>
      <c r="R13" s="82"/>
      <c r="S13" s="82"/>
      <c r="T13" s="82"/>
      <c r="U13" s="82"/>
      <c r="V13" s="82"/>
      <c r="W13" s="133"/>
      <c r="X13" s="38" t="e">
        <f t="shared" si="0"/>
        <v>#DIV/0!</v>
      </c>
    </row>
    <row r="14" spans="1:24" ht="18">
      <c r="A14" s="19" t="str">
        <f>資訊總覽!A14</f>
        <v>12</v>
      </c>
      <c r="B14" s="4">
        <f>資訊總覽!B14</f>
        <v>0</v>
      </c>
      <c r="C14" s="147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4"/>
      <c r="P14" s="84"/>
      <c r="Q14" s="84"/>
      <c r="R14" s="84"/>
      <c r="S14" s="84"/>
      <c r="T14" s="84"/>
      <c r="U14" s="84"/>
      <c r="V14" s="84"/>
      <c r="W14" s="41"/>
      <c r="X14" s="67" t="e">
        <f t="shared" si="0"/>
        <v>#DIV/0!</v>
      </c>
    </row>
    <row r="15" spans="1:24" ht="18">
      <c r="A15" s="2" t="str">
        <f>資訊總覽!A15</f>
        <v>13</v>
      </c>
      <c r="B15" s="3">
        <f>資訊總覽!B15</f>
        <v>0</v>
      </c>
      <c r="C15" s="148"/>
      <c r="D15" s="82"/>
      <c r="E15" s="82"/>
      <c r="F15" s="82"/>
      <c r="G15" s="82"/>
      <c r="H15" s="82"/>
      <c r="I15" s="82"/>
      <c r="J15" s="82"/>
      <c r="K15" s="82"/>
      <c r="L15" s="82"/>
      <c r="M15" s="82"/>
      <c r="N15" s="82"/>
      <c r="O15" s="82"/>
      <c r="P15" s="82"/>
      <c r="Q15" s="82"/>
      <c r="R15" s="82"/>
      <c r="S15" s="82"/>
      <c r="T15" s="82"/>
      <c r="U15" s="82"/>
      <c r="V15" s="82"/>
      <c r="W15" s="133"/>
      <c r="X15" s="38" t="e">
        <f t="shared" si="0"/>
        <v>#DIV/0!</v>
      </c>
    </row>
    <row r="16" spans="1:24" ht="18">
      <c r="A16" s="19" t="str">
        <f>資訊總覽!A16</f>
        <v>14</v>
      </c>
      <c r="B16" s="4">
        <f>資訊總覽!B16</f>
        <v>0</v>
      </c>
      <c r="C16" s="147"/>
      <c r="D16" s="84"/>
      <c r="E16" s="84"/>
      <c r="F16" s="84"/>
      <c r="G16" s="84"/>
      <c r="H16" s="84"/>
      <c r="I16" s="84"/>
      <c r="J16" s="84"/>
      <c r="K16" s="84"/>
      <c r="L16" s="84"/>
      <c r="M16" s="84"/>
      <c r="N16" s="84"/>
      <c r="O16" s="84"/>
      <c r="P16" s="84"/>
      <c r="Q16" s="84"/>
      <c r="R16" s="84"/>
      <c r="S16" s="84"/>
      <c r="T16" s="84"/>
      <c r="U16" s="84"/>
      <c r="V16" s="84"/>
      <c r="W16" s="41"/>
      <c r="X16" s="67" t="e">
        <f t="shared" si="0"/>
        <v>#DIV/0!</v>
      </c>
    </row>
    <row r="17" spans="1:24" ht="18">
      <c r="A17" s="2" t="str">
        <f>資訊總覽!A17</f>
        <v>15</v>
      </c>
      <c r="B17" s="3">
        <f>資訊總覽!B17</f>
        <v>0</v>
      </c>
      <c r="C17" s="148"/>
      <c r="D17" s="82"/>
      <c r="E17" s="82"/>
      <c r="F17" s="82"/>
      <c r="G17" s="82"/>
      <c r="H17" s="82"/>
      <c r="I17" s="82"/>
      <c r="J17" s="82"/>
      <c r="K17" s="82"/>
      <c r="L17" s="82"/>
      <c r="M17" s="82"/>
      <c r="N17" s="82"/>
      <c r="O17" s="82"/>
      <c r="P17" s="82"/>
      <c r="Q17" s="82"/>
      <c r="R17" s="82"/>
      <c r="S17" s="82"/>
      <c r="T17" s="82"/>
      <c r="U17" s="82"/>
      <c r="V17" s="82"/>
      <c r="W17" s="133"/>
      <c r="X17" s="38" t="e">
        <f t="shared" si="0"/>
        <v>#DIV/0!</v>
      </c>
    </row>
    <row r="18" spans="1:24" ht="18">
      <c r="A18" s="19" t="str">
        <f>資訊總覽!A18</f>
        <v>16</v>
      </c>
      <c r="B18" s="4">
        <f>資訊總覽!B18</f>
        <v>0</v>
      </c>
      <c r="C18" s="147"/>
      <c r="D18" s="84"/>
      <c r="E18" s="84"/>
      <c r="F18" s="84"/>
      <c r="G18" s="84"/>
      <c r="H18" s="84"/>
      <c r="I18" s="84"/>
      <c r="J18" s="84"/>
      <c r="K18" s="84"/>
      <c r="L18" s="84"/>
      <c r="M18" s="84"/>
      <c r="N18" s="84"/>
      <c r="O18" s="84"/>
      <c r="P18" s="84"/>
      <c r="Q18" s="84"/>
      <c r="R18" s="84"/>
      <c r="S18" s="84"/>
      <c r="T18" s="84"/>
      <c r="U18" s="84"/>
      <c r="V18" s="84"/>
      <c r="W18" s="41"/>
      <c r="X18" s="67" t="e">
        <f t="shared" si="0"/>
        <v>#DIV/0!</v>
      </c>
    </row>
    <row r="19" spans="1:24" ht="18">
      <c r="A19" s="2" t="str">
        <f>資訊總覽!A19</f>
        <v>21</v>
      </c>
      <c r="B19" s="3">
        <f>資訊總覽!B19</f>
        <v>0</v>
      </c>
      <c r="C19" s="148"/>
      <c r="D19" s="82"/>
      <c r="E19" s="82"/>
      <c r="F19" s="82"/>
      <c r="G19" s="82"/>
      <c r="H19" s="82"/>
      <c r="I19" s="82"/>
      <c r="J19" s="82"/>
      <c r="K19" s="82"/>
      <c r="L19" s="82"/>
      <c r="M19" s="82"/>
      <c r="N19" s="82"/>
      <c r="O19" s="82"/>
      <c r="P19" s="82"/>
      <c r="Q19" s="82"/>
      <c r="R19" s="82"/>
      <c r="S19" s="82"/>
      <c r="T19" s="82"/>
      <c r="U19" s="82"/>
      <c r="V19" s="82"/>
      <c r="W19" s="133"/>
      <c r="X19" s="38" t="e">
        <f t="shared" si="0"/>
        <v>#DIV/0!</v>
      </c>
    </row>
    <row r="20" spans="1:24" ht="18">
      <c r="A20" s="19" t="str">
        <f>資訊總覽!A20</f>
        <v>23</v>
      </c>
      <c r="B20" s="4">
        <f>資訊總覽!B20</f>
        <v>0</v>
      </c>
      <c r="C20" s="147"/>
      <c r="D20" s="84"/>
      <c r="E20" s="84"/>
      <c r="F20" s="84"/>
      <c r="G20" s="84"/>
      <c r="H20" s="84"/>
      <c r="I20" s="84"/>
      <c r="J20" s="84"/>
      <c r="K20" s="84"/>
      <c r="L20" s="84"/>
      <c r="M20" s="84"/>
      <c r="N20" s="84"/>
      <c r="O20" s="84"/>
      <c r="P20" s="84"/>
      <c r="Q20" s="84"/>
      <c r="R20" s="84"/>
      <c r="S20" s="84"/>
      <c r="T20" s="84"/>
      <c r="U20" s="84"/>
      <c r="V20" s="84"/>
      <c r="W20" s="41"/>
      <c r="X20" s="67" t="e">
        <f t="shared" si="0"/>
        <v>#DIV/0!</v>
      </c>
    </row>
    <row r="21" spans="1:24" ht="18">
      <c r="A21" s="2" t="str">
        <f>資訊總覽!A21</f>
        <v>24</v>
      </c>
      <c r="B21" s="3">
        <f>資訊總覽!B21</f>
        <v>0</v>
      </c>
      <c r="C21" s="148"/>
      <c r="D21" s="82"/>
      <c r="E21" s="82"/>
      <c r="F21" s="82"/>
      <c r="G21" s="82"/>
      <c r="H21" s="82"/>
      <c r="I21" s="82"/>
      <c r="J21" s="82"/>
      <c r="K21" s="82"/>
      <c r="L21" s="82"/>
      <c r="M21" s="82"/>
      <c r="N21" s="82"/>
      <c r="O21" s="82"/>
      <c r="P21" s="82"/>
      <c r="Q21" s="82"/>
      <c r="R21" s="82"/>
      <c r="S21" s="82"/>
      <c r="T21" s="82"/>
      <c r="U21" s="82"/>
      <c r="V21" s="82"/>
      <c r="W21" s="133"/>
      <c r="X21" s="38" t="e">
        <f t="shared" si="0"/>
        <v>#DIV/0!</v>
      </c>
    </row>
    <row r="22" spans="1:24" ht="18">
      <c r="A22" s="19" t="str">
        <f>資訊總覽!A22</f>
        <v>25</v>
      </c>
      <c r="B22" s="4">
        <f>資訊總覽!B22</f>
        <v>0</v>
      </c>
      <c r="C22" s="147"/>
      <c r="D22" s="84"/>
      <c r="E22" s="84"/>
      <c r="F22" s="84"/>
      <c r="G22" s="84"/>
      <c r="H22" s="84"/>
      <c r="I22" s="84"/>
      <c r="J22" s="84"/>
      <c r="K22" s="84"/>
      <c r="L22" s="84"/>
      <c r="M22" s="84"/>
      <c r="N22" s="84"/>
      <c r="O22" s="84"/>
      <c r="P22" s="84"/>
      <c r="Q22" s="84"/>
      <c r="R22" s="84"/>
      <c r="S22" s="84"/>
      <c r="T22" s="84"/>
      <c r="U22" s="84"/>
      <c r="V22" s="84"/>
      <c r="W22" s="41"/>
      <c r="X22" s="67" t="e">
        <f t="shared" si="0"/>
        <v>#DIV/0!</v>
      </c>
    </row>
    <row r="23" spans="1:24" ht="18">
      <c r="A23" s="2" t="str">
        <f>資訊總覽!A23</f>
        <v>26</v>
      </c>
      <c r="B23" s="3">
        <f>資訊總覽!B23</f>
        <v>0</v>
      </c>
      <c r="C23" s="148"/>
      <c r="D23" s="82"/>
      <c r="E23" s="82"/>
      <c r="F23" s="82"/>
      <c r="G23" s="82"/>
      <c r="H23" s="82"/>
      <c r="I23" s="82"/>
      <c r="J23" s="82"/>
      <c r="K23" s="82"/>
      <c r="L23" s="82"/>
      <c r="M23" s="82"/>
      <c r="N23" s="82"/>
      <c r="O23" s="82"/>
      <c r="P23" s="82"/>
      <c r="Q23" s="82"/>
      <c r="R23" s="82"/>
      <c r="S23" s="82"/>
      <c r="T23" s="82"/>
      <c r="U23" s="82"/>
      <c r="V23" s="82"/>
      <c r="W23" s="133"/>
      <c r="X23" s="38" t="e">
        <f t="shared" si="0"/>
        <v>#DIV/0!</v>
      </c>
    </row>
    <row r="24" spans="1:24" ht="18">
      <c r="A24" s="19" t="str">
        <f>資訊總覽!A24</f>
        <v>27</v>
      </c>
      <c r="B24" s="4">
        <f>資訊總覽!B24</f>
        <v>0</v>
      </c>
      <c r="C24" s="147"/>
      <c r="D24" s="84"/>
      <c r="E24" s="84"/>
      <c r="F24" s="84"/>
      <c r="G24" s="84"/>
      <c r="H24" s="84"/>
      <c r="I24" s="84"/>
      <c r="J24" s="84"/>
      <c r="K24" s="84"/>
      <c r="L24" s="84"/>
      <c r="M24" s="84"/>
      <c r="N24" s="84"/>
      <c r="O24" s="84"/>
      <c r="P24" s="84"/>
      <c r="Q24" s="84"/>
      <c r="R24" s="84"/>
      <c r="S24" s="84"/>
      <c r="T24" s="84"/>
      <c r="U24" s="84"/>
      <c r="V24" s="84"/>
      <c r="W24" s="41"/>
      <c r="X24" s="67" t="e">
        <f t="shared" si="0"/>
        <v>#DIV/0!</v>
      </c>
    </row>
    <row r="25" spans="1:24" ht="18">
      <c r="A25" s="2" t="str">
        <f>資訊總覽!A25</f>
        <v>28</v>
      </c>
      <c r="B25" s="3">
        <f>資訊總覽!B25</f>
        <v>0</v>
      </c>
      <c r="C25" s="148"/>
      <c r="D25" s="82"/>
      <c r="E25" s="82"/>
      <c r="F25" s="82"/>
      <c r="G25" s="82"/>
      <c r="H25" s="82"/>
      <c r="I25" s="82"/>
      <c r="J25" s="82"/>
      <c r="K25" s="82"/>
      <c r="L25" s="82"/>
      <c r="M25" s="82"/>
      <c r="N25" s="82"/>
      <c r="O25" s="82"/>
      <c r="P25" s="82"/>
      <c r="Q25" s="82"/>
      <c r="R25" s="82"/>
      <c r="S25" s="82"/>
      <c r="T25" s="82"/>
      <c r="U25" s="82"/>
      <c r="V25" s="82"/>
      <c r="W25" s="133"/>
      <c r="X25" s="38" t="e">
        <f t="shared" si="0"/>
        <v>#DIV/0!</v>
      </c>
    </row>
    <row r="26" spans="1:24" ht="18">
      <c r="A26" s="19" t="str">
        <f>資訊總覽!A26</f>
        <v>29</v>
      </c>
      <c r="B26" s="4">
        <f>資訊總覽!B26</f>
        <v>0</v>
      </c>
      <c r="C26" s="147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  <c r="P26" s="84"/>
      <c r="Q26" s="84"/>
      <c r="R26" s="84"/>
      <c r="S26" s="84"/>
      <c r="T26" s="84"/>
      <c r="U26" s="84"/>
      <c r="V26" s="84"/>
      <c r="W26" s="41"/>
      <c r="X26" s="67" t="e">
        <f t="shared" si="0"/>
        <v>#DIV/0!</v>
      </c>
    </row>
    <row r="27" spans="1:24" ht="18">
      <c r="A27" s="2" t="str">
        <f>資訊總覽!A27</f>
        <v>30</v>
      </c>
      <c r="B27" s="3">
        <f>資訊總覽!B27</f>
        <v>0</v>
      </c>
      <c r="C27" s="148"/>
      <c r="D27" s="82"/>
      <c r="E27" s="82"/>
      <c r="F27" s="82"/>
      <c r="G27" s="82"/>
      <c r="H27" s="82"/>
      <c r="I27" s="82"/>
      <c r="J27" s="82"/>
      <c r="K27" s="82"/>
      <c r="L27" s="82"/>
      <c r="M27" s="82"/>
      <c r="N27" s="82"/>
      <c r="O27" s="82"/>
      <c r="P27" s="82"/>
      <c r="Q27" s="82"/>
      <c r="R27" s="82"/>
      <c r="S27" s="82"/>
      <c r="T27" s="82"/>
      <c r="U27" s="82"/>
      <c r="V27" s="82"/>
      <c r="W27" s="133"/>
      <c r="X27" s="38" t="e">
        <f t="shared" si="0"/>
        <v>#DIV/0!</v>
      </c>
    </row>
    <row r="28" spans="1:24" ht="18">
      <c r="A28" s="19" t="str">
        <f>資訊總覽!A28</f>
        <v>31</v>
      </c>
      <c r="B28" s="4">
        <f>資訊總覽!B28</f>
        <v>0</v>
      </c>
      <c r="C28" s="147"/>
      <c r="D28" s="84"/>
      <c r="E28" s="84"/>
      <c r="F28" s="84"/>
      <c r="G28" s="84"/>
      <c r="H28" s="84"/>
      <c r="I28" s="84"/>
      <c r="J28" s="84"/>
      <c r="K28" s="84"/>
      <c r="L28" s="84"/>
      <c r="M28" s="84"/>
      <c r="N28" s="84"/>
      <c r="O28" s="84"/>
      <c r="P28" s="84"/>
      <c r="Q28" s="84"/>
      <c r="R28" s="84"/>
      <c r="S28" s="84"/>
      <c r="T28" s="84"/>
      <c r="U28" s="84"/>
      <c r="V28" s="84"/>
      <c r="W28" s="41"/>
      <c r="X28" s="67" t="e">
        <f t="shared" si="0"/>
        <v>#DIV/0!</v>
      </c>
    </row>
    <row r="29" spans="1:24" ht="18">
      <c r="A29" s="2" t="str">
        <f>資訊總覽!A29</f>
        <v>32</v>
      </c>
      <c r="B29" s="3">
        <f>資訊總覽!B29</f>
        <v>0</v>
      </c>
      <c r="C29" s="148"/>
      <c r="D29" s="82"/>
      <c r="E29" s="82"/>
      <c r="F29" s="82"/>
      <c r="G29" s="82"/>
      <c r="H29" s="82"/>
      <c r="I29" s="82"/>
      <c r="J29" s="82"/>
      <c r="K29" s="82"/>
      <c r="L29" s="82"/>
      <c r="M29" s="82"/>
      <c r="N29" s="82"/>
      <c r="O29" s="82"/>
      <c r="P29" s="82"/>
      <c r="Q29" s="82"/>
      <c r="R29" s="82"/>
      <c r="S29" s="82"/>
      <c r="T29" s="82"/>
      <c r="U29" s="82"/>
      <c r="V29" s="82"/>
      <c r="W29" s="133"/>
      <c r="X29" s="38" t="e">
        <f t="shared" si="0"/>
        <v>#DIV/0!</v>
      </c>
    </row>
  </sheetData>
  <mergeCells count="3">
    <mergeCell ref="F1:H1"/>
    <mergeCell ref="C1:E1"/>
    <mergeCell ref="A1:B1"/>
  </mergeCells>
  <phoneticPr fontId="2" type="noConversion"/>
  <conditionalFormatting sqref="X3:X29">
    <cfRule type="cellIs" dxfId="12" priority="1" operator="lessThan">
      <formula>60</formula>
    </cfRule>
    <cfRule type="cellIs" dxfId="11" priority="2" operator="greaterThanOrEqual">
      <formula>90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14</vt:i4>
      </vt:variant>
      <vt:variant>
        <vt:lpstr>具名範圍</vt:lpstr>
      </vt:variant>
      <vt:variant>
        <vt:i4>3</vt:i4>
      </vt:variant>
    </vt:vector>
  </HeadingPairs>
  <TitlesOfParts>
    <vt:vector size="17" baseType="lpstr">
      <vt:lpstr>目錄</vt:lpstr>
      <vt:lpstr>資訊總覽</vt:lpstr>
      <vt:lpstr>期中作業成績</vt:lpstr>
      <vt:lpstr>期中小考成績</vt:lpstr>
      <vt:lpstr>期中平常成績</vt:lpstr>
      <vt:lpstr>期中月考成績</vt:lpstr>
      <vt:lpstr>期中平均成績</vt:lpstr>
      <vt:lpstr>期中個人成績</vt:lpstr>
      <vt:lpstr>期末作業成績</vt:lpstr>
      <vt:lpstr>期末小考成績</vt:lpstr>
      <vt:lpstr>期末平常成績</vt:lpstr>
      <vt:lpstr>期末月考成績</vt:lpstr>
      <vt:lpstr>期末平均成績</vt:lpstr>
      <vt:lpstr>期末個人成績</vt:lpstr>
      <vt:lpstr>座號</vt:lpstr>
      <vt:lpstr>期中平均成績</vt:lpstr>
      <vt:lpstr>期末平均成績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Yukie Chen</dc:creator>
  <cp:lastModifiedBy>CheLin</cp:lastModifiedBy>
  <cp:lastPrinted>2019-04-04T01:14:21Z</cp:lastPrinted>
  <dcterms:created xsi:type="dcterms:W3CDTF">2019-03-19T01:53:02Z</dcterms:created>
  <dcterms:modified xsi:type="dcterms:W3CDTF">2022-04-19T13:59:47Z</dcterms:modified>
</cp:coreProperties>
</file>