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6" yWindow="96" windowWidth="22932" windowHeight="9648" tabRatio="746" activeTab="1"/>
  </bookViews>
  <sheets>
    <sheet name="首页" sheetId="14" r:id="rId1"/>
    <sheet name="种植记录" sheetId="1" r:id="rId2"/>
    <sheet name="种植统计" sheetId="5" r:id="rId3"/>
    <sheet name="收获统计" sheetId="7" r:id="rId4"/>
    <sheet name="平均统计" sheetId="8" r:id="rId5"/>
    <sheet name="分解记录" sheetId="4" r:id="rId6"/>
    <sheet name="分解统计" sheetId="9" r:id="rId7"/>
    <sheet name="种子统计" sheetId="6" r:id="rId8"/>
    <sheet name="比例统计" sheetId="12" r:id="rId9"/>
    <sheet name="数据分析" sheetId="10" r:id="rId10"/>
    <sheet name="数据结构" sheetId="3" r:id="rId11"/>
  </sheets>
  <calcPr calcId="125725" iterate="1"/>
</workbook>
</file>

<file path=xl/calcChain.xml><?xml version="1.0" encoding="utf-8"?>
<calcChain xmlns="http://schemas.openxmlformats.org/spreadsheetml/2006/main">
  <c r="D19" i="1" a="1"/>
  <c r="D19" s="1"/>
  <c r="D14" i="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C7" i="9" a="1"/>
  <c r="C7" s="1"/>
  <c r="C6" a="1"/>
  <c r="C6" s="1"/>
  <c r="H10" i="1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0" a="1"/>
  <c r="H60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0" a="1"/>
  <c r="H70" s="1"/>
  <c r="H71" a="1"/>
  <c r="H71" s="1"/>
  <c r="H72" a="1"/>
  <c r="H72" s="1"/>
  <c r="H73" a="1"/>
  <c r="H73" s="1"/>
  <c r="H74" a="1"/>
  <c r="H74" s="1"/>
  <c r="H75" a="1"/>
  <c r="H75" s="1"/>
  <c r="H76" a="1"/>
  <c r="H76" s="1"/>
  <c r="H77" a="1"/>
  <c r="H77" s="1"/>
  <c r="H78" a="1"/>
  <c r="H78" s="1"/>
  <c r="H79" a="1"/>
  <c r="H79" s="1"/>
  <c r="H80" a="1"/>
  <c r="H80" s="1"/>
  <c r="H81" a="1"/>
  <c r="H81" s="1"/>
  <c r="H82" a="1"/>
  <c r="H82" s="1"/>
  <c r="H83" a="1"/>
  <c r="H83" s="1"/>
  <c r="H84" a="1"/>
  <c r="H84" s="1"/>
  <c r="H85" a="1"/>
  <c r="H85" s="1"/>
  <c r="H86" a="1"/>
  <c r="H86" s="1"/>
  <c r="H87" a="1"/>
  <c r="H87" s="1"/>
  <c r="H88" a="1"/>
  <c r="H88" s="1"/>
  <c r="H89" a="1"/>
  <c r="H89" s="1"/>
  <c r="H90" a="1"/>
  <c r="H90" s="1"/>
  <c r="H91" a="1"/>
  <c r="H91" s="1"/>
  <c r="H92" a="1"/>
  <c r="H92" s="1"/>
  <c r="H93" a="1"/>
  <c r="H93" s="1"/>
  <c r="H94" a="1"/>
  <c r="H94" s="1"/>
  <c r="H95" a="1"/>
  <c r="H95" s="1"/>
  <c r="H96" a="1"/>
  <c r="H96" s="1"/>
  <c r="H97" a="1"/>
  <c r="H97" s="1"/>
  <c r="H98" a="1"/>
  <c r="H98" s="1"/>
  <c r="H99" a="1"/>
  <c r="H99" s="1"/>
  <c r="H4" a="1"/>
  <c r="H4" s="1"/>
  <c r="H5" a="1"/>
  <c r="H5" s="1"/>
  <c r="H6" a="1"/>
  <c r="H6" s="1"/>
  <c r="H7" a="1"/>
  <c r="H7" s="1"/>
  <c r="H8" a="1"/>
  <c r="H8" s="1"/>
  <c r="H9" a="1"/>
  <c r="H9" s="1"/>
  <c r="H32" i="10" a="1"/>
  <c r="H32" s="1"/>
  <c r="H31" a="1"/>
  <c r="H31" s="1"/>
  <c r="H30" a="1"/>
  <c r="H30" s="1"/>
  <c r="H29" a="1"/>
  <c r="H29" s="1"/>
  <c r="H28" a="1"/>
  <c r="H28" s="1"/>
  <c r="H27" a="1"/>
  <c r="H27" s="1"/>
  <c r="H26" a="1"/>
  <c r="H26" s="1"/>
  <c r="H25" a="1"/>
  <c r="H25" s="1"/>
  <c r="H24" a="1"/>
  <c r="H24" s="1"/>
  <c r="H23" a="1"/>
  <c r="H23" s="1"/>
  <c r="D3" i="14" l="1"/>
  <c r="K5" i="4" l="1" a="1"/>
  <c r="K5" s="1"/>
  <c r="K6" a="1"/>
  <c r="K6" s="1"/>
  <c r="K7" a="1"/>
  <c r="K7" s="1"/>
  <c r="K8" a="1"/>
  <c r="K8" s="1"/>
  <c r="K9" a="1"/>
  <c r="K9" s="1"/>
  <c r="K10" a="1"/>
  <c r="K10" s="1"/>
  <c r="K11" a="1"/>
  <c r="K11" s="1"/>
  <c r="K12" a="1"/>
  <c r="K12" s="1"/>
  <c r="K13" a="1"/>
  <c r="K13" s="1"/>
  <c r="K14" a="1"/>
  <c r="K14" s="1"/>
  <c r="K15" a="1"/>
  <c r="K15" s="1"/>
  <c r="K16" a="1"/>
  <c r="K16" s="1"/>
  <c r="K17" a="1"/>
  <c r="K17" s="1"/>
  <c r="K18" a="1"/>
  <c r="K18" s="1"/>
  <c r="K19" a="1"/>
  <c r="K19" s="1"/>
  <c r="K20" a="1"/>
  <c r="K20" s="1"/>
  <c r="K21" a="1"/>
  <c r="K21" s="1"/>
  <c r="K22" a="1"/>
  <c r="K22" s="1"/>
  <c r="K23" a="1"/>
  <c r="K23" s="1"/>
  <c r="K24" a="1"/>
  <c r="K24" s="1"/>
  <c r="K25" a="1"/>
  <c r="K25" s="1"/>
  <c r="K26" a="1"/>
  <c r="K26" s="1"/>
  <c r="K27" a="1"/>
  <c r="K27" s="1"/>
  <c r="K28" a="1"/>
  <c r="K28" s="1"/>
  <c r="K29" a="1"/>
  <c r="K29" s="1"/>
  <c r="K30" a="1"/>
  <c r="K30" s="1"/>
  <c r="K31" a="1"/>
  <c r="K31" s="1"/>
  <c r="K32" a="1"/>
  <c r="K32" s="1"/>
  <c r="K33" a="1"/>
  <c r="K33" s="1"/>
  <c r="K34" a="1"/>
  <c r="K34" s="1"/>
  <c r="K35" a="1"/>
  <c r="K35" s="1"/>
  <c r="K36" a="1"/>
  <c r="K36" s="1"/>
  <c r="K37" a="1"/>
  <c r="K37" s="1"/>
  <c r="K38" a="1"/>
  <c r="K38" s="1"/>
  <c r="K39" a="1"/>
  <c r="K39" s="1"/>
  <c r="K40" a="1"/>
  <c r="K40" s="1"/>
  <c r="K41" a="1"/>
  <c r="K41" s="1"/>
  <c r="K42" a="1"/>
  <c r="K42" s="1"/>
  <c r="K43" a="1"/>
  <c r="K43" s="1"/>
  <c r="K44" a="1"/>
  <c r="K44" s="1"/>
  <c r="K45" a="1"/>
  <c r="K45" s="1"/>
  <c r="K46" a="1"/>
  <c r="K46" s="1"/>
  <c r="K47" a="1"/>
  <c r="K47" s="1"/>
  <c r="K48" a="1"/>
  <c r="K48" s="1"/>
  <c r="K49" a="1"/>
  <c r="K49" s="1"/>
  <c r="K50" a="1"/>
  <c r="K50" s="1"/>
  <c r="K51" a="1"/>
  <c r="K51" s="1"/>
  <c r="K52" a="1"/>
  <c r="K52" s="1"/>
  <c r="K53" a="1"/>
  <c r="K53" s="1"/>
  <c r="K54" a="1"/>
  <c r="K54" s="1"/>
  <c r="K55" a="1"/>
  <c r="K55" s="1"/>
  <c r="K56" a="1"/>
  <c r="K56" s="1"/>
  <c r="K57" a="1"/>
  <c r="K57" s="1"/>
  <c r="K58" a="1"/>
  <c r="K58" s="1"/>
  <c r="K59" a="1"/>
  <c r="K59" s="1"/>
  <c r="K60" a="1"/>
  <c r="K60" s="1"/>
  <c r="K61" a="1"/>
  <c r="K61" s="1"/>
  <c r="K62" a="1"/>
  <c r="K62" s="1"/>
  <c r="K63" a="1"/>
  <c r="K63" s="1"/>
  <c r="K64" a="1"/>
  <c r="K64" s="1"/>
  <c r="K65" a="1"/>
  <c r="K65" s="1"/>
  <c r="K66" a="1"/>
  <c r="K66" s="1"/>
  <c r="K67" a="1"/>
  <c r="K67" s="1"/>
  <c r="K68" a="1"/>
  <c r="K68" s="1"/>
  <c r="K69" a="1"/>
  <c r="K69" s="1"/>
  <c r="K70" a="1"/>
  <c r="K70" s="1"/>
  <c r="K71" a="1"/>
  <c r="K71" s="1"/>
  <c r="K72" a="1"/>
  <c r="K72" s="1"/>
  <c r="K73" a="1"/>
  <c r="K73" s="1"/>
  <c r="K74" a="1"/>
  <c r="K74" s="1"/>
  <c r="K75" a="1"/>
  <c r="K75" s="1"/>
  <c r="K76" a="1"/>
  <c r="K76" s="1"/>
  <c r="K77" a="1"/>
  <c r="K77" s="1"/>
  <c r="K78" a="1"/>
  <c r="K78" s="1"/>
  <c r="K79" a="1"/>
  <c r="K79" s="1"/>
  <c r="K80" a="1"/>
  <c r="K80" s="1"/>
  <c r="K81" a="1"/>
  <c r="K81" s="1"/>
  <c r="K82" a="1"/>
  <c r="K82" s="1"/>
  <c r="K83" a="1"/>
  <c r="K83" s="1"/>
  <c r="K84" a="1"/>
  <c r="K84" s="1"/>
  <c r="K85" a="1"/>
  <c r="K85" s="1"/>
  <c r="K86" a="1"/>
  <c r="K86" s="1"/>
  <c r="K87" a="1"/>
  <c r="K87" s="1"/>
  <c r="K88" a="1"/>
  <c r="K88" s="1"/>
  <c r="K89" a="1"/>
  <c r="K89" s="1"/>
  <c r="K90" a="1"/>
  <c r="K90" s="1"/>
  <c r="K91" a="1"/>
  <c r="K91" s="1"/>
  <c r="K92" a="1"/>
  <c r="K92" s="1"/>
  <c r="K93" a="1"/>
  <c r="K93" s="1"/>
  <c r="K94" a="1"/>
  <c r="K94" s="1"/>
  <c r="K95" a="1"/>
  <c r="K95" s="1"/>
  <c r="K96" a="1"/>
  <c r="K96" s="1"/>
  <c r="K97" a="1"/>
  <c r="K97" s="1"/>
  <c r="K98" a="1"/>
  <c r="K98" s="1"/>
  <c r="K99" a="1"/>
  <c r="K99" s="1"/>
  <c r="K4" a="1"/>
  <c r="K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0" a="1"/>
  <c r="H60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0" a="1"/>
  <c r="H70" s="1"/>
  <c r="H71" a="1"/>
  <c r="H71" s="1"/>
  <c r="H72" a="1"/>
  <c r="H72" s="1"/>
  <c r="H73" a="1"/>
  <c r="H73" s="1"/>
  <c r="H74" a="1"/>
  <c r="H74" s="1"/>
  <c r="H75" a="1"/>
  <c r="H75" s="1"/>
  <c r="H76" a="1"/>
  <c r="H76" s="1"/>
  <c r="H77" a="1"/>
  <c r="H77" s="1"/>
  <c r="H78" a="1"/>
  <c r="H78" s="1"/>
  <c r="H79" a="1"/>
  <c r="H79" s="1"/>
  <c r="H80" a="1"/>
  <c r="H80" s="1"/>
  <c r="H81" a="1"/>
  <c r="H81" s="1"/>
  <c r="H82" a="1"/>
  <c r="H82" s="1"/>
  <c r="H83" a="1"/>
  <c r="H83" s="1"/>
  <c r="H84" a="1"/>
  <c r="H84" s="1"/>
  <c r="H85" a="1"/>
  <c r="H85" s="1"/>
  <c r="H86" a="1"/>
  <c r="H86" s="1"/>
  <c r="H87" a="1"/>
  <c r="H87" s="1"/>
  <c r="H88" a="1"/>
  <c r="H88" s="1"/>
  <c r="H89" a="1"/>
  <c r="H89" s="1"/>
  <c r="H90" a="1"/>
  <c r="H90" s="1"/>
  <c r="H91" a="1"/>
  <c r="H91" s="1"/>
  <c r="H92" a="1"/>
  <c r="H92" s="1"/>
  <c r="H93" a="1"/>
  <c r="H93" s="1"/>
  <c r="H94" a="1"/>
  <c r="H94" s="1"/>
  <c r="H95" a="1"/>
  <c r="H95" s="1"/>
  <c r="H96" a="1"/>
  <c r="H96" s="1"/>
  <c r="H97" a="1"/>
  <c r="H97" s="1"/>
  <c r="H98" a="1"/>
  <c r="H98" s="1"/>
  <c r="H99" a="1"/>
  <c r="H99" s="1"/>
  <c r="H4" a="1"/>
  <c r="H4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E17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E27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E35" a="1"/>
  <c r="E35" s="1"/>
  <c r="E36" a="1"/>
  <c r="E36" s="1"/>
  <c r="E37" a="1"/>
  <c r="E37" s="1"/>
  <c r="E38" a="1"/>
  <c r="E38" s="1"/>
  <c r="E39" a="1"/>
  <c r="E39" s="1"/>
  <c r="E40" a="1"/>
  <c r="E40" s="1"/>
  <c r="E41" a="1"/>
  <c r="E41" s="1"/>
  <c r="E42" a="1"/>
  <c r="E42" s="1"/>
  <c r="E43" a="1"/>
  <c r="E43" s="1"/>
  <c r="E44" a="1"/>
  <c r="E44" s="1"/>
  <c r="E45" a="1"/>
  <c r="E45" s="1"/>
  <c r="E46" a="1"/>
  <c r="E46" s="1"/>
  <c r="E47" a="1"/>
  <c r="E47" s="1"/>
  <c r="E48" a="1"/>
  <c r="E48" s="1"/>
  <c r="E49" a="1"/>
  <c r="E49" s="1"/>
  <c r="E50" a="1"/>
  <c r="E50" s="1"/>
  <c r="E51" a="1"/>
  <c r="E51" s="1"/>
  <c r="E52" a="1"/>
  <c r="E52" s="1"/>
  <c r="E53" a="1"/>
  <c r="E53" s="1"/>
  <c r="E54" a="1"/>
  <c r="E54" s="1"/>
  <c r="E55" a="1"/>
  <c r="E55" s="1"/>
  <c r="E56" a="1"/>
  <c r="E56" s="1"/>
  <c r="E57" a="1"/>
  <c r="E57" s="1"/>
  <c r="E58" a="1"/>
  <c r="E58" s="1"/>
  <c r="E59" a="1"/>
  <c r="E59" s="1"/>
  <c r="E60" a="1"/>
  <c r="E60" s="1"/>
  <c r="E61" a="1"/>
  <c r="E61" s="1"/>
  <c r="E62" a="1"/>
  <c r="E62" s="1"/>
  <c r="E63" a="1"/>
  <c r="E63" s="1"/>
  <c r="E64" a="1"/>
  <c r="E64" s="1"/>
  <c r="E65" a="1"/>
  <c r="E65" s="1"/>
  <c r="E66" a="1"/>
  <c r="E66" s="1"/>
  <c r="E67" a="1"/>
  <c r="E67" s="1"/>
  <c r="E68" a="1"/>
  <c r="E68" s="1"/>
  <c r="E69" a="1"/>
  <c r="E69" s="1"/>
  <c r="E70" a="1"/>
  <c r="E70" s="1"/>
  <c r="E71" a="1"/>
  <c r="E71" s="1"/>
  <c r="E72" a="1"/>
  <c r="E72" s="1"/>
  <c r="E73" a="1"/>
  <c r="E73" s="1"/>
  <c r="E74" a="1"/>
  <c r="E74" s="1"/>
  <c r="E75" a="1"/>
  <c r="E75" s="1"/>
  <c r="E76" a="1"/>
  <c r="E76" s="1"/>
  <c r="E77" a="1"/>
  <c r="E77" s="1"/>
  <c r="E78" a="1"/>
  <c r="E78" s="1"/>
  <c r="E79" a="1"/>
  <c r="E79" s="1"/>
  <c r="E80" a="1"/>
  <c r="E80" s="1"/>
  <c r="E81" a="1"/>
  <c r="E81" s="1"/>
  <c r="E82" a="1"/>
  <c r="E82" s="1"/>
  <c r="E83" a="1"/>
  <c r="E83" s="1"/>
  <c r="E84" a="1"/>
  <c r="E84" s="1"/>
  <c r="E85" a="1"/>
  <c r="E85" s="1"/>
  <c r="E86" a="1"/>
  <c r="E86" s="1"/>
  <c r="E87" a="1"/>
  <c r="E87" s="1"/>
  <c r="E88" a="1"/>
  <c r="E88" s="1"/>
  <c r="E89" a="1"/>
  <c r="E89" s="1"/>
  <c r="E90" a="1"/>
  <c r="E90" s="1"/>
  <c r="E91" a="1"/>
  <c r="E91" s="1"/>
  <c r="E92" a="1"/>
  <c r="E92" s="1"/>
  <c r="E93" a="1"/>
  <c r="E93" s="1"/>
  <c r="E94" a="1"/>
  <c r="E94" s="1"/>
  <c r="E95" a="1"/>
  <c r="E95" s="1"/>
  <c r="E96" a="1"/>
  <c r="E96" s="1"/>
  <c r="E97" a="1"/>
  <c r="E97" s="1"/>
  <c r="E98" a="1"/>
  <c r="E98" s="1"/>
  <c r="E99" a="1"/>
  <c r="E99" s="1"/>
  <c r="E4" a="1"/>
  <c r="E4" s="1"/>
  <c r="P5" i="9" l="1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P18" a="1"/>
  <c r="P18" s="1"/>
  <c r="P19" a="1"/>
  <c r="P19" s="1"/>
  <c r="P20" a="1"/>
  <c r="P20" s="1"/>
  <c r="P21" a="1"/>
  <c r="P21" s="1"/>
  <c r="P22" a="1"/>
  <c r="P22" s="1"/>
  <c r="P23" a="1"/>
  <c r="P23" s="1"/>
  <c r="P24" a="1"/>
  <c r="P24" s="1"/>
  <c r="P25" a="1"/>
  <c r="P25" s="1"/>
  <c r="P26" a="1"/>
  <c r="P26" s="1"/>
  <c r="P27" a="1"/>
  <c r="P27" s="1"/>
  <c r="P28" a="1"/>
  <c r="P28" s="1"/>
  <c r="P29" a="1"/>
  <c r="P29" s="1"/>
  <c r="P30" a="1"/>
  <c r="P30" s="1"/>
  <c r="P31" a="1"/>
  <c r="P31" s="1"/>
  <c r="P32" a="1"/>
  <c r="P32" s="1"/>
  <c r="P33" a="1"/>
  <c r="P33" s="1"/>
  <c r="P34" a="1"/>
  <c r="P34" s="1"/>
  <c r="P35" a="1"/>
  <c r="P35" s="1"/>
  <c r="P36" a="1"/>
  <c r="P36" s="1"/>
  <c r="P37" a="1"/>
  <c r="P37" s="1"/>
  <c r="P38" a="1"/>
  <c r="P38" s="1"/>
  <c r="P39" a="1"/>
  <c r="P39" s="1"/>
  <c r="P40" a="1"/>
  <c r="P40" s="1"/>
  <c r="P41" a="1"/>
  <c r="P41" s="1"/>
  <c r="P42" a="1"/>
  <c r="P42" s="1"/>
  <c r="P43" a="1"/>
  <c r="P43" s="1"/>
  <c r="P44" a="1"/>
  <c r="P44" s="1"/>
  <c r="P45" a="1"/>
  <c r="P45" s="1"/>
  <c r="P46" a="1"/>
  <c r="P46" s="1"/>
  <c r="P47" a="1"/>
  <c r="P47" s="1"/>
  <c r="P48" a="1"/>
  <c r="P48" s="1"/>
  <c r="P49" a="1"/>
  <c r="P49" s="1"/>
  <c r="P50" a="1"/>
  <c r="P50" s="1"/>
  <c r="P51" a="1"/>
  <c r="P51" s="1"/>
  <c r="P52" a="1"/>
  <c r="P52" s="1"/>
  <c r="P53" a="1"/>
  <c r="P53" s="1"/>
  <c r="P54" a="1"/>
  <c r="P54" s="1"/>
  <c r="P55" a="1"/>
  <c r="P55" s="1"/>
  <c r="P56" a="1"/>
  <c r="P56" s="1"/>
  <c r="P57" a="1"/>
  <c r="P57" s="1"/>
  <c r="P58" a="1"/>
  <c r="P58" s="1"/>
  <c r="P59" a="1"/>
  <c r="P59" s="1"/>
  <c r="P60" a="1"/>
  <c r="P60" s="1"/>
  <c r="P61" a="1"/>
  <c r="P61" s="1"/>
  <c r="P62" a="1"/>
  <c r="P62" s="1"/>
  <c r="P63" a="1"/>
  <c r="P63" s="1"/>
  <c r="P64" a="1"/>
  <c r="P64" s="1"/>
  <c r="P65" a="1"/>
  <c r="P65" s="1"/>
  <c r="P66" a="1"/>
  <c r="P66" s="1"/>
  <c r="P67" a="1"/>
  <c r="P67" s="1"/>
  <c r="P4" a="1"/>
  <c r="P4" s="1"/>
  <c r="D5" i="12" a="1"/>
  <c r="D5" s="1"/>
  <c r="E5" a="1"/>
  <c r="E5" s="1"/>
  <c r="F5" a="1"/>
  <c r="F5" s="1"/>
  <c r="G5" a="1"/>
  <c r="G5" s="1"/>
  <c r="J24" i="10" s="1" a="1"/>
  <c r="J24" s="1"/>
  <c r="H5" i="12" a="1"/>
  <c r="H5" s="1"/>
  <c r="I5" a="1"/>
  <c r="I5" s="1"/>
  <c r="J5" a="1"/>
  <c r="J5" s="1"/>
  <c r="K5" a="1"/>
  <c r="K5" s="1"/>
  <c r="L5" a="1"/>
  <c r="L5" s="1"/>
  <c r="M5" a="1"/>
  <c r="M5" s="1"/>
  <c r="N5" a="1"/>
  <c r="N5" s="1"/>
  <c r="O5" a="1"/>
  <c r="O5" s="1"/>
  <c r="D6" a="1"/>
  <c r="D6" s="1"/>
  <c r="E6" a="1"/>
  <c r="E6" s="1"/>
  <c r="F6" a="1"/>
  <c r="F6" s="1"/>
  <c r="G6" a="1"/>
  <c r="G6" s="1"/>
  <c r="J25" i="10" s="1" a="1"/>
  <c r="J25" s="1"/>
  <c r="H6" i="12" a="1"/>
  <c r="H6" s="1"/>
  <c r="I6" a="1"/>
  <c r="I6" s="1"/>
  <c r="J6" a="1"/>
  <c r="J6" s="1"/>
  <c r="K6" a="1"/>
  <c r="K6" s="1"/>
  <c r="L6" a="1"/>
  <c r="L6" s="1"/>
  <c r="M6" a="1"/>
  <c r="M6" s="1"/>
  <c r="N6" a="1"/>
  <c r="N6" s="1"/>
  <c r="O6" a="1"/>
  <c r="O6" s="1"/>
  <c r="D7" a="1"/>
  <c r="D7" s="1"/>
  <c r="E7" a="1"/>
  <c r="E7" s="1"/>
  <c r="F7" a="1"/>
  <c r="F7" s="1"/>
  <c r="G7" a="1"/>
  <c r="G7" s="1"/>
  <c r="J26" i="10" s="1" a="1"/>
  <c r="J26" s="1"/>
  <c r="H7" i="12" a="1"/>
  <c r="H7" s="1"/>
  <c r="I7" a="1"/>
  <c r="I7" s="1"/>
  <c r="J7" a="1"/>
  <c r="J7" s="1"/>
  <c r="K7" a="1"/>
  <c r="K7" s="1"/>
  <c r="L7" a="1"/>
  <c r="L7" s="1"/>
  <c r="M7" a="1"/>
  <c r="M7" s="1"/>
  <c r="N7" a="1"/>
  <c r="N7" s="1"/>
  <c r="O7" a="1"/>
  <c r="O7" s="1"/>
  <c r="D8" a="1"/>
  <c r="D8" s="1"/>
  <c r="E8" a="1"/>
  <c r="E8" s="1"/>
  <c r="F8" a="1"/>
  <c r="F8" s="1"/>
  <c r="G8" a="1"/>
  <c r="G8" s="1"/>
  <c r="J27" i="10" s="1" a="1"/>
  <c r="J27" s="1"/>
  <c r="H8" i="12" a="1"/>
  <c r="H8" s="1"/>
  <c r="I8" a="1"/>
  <c r="I8" s="1"/>
  <c r="J8" a="1"/>
  <c r="J8" s="1"/>
  <c r="K8" a="1"/>
  <c r="K8" s="1"/>
  <c r="L8" a="1"/>
  <c r="L8" s="1"/>
  <c r="M8" a="1"/>
  <c r="M8" s="1"/>
  <c r="N8" a="1"/>
  <c r="N8" s="1"/>
  <c r="O8" a="1"/>
  <c r="O8" s="1"/>
  <c r="D9" a="1"/>
  <c r="D9" s="1"/>
  <c r="E9" a="1"/>
  <c r="E9" s="1"/>
  <c r="F9" a="1"/>
  <c r="F9" s="1"/>
  <c r="G9" a="1"/>
  <c r="G9" s="1"/>
  <c r="J28" i="10" s="1" a="1"/>
  <c r="J28" s="1"/>
  <c r="H9" i="12" a="1"/>
  <c r="H9" s="1"/>
  <c r="I9" a="1"/>
  <c r="I9" s="1"/>
  <c r="J9" a="1"/>
  <c r="J9" s="1"/>
  <c r="K9" a="1"/>
  <c r="K9" s="1"/>
  <c r="L9" a="1"/>
  <c r="L9" s="1"/>
  <c r="M9" a="1"/>
  <c r="M9" s="1"/>
  <c r="N9" a="1"/>
  <c r="N9" s="1"/>
  <c r="O9" a="1"/>
  <c r="O9" s="1"/>
  <c r="D10" a="1"/>
  <c r="D10" s="1"/>
  <c r="E10" a="1"/>
  <c r="E10" s="1"/>
  <c r="F10" a="1"/>
  <c r="F10" s="1"/>
  <c r="G10" a="1"/>
  <c r="G10" s="1"/>
  <c r="J29" i="10" s="1" a="1"/>
  <c r="J29" s="1"/>
  <c r="H10" i="12" a="1"/>
  <c r="H10" s="1"/>
  <c r="I10" a="1"/>
  <c r="I10" s="1"/>
  <c r="J10" a="1"/>
  <c r="J10" s="1"/>
  <c r="K10" a="1"/>
  <c r="K10" s="1"/>
  <c r="L10" a="1"/>
  <c r="L10" s="1"/>
  <c r="M10" a="1"/>
  <c r="M10" s="1"/>
  <c r="N10" a="1"/>
  <c r="N10" s="1"/>
  <c r="O10" a="1"/>
  <c r="O10" s="1"/>
  <c r="D11" a="1"/>
  <c r="D11" s="1"/>
  <c r="E11" a="1"/>
  <c r="E11" s="1"/>
  <c r="F11" a="1"/>
  <c r="F11" s="1"/>
  <c r="G11" a="1"/>
  <c r="G11" s="1"/>
  <c r="J30" i="10" s="1" a="1"/>
  <c r="J30" s="1"/>
  <c r="H11" i="12" a="1"/>
  <c r="H11" s="1"/>
  <c r="I11" a="1"/>
  <c r="I11" s="1"/>
  <c r="J11" a="1"/>
  <c r="J11" s="1"/>
  <c r="K11" a="1"/>
  <c r="K11" s="1"/>
  <c r="L11" a="1"/>
  <c r="L11" s="1"/>
  <c r="M11" a="1"/>
  <c r="M11" s="1"/>
  <c r="N11" a="1"/>
  <c r="N11" s="1"/>
  <c r="O11" a="1"/>
  <c r="O11" s="1"/>
  <c r="D12" a="1"/>
  <c r="D12" s="1"/>
  <c r="E12" a="1"/>
  <c r="E12" s="1"/>
  <c r="F12" a="1"/>
  <c r="F12" s="1"/>
  <c r="G12" a="1"/>
  <c r="G12" s="1"/>
  <c r="J31" i="10" s="1" a="1"/>
  <c r="J31" s="1"/>
  <c r="H12" i="12" a="1"/>
  <c r="H12" s="1"/>
  <c r="I12" a="1"/>
  <c r="I12" s="1"/>
  <c r="J12" a="1"/>
  <c r="J12" s="1"/>
  <c r="K12" a="1"/>
  <c r="K12" s="1"/>
  <c r="L12" a="1"/>
  <c r="L12" s="1"/>
  <c r="M12" a="1"/>
  <c r="M12" s="1"/>
  <c r="N12" a="1"/>
  <c r="N12" s="1"/>
  <c r="O12" a="1"/>
  <c r="O12" s="1"/>
  <c r="D13" a="1"/>
  <c r="D13" s="1"/>
  <c r="E13" a="1"/>
  <c r="E13" s="1"/>
  <c r="F13" a="1"/>
  <c r="F13" s="1"/>
  <c r="G13" a="1"/>
  <c r="G13" s="1"/>
  <c r="J32" i="10" s="1" a="1"/>
  <c r="J32" s="1"/>
  <c r="H13" i="12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I4" a="1"/>
  <c r="I4" s="1"/>
  <c r="J4" a="1"/>
  <c r="J4" s="1"/>
  <c r="K4" a="1"/>
  <c r="K4" s="1"/>
  <c r="L4" a="1"/>
  <c r="L4" s="1"/>
  <c r="M4" a="1"/>
  <c r="M4" s="1"/>
  <c r="N4" a="1"/>
  <c r="N4" s="1"/>
  <c r="O4" a="1"/>
  <c r="O4" s="1"/>
  <c r="D4" a="1"/>
  <c r="D4" s="1"/>
  <c r="E4" a="1"/>
  <c r="E4" s="1"/>
  <c r="F4" a="1"/>
  <c r="F4" s="1"/>
  <c r="G4" a="1"/>
  <c r="G4" s="1"/>
  <c r="J23" i="10" s="1" a="1"/>
  <c r="J23" s="1"/>
  <c r="H4" i="12" a="1"/>
  <c r="H4" s="1"/>
  <c r="D68" i="5" l="1"/>
  <c r="E68"/>
  <c r="F68"/>
  <c r="G68"/>
  <c r="H68"/>
  <c r="I68"/>
  <c r="J68"/>
  <c r="K68"/>
  <c r="L68"/>
  <c r="M68"/>
  <c r="N68"/>
  <c r="O68"/>
  <c r="H20" i="10" l="1" a="1"/>
  <c r="H20" s="1"/>
  <c r="D14" i="6" a="1"/>
  <c r="D14" s="1"/>
  <c r="E14" a="1"/>
  <c r="E14" s="1"/>
  <c r="F14" a="1"/>
  <c r="F14" s="1"/>
  <c r="G14" a="1"/>
  <c r="G14" s="1"/>
  <c r="H14" a="1"/>
  <c r="H14" s="1"/>
  <c r="J21" i="10" s="1" a="1"/>
  <c r="J21" s="1"/>
  <c r="I14" i="6" a="1"/>
  <c r="I14" s="1"/>
  <c r="J14" a="1"/>
  <c r="J14" s="1"/>
  <c r="K14" a="1"/>
  <c r="K14" s="1"/>
  <c r="L14" a="1"/>
  <c r="L14" s="1"/>
  <c r="M14" a="1"/>
  <c r="M14" s="1"/>
  <c r="N14" a="1"/>
  <c r="N14" s="1"/>
  <c r="O14" a="1"/>
  <c r="O14" s="1"/>
  <c r="P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4" a="1"/>
  <c r="P4" s="1"/>
  <c r="N14" i="12" l="1" a="1"/>
  <c r="N14" s="1"/>
  <c r="K14" a="1"/>
  <c r="K14" s="1"/>
  <c r="P14" i="6" a="1"/>
  <c r="P14" s="1"/>
  <c r="D68" i="9" a="1"/>
  <c r="D68" s="1"/>
  <c r="D14" i="12" s="1" a="1"/>
  <c r="D14" s="1"/>
  <c r="E68" i="9" a="1"/>
  <c r="E68" s="1"/>
  <c r="E14" i="12" s="1" a="1"/>
  <c r="E14" s="1"/>
  <c r="F68" i="9" a="1"/>
  <c r="F68" s="1"/>
  <c r="F14" i="12" s="1" a="1"/>
  <c r="F14" s="1"/>
  <c r="G68" i="9" a="1"/>
  <c r="G68" s="1"/>
  <c r="H68" a="1"/>
  <c r="H68" s="1"/>
  <c r="H14" i="12" s="1" a="1"/>
  <c r="H14" s="1"/>
  <c r="I68" i="9" a="1"/>
  <c r="I68" s="1"/>
  <c r="I14" i="12" s="1" a="1"/>
  <c r="I14" s="1"/>
  <c r="J68" i="9" a="1"/>
  <c r="J68" s="1"/>
  <c r="J14" i="12" s="1" a="1"/>
  <c r="J14" s="1"/>
  <c r="K68" i="9" a="1"/>
  <c r="K68" s="1"/>
  <c r="L68" a="1"/>
  <c r="L68" s="1"/>
  <c r="L14" i="12" s="1" a="1"/>
  <c r="L14" s="1"/>
  <c r="M68" i="9" a="1"/>
  <c r="M68" s="1"/>
  <c r="M14" i="12" s="1" a="1"/>
  <c r="M14" s="1"/>
  <c r="N68" i="9" a="1"/>
  <c r="N68" s="1"/>
  <c r="O68" a="1"/>
  <c r="O68" s="1"/>
  <c r="O14" i="12" s="1" a="1"/>
  <c r="O14" s="1"/>
  <c r="C5" i="9" a="1"/>
  <c r="C5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4" a="1"/>
  <c r="C24" s="1"/>
  <c r="C25" a="1"/>
  <c r="C25" s="1"/>
  <c r="C26" a="1"/>
  <c r="C26" s="1"/>
  <c r="C27" a="1"/>
  <c r="C27" s="1"/>
  <c r="C28" a="1"/>
  <c r="C28" s="1"/>
  <c r="C29" a="1"/>
  <c r="C29" s="1"/>
  <c r="C30" a="1"/>
  <c r="C30" s="1"/>
  <c r="C31" a="1"/>
  <c r="C31" s="1"/>
  <c r="C32" a="1"/>
  <c r="C32" s="1"/>
  <c r="C33" a="1"/>
  <c r="C33" s="1"/>
  <c r="C34" a="1"/>
  <c r="C34" s="1"/>
  <c r="C35" a="1"/>
  <c r="C35" s="1"/>
  <c r="C36" a="1"/>
  <c r="C36" s="1"/>
  <c r="C37" a="1"/>
  <c r="C37" s="1"/>
  <c r="C38" a="1"/>
  <c r="C38" s="1"/>
  <c r="C39" a="1"/>
  <c r="C39" s="1"/>
  <c r="C40" a="1"/>
  <c r="C40" s="1"/>
  <c r="C41" a="1"/>
  <c r="C41" s="1"/>
  <c r="C42" a="1"/>
  <c r="C42" s="1"/>
  <c r="C43" a="1"/>
  <c r="C43" s="1"/>
  <c r="C44" a="1"/>
  <c r="C44" s="1"/>
  <c r="C45" a="1"/>
  <c r="C45" s="1"/>
  <c r="C46" a="1"/>
  <c r="C46" s="1"/>
  <c r="C47" a="1"/>
  <c r="C47" s="1"/>
  <c r="C48" a="1"/>
  <c r="C48" s="1"/>
  <c r="C49" a="1"/>
  <c r="C49" s="1"/>
  <c r="C50" a="1"/>
  <c r="C50" s="1"/>
  <c r="C51" a="1"/>
  <c r="C51" s="1"/>
  <c r="C52" a="1"/>
  <c r="C52" s="1"/>
  <c r="C53" a="1"/>
  <c r="C53" s="1"/>
  <c r="C54" a="1"/>
  <c r="C54" s="1"/>
  <c r="C55" a="1"/>
  <c r="C55" s="1"/>
  <c r="C56" a="1"/>
  <c r="C56" s="1"/>
  <c r="C57" a="1"/>
  <c r="C57" s="1"/>
  <c r="C58" a="1"/>
  <c r="C58" s="1"/>
  <c r="C59" a="1"/>
  <c r="C59" s="1"/>
  <c r="C60" a="1"/>
  <c r="C60" s="1"/>
  <c r="C61" a="1"/>
  <c r="C61" s="1"/>
  <c r="C62" a="1"/>
  <c r="C62" s="1"/>
  <c r="C63" a="1"/>
  <c r="C63" s="1"/>
  <c r="C64" a="1"/>
  <c r="C64" s="1"/>
  <c r="C65" a="1"/>
  <c r="C65" s="1"/>
  <c r="C66" a="1"/>
  <c r="C66" s="1"/>
  <c r="C67" a="1"/>
  <c r="C67" s="1"/>
  <c r="C4" a="1"/>
  <c r="C4" s="1"/>
  <c r="I5" i="8" a="1"/>
  <c r="I5" s="1"/>
  <c r="C5" i="7" a="1"/>
  <c r="C5" s="1"/>
  <c r="C4" a="1"/>
  <c r="C4" s="1"/>
  <c r="C6" a="1"/>
  <c r="C6" s="1"/>
  <c r="C7" a="1"/>
  <c r="C7" s="1"/>
  <c r="C8" a="1"/>
  <c r="C8" s="1"/>
  <c r="D4" i="8" a="1"/>
  <c r="D4" s="1"/>
  <c r="E4" a="1"/>
  <c r="E4" s="1"/>
  <c r="F4" a="1"/>
  <c r="F4" s="1"/>
  <c r="G4" a="1"/>
  <c r="G4" s="1"/>
  <c r="H4" a="1"/>
  <c r="H4" s="1"/>
  <c r="I4" a="1"/>
  <c r="I4" s="1"/>
  <c r="J4" a="1"/>
  <c r="J4" s="1"/>
  <c r="K4" a="1"/>
  <c r="K4"/>
  <c r="L4" a="1"/>
  <c r="L4" s="1"/>
  <c r="M4" a="1"/>
  <c r="M4" s="1"/>
  <c r="N4" a="1"/>
  <c r="N4" s="1"/>
  <c r="O4" a="1"/>
  <c r="O4" s="1"/>
  <c r="D5" a="1"/>
  <c r="D5" s="1"/>
  <c r="E5" a="1"/>
  <c r="E5" s="1"/>
  <c r="F5" a="1"/>
  <c r="F5" s="1"/>
  <c r="G5" a="1"/>
  <c r="G5" s="1"/>
  <c r="H5" a="1"/>
  <c r="H5" s="1"/>
  <c r="J5" a="1"/>
  <c r="J5"/>
  <c r="K5" a="1"/>
  <c r="K5" s="1"/>
  <c r="L5" a="1"/>
  <c r="L5" s="1"/>
  <c r="M5" a="1"/>
  <c r="M5" s="1"/>
  <c r="N5" a="1"/>
  <c r="N5" s="1"/>
  <c r="O5" a="1"/>
  <c r="O5" s="1"/>
  <c r="D6" a="1"/>
  <c r="D6" s="1"/>
  <c r="E6" a="1"/>
  <c r="E6" s="1"/>
  <c r="F6" a="1"/>
  <c r="F6" s="1"/>
  <c r="G6" a="1"/>
  <c r="G6" s="1"/>
  <c r="H6" a="1"/>
  <c r="H6" s="1"/>
  <c r="I6" a="1"/>
  <c r="I6"/>
  <c r="J6" a="1"/>
  <c r="J6" s="1"/>
  <c r="K6" a="1"/>
  <c r="K6" s="1"/>
  <c r="L6" a="1"/>
  <c r="L6" s="1"/>
  <c r="M6" a="1"/>
  <c r="M6" s="1"/>
  <c r="N6" a="1"/>
  <c r="N6" s="1"/>
  <c r="O6" a="1"/>
  <c r="O6" s="1"/>
  <c r="D7" a="1"/>
  <c r="D7" s="1"/>
  <c r="E7" a="1"/>
  <c r="E7" s="1"/>
  <c r="F7" a="1"/>
  <c r="F7" s="1"/>
  <c r="G7" a="1"/>
  <c r="G7" s="1"/>
  <c r="H7" a="1"/>
  <c r="H7" s="1"/>
  <c r="I7" a="1"/>
  <c r="I7" s="1"/>
  <c r="J7" a="1"/>
  <c r="J7" s="1"/>
  <c r="K7" a="1"/>
  <c r="K7" s="1"/>
  <c r="L7" a="1"/>
  <c r="L7"/>
  <c r="M7" a="1"/>
  <c r="M7" s="1"/>
  <c r="N7" a="1"/>
  <c r="N7" s="1"/>
  <c r="O7" a="1"/>
  <c r="O7" s="1"/>
  <c r="D8" a="1"/>
  <c r="D8" s="1"/>
  <c r="E8" a="1"/>
  <c r="E8" s="1"/>
  <c r="F8" a="1"/>
  <c r="F8" s="1"/>
  <c r="G8" a="1"/>
  <c r="G8" s="1"/>
  <c r="H8" a="1"/>
  <c r="H8" s="1"/>
  <c r="I8" a="1"/>
  <c r="I8" s="1"/>
  <c r="J8" a="1"/>
  <c r="J8" s="1"/>
  <c r="K8" a="1"/>
  <c r="K8" s="1"/>
  <c r="L8" a="1"/>
  <c r="L8" s="1"/>
  <c r="M8" a="1"/>
  <c r="M8" s="1"/>
  <c r="N8" a="1"/>
  <c r="N8" s="1"/>
  <c r="O8" a="1"/>
  <c r="O8" s="1"/>
  <c r="D9" a="1"/>
  <c r="D9" s="1"/>
  <c r="E9" a="1"/>
  <c r="E9" s="1"/>
  <c r="F9" a="1"/>
  <c r="F9" s="1"/>
  <c r="G9" a="1"/>
  <c r="G9" s="1"/>
  <c r="H9" a="1"/>
  <c r="H9" s="1"/>
  <c r="I9" a="1"/>
  <c r="I9" s="1"/>
  <c r="J9" a="1"/>
  <c r="J9" s="1"/>
  <c r="K9" a="1"/>
  <c r="K9" s="1"/>
  <c r="L9" a="1"/>
  <c r="L9" s="1"/>
  <c r="M9" a="1"/>
  <c r="M9" s="1"/>
  <c r="N9" a="1"/>
  <c r="N9" s="1"/>
  <c r="O9" a="1"/>
  <c r="O9" s="1"/>
  <c r="D10" a="1"/>
  <c r="D10" s="1"/>
  <c r="E10" a="1"/>
  <c r="E10" s="1"/>
  <c r="F10" a="1"/>
  <c r="F10" s="1"/>
  <c r="G10" a="1"/>
  <c r="G10" s="1"/>
  <c r="H10" a="1"/>
  <c r="H10" s="1"/>
  <c r="I10" a="1"/>
  <c r="I10" s="1"/>
  <c r="J10" a="1"/>
  <c r="J10" s="1"/>
  <c r="K10" a="1"/>
  <c r="K10" s="1"/>
  <c r="L10" a="1"/>
  <c r="L10" s="1"/>
  <c r="M10" a="1"/>
  <c r="M10" s="1"/>
  <c r="N10" a="1"/>
  <c r="N10" s="1"/>
  <c r="O10" a="1"/>
  <c r="O10" s="1"/>
  <c r="D11" a="1"/>
  <c r="D11" s="1"/>
  <c r="E11" a="1"/>
  <c r="E11" s="1"/>
  <c r="F11" a="1"/>
  <c r="F11" s="1"/>
  <c r="G11" a="1"/>
  <c r="G11" s="1"/>
  <c r="H11" a="1"/>
  <c r="H11" s="1"/>
  <c r="I11" a="1"/>
  <c r="I11" s="1"/>
  <c r="J11" a="1"/>
  <c r="J11" s="1"/>
  <c r="K11" a="1"/>
  <c r="K11" s="1"/>
  <c r="L11" a="1"/>
  <c r="L11" s="1"/>
  <c r="M11" a="1"/>
  <c r="M11" s="1"/>
  <c r="N11" a="1"/>
  <c r="N11" s="1"/>
  <c r="O11" a="1"/>
  <c r="O11" s="1"/>
  <c r="D12" a="1"/>
  <c r="D12" s="1"/>
  <c r="E12" a="1"/>
  <c r="E12" s="1"/>
  <c r="F12" a="1"/>
  <c r="F12" s="1"/>
  <c r="G12" a="1"/>
  <c r="G12" s="1"/>
  <c r="H12" a="1"/>
  <c r="H12" s="1"/>
  <c r="I12" a="1"/>
  <c r="I12" s="1"/>
  <c r="J12" a="1"/>
  <c r="J12" s="1"/>
  <c r="K12" a="1"/>
  <c r="K12" s="1"/>
  <c r="L12" a="1"/>
  <c r="L12" s="1"/>
  <c r="M12" a="1"/>
  <c r="M12" s="1"/>
  <c r="N12" a="1"/>
  <c r="N12" s="1"/>
  <c r="O12" a="1"/>
  <c r="O12" s="1"/>
  <c r="D13" a="1"/>
  <c r="D13" s="1"/>
  <c r="E1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D14" a="1"/>
  <c r="D14" s="1"/>
  <c r="E14" a="1"/>
  <c r="E14" s="1"/>
  <c r="F14" a="1"/>
  <c r="F14" s="1"/>
  <c r="G14" a="1"/>
  <c r="G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O14" a="1"/>
  <c r="O14" s="1"/>
  <c r="D15" a="1"/>
  <c r="D15" s="1"/>
  <c r="E15" a="1"/>
  <c r="E15" s="1"/>
  <c r="F15" a="1"/>
  <c r="F15" s="1"/>
  <c r="G15" a="1"/>
  <c r="G15" s="1"/>
  <c r="H15" a="1"/>
  <c r="H15" s="1"/>
  <c r="I15" a="1"/>
  <c r="I15" s="1"/>
  <c r="J15" a="1"/>
  <c r="J15" s="1"/>
  <c r="K15" a="1"/>
  <c r="K15" s="1"/>
  <c r="L15" a="1"/>
  <c r="L15" s="1"/>
  <c r="M15" a="1"/>
  <c r="M15" s="1"/>
  <c r="N15" a="1"/>
  <c r="N15" s="1"/>
  <c r="O15" a="1"/>
  <c r="O15" s="1"/>
  <c r="D16" a="1"/>
  <c r="D16" s="1"/>
  <c r="E16" a="1"/>
  <c r="E16" s="1"/>
  <c r="F16" a="1"/>
  <c r="F16" s="1"/>
  <c r="G16" a="1"/>
  <c r="G16" s="1"/>
  <c r="H16" a="1"/>
  <c r="H16" s="1"/>
  <c r="I16" a="1"/>
  <c r="I16" s="1"/>
  <c r="J16" a="1"/>
  <c r="J16" s="1"/>
  <c r="K16" a="1"/>
  <c r="K16" s="1"/>
  <c r="L16" a="1"/>
  <c r="L16" s="1"/>
  <c r="M16" a="1"/>
  <c r="M16" s="1"/>
  <c r="N16" a="1"/>
  <c r="N16" s="1"/>
  <c r="O16" a="1"/>
  <c r="O16" s="1"/>
  <c r="D17" a="1"/>
  <c r="D17" s="1"/>
  <c r="E17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D18" a="1"/>
  <c r="D18" s="1"/>
  <c r="E18" a="1"/>
  <c r="E18" s="1"/>
  <c r="F18" a="1"/>
  <c r="F18" s="1"/>
  <c r="G18" a="1"/>
  <c r="G18" s="1"/>
  <c r="H18" a="1"/>
  <c r="H18" s="1"/>
  <c r="I18" a="1"/>
  <c r="I18" s="1"/>
  <c r="J18" a="1"/>
  <c r="J18" s="1"/>
  <c r="K18" a="1"/>
  <c r="K18" s="1"/>
  <c r="L18" a="1"/>
  <c r="L18" s="1"/>
  <c r="M18" a="1"/>
  <c r="M18" s="1"/>
  <c r="N18" a="1"/>
  <c r="N18" s="1"/>
  <c r="O18" a="1"/>
  <c r="O18" s="1"/>
  <c r="D19" a="1"/>
  <c r="D19" s="1"/>
  <c r="E19" a="1"/>
  <c r="E19" s="1"/>
  <c r="F19" a="1"/>
  <c r="F19" s="1"/>
  <c r="G19" a="1"/>
  <c r="G19" s="1"/>
  <c r="H19" a="1"/>
  <c r="H19" s="1"/>
  <c r="I19" a="1"/>
  <c r="I19" s="1"/>
  <c r="J19" a="1"/>
  <c r="J19" s="1"/>
  <c r="K19" a="1"/>
  <c r="K19" s="1"/>
  <c r="L19" a="1"/>
  <c r="L19" s="1"/>
  <c r="M19" a="1"/>
  <c r="M19" s="1"/>
  <c r="N19" a="1"/>
  <c r="N19" s="1"/>
  <c r="O19" a="1"/>
  <c r="O19" s="1"/>
  <c r="D20" a="1"/>
  <c r="D20" s="1"/>
  <c r="E20" a="1"/>
  <c r="E20" s="1"/>
  <c r="F20" a="1"/>
  <c r="F20" s="1"/>
  <c r="G20" a="1"/>
  <c r="G20" s="1"/>
  <c r="H20" a="1"/>
  <c r="H20" s="1"/>
  <c r="I20" a="1"/>
  <c r="I20" s="1"/>
  <c r="J20" a="1"/>
  <c r="J20" s="1"/>
  <c r="K20" a="1"/>
  <c r="K20" s="1"/>
  <c r="L20" a="1"/>
  <c r="L20" s="1"/>
  <c r="M20" a="1"/>
  <c r="M20" s="1"/>
  <c r="N20" a="1"/>
  <c r="N20" s="1"/>
  <c r="O20" a="1"/>
  <c r="O20" s="1"/>
  <c r="D21" a="1"/>
  <c r="D21" s="1"/>
  <c r="E21" a="1"/>
  <c r="E21" s="1"/>
  <c r="F21" a="1"/>
  <c r="F21" s="1"/>
  <c r="G21" a="1"/>
  <c r="G21" s="1"/>
  <c r="H21" a="1"/>
  <c r="H21" s="1"/>
  <c r="I21" a="1"/>
  <c r="I21" s="1"/>
  <c r="J21" a="1"/>
  <c r="J21" s="1"/>
  <c r="K21" a="1"/>
  <c r="K21" s="1"/>
  <c r="L21" a="1"/>
  <c r="L21" s="1"/>
  <c r="M21" a="1"/>
  <c r="M21" s="1"/>
  <c r="N21" a="1"/>
  <c r="N21" s="1"/>
  <c r="O21" a="1"/>
  <c r="O21" s="1"/>
  <c r="D22" a="1"/>
  <c r="D22" s="1"/>
  <c r="E22" a="1"/>
  <c r="E22" s="1"/>
  <c r="F22" a="1"/>
  <c r="F22" s="1"/>
  <c r="G22" a="1"/>
  <c r="G22" s="1"/>
  <c r="H22" a="1"/>
  <c r="H22" s="1"/>
  <c r="I22" a="1"/>
  <c r="I22" s="1"/>
  <c r="J22" a="1"/>
  <c r="J22" s="1"/>
  <c r="K22" a="1"/>
  <c r="K22" s="1"/>
  <c r="L22" a="1"/>
  <c r="L22" s="1"/>
  <c r="M22" a="1"/>
  <c r="M22" s="1"/>
  <c r="N22" a="1"/>
  <c r="N22" s="1"/>
  <c r="O22" a="1"/>
  <c r="O22" s="1"/>
  <c r="D23" a="1"/>
  <c r="D23" s="1"/>
  <c r="E23" a="1"/>
  <c r="E23" s="1"/>
  <c r="F23" a="1"/>
  <c r="F23" s="1"/>
  <c r="G23" a="1"/>
  <c r="G23" s="1"/>
  <c r="H23" a="1"/>
  <c r="H23" s="1"/>
  <c r="I23" a="1"/>
  <c r="I23" s="1"/>
  <c r="J23" a="1"/>
  <c r="J23" s="1"/>
  <c r="K23" a="1"/>
  <c r="K23" s="1"/>
  <c r="L23" a="1"/>
  <c r="L23" s="1"/>
  <c r="M23" a="1"/>
  <c r="M23" s="1"/>
  <c r="N23" a="1"/>
  <c r="N23" s="1"/>
  <c r="O23" a="1"/>
  <c r="O23" s="1"/>
  <c r="D24" a="1"/>
  <c r="D24" s="1"/>
  <c r="E24" a="1"/>
  <c r="E24" s="1"/>
  <c r="F24" a="1"/>
  <c r="F24" s="1"/>
  <c r="G24" a="1"/>
  <c r="G24" s="1"/>
  <c r="H24" a="1"/>
  <c r="H24" s="1"/>
  <c r="I24" a="1"/>
  <c r="I24" s="1"/>
  <c r="J24" a="1"/>
  <c r="J24" s="1"/>
  <c r="K24" a="1"/>
  <c r="K24" s="1"/>
  <c r="L24" a="1"/>
  <c r="L24" s="1"/>
  <c r="M24" a="1"/>
  <c r="M24" s="1"/>
  <c r="N24" a="1"/>
  <c r="N24" s="1"/>
  <c r="O24" a="1"/>
  <c r="O24" s="1"/>
  <c r="D25" a="1"/>
  <c r="D25" s="1"/>
  <c r="E25" a="1"/>
  <c r="E25" s="1"/>
  <c r="F25" a="1"/>
  <c r="F25" s="1"/>
  <c r="G25" a="1"/>
  <c r="G25" s="1"/>
  <c r="H25" a="1"/>
  <c r="H25" s="1"/>
  <c r="I25" a="1"/>
  <c r="I25" s="1"/>
  <c r="J25" a="1"/>
  <c r="J25" s="1"/>
  <c r="K25" a="1"/>
  <c r="K25" s="1"/>
  <c r="L25" a="1"/>
  <c r="L25" s="1"/>
  <c r="M25" a="1"/>
  <c r="M25" s="1"/>
  <c r="N25" a="1"/>
  <c r="N25" s="1"/>
  <c r="O25" a="1"/>
  <c r="O25" s="1"/>
  <c r="P25" a="1"/>
  <c r="P25" s="1"/>
  <c r="D26" a="1"/>
  <c r="D26" s="1"/>
  <c r="E26" a="1"/>
  <c r="E26" s="1"/>
  <c r="F26" a="1"/>
  <c r="F26" s="1"/>
  <c r="G26" a="1"/>
  <c r="G26" s="1"/>
  <c r="H26" a="1"/>
  <c r="H26" s="1"/>
  <c r="I26" a="1"/>
  <c r="I26" s="1"/>
  <c r="J26" a="1"/>
  <c r="J26" s="1"/>
  <c r="K26" a="1"/>
  <c r="K26" s="1"/>
  <c r="L26" a="1"/>
  <c r="L26" s="1"/>
  <c r="M26" a="1"/>
  <c r="M26" s="1"/>
  <c r="N26" a="1"/>
  <c r="N26" s="1"/>
  <c r="O26" a="1"/>
  <c r="O26" s="1"/>
  <c r="D27" a="1"/>
  <c r="D27" s="1"/>
  <c r="E27" a="1"/>
  <c r="E27" s="1"/>
  <c r="F27" a="1"/>
  <c r="F27" s="1"/>
  <c r="G27" a="1"/>
  <c r="G27" s="1"/>
  <c r="H27" a="1"/>
  <c r="H27" s="1"/>
  <c r="I27" a="1"/>
  <c r="I27" s="1"/>
  <c r="J27" a="1"/>
  <c r="J27" s="1"/>
  <c r="K27" a="1"/>
  <c r="K27" s="1"/>
  <c r="L27" a="1"/>
  <c r="L27" s="1"/>
  <c r="M27" a="1"/>
  <c r="M27" s="1"/>
  <c r="N27" a="1"/>
  <c r="N27" s="1"/>
  <c r="O27" a="1"/>
  <c r="O27" s="1"/>
  <c r="P27" a="1"/>
  <c r="P27" s="1"/>
  <c r="D28" a="1"/>
  <c r="D28" s="1"/>
  <c r="E28" a="1"/>
  <c r="E28" s="1"/>
  <c r="F28" a="1"/>
  <c r="F28" s="1"/>
  <c r="G28" a="1"/>
  <c r="G28" s="1"/>
  <c r="H28" a="1"/>
  <c r="H28" s="1"/>
  <c r="I28" a="1"/>
  <c r="I28" s="1"/>
  <c r="J28" a="1"/>
  <c r="J28" s="1"/>
  <c r="K28" a="1"/>
  <c r="K28" s="1"/>
  <c r="L28" a="1"/>
  <c r="L28" s="1"/>
  <c r="M28" a="1"/>
  <c r="M28" s="1"/>
  <c r="N28" a="1"/>
  <c r="N28" s="1"/>
  <c r="O28" a="1"/>
  <c r="O28" s="1"/>
  <c r="D29" a="1"/>
  <c r="D29" s="1"/>
  <c r="E29" a="1"/>
  <c r="E29" s="1"/>
  <c r="F29" a="1"/>
  <c r="F29" s="1"/>
  <c r="G29" a="1"/>
  <c r="G29" s="1"/>
  <c r="H29" a="1"/>
  <c r="H29" s="1"/>
  <c r="I29" a="1"/>
  <c r="I29" s="1"/>
  <c r="J29" a="1"/>
  <c r="J29" s="1"/>
  <c r="K29" a="1"/>
  <c r="K29" s="1"/>
  <c r="L29" a="1"/>
  <c r="L29" s="1"/>
  <c r="M29" a="1"/>
  <c r="M29" s="1"/>
  <c r="N29" a="1"/>
  <c r="N29" s="1"/>
  <c r="O29" a="1"/>
  <c r="O29" s="1"/>
  <c r="D30" a="1"/>
  <c r="D30" s="1"/>
  <c r="E30" a="1"/>
  <c r="E30" s="1"/>
  <c r="F30" a="1"/>
  <c r="F30" s="1"/>
  <c r="G30" a="1"/>
  <c r="G30" s="1"/>
  <c r="H30" a="1"/>
  <c r="H30" s="1"/>
  <c r="I30" a="1"/>
  <c r="I30" s="1"/>
  <c r="J30" a="1"/>
  <c r="J30" s="1"/>
  <c r="K30" a="1"/>
  <c r="K30" s="1"/>
  <c r="L30" a="1"/>
  <c r="L30" s="1"/>
  <c r="M30" a="1"/>
  <c r="M30" s="1"/>
  <c r="N30" a="1"/>
  <c r="N30" s="1"/>
  <c r="O30" a="1"/>
  <c r="O30" s="1"/>
  <c r="D31" a="1"/>
  <c r="D31" s="1"/>
  <c r="E31" a="1"/>
  <c r="E31" s="1"/>
  <c r="F31" a="1"/>
  <c r="F31" s="1"/>
  <c r="G31" a="1"/>
  <c r="G31" s="1"/>
  <c r="H31" a="1"/>
  <c r="H31" s="1"/>
  <c r="I31" a="1"/>
  <c r="I31" s="1"/>
  <c r="J31" a="1"/>
  <c r="J31" s="1"/>
  <c r="K31" a="1"/>
  <c r="K31" s="1"/>
  <c r="L31" a="1"/>
  <c r="L31" s="1"/>
  <c r="M31" a="1"/>
  <c r="M31" s="1"/>
  <c r="N31" a="1"/>
  <c r="N31" s="1"/>
  <c r="O31" a="1"/>
  <c r="O31" s="1"/>
  <c r="D32" a="1"/>
  <c r="D32" s="1"/>
  <c r="E32" a="1"/>
  <c r="E32" s="1"/>
  <c r="F32" a="1"/>
  <c r="F32" s="1"/>
  <c r="G32" a="1"/>
  <c r="G32" s="1"/>
  <c r="H32" a="1"/>
  <c r="H32" s="1"/>
  <c r="I32" a="1"/>
  <c r="I32" s="1"/>
  <c r="J32" a="1"/>
  <c r="J32" s="1"/>
  <c r="K32" a="1"/>
  <c r="K32" s="1"/>
  <c r="L32" a="1"/>
  <c r="L32" s="1"/>
  <c r="M32" a="1"/>
  <c r="M32" s="1"/>
  <c r="N32" a="1"/>
  <c r="N32" s="1"/>
  <c r="O32" a="1"/>
  <c r="O32" s="1"/>
  <c r="D33" a="1"/>
  <c r="D33" s="1"/>
  <c r="E33" a="1"/>
  <c r="E33" s="1"/>
  <c r="F33" a="1"/>
  <c r="F33" s="1"/>
  <c r="G33" a="1"/>
  <c r="G33" s="1"/>
  <c r="H33" a="1"/>
  <c r="H33" s="1"/>
  <c r="I33" a="1"/>
  <c r="I33" s="1"/>
  <c r="J33" a="1"/>
  <c r="J33" s="1"/>
  <c r="K33" a="1"/>
  <c r="K33" s="1"/>
  <c r="L33" a="1"/>
  <c r="L33" s="1"/>
  <c r="M33" a="1"/>
  <c r="M33" s="1"/>
  <c r="N33" a="1"/>
  <c r="N33" s="1"/>
  <c r="O33" a="1"/>
  <c r="O33" s="1"/>
  <c r="P33" a="1"/>
  <c r="P33" s="1"/>
  <c r="D34" a="1"/>
  <c r="D34" s="1"/>
  <c r="E34" a="1"/>
  <c r="E34" s="1"/>
  <c r="F34" a="1"/>
  <c r="F34" s="1"/>
  <c r="G34" a="1"/>
  <c r="G34" s="1"/>
  <c r="H34" a="1"/>
  <c r="H34" s="1"/>
  <c r="I34" a="1"/>
  <c r="I34" s="1"/>
  <c r="J34" a="1"/>
  <c r="J34" s="1"/>
  <c r="K34" a="1"/>
  <c r="K34" s="1"/>
  <c r="L34" a="1"/>
  <c r="L34" s="1"/>
  <c r="M34" a="1"/>
  <c r="M34" s="1"/>
  <c r="N34" a="1"/>
  <c r="N34" s="1"/>
  <c r="O34" a="1"/>
  <c r="O34" s="1"/>
  <c r="D35" a="1"/>
  <c r="D35" s="1"/>
  <c r="E35" a="1"/>
  <c r="E35" s="1"/>
  <c r="F35" a="1"/>
  <c r="F35" s="1"/>
  <c r="G35" a="1"/>
  <c r="G35" s="1"/>
  <c r="H35" a="1"/>
  <c r="H35" s="1"/>
  <c r="I35" a="1"/>
  <c r="I35" s="1"/>
  <c r="J35" a="1"/>
  <c r="J35" s="1"/>
  <c r="K35" a="1"/>
  <c r="K35" s="1"/>
  <c r="L35" a="1"/>
  <c r="L35" s="1"/>
  <c r="M35" a="1"/>
  <c r="M35" s="1"/>
  <c r="N35" a="1"/>
  <c r="N35" s="1"/>
  <c r="O35" a="1"/>
  <c r="O35" s="1"/>
  <c r="P35" a="1"/>
  <c r="P35" s="1"/>
  <c r="D36" a="1"/>
  <c r="D36" s="1"/>
  <c r="E36" a="1"/>
  <c r="E36" s="1"/>
  <c r="F36" a="1"/>
  <c r="F36" s="1"/>
  <c r="G36" a="1"/>
  <c r="G36" s="1"/>
  <c r="H36" a="1"/>
  <c r="H36" s="1"/>
  <c r="I36" a="1"/>
  <c r="I36" s="1"/>
  <c r="J36" a="1"/>
  <c r="J36" s="1"/>
  <c r="K36" a="1"/>
  <c r="K36" s="1"/>
  <c r="L36" a="1"/>
  <c r="L36" s="1"/>
  <c r="M36" a="1"/>
  <c r="M36" s="1"/>
  <c r="N36" a="1"/>
  <c r="N36" s="1"/>
  <c r="O36" a="1"/>
  <c r="O36" s="1"/>
  <c r="D37" a="1"/>
  <c r="D37" s="1"/>
  <c r="E37" a="1"/>
  <c r="E37" s="1"/>
  <c r="F37" a="1"/>
  <c r="F37" s="1"/>
  <c r="G37" a="1"/>
  <c r="G37" s="1"/>
  <c r="H37" a="1"/>
  <c r="H37" s="1"/>
  <c r="I37" a="1"/>
  <c r="I37" s="1"/>
  <c r="J37" a="1"/>
  <c r="J37" s="1"/>
  <c r="K37" a="1"/>
  <c r="K37" s="1"/>
  <c r="L37" a="1"/>
  <c r="L37" s="1"/>
  <c r="M37" a="1"/>
  <c r="M37" s="1"/>
  <c r="N37" a="1"/>
  <c r="N37" s="1"/>
  <c r="O37" a="1"/>
  <c r="O37" s="1"/>
  <c r="D38" a="1"/>
  <c r="D38" s="1"/>
  <c r="E38" a="1"/>
  <c r="E38" s="1"/>
  <c r="F38" a="1"/>
  <c r="F38" s="1"/>
  <c r="G38" a="1"/>
  <c r="G38" s="1"/>
  <c r="H38" a="1"/>
  <c r="H38" s="1"/>
  <c r="I38" a="1"/>
  <c r="I38" s="1"/>
  <c r="J38" a="1"/>
  <c r="J38" s="1"/>
  <c r="K38" a="1"/>
  <c r="K38" s="1"/>
  <c r="L38" a="1"/>
  <c r="L38" s="1"/>
  <c r="M38" a="1"/>
  <c r="M38" s="1"/>
  <c r="N38" a="1"/>
  <c r="N38" s="1"/>
  <c r="O38" a="1"/>
  <c r="O38" s="1"/>
  <c r="D39" a="1"/>
  <c r="D39" s="1"/>
  <c r="E39" a="1"/>
  <c r="E39" s="1"/>
  <c r="F39" a="1"/>
  <c r="F39" s="1"/>
  <c r="G39" a="1"/>
  <c r="G39" s="1"/>
  <c r="H39" a="1"/>
  <c r="H39" s="1"/>
  <c r="I39" a="1"/>
  <c r="I39" s="1"/>
  <c r="J39" a="1"/>
  <c r="J39" s="1"/>
  <c r="K39" a="1"/>
  <c r="K39" s="1"/>
  <c r="L39" a="1"/>
  <c r="L39" s="1"/>
  <c r="M39" a="1"/>
  <c r="M39" s="1"/>
  <c r="N39" a="1"/>
  <c r="N39" s="1"/>
  <c r="O39" a="1"/>
  <c r="O39" s="1"/>
  <c r="D40" a="1"/>
  <c r="D40" s="1"/>
  <c r="E40" a="1"/>
  <c r="E40" s="1"/>
  <c r="F40" a="1"/>
  <c r="F40" s="1"/>
  <c r="G40" a="1"/>
  <c r="G40" s="1"/>
  <c r="H40" a="1"/>
  <c r="H40" s="1"/>
  <c r="I40" a="1"/>
  <c r="I40" s="1"/>
  <c r="J40" a="1"/>
  <c r="J40" s="1"/>
  <c r="K40" a="1"/>
  <c r="K40" s="1"/>
  <c r="L40" a="1"/>
  <c r="L40" s="1"/>
  <c r="M40" a="1"/>
  <c r="M40" s="1"/>
  <c r="N40" a="1"/>
  <c r="N40" s="1"/>
  <c r="O40" a="1"/>
  <c r="O40" s="1"/>
  <c r="D41" a="1"/>
  <c r="D41" s="1"/>
  <c r="E41" a="1"/>
  <c r="E41" s="1"/>
  <c r="F41" a="1"/>
  <c r="F41" s="1"/>
  <c r="G41" a="1"/>
  <c r="G41" s="1"/>
  <c r="H41" a="1"/>
  <c r="H41" s="1"/>
  <c r="I41" a="1"/>
  <c r="I41" s="1"/>
  <c r="J41" a="1"/>
  <c r="J41" s="1"/>
  <c r="K41" a="1"/>
  <c r="K41" s="1"/>
  <c r="L41" a="1"/>
  <c r="L41" s="1"/>
  <c r="M41" a="1"/>
  <c r="M41" s="1"/>
  <c r="N41" a="1"/>
  <c r="N41" s="1"/>
  <c r="O41" a="1"/>
  <c r="O41" s="1"/>
  <c r="P41" a="1"/>
  <c r="P41" s="1"/>
  <c r="D42" a="1"/>
  <c r="D42" s="1"/>
  <c r="E42" a="1"/>
  <c r="E42" s="1"/>
  <c r="F42" a="1"/>
  <c r="F42" s="1"/>
  <c r="G42" a="1"/>
  <c r="G42" s="1"/>
  <c r="H42" a="1"/>
  <c r="H42" s="1"/>
  <c r="I42" a="1"/>
  <c r="I42" s="1"/>
  <c r="J42" a="1"/>
  <c r="J42" s="1"/>
  <c r="K42" a="1"/>
  <c r="K42" s="1"/>
  <c r="L42" a="1"/>
  <c r="L42" s="1"/>
  <c r="M42" a="1"/>
  <c r="M42" s="1"/>
  <c r="N42" a="1"/>
  <c r="N42" s="1"/>
  <c r="O42" a="1"/>
  <c r="O42" s="1"/>
  <c r="D43" a="1"/>
  <c r="D43" s="1"/>
  <c r="E43" a="1"/>
  <c r="E43" s="1"/>
  <c r="F43" a="1"/>
  <c r="F43" s="1"/>
  <c r="G43" a="1"/>
  <c r="G43" s="1"/>
  <c r="H43" a="1"/>
  <c r="H43" s="1"/>
  <c r="I43" a="1"/>
  <c r="I43" s="1"/>
  <c r="J43" a="1"/>
  <c r="J43" s="1"/>
  <c r="K43" a="1"/>
  <c r="K43" s="1"/>
  <c r="L43" a="1"/>
  <c r="L43" s="1"/>
  <c r="M43" a="1"/>
  <c r="M43" s="1"/>
  <c r="N43" a="1"/>
  <c r="N43" s="1"/>
  <c r="O43" a="1"/>
  <c r="O43" s="1"/>
  <c r="P43" a="1"/>
  <c r="P43" s="1"/>
  <c r="D44" a="1"/>
  <c r="D44" s="1"/>
  <c r="E44" a="1"/>
  <c r="E44" s="1"/>
  <c r="F44" a="1"/>
  <c r="F44" s="1"/>
  <c r="G44" a="1"/>
  <c r="G44" s="1"/>
  <c r="H44" a="1"/>
  <c r="H44" s="1"/>
  <c r="I44" a="1"/>
  <c r="I44" s="1"/>
  <c r="J44" a="1"/>
  <c r="J44" s="1"/>
  <c r="K44" a="1"/>
  <c r="K44" s="1"/>
  <c r="L44" a="1"/>
  <c r="L44" s="1"/>
  <c r="M44" a="1"/>
  <c r="M44" s="1"/>
  <c r="N44" a="1"/>
  <c r="N44" s="1"/>
  <c r="O44" a="1"/>
  <c r="O44" s="1"/>
  <c r="D45" a="1"/>
  <c r="D45" s="1"/>
  <c r="E45" a="1"/>
  <c r="E45" s="1"/>
  <c r="F45" a="1"/>
  <c r="F45" s="1"/>
  <c r="G45" a="1"/>
  <c r="G45" s="1"/>
  <c r="H45" a="1"/>
  <c r="H45" s="1"/>
  <c r="I45" a="1"/>
  <c r="I45" s="1"/>
  <c r="J45" a="1"/>
  <c r="J45" s="1"/>
  <c r="K45" a="1"/>
  <c r="K45" s="1"/>
  <c r="L45" a="1"/>
  <c r="L45" s="1"/>
  <c r="M45" a="1"/>
  <c r="M45" s="1"/>
  <c r="N45" a="1"/>
  <c r="N45" s="1"/>
  <c r="O45" a="1"/>
  <c r="O45" s="1"/>
  <c r="D46" a="1"/>
  <c r="D46" s="1"/>
  <c r="E46" a="1"/>
  <c r="E46" s="1"/>
  <c r="F46" a="1"/>
  <c r="F46" s="1"/>
  <c r="G46" a="1"/>
  <c r="G46" s="1"/>
  <c r="H46" a="1"/>
  <c r="H46" s="1"/>
  <c r="I46" a="1"/>
  <c r="I46" s="1"/>
  <c r="J46" a="1"/>
  <c r="J46" s="1"/>
  <c r="K46" a="1"/>
  <c r="K46" s="1"/>
  <c r="L46" a="1"/>
  <c r="L46" s="1"/>
  <c r="M46" a="1"/>
  <c r="M46" s="1"/>
  <c r="N46" a="1"/>
  <c r="N46" s="1"/>
  <c r="O46" a="1"/>
  <c r="O46" s="1"/>
  <c r="D47" a="1"/>
  <c r="D47" s="1"/>
  <c r="E47" a="1"/>
  <c r="E47" s="1"/>
  <c r="F47" a="1"/>
  <c r="F47" s="1"/>
  <c r="G47" a="1"/>
  <c r="G47" s="1"/>
  <c r="H47" a="1"/>
  <c r="H47" s="1"/>
  <c r="I47" a="1"/>
  <c r="I47" s="1"/>
  <c r="J47" a="1"/>
  <c r="J47" s="1"/>
  <c r="K47" a="1"/>
  <c r="K47" s="1"/>
  <c r="L47" a="1"/>
  <c r="L47" s="1"/>
  <c r="M47" a="1"/>
  <c r="M47" s="1"/>
  <c r="N47" a="1"/>
  <c r="N47" s="1"/>
  <c r="O47" a="1"/>
  <c r="O47" s="1"/>
  <c r="D48" a="1"/>
  <c r="D48" s="1"/>
  <c r="E48" a="1"/>
  <c r="E48" s="1"/>
  <c r="F48" a="1"/>
  <c r="F48" s="1"/>
  <c r="G48" a="1"/>
  <c r="G48" s="1"/>
  <c r="H48" a="1"/>
  <c r="H48" s="1"/>
  <c r="I48" a="1"/>
  <c r="I48" s="1"/>
  <c r="J48" a="1"/>
  <c r="J48" s="1"/>
  <c r="K48" a="1"/>
  <c r="K48" s="1"/>
  <c r="L48" a="1"/>
  <c r="L48" s="1"/>
  <c r="M48" a="1"/>
  <c r="M48" s="1"/>
  <c r="N48" a="1"/>
  <c r="N48" s="1"/>
  <c r="O48" a="1"/>
  <c r="O48" s="1"/>
  <c r="D49" a="1"/>
  <c r="D49" s="1"/>
  <c r="E49" a="1"/>
  <c r="E49" s="1"/>
  <c r="F49" a="1"/>
  <c r="F49" s="1"/>
  <c r="G49" a="1"/>
  <c r="G49" s="1"/>
  <c r="H49" a="1"/>
  <c r="H49" s="1"/>
  <c r="I49" a="1"/>
  <c r="I49" s="1"/>
  <c r="J49" a="1"/>
  <c r="J49" s="1"/>
  <c r="K49" a="1"/>
  <c r="K49" s="1"/>
  <c r="L49" a="1"/>
  <c r="L49" s="1"/>
  <c r="M49" a="1"/>
  <c r="M49" s="1"/>
  <c r="N49" a="1"/>
  <c r="N49" s="1"/>
  <c r="O49" a="1"/>
  <c r="O49" s="1"/>
  <c r="P49" a="1"/>
  <c r="P49" s="1"/>
  <c r="D50" a="1"/>
  <c r="D50" s="1"/>
  <c r="E50" a="1"/>
  <c r="E50" s="1"/>
  <c r="F50" a="1"/>
  <c r="F50" s="1"/>
  <c r="G50" a="1"/>
  <c r="G50" s="1"/>
  <c r="H50" a="1"/>
  <c r="H50" s="1"/>
  <c r="I50" a="1"/>
  <c r="I50" s="1"/>
  <c r="J50" a="1"/>
  <c r="J50" s="1"/>
  <c r="K50" a="1"/>
  <c r="K50" s="1"/>
  <c r="L50" a="1"/>
  <c r="L50" s="1"/>
  <c r="M50" a="1"/>
  <c r="M50" s="1"/>
  <c r="N50" a="1"/>
  <c r="N50" s="1"/>
  <c r="O50" a="1"/>
  <c r="O50" s="1"/>
  <c r="D51" a="1"/>
  <c r="D51" s="1"/>
  <c r="E51" a="1"/>
  <c r="E51" s="1"/>
  <c r="F51" a="1"/>
  <c r="F51" s="1"/>
  <c r="G51" a="1"/>
  <c r="G51" s="1"/>
  <c r="H51" a="1"/>
  <c r="H51" s="1"/>
  <c r="I51" a="1"/>
  <c r="I51" s="1"/>
  <c r="J51" a="1"/>
  <c r="J51" s="1"/>
  <c r="K51" a="1"/>
  <c r="K51" s="1"/>
  <c r="L51" a="1"/>
  <c r="L51" s="1"/>
  <c r="M51" a="1"/>
  <c r="M51" s="1"/>
  <c r="N51" a="1"/>
  <c r="N51" s="1"/>
  <c r="O51" a="1"/>
  <c r="O51" s="1"/>
  <c r="P51" a="1"/>
  <c r="P51" s="1"/>
  <c r="D52" a="1"/>
  <c r="D52" s="1"/>
  <c r="E52" a="1"/>
  <c r="E52" s="1"/>
  <c r="F52" a="1"/>
  <c r="F52" s="1"/>
  <c r="G52" a="1"/>
  <c r="G52" s="1"/>
  <c r="H52" a="1"/>
  <c r="H52" s="1"/>
  <c r="I52" a="1"/>
  <c r="I52" s="1"/>
  <c r="J52" a="1"/>
  <c r="J52" s="1"/>
  <c r="K52" a="1"/>
  <c r="K52" s="1"/>
  <c r="L52" a="1"/>
  <c r="L52" s="1"/>
  <c r="M52" a="1"/>
  <c r="M52" s="1"/>
  <c r="N52" a="1"/>
  <c r="N52" s="1"/>
  <c r="O52" a="1"/>
  <c r="O52" s="1"/>
  <c r="D53" a="1"/>
  <c r="D53" s="1"/>
  <c r="E53" a="1"/>
  <c r="E53" s="1"/>
  <c r="F53" a="1"/>
  <c r="F53" s="1"/>
  <c r="G53" a="1"/>
  <c r="G53" s="1"/>
  <c r="H53" a="1"/>
  <c r="H53" s="1"/>
  <c r="I53" a="1"/>
  <c r="I53" s="1"/>
  <c r="J53" a="1"/>
  <c r="J53" s="1"/>
  <c r="K53" a="1"/>
  <c r="K53" s="1"/>
  <c r="L53" a="1"/>
  <c r="L53" s="1"/>
  <c r="M53" a="1"/>
  <c r="M53" s="1"/>
  <c r="N53" a="1"/>
  <c r="N53" s="1"/>
  <c r="O53" a="1"/>
  <c r="O53" s="1"/>
  <c r="D54" a="1"/>
  <c r="D54" s="1"/>
  <c r="E54" a="1"/>
  <c r="E54" s="1"/>
  <c r="F54" a="1"/>
  <c r="F54" s="1"/>
  <c r="G54" a="1"/>
  <c r="G54" s="1"/>
  <c r="H54" a="1"/>
  <c r="H54" s="1"/>
  <c r="I54" a="1"/>
  <c r="I54" s="1"/>
  <c r="J54" a="1"/>
  <c r="J54" s="1"/>
  <c r="K54" a="1"/>
  <c r="K54" s="1"/>
  <c r="L54" a="1"/>
  <c r="L54" s="1"/>
  <c r="M54" a="1"/>
  <c r="M54" s="1"/>
  <c r="N54" a="1"/>
  <c r="N54" s="1"/>
  <c r="O54" a="1"/>
  <c r="O54" s="1"/>
  <c r="D55" a="1"/>
  <c r="D55" s="1"/>
  <c r="E55" a="1"/>
  <c r="E55" s="1"/>
  <c r="F55" a="1"/>
  <c r="F55" s="1"/>
  <c r="G55" a="1"/>
  <c r="G55" s="1"/>
  <c r="H55" a="1"/>
  <c r="H55" s="1"/>
  <c r="I55" a="1"/>
  <c r="I55" s="1"/>
  <c r="J55" a="1"/>
  <c r="J55" s="1"/>
  <c r="K55" a="1"/>
  <c r="K55" s="1"/>
  <c r="L55" a="1"/>
  <c r="L55" s="1"/>
  <c r="M55" a="1"/>
  <c r="M55" s="1"/>
  <c r="N55" a="1"/>
  <c r="N55" s="1"/>
  <c r="O55" a="1"/>
  <c r="O55" s="1"/>
  <c r="D56" a="1"/>
  <c r="D56" s="1"/>
  <c r="E56" a="1"/>
  <c r="E56" s="1"/>
  <c r="F56" a="1"/>
  <c r="F56" s="1"/>
  <c r="G56" a="1"/>
  <c r="G56" s="1"/>
  <c r="H56" a="1"/>
  <c r="H56" s="1"/>
  <c r="I56" a="1"/>
  <c r="I56" s="1"/>
  <c r="J56" a="1"/>
  <c r="J56" s="1"/>
  <c r="K56" a="1"/>
  <c r="K56" s="1"/>
  <c r="L56" a="1"/>
  <c r="L56" s="1"/>
  <c r="M56" a="1"/>
  <c r="M56" s="1"/>
  <c r="N56" a="1"/>
  <c r="N56" s="1"/>
  <c r="O56" a="1"/>
  <c r="O56" s="1"/>
  <c r="D57" a="1"/>
  <c r="D57" s="1"/>
  <c r="E57" a="1"/>
  <c r="E57" s="1"/>
  <c r="F57" a="1"/>
  <c r="F57" s="1"/>
  <c r="G57" a="1"/>
  <c r="G57" s="1"/>
  <c r="H57" a="1"/>
  <c r="H57" s="1"/>
  <c r="I57" a="1"/>
  <c r="I57" s="1"/>
  <c r="J57" a="1"/>
  <c r="J57" s="1"/>
  <c r="K57" a="1"/>
  <c r="K57" s="1"/>
  <c r="L57" a="1"/>
  <c r="L57" s="1"/>
  <c r="M57" a="1"/>
  <c r="M57" s="1"/>
  <c r="N57" a="1"/>
  <c r="N57" s="1"/>
  <c r="O57" a="1"/>
  <c r="O57" s="1"/>
  <c r="P57" a="1"/>
  <c r="P57" s="1"/>
  <c r="D58" a="1"/>
  <c r="D58" s="1"/>
  <c r="E58" a="1"/>
  <c r="E58" s="1"/>
  <c r="F58" a="1"/>
  <c r="F58" s="1"/>
  <c r="G58" a="1"/>
  <c r="G58" s="1"/>
  <c r="H58" a="1"/>
  <c r="H58" s="1"/>
  <c r="I58" a="1"/>
  <c r="I58" s="1"/>
  <c r="J58" a="1"/>
  <c r="J58" s="1"/>
  <c r="K58" a="1"/>
  <c r="K58" s="1"/>
  <c r="L58" a="1"/>
  <c r="L58" s="1"/>
  <c r="M58" a="1"/>
  <c r="M58" s="1"/>
  <c r="N58" a="1"/>
  <c r="N58" s="1"/>
  <c r="O58" a="1"/>
  <c r="O58" s="1"/>
  <c r="D59" a="1"/>
  <c r="D59" s="1"/>
  <c r="E59" a="1"/>
  <c r="E59" s="1"/>
  <c r="F59" a="1"/>
  <c r="F59" s="1"/>
  <c r="G59" a="1"/>
  <c r="G59" s="1"/>
  <c r="H59" a="1"/>
  <c r="H59" s="1"/>
  <c r="I59" a="1"/>
  <c r="I59" s="1"/>
  <c r="J59" a="1"/>
  <c r="J59" s="1"/>
  <c r="K59" a="1"/>
  <c r="K59" s="1"/>
  <c r="L59" a="1"/>
  <c r="L59" s="1"/>
  <c r="M59" a="1"/>
  <c r="M59" s="1"/>
  <c r="N59" a="1"/>
  <c r="N59" s="1"/>
  <c r="O59" a="1"/>
  <c r="O59" s="1"/>
  <c r="P59" a="1"/>
  <c r="P59" s="1"/>
  <c r="D60" a="1"/>
  <c r="D60" s="1"/>
  <c r="E60" a="1"/>
  <c r="E60" s="1"/>
  <c r="F60" a="1"/>
  <c r="F60" s="1"/>
  <c r="G60" a="1"/>
  <c r="G60" s="1"/>
  <c r="H60" a="1"/>
  <c r="H60" s="1"/>
  <c r="I60" a="1"/>
  <c r="I60" s="1"/>
  <c r="J60" a="1"/>
  <c r="J60" s="1"/>
  <c r="K60" a="1"/>
  <c r="K60" s="1"/>
  <c r="L60" a="1"/>
  <c r="L60" s="1"/>
  <c r="M60" a="1"/>
  <c r="M60" s="1"/>
  <c r="N60" a="1"/>
  <c r="N60" s="1"/>
  <c r="O60" a="1"/>
  <c r="O60" s="1"/>
  <c r="D61" a="1"/>
  <c r="D61" s="1"/>
  <c r="E61" a="1"/>
  <c r="E61" s="1"/>
  <c r="F61" a="1"/>
  <c r="F61" s="1"/>
  <c r="G61" a="1"/>
  <c r="G61" s="1"/>
  <c r="H61" a="1"/>
  <c r="H61" s="1"/>
  <c r="I61" a="1"/>
  <c r="I61" s="1"/>
  <c r="J61" a="1"/>
  <c r="J61" s="1"/>
  <c r="K61" a="1"/>
  <c r="K61" s="1"/>
  <c r="L61" a="1"/>
  <c r="L61" s="1"/>
  <c r="M61" a="1"/>
  <c r="M61" s="1"/>
  <c r="N61" a="1"/>
  <c r="N61" s="1"/>
  <c r="O61" a="1"/>
  <c r="O61" s="1"/>
  <c r="D62" a="1"/>
  <c r="D62" s="1"/>
  <c r="E62" a="1"/>
  <c r="E62" s="1"/>
  <c r="F62" a="1"/>
  <c r="F62" s="1"/>
  <c r="G62" a="1"/>
  <c r="G62" s="1"/>
  <c r="H62" a="1"/>
  <c r="H62" s="1"/>
  <c r="I62" a="1"/>
  <c r="I62" s="1"/>
  <c r="J62" a="1"/>
  <c r="J62" s="1"/>
  <c r="K62" a="1"/>
  <c r="K62" s="1"/>
  <c r="L62" a="1"/>
  <c r="L62" s="1"/>
  <c r="M62" a="1"/>
  <c r="M62" s="1"/>
  <c r="N62" a="1"/>
  <c r="N62" s="1"/>
  <c r="O62" a="1"/>
  <c r="O62" s="1"/>
  <c r="D63" a="1"/>
  <c r="D63" s="1"/>
  <c r="E63" a="1"/>
  <c r="E63" s="1"/>
  <c r="F63" a="1"/>
  <c r="F63" s="1"/>
  <c r="G63" a="1"/>
  <c r="G63" s="1"/>
  <c r="H63" a="1"/>
  <c r="H63" s="1"/>
  <c r="I63" a="1"/>
  <c r="I63" s="1"/>
  <c r="J63" a="1"/>
  <c r="J63" s="1"/>
  <c r="K63" a="1"/>
  <c r="K63" s="1"/>
  <c r="L63" a="1"/>
  <c r="L63" s="1"/>
  <c r="M63" a="1"/>
  <c r="M63" s="1"/>
  <c r="N63" a="1"/>
  <c r="N63" s="1"/>
  <c r="O63" a="1"/>
  <c r="O63" s="1"/>
  <c r="D64" a="1"/>
  <c r="D64" s="1"/>
  <c r="E64" a="1"/>
  <c r="E64" s="1"/>
  <c r="F64" a="1"/>
  <c r="F64" s="1"/>
  <c r="G64" a="1"/>
  <c r="G64" s="1"/>
  <c r="H64" a="1"/>
  <c r="H64" s="1"/>
  <c r="I64" a="1"/>
  <c r="I64" s="1"/>
  <c r="J64" a="1"/>
  <c r="J64" s="1"/>
  <c r="K64" a="1"/>
  <c r="K64" s="1"/>
  <c r="L64" a="1"/>
  <c r="L64" s="1"/>
  <c r="M64" a="1"/>
  <c r="M64" s="1"/>
  <c r="N64" a="1"/>
  <c r="N64" s="1"/>
  <c r="O64" a="1"/>
  <c r="O64" s="1"/>
  <c r="D65" a="1"/>
  <c r="D65" s="1"/>
  <c r="E65" a="1"/>
  <c r="E65" s="1"/>
  <c r="F65" a="1"/>
  <c r="F65" s="1"/>
  <c r="G65" a="1"/>
  <c r="G65" s="1"/>
  <c r="H65" a="1"/>
  <c r="H65" s="1"/>
  <c r="I65" a="1"/>
  <c r="I65" s="1"/>
  <c r="J65" a="1"/>
  <c r="J65" s="1"/>
  <c r="K65" a="1"/>
  <c r="K65" s="1"/>
  <c r="L65" a="1"/>
  <c r="L65" s="1"/>
  <c r="M65" a="1"/>
  <c r="M65" s="1"/>
  <c r="N65" a="1"/>
  <c r="N65" s="1"/>
  <c r="O65" a="1"/>
  <c r="O65" s="1"/>
  <c r="P65" a="1"/>
  <c r="P65" s="1"/>
  <c r="D66" a="1"/>
  <c r="D66" s="1"/>
  <c r="E66" a="1"/>
  <c r="E66" s="1"/>
  <c r="F66" a="1"/>
  <c r="F66" s="1"/>
  <c r="G66" a="1"/>
  <c r="G66" s="1"/>
  <c r="H66" a="1"/>
  <c r="H66" s="1"/>
  <c r="I66" a="1"/>
  <c r="I66" s="1"/>
  <c r="J66" a="1"/>
  <c r="J66" s="1"/>
  <c r="K66" a="1"/>
  <c r="K66" s="1"/>
  <c r="L66" a="1"/>
  <c r="L66" s="1"/>
  <c r="M66" a="1"/>
  <c r="M66" s="1"/>
  <c r="N66" a="1"/>
  <c r="N66" s="1"/>
  <c r="O66" a="1"/>
  <c r="O66" s="1"/>
  <c r="D67" a="1"/>
  <c r="D67" s="1"/>
  <c r="E67" a="1"/>
  <c r="E67" s="1"/>
  <c r="F67" a="1"/>
  <c r="F67" s="1"/>
  <c r="G67" a="1"/>
  <c r="G67" s="1"/>
  <c r="H67" a="1"/>
  <c r="H67" s="1"/>
  <c r="I67" a="1"/>
  <c r="I67" s="1"/>
  <c r="J67" a="1"/>
  <c r="J67" s="1"/>
  <c r="K67" a="1"/>
  <c r="K67" s="1"/>
  <c r="L67" a="1"/>
  <c r="L67" s="1"/>
  <c r="M67" a="1"/>
  <c r="M67" s="1"/>
  <c r="N67" a="1"/>
  <c r="N67" s="1"/>
  <c r="O67" a="1"/>
  <c r="O67" s="1"/>
  <c r="P67" a="1"/>
  <c r="P67" s="1"/>
  <c r="N68" a="1"/>
  <c r="N68" s="1"/>
  <c r="O68" a="1"/>
  <c r="O68" s="1"/>
  <c r="D68" i="7"/>
  <c r="D68" i="8" s="1" a="1"/>
  <c r="D68" s="1"/>
  <c r="E68" i="7"/>
  <c r="E68" i="8" s="1" a="1"/>
  <c r="E68" s="1"/>
  <c r="F68" i="7"/>
  <c r="F68" i="8" s="1" a="1"/>
  <c r="F68" s="1"/>
  <c r="G68" i="7"/>
  <c r="H68"/>
  <c r="H68" i="8" s="1" a="1"/>
  <c r="H68" s="1"/>
  <c r="I68" i="7"/>
  <c r="J68"/>
  <c r="J68" i="8" s="1" a="1"/>
  <c r="J68" s="1"/>
  <c r="K68" i="7"/>
  <c r="K68" i="8" s="1" a="1"/>
  <c r="K68" s="1"/>
  <c r="L68" i="7"/>
  <c r="L68" i="8" s="1" a="1"/>
  <c r="L68" s="1"/>
  <c r="M68" i="7"/>
  <c r="M68" i="8" s="1" a="1"/>
  <c r="M68" s="1"/>
  <c r="N68" i="7"/>
  <c r="O68"/>
  <c r="P5"/>
  <c r="P6"/>
  <c r="P7"/>
  <c r="P8"/>
  <c r="P9"/>
  <c r="P10"/>
  <c r="P11"/>
  <c r="P12"/>
  <c r="P13"/>
  <c r="P14"/>
  <c r="P15"/>
  <c r="P16"/>
  <c r="P17"/>
  <c r="P18"/>
  <c r="P19"/>
  <c r="P20"/>
  <c r="P20" i="8" s="1" a="1"/>
  <c r="P20" s="1"/>
  <c r="P21" i="7"/>
  <c r="P21" i="8" s="1" a="1"/>
  <c r="P21" s="1"/>
  <c r="P22" i="7"/>
  <c r="P22" i="8" s="1" a="1"/>
  <c r="P22" s="1"/>
  <c r="P23" i="7"/>
  <c r="P23" i="8" s="1" a="1"/>
  <c r="P23" s="1"/>
  <c r="P24" i="7"/>
  <c r="P24" i="8" s="1" a="1"/>
  <c r="P24" s="1"/>
  <c r="P25" i="7"/>
  <c r="P26"/>
  <c r="P26" i="8" s="1" a="1"/>
  <c r="P26" s="1"/>
  <c r="P27" i="7"/>
  <c r="P28"/>
  <c r="P28" i="8" s="1" a="1"/>
  <c r="P28" s="1"/>
  <c r="P29" i="7"/>
  <c r="P30"/>
  <c r="P31"/>
  <c r="P31" i="8" s="1" a="1"/>
  <c r="P31" s="1"/>
  <c r="P32" i="7"/>
  <c r="P32" i="8" s="1" a="1"/>
  <c r="P32" s="1"/>
  <c r="P33" i="7"/>
  <c r="P34"/>
  <c r="P34" i="8" s="1" a="1"/>
  <c r="P34" s="1"/>
  <c r="P35" i="7"/>
  <c r="P36"/>
  <c r="P36" i="8" s="1" a="1"/>
  <c r="P36" s="1"/>
  <c r="P37" i="7"/>
  <c r="P38"/>
  <c r="P39"/>
  <c r="P39" i="8" s="1" a="1"/>
  <c r="P39" s="1"/>
  <c r="P40" i="7"/>
  <c r="P40" i="8" s="1" a="1"/>
  <c r="P40" s="1"/>
  <c r="P41" i="7"/>
  <c r="P42"/>
  <c r="P42" i="8" s="1" a="1"/>
  <c r="P42" s="1"/>
  <c r="P43" i="7"/>
  <c r="P44"/>
  <c r="P44" i="8" s="1" a="1"/>
  <c r="P44" s="1"/>
  <c r="P45" i="7"/>
  <c r="P46"/>
  <c r="P47"/>
  <c r="P47" i="8" s="1" a="1"/>
  <c r="P47" s="1"/>
  <c r="P48" i="7"/>
  <c r="P48" i="8" s="1" a="1"/>
  <c r="P48" s="1"/>
  <c r="P49" i="7"/>
  <c r="P50"/>
  <c r="P50" i="8" s="1" a="1"/>
  <c r="P50" s="1"/>
  <c r="P51" i="7"/>
  <c r="P52"/>
  <c r="P52" i="8" s="1" a="1"/>
  <c r="P52" s="1"/>
  <c r="P53" i="7"/>
  <c r="P54"/>
  <c r="P55"/>
  <c r="P56"/>
  <c r="P56" i="8" s="1" a="1"/>
  <c r="P56" s="1"/>
  <c r="P57" i="7"/>
  <c r="P58"/>
  <c r="P58" i="8" s="1" a="1"/>
  <c r="P58" s="1"/>
  <c r="P59" i="7"/>
  <c r="P60"/>
  <c r="P60" i="8" s="1" a="1"/>
  <c r="P60" s="1"/>
  <c r="P61" i="7"/>
  <c r="P62"/>
  <c r="P63"/>
  <c r="P64"/>
  <c r="P64" i="8" s="1" a="1"/>
  <c r="P64" s="1"/>
  <c r="P65" i="7"/>
  <c r="P66"/>
  <c r="P66" i="8" s="1" a="1"/>
  <c r="P66" s="1"/>
  <c r="P67" i="7"/>
  <c r="P4"/>
  <c r="P4" i="8" s="1" a="1"/>
  <c r="P4" s="1"/>
  <c r="C9" i="7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4" a="1"/>
  <c r="C24" s="1"/>
  <c r="C25" a="1"/>
  <c r="C25" s="1"/>
  <c r="C26" a="1"/>
  <c r="C26" s="1"/>
  <c r="C27" a="1"/>
  <c r="C27" s="1"/>
  <c r="C28" a="1"/>
  <c r="C28" s="1"/>
  <c r="C29" a="1"/>
  <c r="C29" s="1"/>
  <c r="C30" a="1"/>
  <c r="C30" s="1"/>
  <c r="C31" a="1"/>
  <c r="C31" s="1"/>
  <c r="C32" a="1"/>
  <c r="C32" s="1"/>
  <c r="C33" a="1"/>
  <c r="C33" s="1"/>
  <c r="C34" a="1"/>
  <c r="C34" s="1"/>
  <c r="C35" a="1"/>
  <c r="C35" s="1"/>
  <c r="C36" a="1"/>
  <c r="C36" s="1"/>
  <c r="C37" a="1"/>
  <c r="C37" s="1"/>
  <c r="C38" a="1"/>
  <c r="C38" s="1"/>
  <c r="C39" a="1"/>
  <c r="C39" s="1"/>
  <c r="C40" a="1"/>
  <c r="C40" s="1"/>
  <c r="C41" a="1"/>
  <c r="C41" s="1"/>
  <c r="C42" a="1"/>
  <c r="C42" s="1"/>
  <c r="C43" a="1"/>
  <c r="C43" s="1"/>
  <c r="C44" a="1"/>
  <c r="C44" s="1"/>
  <c r="C45" a="1"/>
  <c r="C45" s="1"/>
  <c r="C46" a="1"/>
  <c r="C46" s="1"/>
  <c r="C47" a="1"/>
  <c r="C47" s="1"/>
  <c r="C48" a="1"/>
  <c r="C48" s="1"/>
  <c r="C49" a="1"/>
  <c r="C49" s="1"/>
  <c r="C50" a="1"/>
  <c r="C50" s="1"/>
  <c r="C51" a="1"/>
  <c r="C51" s="1"/>
  <c r="C52" a="1"/>
  <c r="C52" s="1"/>
  <c r="C53" a="1"/>
  <c r="C53" s="1"/>
  <c r="C54" a="1"/>
  <c r="C54" s="1"/>
  <c r="C55" a="1"/>
  <c r="C55" s="1"/>
  <c r="C56" a="1"/>
  <c r="C56" s="1"/>
  <c r="C57" a="1"/>
  <c r="C57" s="1"/>
  <c r="C58" a="1"/>
  <c r="C58" s="1"/>
  <c r="C59" a="1"/>
  <c r="C59" s="1"/>
  <c r="C60" a="1"/>
  <c r="C60" s="1"/>
  <c r="C61" a="1"/>
  <c r="C61" s="1"/>
  <c r="C62" a="1"/>
  <c r="C62" s="1"/>
  <c r="C63" a="1"/>
  <c r="C63" s="1"/>
  <c r="C64" a="1"/>
  <c r="C64" s="1"/>
  <c r="C65" a="1"/>
  <c r="C65" s="1"/>
  <c r="C66" a="1"/>
  <c r="C66" s="1"/>
  <c r="C67" a="1"/>
  <c r="C67" s="1"/>
  <c r="P5" i="5" a="1"/>
  <c r="P5" s="1"/>
  <c r="P6" a="1"/>
  <c r="P6" s="1"/>
  <c r="P7" a="1"/>
  <c r="P7" s="1"/>
  <c r="P8" a="1"/>
  <c r="P8" s="1"/>
  <c r="P9" a="1"/>
  <c r="P9" s="1"/>
  <c r="P10" a="1"/>
  <c r="P10" s="1"/>
  <c r="P11" a="1"/>
  <c r="P11" s="1"/>
  <c r="P12" a="1"/>
  <c r="P12" s="1"/>
  <c r="P13" a="1"/>
  <c r="P13" s="1"/>
  <c r="P14" a="1"/>
  <c r="P14" s="1"/>
  <c r="P15" a="1"/>
  <c r="P15" s="1"/>
  <c r="P16" a="1"/>
  <c r="P16" s="1"/>
  <c r="P17" a="1"/>
  <c r="P17" s="1"/>
  <c r="P18" a="1"/>
  <c r="P18" s="1"/>
  <c r="P19" a="1"/>
  <c r="P19" s="1"/>
  <c r="P20" a="1"/>
  <c r="P20" s="1"/>
  <c r="P21" a="1"/>
  <c r="P21" s="1"/>
  <c r="P22" a="1"/>
  <c r="P22" s="1"/>
  <c r="P23" a="1"/>
  <c r="P23" s="1"/>
  <c r="P24" a="1"/>
  <c r="P24" s="1"/>
  <c r="P25" a="1"/>
  <c r="P25" s="1"/>
  <c r="P26" a="1"/>
  <c r="P26" s="1"/>
  <c r="P27" a="1"/>
  <c r="P27" s="1"/>
  <c r="P28" a="1"/>
  <c r="P28" s="1"/>
  <c r="P29" a="1"/>
  <c r="P29" s="1"/>
  <c r="P29" i="8" s="1" a="1"/>
  <c r="P29" s="1"/>
  <c r="P30" i="5" a="1"/>
  <c r="P30" s="1"/>
  <c r="P30" i="8" s="1" a="1"/>
  <c r="P30" s="1"/>
  <c r="P31" i="5" a="1"/>
  <c r="P31" s="1"/>
  <c r="P32" a="1"/>
  <c r="P32" s="1"/>
  <c r="P33" a="1"/>
  <c r="P33" s="1"/>
  <c r="P34" a="1"/>
  <c r="P34" s="1"/>
  <c r="P35" a="1"/>
  <c r="P35" s="1"/>
  <c r="P36" a="1"/>
  <c r="P36" s="1"/>
  <c r="P37" a="1"/>
  <c r="P37" s="1"/>
  <c r="P37" i="8" s="1" a="1"/>
  <c r="P37" s="1"/>
  <c r="P38" i="5" a="1"/>
  <c r="P38" s="1"/>
  <c r="P38" i="8" s="1" a="1"/>
  <c r="P38" s="1"/>
  <c r="P39" i="5" a="1"/>
  <c r="P39" s="1"/>
  <c r="P40" a="1"/>
  <c r="P40" s="1"/>
  <c r="P41" a="1"/>
  <c r="P41" s="1"/>
  <c r="P42" a="1"/>
  <c r="P42" s="1"/>
  <c r="P43" a="1"/>
  <c r="P43" s="1"/>
  <c r="P44" a="1"/>
  <c r="P44" s="1"/>
  <c r="P45" a="1"/>
  <c r="P45" s="1"/>
  <c r="P45" i="8" s="1" a="1"/>
  <c r="P45" s="1"/>
  <c r="P46" i="5" a="1"/>
  <c r="P46" s="1"/>
  <c r="P46" i="8" s="1" a="1"/>
  <c r="P46" s="1"/>
  <c r="P47" i="5" a="1"/>
  <c r="P47" s="1"/>
  <c r="P48" a="1"/>
  <c r="P48" s="1"/>
  <c r="P49" a="1"/>
  <c r="P49" s="1"/>
  <c r="P50" a="1"/>
  <c r="P50" s="1"/>
  <c r="P51" a="1"/>
  <c r="P51" s="1"/>
  <c r="P52" a="1"/>
  <c r="P52" s="1"/>
  <c r="P53" a="1"/>
  <c r="P53" s="1"/>
  <c r="P53" i="8" s="1" a="1"/>
  <c r="P53" s="1"/>
  <c r="P54" i="5" a="1"/>
  <c r="P54" s="1"/>
  <c r="P54" i="8" s="1" a="1"/>
  <c r="P54" s="1"/>
  <c r="P55" i="5" a="1"/>
  <c r="P55" s="1"/>
  <c r="P55" i="8" s="1" a="1"/>
  <c r="P55" s="1"/>
  <c r="P56" i="5" a="1"/>
  <c r="P56" s="1"/>
  <c r="P57" a="1"/>
  <c r="P57" s="1"/>
  <c r="P58" a="1"/>
  <c r="P58" s="1"/>
  <c r="P59" a="1"/>
  <c r="P59" s="1"/>
  <c r="P60" a="1"/>
  <c r="P60" s="1"/>
  <c r="P61" a="1"/>
  <c r="P61" s="1"/>
  <c r="P61" i="8" s="1" a="1"/>
  <c r="P61" s="1"/>
  <c r="P62" i="5" a="1"/>
  <c r="P62" s="1"/>
  <c r="P62" i="8" s="1" a="1"/>
  <c r="P62" s="1"/>
  <c r="P63" i="5" a="1"/>
  <c r="P63" s="1"/>
  <c r="P63" i="8" s="1" a="1"/>
  <c r="P63" s="1"/>
  <c r="P64" i="5" a="1"/>
  <c r="P64" s="1"/>
  <c r="P65" a="1"/>
  <c r="P65" s="1"/>
  <c r="P66" a="1"/>
  <c r="P66" s="1"/>
  <c r="P67" a="1"/>
  <c r="P67" s="1"/>
  <c r="P4" a="1"/>
  <c r="P4" s="1"/>
  <c r="C5" a="1"/>
  <c r="C5" s="1"/>
  <c r="C6" a="1"/>
  <c r="C6" s="1"/>
  <c r="C7" a="1"/>
  <c r="C7" s="1"/>
  <c r="C8" a="1"/>
  <c r="C8" s="1"/>
  <c r="C9" a="1"/>
  <c r="C9" s="1"/>
  <c r="C10" a="1"/>
  <c r="C10" s="1"/>
  <c r="C11" a="1"/>
  <c r="C11" s="1"/>
  <c r="C12" a="1"/>
  <c r="C12" s="1"/>
  <c r="C13" a="1"/>
  <c r="C13" s="1"/>
  <c r="C14" a="1"/>
  <c r="C14" s="1"/>
  <c r="C15" a="1"/>
  <c r="C15" s="1"/>
  <c r="C16" a="1"/>
  <c r="C16" s="1"/>
  <c r="C17" a="1"/>
  <c r="C17" s="1"/>
  <c r="C18" a="1"/>
  <c r="C18" s="1"/>
  <c r="C19" a="1"/>
  <c r="C19" s="1"/>
  <c r="C20" a="1"/>
  <c r="C20" s="1"/>
  <c r="C21" a="1"/>
  <c r="C21" s="1"/>
  <c r="C22" a="1"/>
  <c r="C22" s="1"/>
  <c r="C23" a="1"/>
  <c r="C23" s="1"/>
  <c r="C24" a="1"/>
  <c r="C24" s="1"/>
  <c r="C25" a="1"/>
  <c r="C25" s="1"/>
  <c r="C26" a="1"/>
  <c r="C26" s="1"/>
  <c r="C27" a="1"/>
  <c r="C27" s="1"/>
  <c r="C28" a="1"/>
  <c r="C28" s="1"/>
  <c r="C29" a="1"/>
  <c r="C29" s="1"/>
  <c r="C30" a="1"/>
  <c r="C30" s="1"/>
  <c r="C31" a="1"/>
  <c r="C31" s="1"/>
  <c r="C32" a="1"/>
  <c r="C32" s="1"/>
  <c r="C33" a="1"/>
  <c r="C33" s="1"/>
  <c r="C34" a="1"/>
  <c r="C34" s="1"/>
  <c r="C35" a="1"/>
  <c r="C35" s="1"/>
  <c r="C36" a="1"/>
  <c r="C36" s="1"/>
  <c r="C37" a="1"/>
  <c r="C37" s="1"/>
  <c r="C38" a="1"/>
  <c r="C38" s="1"/>
  <c r="C39" a="1"/>
  <c r="C39" s="1"/>
  <c r="C40" a="1"/>
  <c r="C40" s="1"/>
  <c r="C41" a="1"/>
  <c r="C41" s="1"/>
  <c r="C42" a="1"/>
  <c r="C42" s="1"/>
  <c r="C43" a="1"/>
  <c r="C43" s="1"/>
  <c r="C44" a="1"/>
  <c r="C44" s="1"/>
  <c r="C45" a="1"/>
  <c r="C45" s="1"/>
  <c r="C46" a="1"/>
  <c r="C46" s="1"/>
  <c r="C47" a="1"/>
  <c r="C47" s="1"/>
  <c r="C48" a="1"/>
  <c r="C48" s="1"/>
  <c r="C49" a="1"/>
  <c r="C49" s="1"/>
  <c r="C50" a="1"/>
  <c r="C50" s="1"/>
  <c r="C51" a="1"/>
  <c r="C51" s="1"/>
  <c r="C52" a="1"/>
  <c r="C52" s="1"/>
  <c r="C53" a="1"/>
  <c r="C53" s="1"/>
  <c r="C54" a="1"/>
  <c r="C54" s="1"/>
  <c r="C55" a="1"/>
  <c r="C55" s="1"/>
  <c r="C56" a="1"/>
  <c r="C56" s="1"/>
  <c r="C57" a="1"/>
  <c r="C57" s="1"/>
  <c r="C58" a="1"/>
  <c r="C58" s="1"/>
  <c r="C59" a="1"/>
  <c r="C59" s="1"/>
  <c r="C60" a="1"/>
  <c r="C60" s="1"/>
  <c r="C61" a="1"/>
  <c r="C61" s="1"/>
  <c r="C62" a="1"/>
  <c r="C62" s="1"/>
  <c r="C63" a="1"/>
  <c r="C63" s="1"/>
  <c r="C64" a="1"/>
  <c r="C64" s="1"/>
  <c r="C65" a="1"/>
  <c r="C65" s="1"/>
  <c r="C66" a="1"/>
  <c r="C66" s="1"/>
  <c r="C67" a="1"/>
  <c r="C67" s="1"/>
  <c r="C4" a="1"/>
  <c r="C4" s="1"/>
  <c r="P18" i="8" l="1" a="1"/>
  <c r="P18" s="1"/>
  <c r="G14" i="12" a="1"/>
  <c r="G14" s="1"/>
  <c r="J20" i="10" a="1"/>
  <c r="J20" s="1"/>
  <c r="J22" a="1"/>
  <c r="J22" s="1"/>
  <c r="P10" i="8" a="1"/>
  <c r="P10" s="1"/>
  <c r="G68" a="1"/>
  <c r="G68" s="1"/>
  <c r="H22" i="10" s="1" a="1"/>
  <c r="H22" s="1"/>
  <c r="H21" a="1"/>
  <c r="H21" s="1"/>
  <c r="C68" i="5" a="1"/>
  <c r="C68" s="1"/>
  <c r="H5" i="10" s="1" a="1"/>
  <c r="H5" s="1"/>
  <c r="C67" i="8" a="1"/>
  <c r="C67" s="1"/>
  <c r="C59" a="1"/>
  <c r="C59" s="1"/>
  <c r="C51" a="1"/>
  <c r="C51" s="1"/>
  <c r="C43" a="1"/>
  <c r="C43" s="1"/>
  <c r="C35" a="1"/>
  <c r="C35" s="1"/>
  <c r="C27" a="1"/>
  <c r="C27" s="1"/>
  <c r="C19" a="1"/>
  <c r="C19" s="1"/>
  <c r="C11" a="1"/>
  <c r="C11" s="1"/>
  <c r="C60" a="1"/>
  <c r="C60" s="1"/>
  <c r="C52" a="1"/>
  <c r="C52" s="1"/>
  <c r="C44" a="1"/>
  <c r="C44" s="1"/>
  <c r="C36" a="1"/>
  <c r="C36" s="1"/>
  <c r="C28" a="1"/>
  <c r="C28" s="1"/>
  <c r="C20" a="1"/>
  <c r="C20" s="1"/>
  <c r="C12" a="1"/>
  <c r="C12" s="1"/>
  <c r="C61" a="1"/>
  <c r="C61" s="1"/>
  <c r="C53" a="1"/>
  <c r="C53" s="1"/>
  <c r="C45" a="1"/>
  <c r="C45" s="1"/>
  <c r="C37" a="1"/>
  <c r="C37" s="1"/>
  <c r="C29" a="1"/>
  <c r="C29" s="1"/>
  <c r="C21" a="1"/>
  <c r="C21" s="1"/>
  <c r="C13" a="1"/>
  <c r="C13" s="1"/>
  <c r="C6" a="1"/>
  <c r="C6" s="1"/>
  <c r="C62" a="1"/>
  <c r="C62" s="1"/>
  <c r="C54" a="1"/>
  <c r="C54" s="1"/>
  <c r="C46" a="1"/>
  <c r="C46" s="1"/>
  <c r="C38" a="1"/>
  <c r="C38" s="1"/>
  <c r="C30" a="1"/>
  <c r="C30" s="1"/>
  <c r="C22" a="1"/>
  <c r="C22" s="1"/>
  <c r="C14" a="1"/>
  <c r="C14" s="1"/>
  <c r="C63" a="1"/>
  <c r="C63" s="1"/>
  <c r="C55" a="1"/>
  <c r="C55" s="1"/>
  <c r="C47" a="1"/>
  <c r="C47" s="1"/>
  <c r="C39" a="1"/>
  <c r="C39" s="1"/>
  <c r="C31" a="1"/>
  <c r="C31" s="1"/>
  <c r="C23" a="1"/>
  <c r="C23" s="1"/>
  <c r="C15" a="1"/>
  <c r="C15" s="1"/>
  <c r="C8" a="1"/>
  <c r="C8" s="1"/>
  <c r="C64" a="1"/>
  <c r="C64" s="1"/>
  <c r="C56" a="1"/>
  <c r="C56" s="1"/>
  <c r="C48" a="1"/>
  <c r="C48" s="1"/>
  <c r="C40" a="1"/>
  <c r="C40" s="1"/>
  <c r="C32" a="1"/>
  <c r="C32" s="1"/>
  <c r="C24" a="1"/>
  <c r="C24" s="1"/>
  <c r="C16" a="1"/>
  <c r="C16" s="1"/>
  <c r="C65" a="1"/>
  <c r="C65" s="1"/>
  <c r="C57" a="1"/>
  <c r="C57" s="1"/>
  <c r="C49" a="1"/>
  <c r="C49" s="1"/>
  <c r="C41" a="1"/>
  <c r="C41" s="1"/>
  <c r="C33" a="1"/>
  <c r="C33" s="1"/>
  <c r="C25" a="1"/>
  <c r="C25" s="1"/>
  <c r="C17" a="1"/>
  <c r="C17" s="1"/>
  <c r="C9" a="1"/>
  <c r="C9" s="1"/>
  <c r="C66" a="1"/>
  <c r="C66" s="1"/>
  <c r="C58" a="1"/>
  <c r="C58" s="1"/>
  <c r="C50" a="1"/>
  <c r="C50" s="1"/>
  <c r="C42" a="1"/>
  <c r="C42" s="1"/>
  <c r="C34" a="1"/>
  <c r="C34" s="1"/>
  <c r="C26" a="1"/>
  <c r="C26" s="1"/>
  <c r="C18" a="1"/>
  <c r="C18" s="1"/>
  <c r="C10" a="1"/>
  <c r="C10" s="1"/>
  <c r="P14" a="1"/>
  <c r="P14" s="1"/>
  <c r="P15" a="1"/>
  <c r="P15" s="1"/>
  <c r="P6" a="1"/>
  <c r="P6" s="1"/>
  <c r="P7" a="1"/>
  <c r="P7" s="1"/>
  <c r="P12" a="1"/>
  <c r="P12" s="1"/>
  <c r="P13" a="1"/>
  <c r="P13" s="1"/>
  <c r="P8" a="1"/>
  <c r="P8" s="1"/>
  <c r="P17" a="1"/>
  <c r="P17" s="1"/>
  <c r="P9" a="1"/>
  <c r="P9" s="1"/>
  <c r="P19" a="1"/>
  <c r="P19" s="1"/>
  <c r="P11" a="1"/>
  <c r="P11" s="1"/>
  <c r="P16" a="1"/>
  <c r="P16" s="1"/>
  <c r="P5" a="1"/>
  <c r="P5" s="1"/>
  <c r="P68" i="5"/>
  <c r="C7" i="8" a="1"/>
  <c r="C7" s="1"/>
  <c r="C4" a="1"/>
  <c r="C4" s="1"/>
  <c r="P68" i="9" a="1"/>
  <c r="P68" s="1"/>
  <c r="P14" i="12" s="1" a="1"/>
  <c r="P14" s="1"/>
  <c r="C68" i="9" a="1"/>
  <c r="C68" s="1"/>
  <c r="J5" i="10" s="1" a="1"/>
  <c r="J5" s="1"/>
  <c r="I68" i="8" a="1"/>
  <c r="I68" s="1"/>
  <c r="P68" i="7"/>
  <c r="C5" i="8" a="1"/>
  <c r="C5" s="1"/>
  <c r="C68" i="7"/>
  <c r="C68" i="8" l="1" a="1"/>
  <c r="C68" s="1"/>
  <c r="H7" i="10" s="1" a="1"/>
  <c r="H7" s="1"/>
  <c r="H6" a="1"/>
  <c r="H6" s="1"/>
  <c r="P68" i="8" a="1"/>
  <c r="P68" s="1"/>
  <c r="N29" i="4" a="1"/>
  <c r="N29" s="1"/>
  <c r="N30" a="1"/>
  <c r="N30" s="1"/>
  <c r="N31" a="1"/>
  <c r="N31" s="1"/>
  <c r="N32" a="1"/>
  <c r="N32" s="1"/>
  <c r="N33" a="1"/>
  <c r="N33" s="1"/>
  <c r="N34" a="1"/>
  <c r="N34" s="1"/>
  <c r="N35" a="1"/>
  <c r="N35" s="1"/>
  <c r="N36" a="1"/>
  <c r="N36" s="1"/>
  <c r="N37" a="1"/>
  <c r="N37" s="1"/>
  <c r="N38" a="1"/>
  <c r="N38" s="1"/>
  <c r="N39" a="1"/>
  <c r="N39" s="1"/>
  <c r="N40" a="1"/>
  <c r="N40" s="1"/>
  <c r="N41" a="1"/>
  <c r="N41" s="1"/>
  <c r="N42" a="1"/>
  <c r="N42" s="1"/>
  <c r="N43" a="1"/>
  <c r="N43" s="1"/>
  <c r="N44" a="1"/>
  <c r="N44" s="1"/>
  <c r="N45" a="1"/>
  <c r="N45" s="1"/>
  <c r="N46" a="1"/>
  <c r="N46" s="1"/>
  <c r="N47" a="1"/>
  <c r="N47" s="1"/>
  <c r="N48" a="1"/>
  <c r="N48" s="1"/>
  <c r="N49" a="1"/>
  <c r="N49" s="1"/>
  <c r="N50" a="1"/>
  <c r="N50" s="1"/>
  <c r="N51" a="1"/>
  <c r="N51" s="1"/>
  <c r="N52" a="1"/>
  <c r="N52" s="1"/>
  <c r="N53" a="1"/>
  <c r="N53" s="1"/>
  <c r="N54" a="1"/>
  <c r="N54" s="1"/>
  <c r="N55" a="1"/>
  <c r="N55" s="1"/>
  <c r="N56" a="1"/>
  <c r="N56" s="1"/>
  <c r="N57" a="1"/>
  <c r="N57" s="1"/>
  <c r="N58" a="1"/>
  <c r="N58" s="1"/>
  <c r="N59" a="1"/>
  <c r="N59" s="1"/>
  <c r="N60" a="1"/>
  <c r="N60" s="1"/>
  <c r="N61" a="1"/>
  <c r="N61" s="1"/>
  <c r="N62" a="1"/>
  <c r="N62" s="1"/>
  <c r="N63" a="1"/>
  <c r="N63" s="1"/>
  <c r="N64" a="1"/>
  <c r="N64" s="1"/>
  <c r="N65" a="1"/>
  <c r="N65" s="1"/>
  <c r="N66" a="1"/>
  <c r="N66" s="1"/>
  <c r="N67" a="1"/>
  <c r="N67" s="1"/>
  <c r="N68" a="1"/>
  <c r="N68" s="1"/>
  <c r="N69" a="1"/>
  <c r="N69" s="1"/>
  <c r="N70" a="1"/>
  <c r="N70" s="1"/>
  <c r="N71" a="1"/>
  <c r="N71" s="1"/>
  <c r="N72" a="1"/>
  <c r="N72" s="1"/>
  <c r="N73" a="1"/>
  <c r="N73" s="1"/>
  <c r="N74" a="1"/>
  <c r="N74" s="1"/>
  <c r="N75" a="1"/>
  <c r="N75" s="1"/>
  <c r="N76" a="1"/>
  <c r="N76" s="1"/>
  <c r="N77" a="1"/>
  <c r="N77" s="1"/>
  <c r="N78" a="1"/>
  <c r="N78" s="1"/>
  <c r="N79" a="1"/>
  <c r="N79" s="1"/>
  <c r="N80" a="1"/>
  <c r="N80" s="1"/>
  <c r="N81" a="1"/>
  <c r="N81" s="1"/>
  <c r="N82" a="1"/>
  <c r="N82" s="1"/>
  <c r="N83" a="1"/>
  <c r="N83" s="1"/>
  <c r="N84" a="1"/>
  <c r="N84" s="1"/>
  <c r="N85" a="1"/>
  <c r="N85" s="1"/>
  <c r="N86" a="1"/>
  <c r="N86" s="1"/>
  <c r="N87" a="1"/>
  <c r="N87" s="1"/>
  <c r="N88" a="1"/>
  <c r="N88" s="1"/>
  <c r="N89" a="1"/>
  <c r="N89" s="1"/>
  <c r="N90" a="1"/>
  <c r="N90" s="1"/>
  <c r="N91" a="1"/>
  <c r="N91" s="1"/>
  <c r="N92" a="1"/>
  <c r="N92" s="1"/>
  <c r="N93" a="1"/>
  <c r="N93" s="1"/>
  <c r="N94" a="1"/>
  <c r="N94" s="1"/>
  <c r="N95" a="1"/>
  <c r="N95" s="1"/>
  <c r="N96" a="1"/>
  <c r="N96" s="1"/>
  <c r="N97" a="1"/>
  <c r="N97" s="1"/>
  <c r="N98" a="1"/>
  <c r="N98" s="1"/>
  <c r="N99" a="1"/>
  <c r="N99" s="1"/>
  <c r="M5" a="1"/>
  <c r="M5" s="1"/>
  <c r="M6" a="1"/>
  <c r="M6" s="1"/>
  <c r="M7" a="1"/>
  <c r="M7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16" a="1"/>
  <c r="M16" s="1"/>
  <c r="M17" a="1"/>
  <c r="M17" s="1"/>
  <c r="M18" a="1"/>
  <c r="M18" s="1"/>
  <c r="M19" a="1"/>
  <c r="M19" s="1"/>
  <c r="M20" a="1"/>
  <c r="M20" s="1"/>
  <c r="M21" a="1"/>
  <c r="M21" s="1"/>
  <c r="M22" a="1"/>
  <c r="M22" s="1"/>
  <c r="M23" a="1"/>
  <c r="M23" s="1"/>
  <c r="M24" a="1"/>
  <c r="M24" s="1"/>
  <c r="M25" a="1"/>
  <c r="M25" s="1"/>
  <c r="M26" a="1"/>
  <c r="M26" s="1"/>
  <c r="M27" a="1"/>
  <c r="M27" s="1"/>
  <c r="M28" a="1"/>
  <c r="M28" s="1"/>
  <c r="M29" a="1"/>
  <c r="M29" s="1"/>
  <c r="M30" a="1"/>
  <c r="M30" s="1"/>
  <c r="M31" a="1"/>
  <c r="M31" s="1"/>
  <c r="M32" a="1"/>
  <c r="M32" s="1"/>
  <c r="M33" a="1"/>
  <c r="M33" s="1"/>
  <c r="M34" a="1"/>
  <c r="M34" s="1"/>
  <c r="M35" a="1"/>
  <c r="M35" s="1"/>
  <c r="M36" a="1"/>
  <c r="M36" s="1"/>
  <c r="M37" a="1"/>
  <c r="M37" s="1"/>
  <c r="M38" a="1"/>
  <c r="M38" s="1"/>
  <c r="M39" a="1"/>
  <c r="M39" s="1"/>
  <c r="M40" a="1"/>
  <c r="M40" s="1"/>
  <c r="M41" a="1"/>
  <c r="M41" s="1"/>
  <c r="M42" a="1"/>
  <c r="M42" s="1"/>
  <c r="M43" a="1"/>
  <c r="M43" s="1"/>
  <c r="M44" a="1"/>
  <c r="M44" s="1"/>
  <c r="M45" a="1"/>
  <c r="M45" s="1"/>
  <c r="M46" a="1"/>
  <c r="M46" s="1"/>
  <c r="M47" a="1"/>
  <c r="M47" s="1"/>
  <c r="M48" a="1"/>
  <c r="M48" s="1"/>
  <c r="M49" a="1"/>
  <c r="M49" s="1"/>
  <c r="M50" a="1"/>
  <c r="M50" s="1"/>
  <c r="M51" a="1"/>
  <c r="M51" s="1"/>
  <c r="M52" a="1"/>
  <c r="M52" s="1"/>
  <c r="M53" a="1"/>
  <c r="M53" s="1"/>
  <c r="M54" a="1"/>
  <c r="M54" s="1"/>
  <c r="M55" a="1"/>
  <c r="M55" s="1"/>
  <c r="M56" a="1"/>
  <c r="M56" s="1"/>
  <c r="M57" a="1"/>
  <c r="M57" s="1"/>
  <c r="M58" a="1"/>
  <c r="M58" s="1"/>
  <c r="M59" a="1"/>
  <c r="M59" s="1"/>
  <c r="M60" a="1"/>
  <c r="M60" s="1"/>
  <c r="M61" a="1"/>
  <c r="M61" s="1"/>
  <c r="M62" a="1"/>
  <c r="M62" s="1"/>
  <c r="M63" a="1"/>
  <c r="M63" s="1"/>
  <c r="M64" a="1"/>
  <c r="M64" s="1"/>
  <c r="M65" a="1"/>
  <c r="M65" s="1"/>
  <c r="M66" a="1"/>
  <c r="M66" s="1"/>
  <c r="M67" a="1"/>
  <c r="M67" s="1"/>
  <c r="M68" a="1"/>
  <c r="M68" s="1"/>
  <c r="M69" a="1"/>
  <c r="M69" s="1"/>
  <c r="M70" a="1"/>
  <c r="M70" s="1"/>
  <c r="M71" a="1"/>
  <c r="M71" s="1"/>
  <c r="M72" a="1"/>
  <c r="M72" s="1"/>
  <c r="M73" a="1"/>
  <c r="M73" s="1"/>
  <c r="M74" a="1"/>
  <c r="M74" s="1"/>
  <c r="M75" a="1"/>
  <c r="M75" s="1"/>
  <c r="M76" a="1"/>
  <c r="M76" s="1"/>
  <c r="M77" a="1"/>
  <c r="M77" s="1"/>
  <c r="M78" a="1"/>
  <c r="M78" s="1"/>
  <c r="M79" a="1"/>
  <c r="M79" s="1"/>
  <c r="M80" a="1"/>
  <c r="M80" s="1"/>
  <c r="M81" a="1"/>
  <c r="M81" s="1"/>
  <c r="M82" a="1"/>
  <c r="M82" s="1"/>
  <c r="M83" a="1"/>
  <c r="M83" s="1"/>
  <c r="M84" a="1"/>
  <c r="M84" s="1"/>
  <c r="M85" a="1"/>
  <c r="M85" s="1"/>
  <c r="M86" a="1"/>
  <c r="M86" s="1"/>
  <c r="M87" a="1"/>
  <c r="M87" s="1"/>
  <c r="M88" a="1"/>
  <c r="M88" s="1"/>
  <c r="M89" a="1"/>
  <c r="M89" s="1"/>
  <c r="M90" a="1"/>
  <c r="M90" s="1"/>
  <c r="M91" a="1"/>
  <c r="M91" s="1"/>
  <c r="M92" a="1"/>
  <c r="M92" s="1"/>
  <c r="M93" a="1"/>
  <c r="M93" s="1"/>
  <c r="M94" a="1"/>
  <c r="M94" s="1"/>
  <c r="M95" a="1"/>
  <c r="M95" s="1"/>
  <c r="M96" a="1"/>
  <c r="M96" s="1"/>
  <c r="M97" a="1"/>
  <c r="M97" s="1"/>
  <c r="M98" a="1"/>
  <c r="M98" s="1"/>
  <c r="M99" a="1"/>
  <c r="M99" s="1"/>
  <c r="M4" a="1"/>
  <c r="M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48" a="1"/>
  <c r="J48" s="1"/>
  <c r="J49" a="1"/>
  <c r="J49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63" a="1"/>
  <c r="J63" s="1"/>
  <c r="J64" a="1"/>
  <c r="J64" s="1"/>
  <c r="J65" a="1"/>
  <c r="J65" s="1"/>
  <c r="J66" a="1"/>
  <c r="J66" s="1"/>
  <c r="J67" a="1"/>
  <c r="J67" s="1"/>
  <c r="J68" a="1"/>
  <c r="J68" s="1"/>
  <c r="J69" a="1"/>
  <c r="J69" s="1"/>
  <c r="J70" a="1"/>
  <c r="J70" s="1"/>
  <c r="J71" a="1"/>
  <c r="J71" s="1"/>
  <c r="J72" a="1"/>
  <c r="J72" s="1"/>
  <c r="J73" a="1"/>
  <c r="J73" s="1"/>
  <c r="J74" a="1"/>
  <c r="J74" s="1"/>
  <c r="J75" a="1"/>
  <c r="J75" s="1"/>
  <c r="J76" a="1"/>
  <c r="J76" s="1"/>
  <c r="J77" a="1"/>
  <c r="J77" s="1"/>
  <c r="J78" a="1"/>
  <c r="J78" s="1"/>
  <c r="J79" a="1"/>
  <c r="J79" s="1"/>
  <c r="J80" a="1"/>
  <c r="J80" s="1"/>
  <c r="J81" a="1"/>
  <c r="J81" s="1"/>
  <c r="J82" a="1"/>
  <c r="J82" s="1"/>
  <c r="J83" a="1"/>
  <c r="J83" s="1"/>
  <c r="J84" a="1"/>
  <c r="J84" s="1"/>
  <c r="J85" a="1"/>
  <c r="J85" s="1"/>
  <c r="J86" a="1"/>
  <c r="J86" s="1"/>
  <c r="J87" a="1"/>
  <c r="J87" s="1"/>
  <c r="J88" a="1"/>
  <c r="J88" s="1"/>
  <c r="J89" a="1"/>
  <c r="J89" s="1"/>
  <c r="J90" a="1"/>
  <c r="J90" s="1"/>
  <c r="J91" a="1"/>
  <c r="J91" s="1"/>
  <c r="J92" a="1"/>
  <c r="J92" s="1"/>
  <c r="J93" a="1"/>
  <c r="J93" s="1"/>
  <c r="J94" a="1"/>
  <c r="J94" s="1"/>
  <c r="J95" a="1"/>
  <c r="J95" s="1"/>
  <c r="J96" a="1"/>
  <c r="J96" s="1"/>
  <c r="J97" a="1"/>
  <c r="J97" s="1"/>
  <c r="J98" a="1"/>
  <c r="J98" s="1"/>
  <c r="J99" a="1"/>
  <c r="J99" s="1"/>
  <c r="J4" a="1"/>
  <c r="J4" s="1"/>
  <c r="G5" a="1"/>
  <c r="G5" s="1"/>
  <c r="G6" a="1"/>
  <c r="G6" s="1"/>
  <c r="G7" a="1"/>
  <c r="G7" s="1"/>
  <c r="G8" a="1"/>
  <c r="G8" s="1"/>
  <c r="G9" a="1"/>
  <c r="G9" s="1"/>
  <c r="G10" a="1"/>
  <c r="G10" s="1"/>
  <c r="G11" a="1"/>
  <c r="G11" s="1"/>
  <c r="G12" a="1"/>
  <c r="G12" s="1"/>
  <c r="G13" a="1"/>
  <c r="G13" s="1"/>
  <c r="G14" a="1"/>
  <c r="G14" s="1"/>
  <c r="G15" a="1"/>
  <c r="G15" s="1"/>
  <c r="G16" a="1"/>
  <c r="G16" s="1"/>
  <c r="G17" a="1"/>
  <c r="G17" s="1"/>
  <c r="G18" a="1"/>
  <c r="G18" s="1"/>
  <c r="G19" a="1"/>
  <c r="G19" s="1"/>
  <c r="G20" a="1"/>
  <c r="G20" s="1"/>
  <c r="G21" a="1"/>
  <c r="G21" s="1"/>
  <c r="G22" a="1"/>
  <c r="G22" s="1"/>
  <c r="G23" a="1"/>
  <c r="G23" s="1"/>
  <c r="G24" a="1"/>
  <c r="G24" s="1"/>
  <c r="G25" a="1"/>
  <c r="G25" s="1"/>
  <c r="G26" a="1"/>
  <c r="G26" s="1"/>
  <c r="G27" a="1"/>
  <c r="G27" s="1"/>
  <c r="G28" a="1"/>
  <c r="G28" s="1"/>
  <c r="G29" a="1"/>
  <c r="G29" s="1"/>
  <c r="G30" a="1"/>
  <c r="G30" s="1"/>
  <c r="G31" a="1"/>
  <c r="G31" s="1"/>
  <c r="G32" a="1"/>
  <c r="G32" s="1"/>
  <c r="G33" a="1"/>
  <c r="G33" s="1"/>
  <c r="G34" a="1"/>
  <c r="G34" s="1"/>
  <c r="G35" a="1"/>
  <c r="G35" s="1"/>
  <c r="G36" a="1"/>
  <c r="G36" s="1"/>
  <c r="G37" a="1"/>
  <c r="G37" s="1"/>
  <c r="G38" a="1"/>
  <c r="G38" s="1"/>
  <c r="G39" a="1"/>
  <c r="G39" s="1"/>
  <c r="G40" a="1"/>
  <c r="G40" s="1"/>
  <c r="G41" a="1"/>
  <c r="G41" s="1"/>
  <c r="G42" a="1"/>
  <c r="G42" s="1"/>
  <c r="G43" a="1"/>
  <c r="G43"/>
  <c r="G44" a="1"/>
  <c r="G44" s="1"/>
  <c r="G45" a="1"/>
  <c r="G45" s="1"/>
  <c r="G46" a="1"/>
  <c r="G46" s="1"/>
  <c r="G47" a="1"/>
  <c r="G47" s="1"/>
  <c r="G48" a="1"/>
  <c r="G48" s="1"/>
  <c r="G49" a="1"/>
  <c r="G49" s="1"/>
  <c r="G50" a="1"/>
  <c r="G50" s="1"/>
  <c r="G51" a="1"/>
  <c r="G51" s="1"/>
  <c r="G52" a="1"/>
  <c r="G52" s="1"/>
  <c r="G53" a="1"/>
  <c r="G53" s="1"/>
  <c r="G54" a="1"/>
  <c r="G54" s="1"/>
  <c r="G55" a="1"/>
  <c r="G55" s="1"/>
  <c r="G56" a="1"/>
  <c r="G56" s="1"/>
  <c r="G57" a="1"/>
  <c r="G57" s="1"/>
  <c r="G58" a="1"/>
  <c r="G58" s="1"/>
  <c r="G59" a="1"/>
  <c r="G59" s="1"/>
  <c r="G60" a="1"/>
  <c r="G60" s="1"/>
  <c r="G61" a="1"/>
  <c r="G61" s="1"/>
  <c r="G62" a="1"/>
  <c r="G62" s="1"/>
  <c r="G63" a="1"/>
  <c r="G63" s="1"/>
  <c r="G64" a="1"/>
  <c r="G64" s="1"/>
  <c r="G65" a="1"/>
  <c r="G65" s="1"/>
  <c r="G66" a="1"/>
  <c r="G66" s="1"/>
  <c r="G67" a="1"/>
  <c r="G67" s="1"/>
  <c r="G68" a="1"/>
  <c r="G68" s="1"/>
  <c r="G69" a="1"/>
  <c r="G69" s="1"/>
  <c r="G70" a="1"/>
  <c r="G70" s="1"/>
  <c r="G71" a="1"/>
  <c r="G71" s="1"/>
  <c r="G72" a="1"/>
  <c r="G72" s="1"/>
  <c r="G73" a="1"/>
  <c r="G73" s="1"/>
  <c r="G74" a="1"/>
  <c r="G74" s="1"/>
  <c r="G75" a="1"/>
  <c r="G75" s="1"/>
  <c r="G76" a="1"/>
  <c r="G76" s="1"/>
  <c r="G77" a="1"/>
  <c r="G77" s="1"/>
  <c r="G78" a="1"/>
  <c r="G78" s="1"/>
  <c r="G79" a="1"/>
  <c r="G79" s="1"/>
  <c r="G80" a="1"/>
  <c r="G80" s="1"/>
  <c r="G81" a="1"/>
  <c r="G81" s="1"/>
  <c r="G82" a="1"/>
  <c r="G82" s="1"/>
  <c r="G83" a="1"/>
  <c r="G83" s="1"/>
  <c r="G84" a="1"/>
  <c r="G84" s="1"/>
  <c r="G85" a="1"/>
  <c r="G85" s="1"/>
  <c r="G86" a="1"/>
  <c r="G86" s="1"/>
  <c r="G87" a="1"/>
  <c r="G87" s="1"/>
  <c r="G88" a="1"/>
  <c r="G88" s="1"/>
  <c r="G89" a="1"/>
  <c r="G89" s="1"/>
  <c r="G90" a="1"/>
  <c r="G90" s="1"/>
  <c r="G91" a="1"/>
  <c r="G91" s="1"/>
  <c r="G92" a="1"/>
  <c r="G92" s="1"/>
  <c r="G93" a="1"/>
  <c r="G93" s="1"/>
  <c r="G94" a="1"/>
  <c r="G94" s="1"/>
  <c r="G95" a="1"/>
  <c r="G95" s="1"/>
  <c r="G96" a="1"/>
  <c r="G96" s="1"/>
  <c r="G97" a="1"/>
  <c r="G97" s="1"/>
  <c r="G98" a="1"/>
  <c r="G98" s="1"/>
  <c r="G99" a="1"/>
  <c r="G99" s="1"/>
  <c r="G4" a="1"/>
  <c r="G4" s="1"/>
  <c r="D13"/>
  <c r="D5"/>
  <c r="D6"/>
  <c r="D7"/>
  <c r="D8"/>
  <c r="D9"/>
  <c r="D10"/>
  <c r="D11"/>
  <c r="D12"/>
  <c r="D4"/>
  <c r="C12" i="6" l="1" a="1"/>
  <c r="C12" s="1"/>
  <c r="C11" a="1"/>
  <c r="C11" s="1"/>
  <c r="C10" a="1"/>
  <c r="C10" s="1"/>
  <c r="C9" a="1"/>
  <c r="C9" s="1"/>
  <c r="C8" a="1"/>
  <c r="C8" s="1"/>
  <c r="C7" a="1"/>
  <c r="C7" s="1"/>
  <c r="C6" a="1"/>
  <c r="C6" s="1"/>
  <c r="C4" a="1"/>
  <c r="C4" s="1"/>
  <c r="H8" i="10" s="1" a="1"/>
  <c r="H8" s="1"/>
  <c r="C5" i="6" a="1"/>
  <c r="C5" s="1"/>
  <c r="C13" a="1"/>
  <c r="C13" s="1"/>
  <c r="K5" i="1" a="1"/>
  <c r="K5" s="1"/>
  <c r="L5" s="1" a="1"/>
  <c r="L5" s="1"/>
  <c r="M5" a="1"/>
  <c r="M5" s="1"/>
  <c r="N5" s="1" a="1"/>
  <c r="N5" s="1"/>
  <c r="K6" a="1"/>
  <c r="K6" s="1"/>
  <c r="L6" s="1" a="1"/>
  <c r="L6" s="1"/>
  <c r="M6" a="1"/>
  <c r="M6" s="1"/>
  <c r="N6" s="1" a="1"/>
  <c r="N6" s="1"/>
  <c r="K7" a="1"/>
  <c r="K7" s="1"/>
  <c r="L7" s="1" a="1"/>
  <c r="L7" s="1"/>
  <c r="M7" a="1"/>
  <c r="M7" s="1"/>
  <c r="N7" s="1" a="1"/>
  <c r="N7" s="1"/>
  <c r="K8" a="1"/>
  <c r="K8" s="1"/>
  <c r="L8" s="1" a="1"/>
  <c r="L8" s="1"/>
  <c r="M8" a="1"/>
  <c r="M8" s="1"/>
  <c r="N8" s="1" a="1"/>
  <c r="N8" s="1"/>
  <c r="K9" a="1"/>
  <c r="K9" s="1"/>
  <c r="L9" s="1" a="1"/>
  <c r="L9" s="1"/>
  <c r="M9" a="1"/>
  <c r="M9" s="1"/>
  <c r="N9" s="1" a="1"/>
  <c r="N9" s="1"/>
  <c r="K10" a="1"/>
  <c r="K10" s="1"/>
  <c r="L10" s="1" a="1"/>
  <c r="L10" s="1"/>
  <c r="M10" a="1"/>
  <c r="M10" s="1"/>
  <c r="N10" s="1" a="1"/>
  <c r="N10" s="1"/>
  <c r="K11" a="1"/>
  <c r="K11" s="1"/>
  <c r="L11" s="1" a="1"/>
  <c r="L11" s="1"/>
  <c r="M11" a="1"/>
  <c r="M11" s="1"/>
  <c r="N11" s="1" a="1"/>
  <c r="N11" s="1"/>
  <c r="K12" a="1"/>
  <c r="K12" s="1"/>
  <c r="L12" s="1" a="1"/>
  <c r="L12" s="1"/>
  <c r="M12" a="1"/>
  <c r="M12" s="1"/>
  <c r="N12" s="1" a="1"/>
  <c r="N12" s="1"/>
  <c r="K13" a="1"/>
  <c r="K13" s="1"/>
  <c r="L13" s="1" a="1"/>
  <c r="L13" s="1"/>
  <c r="M13" a="1"/>
  <c r="M13" s="1"/>
  <c r="N13" s="1" a="1"/>
  <c r="N13" s="1"/>
  <c r="K14" a="1"/>
  <c r="K14" s="1"/>
  <c r="L14" s="1" a="1"/>
  <c r="L14" s="1"/>
  <c r="M14" a="1"/>
  <c r="M14" s="1"/>
  <c r="N14" s="1" a="1"/>
  <c r="N14" s="1"/>
  <c r="K15" a="1"/>
  <c r="K15" s="1"/>
  <c r="L15" s="1" a="1"/>
  <c r="L15" s="1"/>
  <c r="M15" a="1"/>
  <c r="M15" s="1"/>
  <c r="N15" s="1" a="1"/>
  <c r="N15" s="1"/>
  <c r="K16" a="1"/>
  <c r="K16" s="1"/>
  <c r="L16" s="1" a="1"/>
  <c r="L16" s="1"/>
  <c r="M16" a="1"/>
  <c r="M16" s="1"/>
  <c r="N16" s="1" a="1"/>
  <c r="N16" s="1"/>
  <c r="K17" a="1"/>
  <c r="K17" s="1"/>
  <c r="L17" s="1" a="1"/>
  <c r="L17" s="1"/>
  <c r="M17" a="1"/>
  <c r="M17" s="1"/>
  <c r="N17" s="1" a="1"/>
  <c r="N17" s="1"/>
  <c r="K18" a="1"/>
  <c r="K18" s="1"/>
  <c r="L18" s="1" a="1"/>
  <c r="L18" s="1"/>
  <c r="M18" a="1"/>
  <c r="M18" s="1"/>
  <c r="N18" s="1" a="1"/>
  <c r="N18" s="1"/>
  <c r="K19" a="1"/>
  <c r="K19" s="1"/>
  <c r="L19" s="1" a="1"/>
  <c r="L19" s="1"/>
  <c r="M19" a="1"/>
  <c r="M19" s="1"/>
  <c r="N19" s="1" a="1"/>
  <c r="N19" s="1"/>
  <c r="K20" a="1"/>
  <c r="K20" s="1"/>
  <c r="L20" s="1" a="1"/>
  <c r="L20" s="1"/>
  <c r="M20" a="1"/>
  <c r="M20" s="1"/>
  <c r="N20" s="1" a="1"/>
  <c r="N20" s="1"/>
  <c r="K21" a="1"/>
  <c r="K21" s="1"/>
  <c r="L21" s="1" a="1"/>
  <c r="L21" s="1"/>
  <c r="M21" a="1"/>
  <c r="M21" s="1"/>
  <c r="N21" s="1" a="1"/>
  <c r="N21" s="1"/>
  <c r="K22" a="1"/>
  <c r="K22" s="1"/>
  <c r="L22" s="1" a="1"/>
  <c r="L22" s="1"/>
  <c r="M22" a="1"/>
  <c r="M22" s="1"/>
  <c r="N22" s="1" a="1"/>
  <c r="N22" s="1"/>
  <c r="K23" a="1"/>
  <c r="K23" s="1"/>
  <c r="L23" s="1" a="1"/>
  <c r="L23" s="1"/>
  <c r="M23" a="1"/>
  <c r="M23" s="1"/>
  <c r="N23" s="1" a="1"/>
  <c r="N23" s="1"/>
  <c r="K24" a="1"/>
  <c r="K24" s="1"/>
  <c r="L24" s="1" a="1"/>
  <c r="L24" s="1"/>
  <c r="M24" a="1"/>
  <c r="M24" s="1"/>
  <c r="N24" s="1" a="1"/>
  <c r="N24" s="1"/>
  <c r="K25" a="1"/>
  <c r="K25" s="1"/>
  <c r="L25" s="1" a="1"/>
  <c r="L25" s="1"/>
  <c r="M25" a="1"/>
  <c r="M25" s="1"/>
  <c r="N25" s="1" a="1"/>
  <c r="N25" s="1"/>
  <c r="K26" a="1"/>
  <c r="K26" s="1"/>
  <c r="L26" s="1" a="1"/>
  <c r="L26" s="1"/>
  <c r="M26" a="1"/>
  <c r="M26" s="1"/>
  <c r="N26" s="1" a="1"/>
  <c r="N26" s="1"/>
  <c r="K27" a="1"/>
  <c r="K27" s="1"/>
  <c r="L27" s="1" a="1"/>
  <c r="L27" s="1"/>
  <c r="M27" a="1"/>
  <c r="M27" s="1"/>
  <c r="N27" s="1" a="1"/>
  <c r="N27" s="1"/>
  <c r="K28" a="1"/>
  <c r="K28" s="1"/>
  <c r="L28" s="1" a="1"/>
  <c r="L28" s="1"/>
  <c r="M28" a="1"/>
  <c r="M28" s="1"/>
  <c r="N28" s="1" a="1"/>
  <c r="N28" s="1"/>
  <c r="K29" a="1"/>
  <c r="K29" s="1"/>
  <c r="L29" s="1" a="1"/>
  <c r="L29" s="1"/>
  <c r="M29" a="1"/>
  <c r="M29" s="1"/>
  <c r="N29" s="1" a="1"/>
  <c r="N29" s="1"/>
  <c r="K30" a="1"/>
  <c r="K30" s="1"/>
  <c r="L30" s="1" a="1"/>
  <c r="L30" s="1"/>
  <c r="M30" a="1"/>
  <c r="M30" s="1"/>
  <c r="N30" s="1" a="1"/>
  <c r="N30" s="1"/>
  <c r="K31" a="1"/>
  <c r="K31" s="1"/>
  <c r="L31" s="1" a="1"/>
  <c r="L31" s="1"/>
  <c r="M31" a="1"/>
  <c r="M31" s="1"/>
  <c r="N31" s="1" a="1"/>
  <c r="N31" s="1"/>
  <c r="K32" a="1"/>
  <c r="K32" s="1"/>
  <c r="L32" s="1" a="1"/>
  <c r="L32" s="1"/>
  <c r="M32" a="1"/>
  <c r="M32" s="1"/>
  <c r="N32" s="1" a="1"/>
  <c r="N32" s="1"/>
  <c r="K33" a="1"/>
  <c r="K33" s="1"/>
  <c r="L33" s="1" a="1"/>
  <c r="L33" s="1"/>
  <c r="M33" a="1"/>
  <c r="M33" s="1"/>
  <c r="N33" s="1" a="1"/>
  <c r="N33" s="1"/>
  <c r="K34" a="1"/>
  <c r="K34" s="1"/>
  <c r="L34" s="1" a="1"/>
  <c r="L34" s="1"/>
  <c r="M34" a="1"/>
  <c r="M34" s="1"/>
  <c r="N34" s="1" a="1"/>
  <c r="N34" s="1"/>
  <c r="K35" a="1"/>
  <c r="K35" s="1"/>
  <c r="L35" s="1" a="1"/>
  <c r="L35" s="1"/>
  <c r="M35" a="1"/>
  <c r="M35" s="1"/>
  <c r="N35" s="1" a="1"/>
  <c r="N35" s="1"/>
  <c r="K36" a="1"/>
  <c r="K36" s="1"/>
  <c r="L36" s="1" a="1"/>
  <c r="L36" s="1"/>
  <c r="M36" a="1"/>
  <c r="M36" s="1"/>
  <c r="N36" s="1" a="1"/>
  <c r="N36" s="1"/>
  <c r="K37" a="1"/>
  <c r="K37" s="1"/>
  <c r="L37" s="1" a="1"/>
  <c r="L37" s="1"/>
  <c r="M37" a="1"/>
  <c r="M37" s="1"/>
  <c r="N37" s="1" a="1"/>
  <c r="N37" s="1"/>
  <c r="K38" a="1"/>
  <c r="K38" s="1"/>
  <c r="L38" s="1" a="1"/>
  <c r="L38" s="1"/>
  <c r="M38" a="1"/>
  <c r="M38" s="1"/>
  <c r="N38" s="1" a="1"/>
  <c r="N38" s="1"/>
  <c r="K39" a="1"/>
  <c r="K39" s="1"/>
  <c r="L39" s="1" a="1"/>
  <c r="L39" s="1"/>
  <c r="M39" a="1"/>
  <c r="M39" s="1"/>
  <c r="N39" s="1" a="1"/>
  <c r="N39" s="1"/>
  <c r="K40" a="1"/>
  <c r="K40" s="1"/>
  <c r="L40" s="1" a="1"/>
  <c r="L40" s="1"/>
  <c r="M40" a="1"/>
  <c r="M40" s="1"/>
  <c r="N40" s="1" a="1"/>
  <c r="N40" s="1"/>
  <c r="K41" a="1"/>
  <c r="K41" s="1"/>
  <c r="L41" s="1" a="1"/>
  <c r="L41" s="1"/>
  <c r="M41" a="1"/>
  <c r="M41" s="1"/>
  <c r="N41" s="1" a="1"/>
  <c r="N41" s="1"/>
  <c r="K42" a="1"/>
  <c r="K42" s="1"/>
  <c r="L42" s="1" a="1"/>
  <c r="L42" s="1"/>
  <c r="M42" a="1"/>
  <c r="M42" s="1"/>
  <c r="N42" s="1" a="1"/>
  <c r="N42" s="1"/>
  <c r="K43" a="1"/>
  <c r="K43" s="1"/>
  <c r="L43" s="1" a="1"/>
  <c r="L43" s="1"/>
  <c r="M43" a="1"/>
  <c r="M43" s="1"/>
  <c r="N43" s="1" a="1"/>
  <c r="N43" s="1"/>
  <c r="K44" a="1"/>
  <c r="K44" s="1"/>
  <c r="L44" s="1" a="1"/>
  <c r="L44" s="1"/>
  <c r="M44" a="1"/>
  <c r="M44" s="1"/>
  <c r="N44" s="1" a="1"/>
  <c r="N44" s="1"/>
  <c r="K45" a="1"/>
  <c r="K45" s="1"/>
  <c r="L45" s="1" a="1"/>
  <c r="L45" s="1"/>
  <c r="M45" a="1"/>
  <c r="M45" s="1"/>
  <c r="N45" s="1" a="1"/>
  <c r="N45" s="1"/>
  <c r="K46" a="1"/>
  <c r="K46" s="1"/>
  <c r="L46" s="1" a="1"/>
  <c r="L46" s="1"/>
  <c r="M46" a="1"/>
  <c r="M46" s="1"/>
  <c r="N46" s="1" a="1"/>
  <c r="N46" s="1"/>
  <c r="K47" a="1"/>
  <c r="K47" s="1"/>
  <c r="L47" s="1" a="1"/>
  <c r="L47" s="1"/>
  <c r="M47" a="1"/>
  <c r="M47" s="1"/>
  <c r="N47" s="1" a="1"/>
  <c r="N47" s="1"/>
  <c r="K48" a="1"/>
  <c r="K48" s="1"/>
  <c r="L48" s="1" a="1"/>
  <c r="L48" s="1"/>
  <c r="M48" a="1"/>
  <c r="M48" s="1"/>
  <c r="N48" s="1" a="1"/>
  <c r="N48" s="1"/>
  <c r="K49" a="1"/>
  <c r="K49" s="1"/>
  <c r="L49" s="1" a="1"/>
  <c r="L49" s="1"/>
  <c r="M49" a="1"/>
  <c r="M49" s="1"/>
  <c r="N49" s="1" a="1"/>
  <c r="N49" s="1"/>
  <c r="K50" a="1"/>
  <c r="K50" s="1"/>
  <c r="L50" s="1" a="1"/>
  <c r="L50" s="1"/>
  <c r="M50" a="1"/>
  <c r="M50" s="1"/>
  <c r="N50" s="1" a="1"/>
  <c r="N50" s="1"/>
  <c r="K51" a="1"/>
  <c r="K51" s="1"/>
  <c r="L51" s="1" a="1"/>
  <c r="L51" s="1"/>
  <c r="M51" a="1"/>
  <c r="M51" s="1"/>
  <c r="N51" s="1" a="1"/>
  <c r="N51" s="1"/>
  <c r="K52" a="1"/>
  <c r="K52" s="1"/>
  <c r="L52" s="1" a="1"/>
  <c r="L52" s="1"/>
  <c r="M52" a="1"/>
  <c r="M52" s="1"/>
  <c r="N52" s="1" a="1"/>
  <c r="N52" s="1"/>
  <c r="K53" a="1"/>
  <c r="K53" s="1"/>
  <c r="L53" s="1" a="1"/>
  <c r="L53" s="1"/>
  <c r="M53" a="1"/>
  <c r="M53" s="1"/>
  <c r="N53" s="1" a="1"/>
  <c r="N53" s="1"/>
  <c r="K54" a="1"/>
  <c r="K54" s="1"/>
  <c r="L54" s="1" a="1"/>
  <c r="L54" s="1"/>
  <c r="M54" a="1"/>
  <c r="M54" s="1"/>
  <c r="N54" s="1" a="1"/>
  <c r="N54" s="1"/>
  <c r="K55" a="1"/>
  <c r="K55" s="1"/>
  <c r="L55" s="1" a="1"/>
  <c r="L55" s="1"/>
  <c r="M55" a="1"/>
  <c r="M55" s="1"/>
  <c r="N55" s="1" a="1"/>
  <c r="N55" s="1"/>
  <c r="K56" a="1"/>
  <c r="K56" s="1"/>
  <c r="L56" s="1" a="1"/>
  <c r="L56" s="1"/>
  <c r="M56" a="1"/>
  <c r="M56" s="1"/>
  <c r="N56" s="1" a="1"/>
  <c r="N56" s="1"/>
  <c r="K57" a="1"/>
  <c r="K57" s="1"/>
  <c r="L57" s="1" a="1"/>
  <c r="L57" s="1"/>
  <c r="M57" a="1"/>
  <c r="M57" s="1"/>
  <c r="N57" s="1" a="1"/>
  <c r="N57" s="1"/>
  <c r="K58" a="1"/>
  <c r="K58" s="1"/>
  <c r="L58" s="1" a="1"/>
  <c r="L58" s="1"/>
  <c r="M58" a="1"/>
  <c r="M58" s="1"/>
  <c r="N58" s="1" a="1"/>
  <c r="N58" s="1"/>
  <c r="K59" a="1"/>
  <c r="K59" s="1"/>
  <c r="L59" s="1" a="1"/>
  <c r="L59" s="1"/>
  <c r="M59" a="1"/>
  <c r="M59" s="1"/>
  <c r="N59" s="1" a="1"/>
  <c r="N59" s="1"/>
  <c r="K60" a="1"/>
  <c r="K60" s="1"/>
  <c r="L60" s="1" a="1"/>
  <c r="L60" s="1"/>
  <c r="M60" a="1"/>
  <c r="M60" s="1"/>
  <c r="N60" s="1" a="1"/>
  <c r="N60" s="1"/>
  <c r="K61" a="1"/>
  <c r="K61" s="1"/>
  <c r="L61" s="1" a="1"/>
  <c r="L61" s="1"/>
  <c r="M61" a="1"/>
  <c r="M61" s="1"/>
  <c r="N61" s="1" a="1"/>
  <c r="N61" s="1"/>
  <c r="K62" a="1"/>
  <c r="K62" s="1"/>
  <c r="L62" s="1" a="1"/>
  <c r="L62" s="1"/>
  <c r="M62" a="1"/>
  <c r="M62" s="1"/>
  <c r="N62" s="1" a="1"/>
  <c r="N62" s="1"/>
  <c r="K63" a="1"/>
  <c r="K63" s="1"/>
  <c r="L63" s="1" a="1"/>
  <c r="L63" s="1"/>
  <c r="M63" a="1"/>
  <c r="M63" s="1"/>
  <c r="N63" s="1" a="1"/>
  <c r="N63" s="1"/>
  <c r="K64" a="1"/>
  <c r="K64" s="1"/>
  <c r="L64" s="1" a="1"/>
  <c r="L64" s="1"/>
  <c r="M64" a="1"/>
  <c r="M64" s="1"/>
  <c r="N64" s="1" a="1"/>
  <c r="N64" s="1"/>
  <c r="K65" a="1"/>
  <c r="K65" s="1"/>
  <c r="L65" s="1" a="1"/>
  <c r="L65" s="1"/>
  <c r="M65" a="1"/>
  <c r="M65" s="1"/>
  <c r="N65" s="1" a="1"/>
  <c r="N65" s="1"/>
  <c r="K66" a="1"/>
  <c r="K66" s="1"/>
  <c r="L66" s="1" a="1"/>
  <c r="L66" s="1"/>
  <c r="M66" a="1"/>
  <c r="M66" s="1"/>
  <c r="N66" s="1" a="1"/>
  <c r="N66" s="1"/>
  <c r="K67" a="1"/>
  <c r="K67" s="1"/>
  <c r="L67" s="1" a="1"/>
  <c r="L67" s="1"/>
  <c r="M67" a="1"/>
  <c r="M67" s="1"/>
  <c r="N67" s="1" a="1"/>
  <c r="N67" s="1"/>
  <c r="K68" a="1"/>
  <c r="K68" s="1"/>
  <c r="L68" s="1" a="1"/>
  <c r="L68" s="1"/>
  <c r="M68" a="1"/>
  <c r="M68" s="1"/>
  <c r="N68" s="1" a="1"/>
  <c r="N68" s="1"/>
  <c r="K69" a="1"/>
  <c r="K69" s="1"/>
  <c r="L69" s="1" a="1"/>
  <c r="L69" s="1"/>
  <c r="M69" a="1"/>
  <c r="M69" s="1"/>
  <c r="N69" s="1" a="1"/>
  <c r="N69" s="1"/>
  <c r="K70" a="1"/>
  <c r="K70" s="1"/>
  <c r="L70" s="1" a="1"/>
  <c r="L70" s="1"/>
  <c r="M70" a="1"/>
  <c r="M70" s="1"/>
  <c r="N70" s="1" a="1"/>
  <c r="N70" s="1"/>
  <c r="K71" a="1"/>
  <c r="K71" s="1"/>
  <c r="L71" s="1" a="1"/>
  <c r="L71" s="1"/>
  <c r="M71" a="1"/>
  <c r="M71" s="1"/>
  <c r="N71" s="1" a="1"/>
  <c r="N71" s="1"/>
  <c r="K72" a="1"/>
  <c r="K72" s="1"/>
  <c r="L72" s="1" a="1"/>
  <c r="L72" s="1"/>
  <c r="M72" a="1"/>
  <c r="M72" s="1"/>
  <c r="N72" s="1" a="1"/>
  <c r="N72" s="1"/>
  <c r="K73" a="1"/>
  <c r="K73" s="1"/>
  <c r="L73" s="1" a="1"/>
  <c r="L73" s="1"/>
  <c r="M73" a="1"/>
  <c r="M73" s="1"/>
  <c r="N73" s="1" a="1"/>
  <c r="N73" s="1"/>
  <c r="K74" a="1"/>
  <c r="K74" s="1"/>
  <c r="L74" s="1" a="1"/>
  <c r="L74" s="1"/>
  <c r="M74" a="1"/>
  <c r="M74" s="1"/>
  <c r="N74" s="1" a="1"/>
  <c r="N74" s="1"/>
  <c r="K75" a="1"/>
  <c r="K75" s="1"/>
  <c r="L75" s="1" a="1"/>
  <c r="L75" s="1"/>
  <c r="M75" a="1"/>
  <c r="M75" s="1"/>
  <c r="N75" s="1" a="1"/>
  <c r="N75" s="1"/>
  <c r="K76" a="1"/>
  <c r="K76" s="1"/>
  <c r="L76" s="1" a="1"/>
  <c r="L76" s="1"/>
  <c r="M76" a="1"/>
  <c r="M76" s="1"/>
  <c r="N76" s="1" a="1"/>
  <c r="N76" s="1"/>
  <c r="K77" a="1"/>
  <c r="K77" s="1"/>
  <c r="L77" s="1" a="1"/>
  <c r="L77" s="1"/>
  <c r="M77" a="1"/>
  <c r="M77" s="1"/>
  <c r="N77" s="1" a="1"/>
  <c r="N77" s="1"/>
  <c r="K78" a="1"/>
  <c r="K78" s="1"/>
  <c r="L78" s="1" a="1"/>
  <c r="L78" s="1"/>
  <c r="M78" a="1"/>
  <c r="M78" s="1"/>
  <c r="N78" s="1" a="1"/>
  <c r="N78" s="1"/>
  <c r="K79" a="1"/>
  <c r="K79" s="1"/>
  <c r="L79" s="1" a="1"/>
  <c r="L79" s="1"/>
  <c r="M79" a="1"/>
  <c r="M79" s="1"/>
  <c r="N79" s="1" a="1"/>
  <c r="N79" s="1"/>
  <c r="K80" a="1"/>
  <c r="K80" s="1"/>
  <c r="L80" s="1" a="1"/>
  <c r="L80" s="1"/>
  <c r="M80" a="1"/>
  <c r="M80" s="1"/>
  <c r="N80" s="1" a="1"/>
  <c r="N80" s="1"/>
  <c r="K81" a="1"/>
  <c r="K81" s="1"/>
  <c r="L81" s="1" a="1"/>
  <c r="L81" s="1"/>
  <c r="M81" a="1"/>
  <c r="M81" s="1"/>
  <c r="N81" s="1" a="1"/>
  <c r="N81" s="1"/>
  <c r="K82" a="1"/>
  <c r="K82" s="1"/>
  <c r="L82" s="1" a="1"/>
  <c r="L82" s="1"/>
  <c r="M82" a="1"/>
  <c r="M82" s="1"/>
  <c r="N82" s="1" a="1"/>
  <c r="N82" s="1"/>
  <c r="K83" a="1"/>
  <c r="K83" s="1"/>
  <c r="L83" s="1" a="1"/>
  <c r="L83" s="1"/>
  <c r="M83" a="1"/>
  <c r="M83" s="1"/>
  <c r="N83" s="1" a="1"/>
  <c r="N83" s="1"/>
  <c r="K84" a="1"/>
  <c r="K84" s="1"/>
  <c r="L84" s="1" a="1"/>
  <c r="L84" s="1"/>
  <c r="M84" a="1"/>
  <c r="M84" s="1"/>
  <c r="N84" s="1" a="1"/>
  <c r="N84" s="1"/>
  <c r="K85" a="1"/>
  <c r="K85" s="1"/>
  <c r="L85" s="1" a="1"/>
  <c r="L85" s="1"/>
  <c r="M85" a="1"/>
  <c r="M85" s="1"/>
  <c r="N85" s="1" a="1"/>
  <c r="N85" s="1"/>
  <c r="K86" a="1"/>
  <c r="K86" s="1"/>
  <c r="L86" s="1" a="1"/>
  <c r="L86" s="1"/>
  <c r="M86" a="1"/>
  <c r="M86" s="1"/>
  <c r="N86" s="1" a="1"/>
  <c r="N86" s="1"/>
  <c r="K87" a="1"/>
  <c r="K87" s="1"/>
  <c r="L87" s="1" a="1"/>
  <c r="L87" s="1"/>
  <c r="M87" a="1"/>
  <c r="M87" s="1"/>
  <c r="N87" s="1" a="1"/>
  <c r="N87" s="1"/>
  <c r="K88" a="1"/>
  <c r="K88" s="1"/>
  <c r="L88" s="1" a="1"/>
  <c r="L88" s="1"/>
  <c r="M88" a="1"/>
  <c r="M88" s="1"/>
  <c r="N88" s="1" a="1"/>
  <c r="N88" s="1"/>
  <c r="K89" a="1"/>
  <c r="K89" s="1"/>
  <c r="L89" s="1" a="1"/>
  <c r="L89" s="1"/>
  <c r="M89" a="1"/>
  <c r="M89" s="1"/>
  <c r="N89" s="1" a="1"/>
  <c r="N89" s="1"/>
  <c r="K90" a="1"/>
  <c r="K90" s="1"/>
  <c r="L90" s="1" a="1"/>
  <c r="L90" s="1"/>
  <c r="M90" a="1"/>
  <c r="M90" s="1"/>
  <c r="N90" s="1" a="1"/>
  <c r="N90" s="1"/>
  <c r="K91" a="1"/>
  <c r="K91" s="1"/>
  <c r="L91" s="1" a="1"/>
  <c r="L91" s="1"/>
  <c r="M91" a="1"/>
  <c r="M91" s="1"/>
  <c r="N91" s="1" a="1"/>
  <c r="N91" s="1"/>
  <c r="K92" a="1"/>
  <c r="K92" s="1"/>
  <c r="L92" s="1" a="1"/>
  <c r="L92" s="1"/>
  <c r="M92" a="1"/>
  <c r="M92" s="1"/>
  <c r="N92" s="1" a="1"/>
  <c r="N92" s="1"/>
  <c r="K93" a="1"/>
  <c r="K93" s="1"/>
  <c r="L93" s="1" a="1"/>
  <c r="L93" s="1"/>
  <c r="M93" a="1"/>
  <c r="M93" s="1"/>
  <c r="N93" s="1" a="1"/>
  <c r="N93" s="1"/>
  <c r="K94" a="1"/>
  <c r="K94" s="1"/>
  <c r="L94" s="1" a="1"/>
  <c r="L94" s="1"/>
  <c r="M94" a="1"/>
  <c r="M94" s="1"/>
  <c r="N94" s="1" a="1"/>
  <c r="N94" s="1"/>
  <c r="K95" a="1"/>
  <c r="K95" s="1"/>
  <c r="L95" s="1" a="1"/>
  <c r="L95" s="1"/>
  <c r="M95" a="1"/>
  <c r="M95" s="1"/>
  <c r="N95" s="1" a="1"/>
  <c r="N95" s="1"/>
  <c r="K96" a="1"/>
  <c r="K96" s="1"/>
  <c r="L96" s="1" a="1"/>
  <c r="L96" s="1"/>
  <c r="M96" a="1"/>
  <c r="M96" s="1"/>
  <c r="N96" s="1" a="1"/>
  <c r="N96" s="1"/>
  <c r="K97" a="1"/>
  <c r="K97" s="1"/>
  <c r="L97" s="1" a="1"/>
  <c r="L97" s="1"/>
  <c r="M97" a="1"/>
  <c r="M97" s="1"/>
  <c r="N97" s="1" a="1"/>
  <c r="N97" s="1"/>
  <c r="K98" a="1"/>
  <c r="K98" s="1"/>
  <c r="L98" s="1" a="1"/>
  <c r="L98" s="1"/>
  <c r="M98" a="1"/>
  <c r="M98" s="1"/>
  <c r="N98" s="1" a="1"/>
  <c r="N98" s="1"/>
  <c r="K99" a="1"/>
  <c r="K99" s="1"/>
  <c r="L99" s="1" a="1"/>
  <c r="L99" s="1"/>
  <c r="M99" a="1"/>
  <c r="M99" s="1"/>
  <c r="N99" s="1" a="1"/>
  <c r="N99" s="1"/>
  <c r="E5" a="1"/>
  <c r="E5" s="1"/>
  <c r="E6" a="1"/>
  <c r="E6" s="1"/>
  <c r="E7" a="1"/>
  <c r="E7" s="1"/>
  <c r="E8" a="1"/>
  <c r="E8" s="1"/>
  <c r="E9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E17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E27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E35" a="1"/>
  <c r="E35" s="1"/>
  <c r="E36" a="1"/>
  <c r="E36" s="1"/>
  <c r="E37" a="1"/>
  <c r="E37" s="1"/>
  <c r="E38" a="1"/>
  <c r="E38" s="1"/>
  <c r="E39" a="1"/>
  <c r="E39" s="1"/>
  <c r="E40" a="1"/>
  <c r="E40" s="1"/>
  <c r="E41" a="1"/>
  <c r="E41" s="1"/>
  <c r="E42" a="1"/>
  <c r="E42" s="1"/>
  <c r="E43" a="1"/>
  <c r="E43" s="1"/>
  <c r="E44" a="1"/>
  <c r="E44" s="1"/>
  <c r="E45" a="1"/>
  <c r="E45" s="1"/>
  <c r="E46" a="1"/>
  <c r="E46" s="1"/>
  <c r="E47" a="1"/>
  <c r="E47" s="1"/>
  <c r="E48" a="1"/>
  <c r="E48" s="1"/>
  <c r="E49" a="1"/>
  <c r="E49" s="1"/>
  <c r="E50" a="1"/>
  <c r="E50" s="1"/>
  <c r="E51" a="1"/>
  <c r="E51" s="1"/>
  <c r="E52" a="1"/>
  <c r="E52" s="1"/>
  <c r="E53" a="1"/>
  <c r="E53" s="1"/>
  <c r="E54" a="1"/>
  <c r="E54" s="1"/>
  <c r="E55" a="1"/>
  <c r="E55" s="1"/>
  <c r="E56" a="1"/>
  <c r="E56" s="1"/>
  <c r="E57" a="1"/>
  <c r="E57" s="1"/>
  <c r="E58" a="1"/>
  <c r="E58" s="1"/>
  <c r="E59" a="1"/>
  <c r="E59" s="1"/>
  <c r="E60" a="1"/>
  <c r="E60" s="1"/>
  <c r="E61" a="1"/>
  <c r="E61" s="1"/>
  <c r="E62" a="1"/>
  <c r="E62" s="1"/>
  <c r="E63" a="1"/>
  <c r="E63" s="1"/>
  <c r="E64" a="1"/>
  <c r="E64" s="1"/>
  <c r="E65" a="1"/>
  <c r="E65" s="1"/>
  <c r="E66" a="1"/>
  <c r="E66" s="1"/>
  <c r="E67" a="1"/>
  <c r="E67" s="1"/>
  <c r="E68" a="1"/>
  <c r="E68" s="1"/>
  <c r="E69" a="1"/>
  <c r="E69" s="1"/>
  <c r="E70" a="1"/>
  <c r="E70" s="1"/>
  <c r="E71" a="1"/>
  <c r="E71" s="1"/>
  <c r="E72" a="1"/>
  <c r="E72" s="1"/>
  <c r="E73" a="1"/>
  <c r="E73" s="1"/>
  <c r="E74" a="1"/>
  <c r="E74" s="1"/>
  <c r="E75" a="1"/>
  <c r="E75" s="1"/>
  <c r="E76" a="1"/>
  <c r="E76" s="1"/>
  <c r="E77" a="1"/>
  <c r="E77" s="1"/>
  <c r="E78" a="1"/>
  <c r="E78" s="1"/>
  <c r="E79" a="1"/>
  <c r="E79" s="1"/>
  <c r="E80" a="1"/>
  <c r="E80" s="1"/>
  <c r="E81" a="1"/>
  <c r="E81" s="1"/>
  <c r="E82" a="1"/>
  <c r="E82" s="1"/>
  <c r="E83" a="1"/>
  <c r="E83" s="1"/>
  <c r="E84" a="1"/>
  <c r="E84" s="1"/>
  <c r="E85" a="1"/>
  <c r="E85" s="1"/>
  <c r="E86" a="1"/>
  <c r="E86" s="1"/>
  <c r="E87" a="1"/>
  <c r="E87" s="1"/>
  <c r="E88" a="1"/>
  <c r="E88" s="1"/>
  <c r="E89" a="1"/>
  <c r="E89" s="1"/>
  <c r="E90" a="1"/>
  <c r="E90" s="1"/>
  <c r="E91" a="1"/>
  <c r="E91" s="1"/>
  <c r="E92" a="1"/>
  <c r="E92" s="1"/>
  <c r="E93" a="1"/>
  <c r="E93" s="1"/>
  <c r="E94" a="1"/>
  <c r="E94" s="1"/>
  <c r="E95" a="1"/>
  <c r="E95" s="1"/>
  <c r="E96" a="1"/>
  <c r="E96" s="1"/>
  <c r="E97" a="1"/>
  <c r="E97" s="1"/>
  <c r="E98" a="1"/>
  <c r="E98" s="1"/>
  <c r="E99" a="1"/>
  <c r="E99" s="1"/>
  <c r="M4" a="1"/>
  <c r="M4" s="1"/>
  <c r="N4" s="1" a="1"/>
  <c r="N4" s="1"/>
  <c r="K4" a="1"/>
  <c r="K4" s="1"/>
  <c r="L4" s="1" a="1"/>
  <c r="L4" s="1"/>
  <c r="E4" a="1"/>
  <c r="E4" s="1"/>
  <c r="C5" i="12" l="1" a="1"/>
  <c r="C5" s="1"/>
  <c r="J9" i="10" s="1" a="1"/>
  <c r="J9" s="1"/>
  <c r="H9" a="1"/>
  <c r="H9" s="1"/>
  <c r="C12" i="12" a="1"/>
  <c r="C12" s="1"/>
  <c r="J16" i="10" s="1" a="1"/>
  <c r="J16" s="1"/>
  <c r="H16" a="1"/>
  <c r="H16" s="1"/>
  <c r="C11" i="12" a="1"/>
  <c r="C11" s="1"/>
  <c r="J15" i="10" s="1" a="1"/>
  <c r="J15" s="1"/>
  <c r="H15"/>
  <c r="C10" i="12" a="1"/>
  <c r="C10" s="1"/>
  <c r="J14" i="10" s="1" a="1"/>
  <c r="J14" s="1"/>
  <c r="H14" a="1"/>
  <c r="H14" s="1"/>
  <c r="C13" i="12" a="1"/>
  <c r="C13" s="1"/>
  <c r="J17" i="10" s="1" a="1"/>
  <c r="J17" s="1"/>
  <c r="H17" a="1"/>
  <c r="H17" s="1"/>
  <c r="C9" i="12" a="1"/>
  <c r="C9" s="1"/>
  <c r="J13" i="10" s="1" a="1"/>
  <c r="J13" s="1"/>
  <c r="H13" a="1"/>
  <c r="H13" s="1"/>
  <c r="C8" i="12" a="1"/>
  <c r="C8" s="1"/>
  <c r="J12" i="10" s="1" a="1"/>
  <c r="J12" s="1"/>
  <c r="H12" a="1"/>
  <c r="H12" s="1"/>
  <c r="C7" i="12" a="1"/>
  <c r="C7" s="1"/>
  <c r="H11" i="10" a="1"/>
  <c r="H11" s="1"/>
  <c r="C6" i="12" a="1"/>
  <c r="C6" s="1"/>
  <c r="H10" i="10" a="1"/>
  <c r="H10" s="1"/>
  <c r="C4" i="12" a="1"/>
  <c r="C4" s="1"/>
  <c r="J8" i="10" s="1" a="1"/>
  <c r="J8" s="1"/>
  <c r="C14" i="6" a="1"/>
  <c r="C14" s="1"/>
  <c r="C5" i="1" a="1"/>
  <c r="C5" s="1"/>
  <c r="D5" a="1"/>
  <c r="D5" s="1"/>
  <c r="C6" a="1"/>
  <c r="C6" s="1"/>
  <c r="D6" a="1"/>
  <c r="D6" s="1"/>
  <c r="C7" a="1"/>
  <c r="C7" s="1"/>
  <c r="D7" a="1"/>
  <c r="D7" s="1"/>
  <c r="C8" a="1"/>
  <c r="C8" s="1"/>
  <c r="D8" a="1"/>
  <c r="D8" s="1"/>
  <c r="C9" a="1"/>
  <c r="C9" s="1"/>
  <c r="D9" a="1"/>
  <c r="D9" s="1"/>
  <c r="C10" a="1"/>
  <c r="C10" s="1"/>
  <c r="D10" a="1"/>
  <c r="D10" s="1"/>
  <c r="C11" a="1"/>
  <c r="C11" s="1"/>
  <c r="D11" a="1"/>
  <c r="D11" s="1"/>
  <c r="C12" a="1"/>
  <c r="C12" s="1"/>
  <c r="D12" a="1"/>
  <c r="D12" s="1"/>
  <c r="C13" a="1"/>
  <c r="C13" s="1"/>
  <c r="D13" a="1"/>
  <c r="D13" s="1"/>
  <c r="C14" a="1"/>
  <c r="C14" s="1"/>
  <c r="D14" a="1"/>
  <c r="D14" s="1"/>
  <c r="C15" a="1"/>
  <c r="C15" s="1"/>
  <c r="D15" a="1"/>
  <c r="D15" s="1"/>
  <c r="C16" a="1"/>
  <c r="C16" s="1"/>
  <c r="D16" a="1"/>
  <c r="D16" s="1"/>
  <c r="C17" a="1"/>
  <c r="C17" s="1"/>
  <c r="D17" a="1"/>
  <c r="D17" s="1"/>
  <c r="C18" a="1"/>
  <c r="C18" s="1"/>
  <c r="D18" a="1"/>
  <c r="D18" s="1"/>
  <c r="C19" a="1"/>
  <c r="C19" s="1"/>
  <c r="C20" a="1"/>
  <c r="C20" s="1"/>
  <c r="D20" a="1"/>
  <c r="D20" s="1"/>
  <c r="C21" a="1"/>
  <c r="C21" s="1"/>
  <c r="D21" a="1"/>
  <c r="D21" s="1"/>
  <c r="C22" a="1"/>
  <c r="C22" s="1"/>
  <c r="D22" a="1"/>
  <c r="D22" s="1"/>
  <c r="C23" a="1"/>
  <c r="C23" s="1"/>
  <c r="D23" a="1"/>
  <c r="D23" s="1"/>
  <c r="C24" a="1"/>
  <c r="C24" s="1"/>
  <c r="D24" a="1"/>
  <c r="D24" s="1"/>
  <c r="C25" a="1"/>
  <c r="C25" s="1"/>
  <c r="D25" a="1"/>
  <c r="D25" s="1"/>
  <c r="C26" a="1"/>
  <c r="C26" s="1"/>
  <c r="D26" a="1"/>
  <c r="D26" s="1"/>
  <c r="C27" a="1"/>
  <c r="C27" s="1"/>
  <c r="D27" a="1"/>
  <c r="D27" s="1"/>
  <c r="C28" a="1"/>
  <c r="C28" s="1"/>
  <c r="D28" a="1"/>
  <c r="D28" s="1"/>
  <c r="C29" a="1"/>
  <c r="C29" s="1"/>
  <c r="D29" a="1"/>
  <c r="D29" s="1"/>
  <c r="C30" a="1"/>
  <c r="C30" s="1"/>
  <c r="D30" a="1"/>
  <c r="D30" s="1"/>
  <c r="C31" a="1"/>
  <c r="C31" s="1"/>
  <c r="D31" a="1"/>
  <c r="D31" s="1"/>
  <c r="C32" a="1"/>
  <c r="C32" s="1"/>
  <c r="D32" a="1"/>
  <c r="D32" s="1"/>
  <c r="C33" a="1"/>
  <c r="C33" s="1"/>
  <c r="D33" a="1"/>
  <c r="D33" s="1"/>
  <c r="C34" a="1"/>
  <c r="C34" s="1"/>
  <c r="D34" a="1"/>
  <c r="D34" s="1"/>
  <c r="C35" a="1"/>
  <c r="C35" s="1"/>
  <c r="D35" a="1"/>
  <c r="D35" s="1"/>
  <c r="C36" a="1"/>
  <c r="C36" s="1"/>
  <c r="D36" a="1"/>
  <c r="D36" s="1"/>
  <c r="C37" a="1"/>
  <c r="C37" s="1"/>
  <c r="D37" a="1"/>
  <c r="D37" s="1"/>
  <c r="C38" a="1"/>
  <c r="C38" s="1"/>
  <c r="D38" a="1"/>
  <c r="D38" s="1"/>
  <c r="C39" a="1"/>
  <c r="C39" s="1"/>
  <c r="D39" a="1"/>
  <c r="D39" s="1"/>
  <c r="C40" a="1"/>
  <c r="C40" s="1"/>
  <c r="D40" a="1"/>
  <c r="D40" s="1"/>
  <c r="C41" a="1"/>
  <c r="C41" s="1"/>
  <c r="D41" a="1"/>
  <c r="D41" s="1"/>
  <c r="C42" a="1"/>
  <c r="C42" s="1"/>
  <c r="D42" a="1"/>
  <c r="D42" s="1"/>
  <c r="C43" a="1"/>
  <c r="C43" s="1"/>
  <c r="D43" a="1"/>
  <c r="D43" s="1"/>
  <c r="C44" a="1"/>
  <c r="C44" s="1"/>
  <c r="D44" a="1"/>
  <c r="D44" s="1"/>
  <c r="C45" a="1"/>
  <c r="C45" s="1"/>
  <c r="D45" a="1"/>
  <c r="D45" s="1"/>
  <c r="C46" a="1"/>
  <c r="C46" s="1"/>
  <c r="D46" a="1"/>
  <c r="D46" s="1"/>
  <c r="C47" a="1"/>
  <c r="C47" s="1"/>
  <c r="D47" a="1"/>
  <c r="D47" s="1"/>
  <c r="C48" a="1"/>
  <c r="C48" s="1"/>
  <c r="D48" a="1"/>
  <c r="D48" s="1"/>
  <c r="C49" a="1"/>
  <c r="C49" s="1"/>
  <c r="D49" a="1"/>
  <c r="D49" s="1"/>
  <c r="C50" a="1"/>
  <c r="C50" s="1"/>
  <c r="D50" a="1"/>
  <c r="D50" s="1"/>
  <c r="C51" a="1"/>
  <c r="C51" s="1"/>
  <c r="D51" a="1"/>
  <c r="D51" s="1"/>
  <c r="C52" a="1"/>
  <c r="C52" s="1"/>
  <c r="D52" a="1"/>
  <c r="D52" s="1"/>
  <c r="C53" a="1"/>
  <c r="C53" s="1"/>
  <c r="D53" a="1"/>
  <c r="D53" s="1"/>
  <c r="C54" a="1"/>
  <c r="C54" s="1"/>
  <c r="D54" a="1"/>
  <c r="D54" s="1"/>
  <c r="C55" a="1"/>
  <c r="C55" s="1"/>
  <c r="D55" a="1"/>
  <c r="D55" s="1"/>
  <c r="C56" a="1"/>
  <c r="C56" s="1"/>
  <c r="D56" a="1"/>
  <c r="D56" s="1"/>
  <c r="C57" a="1"/>
  <c r="C57" s="1"/>
  <c r="D57" a="1"/>
  <c r="D57" s="1"/>
  <c r="C58" a="1"/>
  <c r="C58" s="1"/>
  <c r="D58" a="1"/>
  <c r="D58" s="1"/>
  <c r="C59" a="1"/>
  <c r="C59" s="1"/>
  <c r="D59" a="1"/>
  <c r="D59" s="1"/>
  <c r="C60" a="1"/>
  <c r="C60" s="1"/>
  <c r="D60" a="1"/>
  <c r="D60" s="1"/>
  <c r="C61" a="1"/>
  <c r="C61" s="1"/>
  <c r="D61" a="1"/>
  <c r="D61" s="1"/>
  <c r="C62" a="1"/>
  <c r="C62" s="1"/>
  <c r="D62" a="1"/>
  <c r="D62" s="1"/>
  <c r="C63" a="1"/>
  <c r="C63" s="1"/>
  <c r="D63" a="1"/>
  <c r="D63" s="1"/>
  <c r="C64" a="1"/>
  <c r="C64" s="1"/>
  <c r="D64" a="1"/>
  <c r="D64" s="1"/>
  <c r="C65" a="1"/>
  <c r="C65" s="1"/>
  <c r="D65" a="1"/>
  <c r="D65" s="1"/>
  <c r="C66" a="1"/>
  <c r="C66" s="1"/>
  <c r="D66" a="1"/>
  <c r="D66" s="1"/>
  <c r="C67" a="1"/>
  <c r="C67" s="1"/>
  <c r="D67" a="1"/>
  <c r="D67" s="1"/>
  <c r="C68" a="1"/>
  <c r="C68" s="1"/>
  <c r="D68" a="1"/>
  <c r="D68" s="1"/>
  <c r="C69" a="1"/>
  <c r="C69" s="1"/>
  <c r="D69" a="1"/>
  <c r="D69" s="1"/>
  <c r="C70" a="1"/>
  <c r="C70" s="1"/>
  <c r="D70" a="1"/>
  <c r="D70" s="1"/>
  <c r="C71" a="1"/>
  <c r="C71" s="1"/>
  <c r="D71" a="1"/>
  <c r="D71" s="1"/>
  <c r="C72" a="1"/>
  <c r="C72" s="1"/>
  <c r="D72" a="1"/>
  <c r="D72" s="1"/>
  <c r="C73" a="1"/>
  <c r="C73" s="1"/>
  <c r="D73" a="1"/>
  <c r="D73" s="1"/>
  <c r="C74" a="1"/>
  <c r="C74" s="1"/>
  <c r="D74" a="1"/>
  <c r="D74" s="1"/>
  <c r="C75" a="1"/>
  <c r="C75" s="1"/>
  <c r="D75" a="1"/>
  <c r="D75" s="1"/>
  <c r="C76" a="1"/>
  <c r="C76" s="1"/>
  <c r="D76" a="1"/>
  <c r="D76" s="1"/>
  <c r="C77" a="1"/>
  <c r="C77" s="1"/>
  <c r="D77" a="1"/>
  <c r="D77" s="1"/>
  <c r="C78" a="1"/>
  <c r="C78" s="1"/>
  <c r="D78" a="1"/>
  <c r="D78" s="1"/>
  <c r="C79" a="1"/>
  <c r="C79" s="1"/>
  <c r="D79" a="1"/>
  <c r="D79" s="1"/>
  <c r="C80" a="1"/>
  <c r="C80" s="1"/>
  <c r="D80" a="1"/>
  <c r="D80" s="1"/>
  <c r="C81" a="1"/>
  <c r="C81" s="1"/>
  <c r="D81" a="1"/>
  <c r="D81" s="1"/>
  <c r="C82" a="1"/>
  <c r="C82" s="1"/>
  <c r="D82" a="1"/>
  <c r="D82" s="1"/>
  <c r="C83" a="1"/>
  <c r="C83" s="1"/>
  <c r="D83" a="1"/>
  <c r="D83" s="1"/>
  <c r="C84" a="1"/>
  <c r="C84" s="1"/>
  <c r="D84" a="1"/>
  <c r="D84" s="1"/>
  <c r="C85" a="1"/>
  <c r="C85" s="1"/>
  <c r="D85" a="1"/>
  <c r="D85" s="1"/>
  <c r="C86" a="1"/>
  <c r="C86" s="1"/>
  <c r="D86" a="1"/>
  <c r="D86" s="1"/>
  <c r="C87" a="1"/>
  <c r="C87" s="1"/>
  <c r="D87" a="1"/>
  <c r="D87" s="1"/>
  <c r="C88" a="1"/>
  <c r="C88" s="1"/>
  <c r="D88" a="1"/>
  <c r="D88" s="1"/>
  <c r="C89" a="1"/>
  <c r="C89" s="1"/>
  <c r="D89" a="1"/>
  <c r="D89" s="1"/>
  <c r="C90" a="1"/>
  <c r="C90" s="1"/>
  <c r="D90" a="1"/>
  <c r="D90" s="1"/>
  <c r="C91" a="1"/>
  <c r="C91" s="1"/>
  <c r="D91" a="1"/>
  <c r="D91" s="1"/>
  <c r="C92" a="1"/>
  <c r="C92" s="1"/>
  <c r="D92" a="1"/>
  <c r="D92" s="1"/>
  <c r="C93" a="1"/>
  <c r="C93" s="1"/>
  <c r="D93" a="1"/>
  <c r="D93" s="1"/>
  <c r="C94" a="1"/>
  <c r="C94" s="1"/>
  <c r="D94" a="1"/>
  <c r="D94" s="1"/>
  <c r="C95" a="1"/>
  <c r="C95" s="1"/>
  <c r="D95" a="1"/>
  <c r="D95" s="1"/>
  <c r="C96" a="1"/>
  <c r="C96" s="1"/>
  <c r="D96" a="1"/>
  <c r="D96" s="1"/>
  <c r="C97" a="1"/>
  <c r="C97" s="1"/>
  <c r="D97" a="1"/>
  <c r="D97" s="1"/>
  <c r="C98" a="1"/>
  <c r="C98" s="1"/>
  <c r="D98" a="1"/>
  <c r="D98" s="1"/>
  <c r="C99" a="1"/>
  <c r="C99" s="1"/>
  <c r="D99" a="1"/>
  <c r="D99" s="1"/>
  <c r="J10" i="10" l="1" a="1"/>
  <c r="J10" s="1"/>
  <c r="C14" i="12" a="1"/>
  <c r="C14" s="1"/>
  <c r="J6" i="10"/>
  <c r="J11" a="1"/>
  <c r="J11" s="1"/>
  <c r="C2" i="1"/>
  <c r="D4" a="1"/>
  <c r="D4" s="1"/>
  <c r="C4" a="1"/>
  <c r="C4" s="1"/>
  <c r="J7" i="10" l="1" a="1"/>
  <c r="J7" s="1"/>
  <c r="N4" i="4" a="1"/>
  <c r="N4"/>
  <c r="N5" a="1"/>
  <c r="N5"/>
  <c r="N6" a="1"/>
  <c r="N6"/>
  <c r="N7" a="1"/>
  <c r="N7"/>
  <c r="N8" a="1"/>
  <c r="N8"/>
  <c r="N9" a="1"/>
  <c r="N9"/>
  <c r="N10" a="1"/>
  <c r="N10"/>
  <c r="N11" a="1"/>
  <c r="N11"/>
  <c r="N12" a="1"/>
  <c r="N12"/>
  <c r="N13" a="1"/>
  <c r="N13"/>
  <c r="N14" a="1"/>
  <c r="N14"/>
  <c r="N15" a="1"/>
  <c r="N15"/>
  <c r="N16" a="1"/>
  <c r="N16"/>
  <c r="N17" a="1"/>
  <c r="N17"/>
  <c r="N18" a="1"/>
  <c r="N18"/>
  <c r="N19" a="1"/>
  <c r="N19"/>
  <c r="N20" a="1"/>
  <c r="N20"/>
  <c r="N21" a="1"/>
  <c r="N21"/>
  <c r="N22" a="1"/>
  <c r="N22"/>
  <c r="N23" a="1"/>
  <c r="N23"/>
  <c r="N24" a="1"/>
  <c r="N24"/>
  <c r="N25" a="1"/>
  <c r="N25"/>
  <c r="N26" a="1"/>
  <c r="N26"/>
  <c r="N27" a="1"/>
  <c r="N27"/>
  <c r="N28" a="1"/>
  <c r="N28"/>
</calcChain>
</file>

<file path=xl/sharedStrings.xml><?xml version="1.0" encoding="utf-8"?>
<sst xmlns="http://schemas.openxmlformats.org/spreadsheetml/2006/main" count="1759" uniqueCount="412">
  <si>
    <t>释陀果</t>
  </si>
  <si>
    <t>番荔果</t>
  </si>
  <si>
    <t>烛木果</t>
  </si>
  <si>
    <t>减产时间</t>
    <phoneticPr fontId="1" type="noConversion"/>
  </si>
  <si>
    <t>桃桃果</t>
  </si>
  <si>
    <t>凰梨果</t>
  </si>
  <si>
    <t>蕉香果</t>
  </si>
  <si>
    <t>西梨果</t>
  </si>
  <si>
    <t>蔓莓果</t>
  </si>
  <si>
    <t>墨莓果</t>
  </si>
  <si>
    <t>苹野果</t>
  </si>
  <si>
    <t>檬柠果</t>
  </si>
  <si>
    <t>岳竹果</t>
  </si>
  <si>
    <t>茸丹果</t>
  </si>
  <si>
    <t>玉黍果</t>
  </si>
  <si>
    <t>靛莓果</t>
  </si>
  <si>
    <t>瓜西果</t>
  </si>
  <si>
    <t>金枕果</t>
  </si>
  <si>
    <t>刺角果</t>
  </si>
  <si>
    <t>椰木果</t>
  </si>
  <si>
    <t>灯浆果</t>
  </si>
  <si>
    <t>莲蒲果</t>
  </si>
  <si>
    <t>棱瓜果</t>
  </si>
  <si>
    <t>通通果</t>
  </si>
  <si>
    <t>腰木果</t>
  </si>
  <si>
    <t>草蚕果</t>
  </si>
  <si>
    <t>扁樱果</t>
  </si>
  <si>
    <t>佛柑果</t>
  </si>
  <si>
    <t>霹霹果</t>
  </si>
  <si>
    <t>巧可果</t>
  </si>
  <si>
    <t>千香果</t>
  </si>
  <si>
    <t>罗子果</t>
  </si>
  <si>
    <t>福禄果</t>
  </si>
  <si>
    <t>莓榴果</t>
  </si>
  <si>
    <t>刺耳果</t>
  </si>
  <si>
    <t>谜芝果</t>
  </si>
  <si>
    <t>奇秘果</t>
  </si>
  <si>
    <t>嘉珍果</t>
  </si>
  <si>
    <t>雾莲果</t>
  </si>
  <si>
    <t>星桃果</t>
  </si>
  <si>
    <t>兰萨果</t>
  </si>
  <si>
    <t>种植闪红</t>
    <phoneticPr fontId="1" type="noConversion"/>
  </si>
  <si>
    <t>浇水闪红</t>
    <phoneticPr fontId="1" type="noConversion"/>
  </si>
  <si>
    <t>减产周期</t>
    <phoneticPr fontId="1" type="noConversion"/>
  </si>
  <si>
    <t>生长周期</t>
    <phoneticPr fontId="1" type="noConversion"/>
  </si>
  <si>
    <t>枯萎周期</t>
    <phoneticPr fontId="1" type="noConversion"/>
  </si>
  <si>
    <t>16小时</t>
    <phoneticPr fontId="1" type="noConversion"/>
  </si>
  <si>
    <t>微涩、超涩</t>
    <phoneticPr fontId="1" type="noConversion"/>
  </si>
  <si>
    <t>16小时</t>
    <phoneticPr fontId="1" type="noConversion"/>
  </si>
  <si>
    <t>20小时</t>
    <phoneticPr fontId="1" type="noConversion"/>
  </si>
  <si>
    <t>芭亚果</t>
    <phoneticPr fontId="1" type="noConversion"/>
  </si>
  <si>
    <t>芒芒果</t>
    <phoneticPr fontId="1" type="noConversion"/>
  </si>
  <si>
    <t>乐芭果</t>
    <phoneticPr fontId="1" type="noConversion"/>
  </si>
  <si>
    <t>勿花果</t>
    <phoneticPr fontId="1" type="noConversion"/>
  </si>
  <si>
    <t>异奇果</t>
    <phoneticPr fontId="1" type="noConversion"/>
  </si>
  <si>
    <t>42小时</t>
    <phoneticPr fontId="1" type="noConversion"/>
  </si>
  <si>
    <t>44小时</t>
    <phoneticPr fontId="1" type="noConversion"/>
  </si>
  <si>
    <t>榴石果</t>
    <phoneticPr fontId="1" type="noConversion"/>
  </si>
  <si>
    <t>藻根果</t>
    <phoneticPr fontId="1" type="noConversion"/>
  </si>
  <si>
    <t>比巴果</t>
    <phoneticPr fontId="1" type="noConversion"/>
  </si>
  <si>
    <t>哈密果</t>
    <phoneticPr fontId="1" type="noConversion"/>
  </si>
  <si>
    <t>萄葡果</t>
    <phoneticPr fontId="1" type="noConversion"/>
  </si>
  <si>
    <t>茄番果</t>
    <phoneticPr fontId="1" type="noConversion"/>
  </si>
  <si>
    <t>木子果</t>
    <phoneticPr fontId="1" type="noConversion"/>
  </si>
  <si>
    <t>文柚果</t>
    <phoneticPr fontId="1" type="noConversion"/>
  </si>
  <si>
    <t>67小时</t>
    <phoneticPr fontId="1" type="noConversion"/>
  </si>
  <si>
    <t>枝荔果</t>
    <phoneticPr fontId="1" type="noConversion"/>
  </si>
  <si>
    <t>龙睛果</t>
    <phoneticPr fontId="1" type="noConversion"/>
  </si>
  <si>
    <t>龙火果</t>
    <phoneticPr fontId="1" type="noConversion"/>
  </si>
  <si>
    <t>杏仔果</t>
    <phoneticPr fontId="1" type="noConversion"/>
  </si>
  <si>
    <t>沙鳞果</t>
    <phoneticPr fontId="1" type="noConversion"/>
  </si>
  <si>
    <t>微酸、超酸</t>
    <phoneticPr fontId="1" type="noConversion"/>
  </si>
  <si>
    <t>微甜、超甜</t>
    <phoneticPr fontId="1" type="noConversion"/>
  </si>
  <si>
    <t>微辣、超辣</t>
    <phoneticPr fontId="1" type="noConversion"/>
  </si>
  <si>
    <t>微苦、超苦</t>
    <phoneticPr fontId="1" type="noConversion"/>
  </si>
  <si>
    <t>微涩、微甜、微辣</t>
    <phoneticPr fontId="1" type="noConversion"/>
  </si>
  <si>
    <t>微涩、微苦、微酸</t>
    <phoneticPr fontId="1" type="noConversion"/>
  </si>
  <si>
    <t>微苦、超甜</t>
    <phoneticPr fontId="1" type="noConversion"/>
  </si>
  <si>
    <t>可爱方块原料</t>
    <phoneticPr fontId="1" type="noConversion"/>
  </si>
  <si>
    <t>微苦、超酸</t>
    <phoneticPr fontId="1" type="noConversion"/>
  </si>
  <si>
    <t>聪明方块原料</t>
    <phoneticPr fontId="1" type="noConversion"/>
  </si>
  <si>
    <t>微辣、超涩</t>
    <phoneticPr fontId="1" type="noConversion"/>
  </si>
  <si>
    <t>帅气方块原料</t>
    <phoneticPr fontId="1" type="noConversion"/>
  </si>
  <si>
    <t>微涩、超甜</t>
    <phoneticPr fontId="1" type="noConversion"/>
  </si>
  <si>
    <t>美丽方块原料</t>
    <phoneticPr fontId="1" type="noConversion"/>
  </si>
  <si>
    <t>微甜、微苦、超辣</t>
    <phoneticPr fontId="1" type="noConversion"/>
  </si>
  <si>
    <t>超酸、超酸</t>
    <phoneticPr fontId="1" type="noConversion"/>
  </si>
  <si>
    <t>超甜、超甜</t>
    <phoneticPr fontId="1" type="noConversion"/>
  </si>
  <si>
    <t>超苦、超苦</t>
    <phoneticPr fontId="1" type="noConversion"/>
  </si>
  <si>
    <t>超辣、超辣</t>
    <phoneticPr fontId="1" type="noConversion"/>
  </si>
  <si>
    <t>超涩、超涩</t>
    <phoneticPr fontId="1" type="noConversion"/>
  </si>
  <si>
    <t>超涩、超辣、超辣</t>
    <phoneticPr fontId="1" type="noConversion"/>
  </si>
  <si>
    <t>超涩、超涩、超甜</t>
    <phoneticPr fontId="1" type="noConversion"/>
  </si>
  <si>
    <t>超甜、超甜、超苦</t>
    <phoneticPr fontId="1" type="noConversion"/>
  </si>
  <si>
    <t>超苦、超苦、超酸</t>
    <phoneticPr fontId="1" type="noConversion"/>
  </si>
  <si>
    <t>超辣、超酸、超酸</t>
    <phoneticPr fontId="1" type="noConversion"/>
  </si>
  <si>
    <t>特殊反伤</t>
    <phoneticPr fontId="1" type="noConversion"/>
  </si>
  <si>
    <t>微苦、微辣、超辣</t>
    <phoneticPr fontId="1" type="noConversion"/>
  </si>
  <si>
    <t>微涩、微酸、超涩</t>
    <phoneticPr fontId="1" type="noConversion"/>
  </si>
  <si>
    <t>微甜、微辣、超甜</t>
    <phoneticPr fontId="1" type="noConversion"/>
  </si>
  <si>
    <t>微涩、微苦、超苦</t>
    <phoneticPr fontId="1" type="noConversion"/>
  </si>
  <si>
    <t>微甜、微酸、超酸</t>
    <phoneticPr fontId="1" type="noConversion"/>
  </si>
  <si>
    <t>微涩、微辣、超辣</t>
    <phoneticPr fontId="1" type="noConversion"/>
  </si>
  <si>
    <t>超涩、超甜、超辣</t>
    <phoneticPr fontId="1" type="noConversion"/>
  </si>
  <si>
    <t>超甜、超苦、超酸</t>
    <phoneticPr fontId="1" type="noConversion"/>
  </si>
  <si>
    <t>超涩、超甜、超苦</t>
    <phoneticPr fontId="1" type="noConversion"/>
  </si>
  <si>
    <t>超甜、超辣、超酸</t>
    <phoneticPr fontId="1" type="noConversion"/>
  </si>
  <si>
    <t>微涩、超甜、超辣</t>
    <phoneticPr fontId="1" type="noConversion"/>
  </si>
  <si>
    <t>微甜、超涩、超苦</t>
    <phoneticPr fontId="1" type="noConversion"/>
  </si>
  <si>
    <t>微酸、超苦、超辣</t>
    <phoneticPr fontId="1" type="noConversion"/>
  </si>
  <si>
    <t>微辣、超涩、超酸</t>
    <phoneticPr fontId="1" type="noConversion"/>
  </si>
  <si>
    <t>微苦、超甜、超酸</t>
    <phoneticPr fontId="1" type="noConversion"/>
  </si>
  <si>
    <t>微辣、超酸</t>
    <phoneticPr fontId="1" type="noConversion"/>
  </si>
  <si>
    <t>强壮方块原料</t>
    <phoneticPr fontId="1" type="noConversion"/>
  </si>
  <si>
    <t>微涩、微甜、超涩</t>
    <phoneticPr fontId="1" type="noConversion"/>
  </si>
  <si>
    <t>plus美丽</t>
    <phoneticPr fontId="1" type="noConversion"/>
  </si>
  <si>
    <t>微甜、超涩、超涩</t>
    <phoneticPr fontId="1" type="noConversion"/>
  </si>
  <si>
    <t>枯萎时间</t>
    <phoneticPr fontId="1" type="noConversion"/>
  </si>
  <si>
    <t>微辣、超酸、超酸</t>
    <phoneticPr fontId="1" type="noConversion"/>
  </si>
  <si>
    <t>微苦、超甜、超甜</t>
    <phoneticPr fontId="1" type="noConversion"/>
  </si>
  <si>
    <t>plus聪明</t>
    <phoneticPr fontId="1" type="noConversion"/>
  </si>
  <si>
    <t>微苦、微酸、超苦</t>
    <phoneticPr fontId="1" type="noConversion"/>
  </si>
  <si>
    <t>微酸、超苦、超苦</t>
    <phoneticPr fontId="1" type="noConversion"/>
  </si>
  <si>
    <t>微甜、微苦、超甜</t>
    <phoneticPr fontId="1" type="noConversion"/>
  </si>
  <si>
    <t>plus可爱</t>
    <phoneticPr fontId="1" type="noConversion"/>
  </si>
  <si>
    <t>微辣、微酸、超酸</t>
    <phoneticPr fontId="1" type="noConversion"/>
  </si>
  <si>
    <t>plus强壮</t>
    <phoneticPr fontId="1" type="noConversion"/>
  </si>
  <si>
    <t>微涩、超涩、超甜</t>
    <phoneticPr fontId="1" type="noConversion"/>
  </si>
  <si>
    <t>减受一般攻击</t>
    <phoneticPr fontId="1" type="noConversion"/>
  </si>
  <si>
    <t>微涩、超涩、超苦</t>
    <phoneticPr fontId="1" type="noConversion"/>
  </si>
  <si>
    <t>减受水系攻击</t>
    <phoneticPr fontId="1" type="noConversion"/>
  </si>
  <si>
    <t>微涩、超涩、超辣</t>
    <phoneticPr fontId="1" type="noConversion"/>
  </si>
  <si>
    <t>减受岩石攻击</t>
    <phoneticPr fontId="1" type="noConversion"/>
  </si>
  <si>
    <t>微涩、超涩、超酸</t>
    <phoneticPr fontId="1" type="noConversion"/>
  </si>
  <si>
    <t>减受毒系攻击</t>
    <phoneticPr fontId="1" type="noConversion"/>
  </si>
  <si>
    <t>微甜、超涩、超甜</t>
    <phoneticPr fontId="1" type="noConversion"/>
  </si>
  <si>
    <t>减受幽灵攻击</t>
    <phoneticPr fontId="1" type="noConversion"/>
  </si>
  <si>
    <t>微甜、超甜、超辣</t>
    <phoneticPr fontId="1" type="noConversion"/>
  </si>
  <si>
    <t>减受地面攻击</t>
    <phoneticPr fontId="1" type="noConversion"/>
  </si>
  <si>
    <t>微甜、超甜、超酸</t>
    <phoneticPr fontId="1" type="noConversion"/>
  </si>
  <si>
    <t>减受电系攻击</t>
    <phoneticPr fontId="1" type="noConversion"/>
  </si>
  <si>
    <t>微苦、超涩、超苦</t>
    <phoneticPr fontId="1" type="noConversion"/>
  </si>
  <si>
    <t>减受飞行攻击</t>
    <phoneticPr fontId="1" type="noConversion"/>
  </si>
  <si>
    <t>微苦、超甜、超苦</t>
    <phoneticPr fontId="1" type="noConversion"/>
  </si>
  <si>
    <t>减受龙系攻击</t>
    <phoneticPr fontId="1" type="noConversion"/>
  </si>
  <si>
    <t>微苦、超苦、超辣</t>
    <phoneticPr fontId="1" type="noConversion"/>
  </si>
  <si>
    <t>减受草系攻击</t>
    <phoneticPr fontId="1" type="noConversion"/>
  </si>
  <si>
    <t>微辣、超涩、超辣</t>
    <phoneticPr fontId="1" type="noConversion"/>
  </si>
  <si>
    <t>减受钢系攻击</t>
    <phoneticPr fontId="1" type="noConversion"/>
  </si>
  <si>
    <t>微辣、超甜、超辣</t>
    <phoneticPr fontId="1" type="noConversion"/>
  </si>
  <si>
    <t>减受火系攻击</t>
    <phoneticPr fontId="1" type="noConversion"/>
  </si>
  <si>
    <t>微辣、超苦、超辣</t>
    <phoneticPr fontId="1" type="noConversion"/>
  </si>
  <si>
    <t>减受格斗攻击</t>
    <phoneticPr fontId="1" type="noConversion"/>
  </si>
  <si>
    <t>微辣、超辣、超酸</t>
    <phoneticPr fontId="1" type="noConversion"/>
  </si>
  <si>
    <t>减受虫系攻击</t>
    <phoneticPr fontId="1" type="noConversion"/>
  </si>
  <si>
    <t>微酸、超涩、超酸</t>
    <phoneticPr fontId="1" type="noConversion"/>
  </si>
  <si>
    <t>减受冰系攻击</t>
    <phoneticPr fontId="1" type="noConversion"/>
  </si>
  <si>
    <t>微酸、超甜、超酸</t>
    <phoneticPr fontId="1" type="noConversion"/>
  </si>
  <si>
    <t>减受超能攻击</t>
    <phoneticPr fontId="1" type="noConversion"/>
  </si>
  <si>
    <t>微酸、超辣、超酸</t>
    <phoneticPr fontId="1" type="noConversion"/>
  </si>
  <si>
    <t>减受恶系攻击</t>
    <phoneticPr fontId="1" type="noConversion"/>
  </si>
  <si>
    <t>微涩、超辣、超辣</t>
    <phoneticPr fontId="1" type="noConversion"/>
  </si>
  <si>
    <t>睡眠果</t>
    <phoneticPr fontId="1" type="noConversion"/>
  </si>
  <si>
    <t>解冻果</t>
    <phoneticPr fontId="1" type="noConversion"/>
  </si>
  <si>
    <t>解麻果</t>
    <phoneticPr fontId="1" type="noConversion"/>
  </si>
  <si>
    <t>烧伤果</t>
    <phoneticPr fontId="1" type="noConversion"/>
  </si>
  <si>
    <t>混乱果</t>
    <phoneticPr fontId="1" type="noConversion"/>
  </si>
  <si>
    <t>异常果</t>
    <phoneticPr fontId="1" type="noConversion"/>
  </si>
  <si>
    <t>HP果</t>
    <phoneticPr fontId="1" type="noConversion"/>
  </si>
  <si>
    <t>PP果</t>
    <phoneticPr fontId="1" type="noConversion"/>
  </si>
  <si>
    <t>涩亲密果</t>
    <phoneticPr fontId="1" type="noConversion"/>
  </si>
  <si>
    <t>甜亲密果</t>
    <phoneticPr fontId="1" type="noConversion"/>
  </si>
  <si>
    <t>苦亲密果</t>
    <phoneticPr fontId="1" type="noConversion"/>
  </si>
  <si>
    <t>辣亲密果</t>
    <phoneticPr fontId="1" type="noConversion"/>
  </si>
  <si>
    <t>酸亲密果</t>
    <phoneticPr fontId="1" type="noConversion"/>
  </si>
  <si>
    <t>减HP努力</t>
    <phoneticPr fontId="1" type="noConversion"/>
  </si>
  <si>
    <t>减攻击努力</t>
    <phoneticPr fontId="1" type="noConversion"/>
  </si>
  <si>
    <t>减防御努力</t>
    <phoneticPr fontId="1" type="noConversion"/>
  </si>
  <si>
    <t>减特攻努力</t>
    <phoneticPr fontId="1" type="noConversion"/>
  </si>
  <si>
    <t>减特防努力</t>
    <phoneticPr fontId="1" type="noConversion"/>
  </si>
  <si>
    <t>减速度努力</t>
    <phoneticPr fontId="1" type="noConversion"/>
  </si>
  <si>
    <t>受克制回复血</t>
    <phoneticPr fontId="1" type="noConversion"/>
  </si>
  <si>
    <t>临时加攻击</t>
    <phoneticPr fontId="1" type="noConversion"/>
  </si>
  <si>
    <t>临时加防御</t>
    <phoneticPr fontId="1" type="noConversion"/>
  </si>
  <si>
    <t>临时加特攻</t>
    <phoneticPr fontId="1" type="noConversion"/>
  </si>
  <si>
    <t>临时加特防</t>
    <phoneticPr fontId="1" type="noConversion"/>
  </si>
  <si>
    <t>临时加速度</t>
    <phoneticPr fontId="1" type="noConversion"/>
  </si>
  <si>
    <t>临时加命中</t>
    <phoneticPr fontId="1" type="noConversion"/>
  </si>
  <si>
    <t>随机提升</t>
    <phoneticPr fontId="1" type="noConversion"/>
  </si>
  <si>
    <t>命中要害加成</t>
    <phoneticPr fontId="1" type="noConversion"/>
  </si>
  <si>
    <t>一次先手</t>
    <phoneticPr fontId="1" type="noConversion"/>
  </si>
  <si>
    <t>回复1/4HP</t>
    <phoneticPr fontId="1" type="noConversion"/>
  </si>
  <si>
    <t>物理反伤</t>
    <phoneticPr fontId="1" type="noConversion"/>
  </si>
  <si>
    <t>闪红时间</t>
    <phoneticPr fontId="1" type="noConversion"/>
  </si>
  <si>
    <t>收获时间</t>
    <phoneticPr fontId="1" type="noConversion"/>
  </si>
  <si>
    <t>果树名称</t>
    <phoneticPr fontId="1" type="noConversion"/>
  </si>
  <si>
    <t>解毒果</t>
    <phoneticPr fontId="1" type="noConversion"/>
  </si>
  <si>
    <t>16小时</t>
    <phoneticPr fontId="1" type="noConversion"/>
  </si>
  <si>
    <t>莓莓果</t>
  </si>
  <si>
    <t>果实作用</t>
    <phoneticPr fontId="1" type="noConversion"/>
  </si>
  <si>
    <t>种子搭配</t>
    <phoneticPr fontId="1" type="noConversion"/>
  </si>
  <si>
    <t>种子搭配</t>
    <phoneticPr fontId="1" type="noConversion"/>
  </si>
  <si>
    <t>成熟时间</t>
    <phoneticPr fontId="1" type="noConversion"/>
  </si>
  <si>
    <t>成熟时间</t>
    <phoneticPr fontId="1" type="noConversion"/>
  </si>
  <si>
    <t>樱子果</t>
  </si>
  <si>
    <t>果树名称</t>
    <phoneticPr fontId="1" type="noConversion"/>
  </si>
  <si>
    <t>种植数量</t>
    <phoneticPr fontId="1" type="noConversion"/>
  </si>
  <si>
    <t>收获数量</t>
    <phoneticPr fontId="1" type="noConversion"/>
  </si>
  <si>
    <t>种植时间</t>
    <phoneticPr fontId="1" type="noConversion"/>
  </si>
  <si>
    <t>浇水时间</t>
    <phoneticPr fontId="1" type="noConversion"/>
  </si>
  <si>
    <t>沙鳞果</t>
  </si>
  <si>
    <t>微辣</t>
    <phoneticPr fontId="1" type="noConversion"/>
  </si>
  <si>
    <t>超辣</t>
    <phoneticPr fontId="1" type="noConversion"/>
  </si>
  <si>
    <t>种子数量</t>
    <phoneticPr fontId="1" type="noConversion"/>
  </si>
  <si>
    <t>种子比例</t>
    <phoneticPr fontId="1" type="noConversion"/>
  </si>
  <si>
    <t>种子名称3</t>
    <phoneticPr fontId="1" type="noConversion"/>
  </si>
  <si>
    <t>种子比例</t>
    <phoneticPr fontId="1" type="noConversion"/>
  </si>
  <si>
    <t>种子名称</t>
    <phoneticPr fontId="1" type="noConversion"/>
  </si>
  <si>
    <t>微酸</t>
    <phoneticPr fontId="1" type="noConversion"/>
  </si>
  <si>
    <t>超酸</t>
    <phoneticPr fontId="1" type="noConversion"/>
  </si>
  <si>
    <t>微甜</t>
    <phoneticPr fontId="1" type="noConversion"/>
  </si>
  <si>
    <t>超甜</t>
  </si>
  <si>
    <t>超甜</t>
    <phoneticPr fontId="1" type="noConversion"/>
  </si>
  <si>
    <t>超苦</t>
    <phoneticPr fontId="1" type="noConversion"/>
  </si>
  <si>
    <t>超涩</t>
    <phoneticPr fontId="1" type="noConversion"/>
  </si>
  <si>
    <t>微酸</t>
    <phoneticPr fontId="1" type="noConversion"/>
  </si>
  <si>
    <t>种子名称1</t>
    <phoneticPr fontId="1" type="noConversion"/>
  </si>
  <si>
    <t>种子名称2</t>
    <phoneticPr fontId="1" type="noConversion"/>
  </si>
  <si>
    <t>微辣</t>
    <phoneticPr fontId="1" type="noConversion"/>
  </si>
  <si>
    <t>微涩</t>
    <phoneticPr fontId="1" type="noConversion"/>
  </si>
  <si>
    <t>微苦</t>
    <phoneticPr fontId="1" type="noConversion"/>
  </si>
  <si>
    <t>超甜</t>
    <phoneticPr fontId="1" type="noConversion"/>
  </si>
  <si>
    <t>超涩</t>
    <phoneticPr fontId="1" type="noConversion"/>
  </si>
  <si>
    <t>微苦</t>
    <phoneticPr fontId="1" type="noConversion"/>
  </si>
  <si>
    <t>超辣</t>
    <phoneticPr fontId="1" type="noConversion"/>
  </si>
  <si>
    <t>微辣</t>
    <phoneticPr fontId="1" type="noConversion"/>
  </si>
  <si>
    <t>超苦</t>
    <phoneticPr fontId="1" type="noConversion"/>
  </si>
  <si>
    <t>超甜</t>
    <phoneticPr fontId="1" type="noConversion"/>
  </si>
  <si>
    <t>微甜</t>
    <phoneticPr fontId="1" type="noConversion"/>
  </si>
  <si>
    <t>超酸</t>
    <phoneticPr fontId="1" type="noConversion"/>
  </si>
  <si>
    <t>微苦</t>
    <phoneticPr fontId="1" type="noConversion"/>
  </si>
  <si>
    <t>零余果</t>
  </si>
  <si>
    <t>龙火果</t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</si>
  <si>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</si>
  <si>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</si>
  <si>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</si>
  <si>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</si>
  <si>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</si>
  <si>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</si>
  <si>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</si>
  <si>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</si>
  <si>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</si>
  <si>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</si>
  <si>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</si>
  <si>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全年</t>
    <phoneticPr fontId="1" type="noConversion"/>
  </si>
  <si>
    <t>十二月</t>
    <phoneticPr fontId="1" type="noConversion"/>
  </si>
  <si>
    <t>总计</t>
    <phoneticPr fontId="1" type="noConversion"/>
  </si>
  <si>
    <t>利木果</t>
  </si>
  <si>
    <t>柿仔果</t>
  </si>
  <si>
    <t>橙橙果</t>
  </si>
  <si>
    <t>芭亚果</t>
  </si>
  <si>
    <t>芒芒果</t>
  </si>
  <si>
    <t>乐芭果</t>
  </si>
  <si>
    <t>勿花果</t>
  </si>
  <si>
    <t>异奇果</t>
  </si>
  <si>
    <t>榴石果</t>
  </si>
  <si>
    <t>藻根果</t>
  </si>
  <si>
    <t>比巴果</t>
  </si>
  <si>
    <t>哈密果</t>
  </si>
  <si>
    <t>萄葡果</t>
  </si>
  <si>
    <t>茄番果</t>
  </si>
  <si>
    <t>木子果</t>
  </si>
  <si>
    <t>文柚果</t>
  </si>
  <si>
    <t>枝荔果</t>
  </si>
  <si>
    <t>龙睛果</t>
  </si>
  <si>
    <t>杏仔果</t>
  </si>
  <si>
    <t/>
  </si>
  <si>
    <t>十二月</t>
    <phoneticPr fontId="1" type="noConversion"/>
  </si>
  <si>
    <t>全年</t>
    <phoneticPr fontId="1" type="noConversion"/>
  </si>
  <si>
    <t>总计</t>
    <phoneticPr fontId="1" type="noConversion"/>
  </si>
  <si>
    <t>记录时间</t>
    <phoneticPr fontId="1" type="noConversion"/>
  </si>
  <si>
    <t>平均数量</t>
    <phoneticPr fontId="1" type="noConversion"/>
  </si>
  <si>
    <t>十二月</t>
    <phoneticPr fontId="1" type="noConversion"/>
  </si>
  <si>
    <t>全年</t>
    <phoneticPr fontId="1" type="noConversion"/>
  </si>
  <si>
    <t>微酸</t>
    <phoneticPr fontId="1" type="noConversion"/>
  </si>
  <si>
    <t>微甜</t>
    <phoneticPr fontId="1" type="noConversion"/>
  </si>
  <si>
    <t>微苦</t>
    <phoneticPr fontId="1" type="noConversion"/>
  </si>
  <si>
    <t>微辣</t>
    <phoneticPr fontId="1" type="noConversion"/>
  </si>
  <si>
    <t>微涩</t>
    <phoneticPr fontId="1" type="noConversion"/>
  </si>
  <si>
    <t>超酸</t>
    <phoneticPr fontId="1" type="noConversion"/>
  </si>
  <si>
    <t>超甜</t>
    <phoneticPr fontId="1" type="noConversion"/>
  </si>
  <si>
    <t>超苦</t>
    <phoneticPr fontId="1" type="noConversion"/>
  </si>
  <si>
    <t>超辣</t>
    <phoneticPr fontId="1" type="noConversion"/>
  </si>
  <si>
    <t>超涩</t>
    <phoneticPr fontId="1" type="noConversion"/>
  </si>
  <si>
    <t>总计</t>
    <phoneticPr fontId="1" type="noConversion"/>
  </si>
  <si>
    <t>果树名称</t>
    <phoneticPr fontId="1" type="noConversion"/>
  </si>
  <si>
    <t>种子数量</t>
    <phoneticPr fontId="1" type="noConversion"/>
  </si>
  <si>
    <t>一月</t>
    <phoneticPr fontId="1" type="noConversion"/>
  </si>
  <si>
    <t>十二月</t>
    <phoneticPr fontId="1" type="noConversion"/>
  </si>
  <si>
    <t>全年</t>
    <phoneticPr fontId="1" type="noConversion"/>
  </si>
  <si>
    <t>微酸</t>
    <phoneticPr fontId="1" type="noConversion"/>
  </si>
  <si>
    <t>微甜</t>
    <phoneticPr fontId="1" type="noConversion"/>
  </si>
  <si>
    <t>微苦</t>
    <phoneticPr fontId="1" type="noConversion"/>
  </si>
  <si>
    <t>微辣</t>
    <phoneticPr fontId="1" type="noConversion"/>
  </si>
  <si>
    <t>微涩</t>
    <phoneticPr fontId="1" type="noConversion"/>
  </si>
  <si>
    <t>超酸</t>
    <phoneticPr fontId="1" type="noConversion"/>
  </si>
  <si>
    <t>超甜</t>
    <phoneticPr fontId="1" type="noConversion"/>
  </si>
  <si>
    <t>超苦</t>
    <phoneticPr fontId="1" type="noConversion"/>
  </si>
  <si>
    <t>超辣</t>
    <phoneticPr fontId="1" type="noConversion"/>
  </si>
  <si>
    <t>超涩</t>
    <phoneticPr fontId="1" type="noConversion"/>
  </si>
  <si>
    <t>总计</t>
    <phoneticPr fontId="1" type="noConversion"/>
  </si>
  <si>
    <t>分解数量</t>
    <phoneticPr fontId="1" type="noConversion"/>
  </si>
  <si>
    <t>果树作用</t>
    <phoneticPr fontId="1" type="noConversion"/>
  </si>
  <si>
    <t>总计</t>
    <phoneticPr fontId="1" type="noConversion"/>
  </si>
  <si>
    <t>XiaoJueSeGame</t>
    <phoneticPr fontId="1" type="noConversion"/>
  </si>
  <si>
    <t>分解记录:</t>
    <phoneticPr fontId="1" type="noConversion"/>
  </si>
  <si>
    <t>分解统计:</t>
    <phoneticPr fontId="1" type="noConversion"/>
  </si>
  <si>
    <t>种子统计:</t>
    <phoneticPr fontId="1" type="noConversion"/>
  </si>
  <si>
    <t>比例统计:</t>
    <phoneticPr fontId="1" type="noConversion"/>
  </si>
  <si>
    <t>数据分析:</t>
    <phoneticPr fontId="1" type="noConversion"/>
  </si>
  <si>
    <t>种植记录:</t>
    <phoneticPr fontId="1" type="noConversion"/>
  </si>
  <si>
    <t>种植统计:</t>
    <phoneticPr fontId="1" type="noConversion"/>
  </si>
  <si>
    <t>收获统计:</t>
    <phoneticPr fontId="1" type="noConversion"/>
  </si>
  <si>
    <t>平均统计:</t>
    <phoneticPr fontId="1" type="noConversion"/>
  </si>
  <si>
    <t xml:space="preserve">游戏ID: </t>
    <phoneticPr fontId="1" type="noConversion"/>
  </si>
  <si>
    <r>
      <rPr>
        <u/>
        <sz val="9"/>
        <color indexed="56"/>
        <rFont val="微软雅黑"/>
        <family val="2"/>
        <charset val="134"/>
      </rPr>
      <t>点击进入</t>
    </r>
    <phoneticPr fontId="1" type="noConversion"/>
  </si>
  <si>
    <r>
      <rPr>
        <u/>
        <sz val="9"/>
        <color indexed="56"/>
        <rFont val="微软雅黑"/>
        <family val="2"/>
        <charset val="134"/>
      </rPr>
      <t>点击进入</t>
    </r>
    <phoneticPr fontId="1" type="noConversion"/>
  </si>
  <si>
    <t>&lt;&lt;向演示用户开放！</t>
    <phoneticPr fontId="1" type="noConversion"/>
  </si>
  <si>
    <t>利木果</t>
    <phoneticPr fontId="1" type="noConversion"/>
  </si>
  <si>
    <t>桃桃果</t>
    <phoneticPr fontId="1" type="noConversion"/>
  </si>
  <si>
    <t>莓莓果</t>
    <phoneticPr fontId="1" type="noConversion"/>
  </si>
  <si>
    <t>樱子果</t>
    <phoneticPr fontId="1" type="noConversion"/>
  </si>
  <si>
    <t>零余果</t>
    <phoneticPr fontId="1" type="noConversion"/>
  </si>
  <si>
    <t>柿仔果</t>
    <phoneticPr fontId="1" type="noConversion"/>
  </si>
  <si>
    <t>橙橙果</t>
    <phoneticPr fontId="1" type="noConversion"/>
  </si>
  <si>
    <t>凰梨果</t>
    <phoneticPr fontId="1" type="noConversion"/>
  </si>
  <si>
    <t>蕉香果</t>
    <phoneticPr fontId="1" type="noConversion"/>
  </si>
  <si>
    <t>西梨果</t>
    <phoneticPr fontId="1" type="noConversion"/>
  </si>
  <si>
    <t>备注</t>
    <phoneticPr fontId="1" type="noConversion"/>
  </si>
  <si>
    <t>数据结构:</t>
    <phoneticPr fontId="1" type="noConversion"/>
  </si>
  <si>
    <t>点击进入</t>
    <phoneticPr fontId="1" type="noConversion"/>
  </si>
  <si>
    <t>微辣数量：</t>
    <phoneticPr fontId="1" type="noConversion"/>
  </si>
  <si>
    <t>微涩数量：</t>
    <phoneticPr fontId="1" type="noConversion"/>
  </si>
  <si>
    <t>微苦比例：</t>
    <phoneticPr fontId="1" type="noConversion"/>
  </si>
  <si>
    <t>微辣比例：</t>
    <phoneticPr fontId="1" type="noConversion"/>
  </si>
  <si>
    <t>微涩比例：</t>
    <phoneticPr fontId="1" type="noConversion"/>
  </si>
  <si>
    <t>超酸数量：</t>
    <phoneticPr fontId="1" type="noConversion"/>
  </si>
  <si>
    <t>超涩数量：</t>
    <phoneticPr fontId="1" type="noConversion"/>
  </si>
  <si>
    <t>超涩比例：</t>
    <phoneticPr fontId="1" type="noConversion"/>
  </si>
  <si>
    <t>种植统计：</t>
    <phoneticPr fontId="1" type="noConversion"/>
  </si>
  <si>
    <t>分解统计：</t>
    <phoneticPr fontId="1" type="noConversion"/>
  </si>
  <si>
    <t>收获统计：</t>
    <phoneticPr fontId="1" type="noConversion"/>
  </si>
  <si>
    <t>种子统计：</t>
    <phoneticPr fontId="1" type="noConversion"/>
  </si>
  <si>
    <t>平均统计：</t>
    <phoneticPr fontId="1" type="noConversion"/>
  </si>
  <si>
    <t>比例统计：</t>
    <phoneticPr fontId="1" type="noConversion"/>
  </si>
  <si>
    <t>微酸数量：</t>
    <phoneticPr fontId="1" type="noConversion"/>
  </si>
  <si>
    <t>微酸比例：</t>
    <phoneticPr fontId="1" type="noConversion"/>
  </si>
  <si>
    <t>微甜数量：</t>
    <phoneticPr fontId="1" type="noConversion"/>
  </si>
  <si>
    <t>微甜比例：</t>
    <phoneticPr fontId="1" type="noConversion"/>
  </si>
  <si>
    <t>微苦数量：</t>
    <phoneticPr fontId="1" type="noConversion"/>
  </si>
  <si>
    <t>微苦比例：</t>
    <phoneticPr fontId="1" type="noConversion"/>
  </si>
  <si>
    <t>微辣数量：</t>
    <phoneticPr fontId="1" type="noConversion"/>
  </si>
  <si>
    <t>微辣比例：</t>
    <phoneticPr fontId="1" type="noConversion"/>
  </si>
  <si>
    <t>微涩数量：</t>
    <phoneticPr fontId="1" type="noConversion"/>
  </si>
  <si>
    <t>微涩比例：</t>
    <phoneticPr fontId="1" type="noConversion"/>
  </si>
  <si>
    <t>超酸数量：</t>
    <phoneticPr fontId="1" type="noConversion"/>
  </si>
  <si>
    <t>超酸比例：</t>
    <phoneticPr fontId="1" type="noConversion"/>
  </si>
  <si>
    <t>超甜数量：</t>
    <phoneticPr fontId="1" type="noConversion"/>
  </si>
  <si>
    <t>超甜比例：</t>
    <phoneticPr fontId="1" type="noConversion"/>
  </si>
  <si>
    <t>超苦数量：</t>
    <phoneticPr fontId="1" type="noConversion"/>
  </si>
  <si>
    <t>超苦比例：</t>
    <phoneticPr fontId="1" type="noConversion"/>
  </si>
  <si>
    <t>超辣数量：</t>
    <phoneticPr fontId="1" type="noConversion"/>
  </si>
  <si>
    <t>超辣比例：</t>
    <phoneticPr fontId="1" type="noConversion"/>
  </si>
  <si>
    <t>超涩数量：</t>
    <phoneticPr fontId="1" type="noConversion"/>
  </si>
  <si>
    <t>超涩比例：</t>
    <phoneticPr fontId="1" type="noConversion"/>
  </si>
  <si>
    <t xml:space="preserve">日期: </t>
    <phoneticPr fontId="1" type="noConversion"/>
  </si>
  <si>
    <t>种植统计：</t>
    <phoneticPr fontId="1" type="noConversion"/>
  </si>
  <si>
    <t>分解统计：</t>
    <phoneticPr fontId="1" type="noConversion"/>
  </si>
  <si>
    <t>收获统计：</t>
    <phoneticPr fontId="1" type="noConversion"/>
  </si>
  <si>
    <t>种子统计：</t>
    <phoneticPr fontId="1" type="noConversion"/>
  </si>
  <si>
    <t>平均统计：</t>
    <phoneticPr fontId="1" type="noConversion"/>
  </si>
  <si>
    <t>比例统计：</t>
    <phoneticPr fontId="1" type="noConversion"/>
  </si>
  <si>
    <t>微酸数量：</t>
    <phoneticPr fontId="1" type="noConversion"/>
  </si>
  <si>
    <t>微酸比例：</t>
    <phoneticPr fontId="1" type="noConversion"/>
  </si>
  <si>
    <t>微甜数量：</t>
    <phoneticPr fontId="1" type="noConversion"/>
  </si>
  <si>
    <t>微甜比例：</t>
    <phoneticPr fontId="1" type="noConversion"/>
  </si>
  <si>
    <t>微苦数量：</t>
    <phoneticPr fontId="1" type="noConversion"/>
  </si>
  <si>
    <t>超酸比例：</t>
    <phoneticPr fontId="1" type="noConversion"/>
  </si>
  <si>
    <t>超甜数量：</t>
    <phoneticPr fontId="1" type="noConversion"/>
  </si>
  <si>
    <t>超甜比例：</t>
    <phoneticPr fontId="1" type="noConversion"/>
  </si>
  <si>
    <t>超苦数量：</t>
    <phoneticPr fontId="1" type="noConversion"/>
  </si>
  <si>
    <t>超苦比例：</t>
    <phoneticPr fontId="1" type="noConversion"/>
  </si>
  <si>
    <t>超辣数量：</t>
    <phoneticPr fontId="1" type="noConversion"/>
  </si>
  <si>
    <t>超辣比例：</t>
    <phoneticPr fontId="1" type="noConversion"/>
  </si>
  <si>
    <t>首页点击菜单栏“点击进入”即可快速进入分页，分页点击左上角“首页”即可快速返回首页。</t>
    <phoneticPr fontId="1" type="noConversion"/>
  </si>
  <si>
    <t>仅供大家学习娱乐，严禁用于商业用途。</t>
    <phoneticPr fontId="1" type="noConversion"/>
  </si>
  <si>
    <t>特别声明：</t>
    <phoneticPr fontId="1" type="noConversion"/>
  </si>
  <si>
    <t>联系QQ：</t>
    <phoneticPr fontId="1" type="noConversion"/>
  </si>
  <si>
    <t>建议打开“启用迭代计算机”功能，分解记录表的“记录时间”项需要此功能自动运算。具体操作步骤：选项-公式-计算选项-启用迭代计算机（打勾）。</t>
    <phoneticPr fontId="1" type="noConversion"/>
  </si>
  <si>
    <t>简单说明：</t>
    <phoneticPr fontId="1" type="noConversion"/>
  </si>
  <si>
    <t>前情提示：</t>
    <phoneticPr fontId="1" type="noConversion"/>
  </si>
  <si>
    <t>自选果树名称自动显示果树作用、种子搭配、成熟时间，自选种植时间、浇水时间自动计算其他时间，填写种植数量、收获数量自动计算平均数量。</t>
    <phoneticPr fontId="1" type="noConversion"/>
  </si>
  <si>
    <t>根据分页“种植记录”自动统计果树名称、种植数量的总和，填写1~12月份数据自动计算全年数据总和。</t>
    <phoneticPr fontId="1" type="noConversion"/>
  </si>
  <si>
    <t>根据分页“种植记录”自动统计果树名称、收获数量的总和，填写1~12月份数据自动计算全年数据总和。</t>
    <phoneticPr fontId="1" type="noConversion"/>
  </si>
  <si>
    <t>根据分页“种植记录”自动统计果树名称、平均数量的总和，填写1~12月份数据自动计算全年数据总和。</t>
    <phoneticPr fontId="1" type="noConversion"/>
  </si>
  <si>
    <t>自选果树名称自动显示种子名称、记录时间，填写分解数量、种子数量自动计算平均比例。</t>
    <phoneticPr fontId="1" type="noConversion"/>
  </si>
  <si>
    <t>根据分页“分解记录”自动统计果树名称、分解数量的总和，填写1~12月份数据自动计算全年数据总和。</t>
    <phoneticPr fontId="1" type="noConversion"/>
  </si>
  <si>
    <t>根据分页“分解记录”自动统计种子名称、种子数量的总和，填写1~12月份数据自动计算全年数据总和。</t>
    <phoneticPr fontId="1" type="noConversion"/>
  </si>
  <si>
    <t>根据分页“分解统计、种子统计”自动统计种子名称、种子比例和1~12月份、全年的平均值。</t>
    <phoneticPr fontId="1" type="noConversion"/>
  </si>
  <si>
    <t>自动显示分页“种植统计、收获统计、平均统计、分解统计、种子统计、比例统计”的所有数据，自选月份查询数据自动显示月份数据。</t>
    <phoneticPr fontId="1" type="noConversion"/>
  </si>
  <si>
    <t>提供分页“种植记录、分解记录” 数据结构。</t>
    <phoneticPr fontId="1" type="noConversion"/>
  </si>
  <si>
    <t xml:space="preserve">查询月份: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</si>
</sst>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 [h]:mm"/>
  </numFmts>
  <fonts count="20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Tahoma"/>
      <family val="2"/>
    </font>
    <font>
      <sz val="8"/>
      <color theme="1"/>
      <name val="微软雅黑"/>
      <family val="2"/>
      <charset val="134"/>
    </font>
    <font>
      <b/>
      <sz val="8"/>
      <color indexed="9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8"/>
      <color rgb="FFFFFFFF"/>
      <name val="微软雅黑"/>
      <family val="2"/>
      <charset val="134"/>
    </font>
    <font>
      <b/>
      <sz val="8"/>
      <name val="微软雅黑"/>
      <family val="2"/>
      <charset val="134"/>
    </font>
    <font>
      <u/>
      <sz val="9"/>
      <color indexed="56"/>
      <name val="Arial"/>
      <family val="2"/>
    </font>
    <font>
      <u/>
      <sz val="9"/>
      <color indexed="56"/>
      <name val="微软雅黑"/>
      <family val="2"/>
      <charset val="134"/>
    </font>
    <font>
      <sz val="11"/>
      <color indexed="56"/>
      <name val="Arial"/>
      <family val="2"/>
    </font>
    <font>
      <b/>
      <sz val="11"/>
      <color indexed="56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3548C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8"/>
      <color rgb="FF375888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385888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E3F7C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indexed="64"/>
      </left>
      <right/>
      <top/>
      <bottom style="thin">
        <color rgb="FFDDDDDD"/>
      </bottom>
      <diagonal/>
    </border>
    <border>
      <left/>
      <right style="thin">
        <color indexed="64"/>
      </right>
      <top/>
      <bottom style="thin">
        <color rgb="FFDDDDDD"/>
      </bottom>
      <diagonal/>
    </border>
    <border>
      <left style="thin">
        <color indexed="44"/>
      </left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/>
      <top style="thin">
        <color rgb="FFDDDDDD"/>
      </top>
      <bottom/>
      <diagonal/>
    </border>
    <border>
      <left/>
      <right style="thin">
        <color indexed="64"/>
      </right>
      <top style="thin">
        <color rgb="FFDDDDDD"/>
      </top>
      <bottom/>
      <diagonal/>
    </border>
    <border>
      <left/>
      <right style="thin">
        <color rgb="FFDDDDDD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2" xfId="1" applyNumberFormat="1" applyFont="1" applyFill="1" applyBorder="1" applyAlignment="1" applyProtection="1">
      <alignment horizontal="center" vertical="center"/>
    </xf>
    <xf numFmtId="0" fontId="4" fillId="2" borderId="3" xfId="1" applyNumberFormat="1" applyFont="1" applyFill="1" applyBorder="1" applyAlignment="1" applyProtection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Fill="1">
      <alignment vertical="center"/>
    </xf>
    <xf numFmtId="0" fontId="3" fillId="0" borderId="0" xfId="0" applyFont="1" applyAlignment="1">
      <alignment vertical="center"/>
    </xf>
    <xf numFmtId="0" fontId="4" fillId="2" borderId="1" xfId="1" applyNumberFormat="1" applyFont="1" applyFill="1" applyBorder="1" applyAlignment="1" applyProtection="1">
      <alignment horizontal="center" vertical="center"/>
    </xf>
    <xf numFmtId="0" fontId="5" fillId="0" borderId="4" xfId="1" applyFont="1" applyFill="1" applyBorder="1" applyAlignment="1" applyProtection="1">
      <alignment horizontal="center" vertical="center"/>
      <protection locked="0"/>
    </xf>
    <xf numFmtId="22" fontId="6" fillId="0" borderId="0" xfId="0" applyNumberFormat="1" applyFont="1" applyFill="1">
      <alignment vertical="center"/>
    </xf>
    <xf numFmtId="2" fontId="5" fillId="0" borderId="4" xfId="1" applyNumberFormat="1" applyFont="1" applyFill="1" applyBorder="1" applyAlignment="1" applyProtection="1">
      <alignment horizontal="center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1" applyFont="1" applyFill="1" applyBorder="1" applyAlignment="1" applyProtection="1">
      <alignment horizontal="center" vertical="center"/>
      <protection locked="0"/>
    </xf>
    <xf numFmtId="2" fontId="8" fillId="0" borderId="4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center" vertical="center"/>
      <protection locked="0"/>
    </xf>
    <xf numFmtId="22" fontId="5" fillId="0" borderId="0" xfId="1" applyNumberFormat="1" applyFont="1" applyFill="1" applyBorder="1" applyAlignment="1" applyProtection="1">
      <alignment horizontal="center" vertical="center"/>
      <protection locked="0"/>
    </xf>
    <xf numFmtId="9" fontId="5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4" xfId="1" applyNumberFormat="1" applyFont="1" applyFill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5" fillId="0" borderId="4" xfId="1" applyNumberFormat="1" applyFont="1" applyFill="1" applyBorder="1" applyAlignment="1" applyProtection="1">
      <alignment horizontal="center" vertical="center"/>
      <protection locked="0"/>
    </xf>
    <xf numFmtId="10" fontId="3" fillId="0" borderId="4" xfId="0" applyNumberFormat="1" applyFont="1" applyBorder="1">
      <alignment vertical="center"/>
    </xf>
    <xf numFmtId="1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4" fillId="2" borderId="7" xfId="1" applyNumberFormat="1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 applyProtection="1">
      <alignment horizontal="left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 applyBorder="1">
      <alignment vertical="center"/>
    </xf>
    <xf numFmtId="0" fontId="14" fillId="3" borderId="0" xfId="0" applyFont="1" applyFill="1">
      <alignment vertical="center"/>
    </xf>
    <xf numFmtId="0" fontId="14" fillId="4" borderId="0" xfId="0" applyFont="1" applyFill="1">
      <alignment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18" fillId="3" borderId="0" xfId="0" applyFont="1" applyFill="1" applyBorder="1" applyAlignment="1">
      <alignment horizontal="right" vertical="center"/>
    </xf>
    <xf numFmtId="0" fontId="18" fillId="3" borderId="12" xfId="0" applyFont="1" applyFill="1" applyBorder="1" applyAlignment="1">
      <alignment horizontal="right" vertical="center"/>
    </xf>
    <xf numFmtId="10" fontId="18" fillId="3" borderId="13" xfId="0" applyNumberFormat="1" applyFont="1" applyFill="1" applyBorder="1" applyAlignment="1">
      <alignment horizontal="left" vertical="center"/>
    </xf>
    <xf numFmtId="0" fontId="18" fillId="3" borderId="14" xfId="0" applyFont="1" applyFill="1" applyBorder="1" applyAlignment="1">
      <alignment horizontal="right" vertical="center"/>
    </xf>
    <xf numFmtId="0" fontId="18" fillId="3" borderId="15" xfId="0" applyFont="1" applyFill="1" applyBorder="1" applyAlignment="1">
      <alignment horizontal="right" vertical="center"/>
    </xf>
    <xf numFmtId="10" fontId="18" fillId="3" borderId="16" xfId="0" applyNumberFormat="1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10" fontId="18" fillId="0" borderId="13" xfId="0" applyNumberFormat="1" applyFont="1" applyFill="1" applyBorder="1" applyAlignment="1">
      <alignment horizontal="left" vertical="center"/>
    </xf>
    <xf numFmtId="0" fontId="18" fillId="3" borderId="13" xfId="0" applyNumberFormat="1" applyFont="1" applyFill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0" fontId="12" fillId="0" borderId="0" xfId="0" applyFont="1" applyFill="1" applyBorder="1" applyAlignment="1" applyProtection="1">
      <alignment horizontal="right" vertical="center"/>
    </xf>
    <xf numFmtId="0" fontId="12" fillId="0" borderId="0" xfId="0" applyFont="1" applyFill="1" applyBorder="1" applyAlignment="1" applyProtection="1">
      <alignment horizontal="right" vertical="center"/>
      <protection locked="0"/>
    </xf>
    <xf numFmtId="31" fontId="13" fillId="0" borderId="0" xfId="0" applyNumberFormat="1" applyFont="1" applyFill="1" applyBorder="1" applyAlignment="1" applyProtection="1">
      <alignment vertical="center"/>
      <protection locked="0"/>
    </xf>
    <xf numFmtId="0" fontId="18" fillId="0" borderId="24" xfId="0" applyFont="1" applyFill="1" applyBorder="1" applyAlignment="1">
      <alignment horizontal="right" vertical="center"/>
    </xf>
    <xf numFmtId="0" fontId="18" fillId="0" borderId="6" xfId="0" applyFont="1" applyFill="1" applyBorder="1" applyAlignment="1">
      <alignment horizontal="right" vertical="center"/>
    </xf>
    <xf numFmtId="0" fontId="18" fillId="0" borderId="25" xfId="0" applyNumberFormat="1" applyFont="1" applyFill="1" applyBorder="1" applyAlignment="1">
      <alignment horizontal="left" vertical="center"/>
    </xf>
    <xf numFmtId="0" fontId="18" fillId="0" borderId="20" xfId="0" applyFont="1" applyFill="1" applyBorder="1" applyAlignment="1">
      <alignment horizontal="right" vertical="center"/>
    </xf>
    <xf numFmtId="0" fontId="18" fillId="0" borderId="18" xfId="0" applyFont="1" applyFill="1" applyBorder="1" applyAlignment="1">
      <alignment horizontal="right" vertical="center"/>
    </xf>
    <xf numFmtId="10" fontId="18" fillId="0" borderId="21" xfId="0" applyNumberFormat="1" applyFont="1" applyFill="1" applyBorder="1" applyAlignment="1">
      <alignment horizontal="left" vertical="center"/>
    </xf>
    <xf numFmtId="0" fontId="18" fillId="3" borderId="1" xfId="0" applyNumberFormat="1" applyFont="1" applyFill="1" applyBorder="1" applyAlignment="1">
      <alignment horizontal="left" vertical="center"/>
    </xf>
    <xf numFmtId="0" fontId="18" fillId="0" borderId="17" xfId="0" applyNumberFormat="1" applyFont="1" applyFill="1" applyBorder="1" applyAlignment="1">
      <alignment horizontal="left" vertical="center"/>
    </xf>
    <xf numFmtId="2" fontId="18" fillId="3" borderId="1" xfId="0" applyNumberFormat="1" applyFont="1" applyFill="1" applyBorder="1" applyAlignment="1">
      <alignment horizontal="left" vertical="center"/>
    </xf>
    <xf numFmtId="0" fontId="18" fillId="0" borderId="1" xfId="0" applyNumberFormat="1" applyFont="1" applyFill="1" applyBorder="1" applyAlignment="1">
      <alignment horizontal="left" vertical="center"/>
    </xf>
    <xf numFmtId="0" fontId="18" fillId="0" borderId="19" xfId="0" applyNumberFormat="1" applyFont="1" applyFill="1" applyBorder="1" applyAlignment="1">
      <alignment horizontal="left" vertical="center"/>
    </xf>
    <xf numFmtId="0" fontId="18" fillId="3" borderId="26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5" xfId="1" applyFont="1" applyFill="1" applyBorder="1" applyAlignment="1" applyProtection="1">
      <alignment horizontal="center" vertical="center"/>
      <protection locked="0" hidden="1"/>
    </xf>
    <xf numFmtId="0" fontId="5" fillId="0" borderId="6" xfId="1" applyFont="1" applyFill="1" applyBorder="1" applyAlignment="1" applyProtection="1">
      <alignment horizontal="center" vertical="center"/>
      <protection locked="0" hidden="1"/>
    </xf>
    <xf numFmtId="2" fontId="5" fillId="0" borderId="5" xfId="1" applyNumberFormat="1" applyFont="1" applyFill="1" applyBorder="1" applyAlignment="1" applyProtection="1">
      <alignment horizontal="center" vertical="center"/>
      <protection locked="0" hidden="1"/>
    </xf>
    <xf numFmtId="22" fontId="5" fillId="0" borderId="5" xfId="1" applyNumberFormat="1" applyFont="1" applyFill="1" applyBorder="1" applyAlignment="1" applyProtection="1">
      <alignment horizontal="center" vertical="center"/>
      <protection locked="0" hidden="1"/>
    </xf>
    <xf numFmtId="22" fontId="5" fillId="0" borderId="6" xfId="1" applyNumberFormat="1" applyFont="1" applyFill="1" applyBorder="1" applyAlignment="1" applyProtection="1">
      <alignment horizontal="center" vertical="center"/>
      <protection locked="0" hidden="1"/>
    </xf>
    <xf numFmtId="0" fontId="3" fillId="0" borderId="0" xfId="0" applyFont="1" applyFill="1" applyProtection="1">
      <alignment vertical="center"/>
    </xf>
    <xf numFmtId="0" fontId="3" fillId="0" borderId="0" xfId="0" applyFont="1" applyProtection="1">
      <alignment vertical="center"/>
    </xf>
    <xf numFmtId="22" fontId="3" fillId="0" borderId="0" xfId="0" applyNumberFormat="1" applyFont="1" applyFill="1" applyProtection="1">
      <alignment vertical="center"/>
    </xf>
    <xf numFmtId="22" fontId="6" fillId="0" borderId="0" xfId="0" applyNumberFormat="1" applyFont="1" applyFill="1" applyAlignment="1" applyProtection="1">
      <alignment horizontal="center" vertical="center"/>
    </xf>
    <xf numFmtId="0" fontId="5" fillId="0" borderId="5" xfId="1" applyFont="1" applyFill="1" applyBorder="1" applyAlignment="1" applyProtection="1">
      <alignment horizontal="center" vertical="center"/>
      <protection hidden="1"/>
    </xf>
    <xf numFmtId="22" fontId="5" fillId="0" borderId="5" xfId="1" applyNumberFormat="1" applyFont="1" applyFill="1" applyBorder="1" applyAlignment="1" applyProtection="1">
      <alignment horizontal="center" vertical="center"/>
      <protection hidden="1"/>
    </xf>
    <xf numFmtId="0" fontId="5" fillId="0" borderId="6" xfId="1" applyFont="1" applyFill="1" applyBorder="1" applyAlignment="1" applyProtection="1">
      <alignment horizontal="center" vertical="center"/>
      <protection hidden="1"/>
    </xf>
    <xf numFmtId="22" fontId="5" fillId="0" borderId="6" xfId="1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>
      <alignment horizontal="center" vertical="center"/>
    </xf>
    <xf numFmtId="0" fontId="14" fillId="3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9" fillId="3" borderId="0" xfId="2" applyFill="1" applyAlignment="1" applyProtection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3" fillId="0" borderId="8" xfId="0" applyFont="1" applyFill="1" applyBorder="1" applyAlignment="1" applyProtection="1">
      <alignment horizontal="left" vertical="center"/>
      <protection locked="0"/>
    </xf>
    <xf numFmtId="0" fontId="13" fillId="0" borderId="9" xfId="0" applyFont="1" applyFill="1" applyBorder="1" applyAlignment="1" applyProtection="1">
      <alignment horizontal="left" vertical="center"/>
      <protection locked="0"/>
    </xf>
    <xf numFmtId="0" fontId="13" fillId="0" borderId="10" xfId="0" applyFont="1" applyFill="1" applyBorder="1" applyAlignment="1" applyProtection="1">
      <alignment horizontal="left" vertical="center"/>
      <protection locked="0"/>
    </xf>
    <xf numFmtId="31" fontId="13" fillId="0" borderId="22" xfId="0" applyNumberFormat="1" applyFont="1" applyFill="1" applyBorder="1" applyAlignment="1" applyProtection="1">
      <alignment horizontal="left" vertical="center"/>
      <protection locked="0"/>
    </xf>
    <xf numFmtId="31" fontId="13" fillId="0" borderId="23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0" fontId="16" fillId="4" borderId="0" xfId="0" applyFont="1" applyFill="1" applyAlignment="1">
      <alignment horizontal="center" vertical="center"/>
    </xf>
    <xf numFmtId="0" fontId="9" fillId="4" borderId="0" xfId="2" applyFill="1" applyAlignment="1" applyProtection="1">
      <alignment horizontal="center" vertical="center"/>
    </xf>
    <xf numFmtId="22" fontId="19" fillId="0" borderId="0" xfId="0" applyNumberFormat="1" applyFont="1" applyFill="1" applyAlignment="1" applyProtection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33"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EBEBFF"/>
        </patternFill>
      </fill>
    </dxf>
    <dxf>
      <fill>
        <patternFill>
          <bgColor rgb="FFEBEB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  <dxf>
      <fill>
        <patternFill>
          <bgColor rgb="FFEBEBFF"/>
        </patternFill>
      </fill>
    </dxf>
    <dxf>
      <fill>
        <patternFill>
          <bgColor rgb="FFFFFFFF"/>
        </patternFill>
      </fill>
    </dxf>
  </dxfs>
  <tableStyles count="0" defaultTableStyle="TableStyleMedium9" defaultPivotStyle="PivotStyleLight16"/>
  <colors>
    <mruColors>
      <color rgb="FF375888"/>
      <color rgb="FF4E9725"/>
      <color rgb="FFDDDDDD"/>
      <color rgb="FF648EB0"/>
      <color rgb="FFE1E1FF"/>
      <color rgb="FF808080"/>
      <color rgb="FFE3F7C9"/>
      <color rgb="FF8E5079"/>
      <color rgb="FF959595"/>
      <color rgb="FFE9E9E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55922629236571"/>
          <c:y val="0.11312217194570438"/>
          <c:w val="0.83058570124386621"/>
          <c:h val="0.72440944881890001"/>
        </c:manualLayout>
      </c:layout>
      <c:barChart>
        <c:barDir val="col"/>
        <c:grouping val="clustered"/>
        <c:ser>
          <c:idx val="0"/>
          <c:order val="0"/>
          <c:tx>
            <c:strRef>
              <c:f>平均统计!$C$3</c:f>
              <c:strCache>
                <c:ptCount val="1"/>
                <c:pt idx="0">
                  <c:v>平均数量</c:v>
                </c:pt>
              </c:strCache>
            </c:strRef>
          </c:tx>
          <c:spPr>
            <a:gradFill>
              <a:gsLst>
                <a:gs pos="0">
                  <a:srgbClr val="8E5079"/>
                </a:gs>
                <a:gs pos="100000">
                  <a:srgbClr val="65424E"/>
                </a:gs>
              </a:gsLst>
              <a:lin ang="5400000" scaled="1"/>
            </a:gradFill>
          </c:spPr>
          <c:cat>
            <c:strRef>
              <c:f>平均统计!$D$3:$O$3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平均统计!$D$68:$O$68</c:f>
              <c:numCache>
                <c:formatCode>0.00</c:formatCode>
                <c:ptCount val="12"/>
                <c:pt idx="0">
                  <c:v>0</c:v>
                </c:pt>
                <c:pt idx="1">
                  <c:v>4.5142857142857142</c:v>
                </c:pt>
                <c:pt idx="2">
                  <c:v>4.6899470899470899</c:v>
                </c:pt>
                <c:pt idx="3">
                  <c:v>4.7259259259259263</c:v>
                </c:pt>
                <c:pt idx="4">
                  <c:v>4.6855332167832167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200647424"/>
        <c:axId val="200648960"/>
      </c:barChart>
      <c:catAx>
        <c:axId val="200647424"/>
        <c:scaling>
          <c:orientation val="minMax"/>
        </c:scaling>
        <c:axPos val="b"/>
        <c:tickLblPos val="nextTo"/>
        <c:txPr>
          <a:bodyPr/>
          <a:lstStyle/>
          <a:p>
            <a:pPr>
              <a:defRPr sz="590"/>
            </a:pPr>
            <a:endParaRPr lang="zh-CN"/>
          </a:p>
        </c:txPr>
        <c:crossAx val="200648960"/>
        <c:crosses val="autoZero"/>
        <c:auto val="1"/>
        <c:lblAlgn val="ctr"/>
        <c:lblOffset val="100"/>
      </c:catAx>
      <c:valAx>
        <c:axId val="200648960"/>
        <c:scaling>
          <c:orientation val="minMax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200647424"/>
        <c:crosses val="autoZero"/>
        <c:crossBetween val="between"/>
      </c:valAx>
      <c:spPr>
        <a:solidFill>
          <a:srgbClr val="F2D9FF"/>
        </a:solidFill>
      </c:spPr>
    </c:plotArea>
    <c:plotVisOnly val="1"/>
  </c:chart>
  <c:spPr>
    <a:solidFill>
      <a:srgbClr val="F2D9FF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55922629236571"/>
          <c:y val="0.11312217194570438"/>
          <c:w val="0.83058570124386621"/>
          <c:h val="0.72440944881890001"/>
        </c:manualLayout>
      </c:layout>
      <c:barChart>
        <c:barDir val="col"/>
        <c:grouping val="clustered"/>
        <c:ser>
          <c:idx val="0"/>
          <c:order val="0"/>
          <c:tx>
            <c:strRef>
              <c:f>收获统计!$C$3</c:f>
              <c:strCache>
                <c:ptCount val="1"/>
                <c:pt idx="0">
                  <c:v>收获数量</c:v>
                </c:pt>
              </c:strCache>
            </c:strRef>
          </c:tx>
          <c:spPr>
            <a:gradFill>
              <a:gsLst>
                <a:gs pos="0">
                  <a:srgbClr val="648EB0"/>
                </a:gs>
                <a:gs pos="100000">
                  <a:srgbClr val="385888"/>
                </a:gs>
              </a:gsLst>
              <a:lin ang="5400000" scaled="1"/>
            </a:gradFill>
          </c:spPr>
          <c:cat>
            <c:strRef>
              <c:f>收获统计!$D$3:$O$3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收获统计!$D$68:$O$68</c:f>
              <c:numCache>
                <c:formatCode>General</c:formatCode>
                <c:ptCount val="12"/>
                <c:pt idx="0">
                  <c:v>0</c:v>
                </c:pt>
                <c:pt idx="1">
                  <c:v>4266</c:v>
                </c:pt>
                <c:pt idx="2">
                  <c:v>4432</c:v>
                </c:pt>
                <c:pt idx="3">
                  <c:v>4466</c:v>
                </c:pt>
                <c:pt idx="4">
                  <c:v>21441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139338880"/>
        <c:axId val="139340416"/>
      </c:barChart>
      <c:catAx>
        <c:axId val="139338880"/>
        <c:scaling>
          <c:orientation val="minMax"/>
        </c:scaling>
        <c:axPos val="b"/>
        <c:tickLblPos val="nextTo"/>
        <c:txPr>
          <a:bodyPr/>
          <a:lstStyle/>
          <a:p>
            <a:pPr>
              <a:defRPr sz="590"/>
            </a:pPr>
            <a:endParaRPr lang="zh-CN"/>
          </a:p>
        </c:txPr>
        <c:crossAx val="139340416"/>
        <c:crosses val="autoZero"/>
        <c:auto val="1"/>
        <c:lblAlgn val="ctr"/>
        <c:lblOffset val="100"/>
      </c:catAx>
      <c:valAx>
        <c:axId val="13934041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39338880"/>
        <c:crosses val="autoZero"/>
        <c:crossBetween val="between"/>
      </c:valAx>
      <c:spPr>
        <a:solidFill>
          <a:srgbClr val="D9D9FF"/>
        </a:solidFill>
      </c:spPr>
    </c:plotArea>
    <c:plotVisOnly val="1"/>
  </c:chart>
  <c:spPr>
    <a:solidFill>
      <a:srgbClr val="D9D9FF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55922629236571"/>
          <c:y val="0.11312217194570444"/>
          <c:w val="0.83058570124386621"/>
          <c:h val="0.72440944881890001"/>
        </c:manualLayout>
      </c:layout>
      <c:barChart>
        <c:barDir val="col"/>
        <c:grouping val="clustered"/>
        <c:ser>
          <c:idx val="0"/>
          <c:order val="0"/>
          <c:tx>
            <c:strRef>
              <c:f>种植统计!$C$3</c:f>
              <c:strCache>
                <c:ptCount val="1"/>
                <c:pt idx="0">
                  <c:v>种植数量</c:v>
                </c:pt>
              </c:strCache>
            </c:strRef>
          </c:tx>
          <c:spPr>
            <a:gradFill>
              <a:gsLst>
                <a:gs pos="0">
                  <a:srgbClr val="4E9725"/>
                </a:gs>
                <a:gs pos="100000">
                  <a:srgbClr val="008000"/>
                </a:gs>
              </a:gsLst>
              <a:lin ang="5400000" scaled="1"/>
            </a:gradFill>
          </c:spPr>
          <c:cat>
            <c:strRef>
              <c:f>种植统计!$D$3:$O$3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种植统计!$D$68:$O$68</c:f>
              <c:numCache>
                <c:formatCode>General</c:formatCode>
                <c:ptCount val="12"/>
                <c:pt idx="0">
                  <c:v>0</c:v>
                </c:pt>
                <c:pt idx="1">
                  <c:v>945</c:v>
                </c:pt>
                <c:pt idx="2">
                  <c:v>945</c:v>
                </c:pt>
                <c:pt idx="3">
                  <c:v>945</c:v>
                </c:pt>
                <c:pt idx="4">
                  <c:v>4576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139376128"/>
        <c:axId val="139377664"/>
      </c:barChart>
      <c:catAx>
        <c:axId val="139376128"/>
        <c:scaling>
          <c:orientation val="minMax"/>
        </c:scaling>
        <c:axPos val="b"/>
        <c:tickLblPos val="nextTo"/>
        <c:txPr>
          <a:bodyPr/>
          <a:lstStyle/>
          <a:p>
            <a:pPr>
              <a:defRPr sz="590"/>
            </a:pPr>
            <a:endParaRPr lang="zh-CN"/>
          </a:p>
        </c:txPr>
        <c:crossAx val="139377664"/>
        <c:crosses val="autoZero"/>
        <c:auto val="1"/>
        <c:lblAlgn val="ctr"/>
        <c:lblOffset val="100"/>
      </c:catAx>
      <c:valAx>
        <c:axId val="13937766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39376128"/>
        <c:crosses val="autoZero"/>
        <c:crossBetween val="between"/>
      </c:valAx>
      <c:spPr>
        <a:solidFill>
          <a:srgbClr val="E3F7C9"/>
        </a:solidFill>
      </c:spPr>
    </c:plotArea>
    <c:plotVisOnly val="1"/>
  </c:chart>
  <c:spPr>
    <a:solidFill>
      <a:srgbClr val="E3F7C9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55922629236571"/>
          <c:y val="0.11312217194570444"/>
          <c:w val="0.83058570124386621"/>
          <c:h val="0.72440944881890001"/>
        </c:manualLayout>
      </c:layout>
      <c:barChart>
        <c:barDir val="col"/>
        <c:grouping val="clustered"/>
        <c:ser>
          <c:idx val="0"/>
          <c:order val="0"/>
          <c:tx>
            <c:strRef>
              <c:f>比例统计!$C$3</c:f>
              <c:strCache>
                <c:ptCount val="1"/>
                <c:pt idx="0">
                  <c:v>种子比例</c:v>
                </c:pt>
              </c:strCache>
            </c:strRef>
          </c:tx>
          <c:spPr>
            <a:gradFill>
              <a:gsLst>
                <a:gs pos="0">
                  <a:srgbClr val="8E5079"/>
                </a:gs>
                <a:gs pos="100000">
                  <a:srgbClr val="65424E"/>
                </a:gs>
              </a:gsLst>
              <a:lin ang="5400000" scaled="1"/>
            </a:gradFill>
          </c:spPr>
          <c:cat>
            <c:strRef>
              <c:f>比例统计!$B$4:$B$13</c:f>
              <c:strCache>
                <c:ptCount val="10"/>
                <c:pt idx="0">
                  <c:v>微酸</c:v>
                </c:pt>
                <c:pt idx="1">
                  <c:v>微甜</c:v>
                </c:pt>
                <c:pt idx="2">
                  <c:v>微苦</c:v>
                </c:pt>
                <c:pt idx="3">
                  <c:v>微辣</c:v>
                </c:pt>
                <c:pt idx="4">
                  <c:v>微涩</c:v>
                </c:pt>
                <c:pt idx="5">
                  <c:v>超酸</c:v>
                </c:pt>
                <c:pt idx="6">
                  <c:v>超甜</c:v>
                </c:pt>
                <c:pt idx="7">
                  <c:v>超苦</c:v>
                </c:pt>
                <c:pt idx="8">
                  <c:v>超辣</c:v>
                </c:pt>
                <c:pt idx="9">
                  <c:v>超涩</c:v>
                </c:pt>
              </c:strCache>
            </c:strRef>
          </c:cat>
          <c:val>
            <c:numRef>
              <c:f>比例统计!$C$4:$C$13</c:f>
              <c:numCache>
                <c:formatCode>0.00%</c:formatCode>
                <c:ptCount val="10"/>
                <c:pt idx="0">
                  <c:v>0</c:v>
                </c:pt>
                <c:pt idx="1">
                  <c:v>0.70059263076526668</c:v>
                </c:pt>
                <c:pt idx="2">
                  <c:v>0.69616837560712364</c:v>
                </c:pt>
                <c:pt idx="3">
                  <c:v>0.70047231697717138</c:v>
                </c:pt>
                <c:pt idx="4">
                  <c:v>0</c:v>
                </c:pt>
                <c:pt idx="5">
                  <c:v>0</c:v>
                </c:pt>
                <c:pt idx="6">
                  <c:v>0.29940736923473332</c:v>
                </c:pt>
                <c:pt idx="7">
                  <c:v>0.30383162439287642</c:v>
                </c:pt>
                <c:pt idx="8">
                  <c:v>0.29952768302282867</c:v>
                </c:pt>
                <c:pt idx="9">
                  <c:v>0</c:v>
                </c:pt>
              </c:numCache>
            </c:numRef>
          </c:val>
        </c:ser>
        <c:axId val="139388800"/>
        <c:axId val="139390336"/>
      </c:barChart>
      <c:catAx>
        <c:axId val="139388800"/>
        <c:scaling>
          <c:orientation val="minMax"/>
        </c:scaling>
        <c:axPos val="b"/>
        <c:tickLblPos val="nextTo"/>
        <c:txPr>
          <a:bodyPr/>
          <a:lstStyle/>
          <a:p>
            <a:pPr>
              <a:defRPr sz="590"/>
            </a:pPr>
            <a:endParaRPr lang="zh-CN"/>
          </a:p>
        </c:txPr>
        <c:crossAx val="139390336"/>
        <c:crosses val="autoZero"/>
        <c:auto val="1"/>
        <c:lblAlgn val="ctr"/>
        <c:lblOffset val="100"/>
      </c:catAx>
      <c:valAx>
        <c:axId val="139390336"/>
        <c:scaling>
          <c:orientation val="minMax"/>
        </c:scaling>
        <c:axPos val="l"/>
        <c:majorGridlines/>
        <c:numFmt formatCode="0.00%" sourceLinked="1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39388800"/>
        <c:crosses val="autoZero"/>
        <c:crossBetween val="between"/>
      </c:valAx>
      <c:spPr>
        <a:solidFill>
          <a:srgbClr val="F2D9FF"/>
        </a:solidFill>
      </c:spPr>
    </c:plotArea>
    <c:plotVisOnly val="1"/>
  </c:chart>
  <c:spPr>
    <a:solidFill>
      <a:srgbClr val="F2D9FF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55922629236571"/>
          <c:y val="0.11312217194570444"/>
          <c:w val="0.83058570124386621"/>
          <c:h val="0.72440944881890001"/>
        </c:manualLayout>
      </c:layout>
      <c:barChart>
        <c:barDir val="col"/>
        <c:grouping val="clustered"/>
        <c:ser>
          <c:idx val="0"/>
          <c:order val="0"/>
          <c:tx>
            <c:strRef>
              <c:f>种子统计!$C$3</c:f>
              <c:strCache>
                <c:ptCount val="1"/>
                <c:pt idx="0">
                  <c:v>种子数量</c:v>
                </c:pt>
              </c:strCache>
            </c:strRef>
          </c:tx>
          <c:spPr>
            <a:gradFill>
              <a:gsLst>
                <a:gs pos="0">
                  <a:srgbClr val="648EB0"/>
                </a:gs>
                <a:gs pos="100000">
                  <a:srgbClr val="385888"/>
                </a:gs>
              </a:gsLst>
              <a:lin ang="5400000" scaled="1"/>
            </a:gradFill>
          </c:spPr>
          <c:cat>
            <c:strRef>
              <c:f>种子统计!$B$4:$B$13</c:f>
              <c:strCache>
                <c:ptCount val="10"/>
                <c:pt idx="0">
                  <c:v>微酸</c:v>
                </c:pt>
                <c:pt idx="1">
                  <c:v>微甜</c:v>
                </c:pt>
                <c:pt idx="2">
                  <c:v>微苦</c:v>
                </c:pt>
                <c:pt idx="3">
                  <c:v>微辣</c:v>
                </c:pt>
                <c:pt idx="4">
                  <c:v>微涩</c:v>
                </c:pt>
                <c:pt idx="5">
                  <c:v>超酸</c:v>
                </c:pt>
                <c:pt idx="6">
                  <c:v>超甜</c:v>
                </c:pt>
                <c:pt idx="7">
                  <c:v>超苦</c:v>
                </c:pt>
                <c:pt idx="8">
                  <c:v>超辣</c:v>
                </c:pt>
                <c:pt idx="9">
                  <c:v>超涩</c:v>
                </c:pt>
              </c:strCache>
            </c:strRef>
          </c:cat>
          <c:val>
            <c:numRef>
              <c:f>种子统计!$C$4:$C$13</c:f>
              <c:numCache>
                <c:formatCode>General</c:formatCode>
                <c:ptCount val="10"/>
                <c:pt idx="0">
                  <c:v>0</c:v>
                </c:pt>
                <c:pt idx="1">
                  <c:v>2719</c:v>
                </c:pt>
                <c:pt idx="2">
                  <c:v>2580</c:v>
                </c:pt>
                <c:pt idx="3">
                  <c:v>5339</c:v>
                </c:pt>
                <c:pt idx="4">
                  <c:v>0</c:v>
                </c:pt>
                <c:pt idx="5">
                  <c:v>0</c:v>
                </c:pt>
                <c:pt idx="6">
                  <c:v>1162</c:v>
                </c:pt>
                <c:pt idx="7">
                  <c:v>1126</c:v>
                </c:pt>
                <c:pt idx="8">
                  <c:v>2283</c:v>
                </c:pt>
                <c:pt idx="9">
                  <c:v>0</c:v>
                </c:pt>
              </c:numCache>
            </c:numRef>
          </c:val>
        </c:ser>
        <c:axId val="224237824"/>
        <c:axId val="224239616"/>
      </c:barChart>
      <c:catAx>
        <c:axId val="224237824"/>
        <c:scaling>
          <c:orientation val="minMax"/>
        </c:scaling>
        <c:axPos val="b"/>
        <c:tickLblPos val="nextTo"/>
        <c:txPr>
          <a:bodyPr/>
          <a:lstStyle/>
          <a:p>
            <a:pPr>
              <a:defRPr sz="590"/>
            </a:pPr>
            <a:endParaRPr lang="zh-CN"/>
          </a:p>
        </c:txPr>
        <c:crossAx val="224239616"/>
        <c:crosses val="autoZero"/>
        <c:auto val="1"/>
        <c:lblAlgn val="ctr"/>
        <c:lblOffset val="100"/>
      </c:catAx>
      <c:valAx>
        <c:axId val="224239616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224237824"/>
        <c:crosses val="autoZero"/>
        <c:crossBetween val="between"/>
      </c:valAx>
      <c:spPr>
        <a:solidFill>
          <a:srgbClr val="D9D9FF"/>
        </a:solidFill>
      </c:spPr>
    </c:plotArea>
    <c:plotVisOnly val="1"/>
  </c:chart>
  <c:spPr>
    <a:solidFill>
      <a:srgbClr val="D9D9FF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55922629236571"/>
          <c:y val="0.11312217194570449"/>
          <c:w val="0.83058570124386621"/>
          <c:h val="0.72440944881890001"/>
        </c:manualLayout>
      </c:layout>
      <c:barChart>
        <c:barDir val="col"/>
        <c:grouping val="clustered"/>
        <c:ser>
          <c:idx val="0"/>
          <c:order val="0"/>
          <c:tx>
            <c:strRef>
              <c:f>分解统计!$C$3</c:f>
              <c:strCache>
                <c:ptCount val="1"/>
                <c:pt idx="0">
                  <c:v>分解数量</c:v>
                </c:pt>
              </c:strCache>
            </c:strRef>
          </c:tx>
          <c:spPr>
            <a:gradFill>
              <a:gsLst>
                <a:gs pos="0">
                  <a:srgbClr val="4E9725"/>
                </a:gs>
                <a:gs pos="100000">
                  <a:srgbClr val="008000"/>
                </a:gs>
              </a:gsLst>
              <a:lin ang="5400000" scaled="1"/>
            </a:gradFill>
          </c:spPr>
          <c:cat>
            <c:strRef>
              <c:f>分解统计!$D$3:$O$3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分解统计!$D$68:$O$68</c:f>
              <c:numCache>
                <c:formatCode>General</c:formatCode>
                <c:ptCount val="12"/>
                <c:pt idx="0">
                  <c:v>0</c:v>
                </c:pt>
                <c:pt idx="1">
                  <c:v>3381</c:v>
                </c:pt>
                <c:pt idx="2">
                  <c:v>3326</c:v>
                </c:pt>
                <c:pt idx="3">
                  <c:v>3398</c:v>
                </c:pt>
                <c:pt idx="4">
                  <c:v>15209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axId val="224254592"/>
        <c:axId val="224272768"/>
      </c:barChart>
      <c:catAx>
        <c:axId val="224254592"/>
        <c:scaling>
          <c:orientation val="minMax"/>
        </c:scaling>
        <c:axPos val="b"/>
        <c:tickLblPos val="nextTo"/>
        <c:txPr>
          <a:bodyPr/>
          <a:lstStyle/>
          <a:p>
            <a:pPr>
              <a:defRPr sz="590"/>
            </a:pPr>
            <a:endParaRPr lang="zh-CN"/>
          </a:p>
        </c:txPr>
        <c:crossAx val="224272768"/>
        <c:crosses val="autoZero"/>
        <c:auto val="1"/>
        <c:lblAlgn val="ctr"/>
        <c:lblOffset val="100"/>
      </c:catAx>
      <c:valAx>
        <c:axId val="22427276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224254592"/>
        <c:crosses val="autoZero"/>
        <c:crossBetween val="between"/>
      </c:valAx>
      <c:spPr>
        <a:solidFill>
          <a:srgbClr val="E3F7C9"/>
        </a:solidFill>
      </c:spPr>
    </c:plotArea>
    <c:plotVisOnly val="1"/>
  </c:chart>
  <c:spPr>
    <a:solidFill>
      <a:srgbClr val="E3F7C9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hyperlink" Target="#&#39318;&#39029;!A1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927</xdr:colOff>
      <xdr:row>3</xdr:row>
      <xdr:rowOff>118946</xdr:rowOff>
    </xdr:from>
    <xdr:to>
      <xdr:col>6</xdr:col>
      <xdr:colOff>4762</xdr:colOff>
      <xdr:row>5</xdr:row>
      <xdr:rowOff>0</xdr:rowOff>
    </xdr:to>
    <xdr:sp macro="" textlink="">
      <xdr:nvSpPr>
        <xdr:cNvPr id="5" name="Rectangle 42"/>
        <xdr:cNvSpPr>
          <a:spLocks noChangeArrowheads="1"/>
        </xdr:cNvSpPr>
      </xdr:nvSpPr>
      <xdr:spPr bwMode="auto">
        <a:xfrm>
          <a:off x="1071738" y="876935"/>
          <a:ext cx="3517056" cy="386381"/>
        </a:xfrm>
        <a:prstGeom prst="rect">
          <a:avLst/>
        </a:prstGeom>
        <a:gradFill rotWithShape="1">
          <a:gsLst>
            <a:gs pos="0">
              <a:srgbClr val="00CCFF"/>
            </a:gs>
            <a:gs pos="100000">
              <a:srgbClr val="0000FF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anchor="ctr"/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菜 单 栏</a:t>
          </a:r>
        </a:p>
      </xdr:txBody>
    </xdr:sp>
    <xdr:clientData/>
  </xdr:twoCellAnchor>
  <xdr:twoCellAnchor editAs="oneCell">
    <xdr:from>
      <xdr:col>7</xdr:col>
      <xdr:colOff>929</xdr:colOff>
      <xdr:row>3</xdr:row>
      <xdr:rowOff>118945</xdr:rowOff>
    </xdr:from>
    <xdr:to>
      <xdr:col>11</xdr:col>
      <xdr:colOff>929</xdr:colOff>
      <xdr:row>5</xdr:row>
      <xdr:rowOff>952</xdr:rowOff>
    </xdr:to>
    <xdr:sp macro="" textlink="">
      <xdr:nvSpPr>
        <xdr:cNvPr id="6" name="Rectangle 43"/>
        <xdr:cNvSpPr>
          <a:spLocks noChangeArrowheads="1"/>
        </xdr:cNvSpPr>
      </xdr:nvSpPr>
      <xdr:spPr bwMode="auto">
        <a:xfrm>
          <a:off x="5449229" y="876183"/>
          <a:ext cx="3505200" cy="385879"/>
        </a:xfrm>
        <a:prstGeom prst="rect">
          <a:avLst/>
        </a:prstGeom>
        <a:gradFill rotWithShape="1">
          <a:gsLst>
            <a:gs pos="0">
              <a:srgbClr val="5AE6E6"/>
            </a:gs>
            <a:gs pos="100000">
              <a:srgbClr val="00FFFF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anchor="ctr"/>
        <a:lstStyle/>
        <a:p>
          <a:pPr algn="ctr"/>
          <a:r>
            <a:rPr lang="zh-CN" altLang="en-US" sz="1600" b="1">
              <a:solidFill>
                <a:schemeClr val="bg1"/>
              </a:solidFill>
            </a:rPr>
            <a:t>菜 单 栏</a:t>
          </a:r>
        </a:p>
      </xdr:txBody>
    </xdr:sp>
    <xdr:clientData/>
  </xdr:twoCellAnchor>
  <xdr:twoCellAnchor editAs="oneCell">
    <xdr:from>
      <xdr:col>1</xdr:col>
      <xdr:colOff>549955</xdr:colOff>
      <xdr:row>5</xdr:row>
      <xdr:rowOff>115521</xdr:rowOff>
    </xdr:from>
    <xdr:to>
      <xdr:col>1</xdr:col>
      <xdr:colOff>869995</xdr:colOff>
      <xdr:row>6</xdr:row>
      <xdr:rowOff>161241</xdr:rowOff>
    </xdr:to>
    <xdr:pic>
      <xdr:nvPicPr>
        <xdr:cNvPr id="1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9141" y="1376762"/>
          <a:ext cx="320040" cy="297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549955</xdr:colOff>
      <xdr:row>7</xdr:row>
      <xdr:rowOff>116235</xdr:rowOff>
    </xdr:from>
    <xdr:to>
      <xdr:col>1</xdr:col>
      <xdr:colOff>869995</xdr:colOff>
      <xdr:row>8</xdr:row>
      <xdr:rowOff>161956</xdr:rowOff>
    </xdr:to>
    <xdr:pic>
      <xdr:nvPicPr>
        <xdr:cNvPr id="1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9141" y="1881973"/>
          <a:ext cx="320040" cy="297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549955</xdr:colOff>
      <xdr:row>9</xdr:row>
      <xdr:rowOff>116235</xdr:rowOff>
    </xdr:from>
    <xdr:to>
      <xdr:col>1</xdr:col>
      <xdr:colOff>869995</xdr:colOff>
      <xdr:row>10</xdr:row>
      <xdr:rowOff>161955</xdr:rowOff>
    </xdr:to>
    <xdr:pic>
      <xdr:nvPicPr>
        <xdr:cNvPr id="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9141" y="2386469"/>
          <a:ext cx="320040" cy="297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549955</xdr:colOff>
      <xdr:row>11</xdr:row>
      <xdr:rowOff>116235</xdr:rowOff>
    </xdr:from>
    <xdr:to>
      <xdr:col>1</xdr:col>
      <xdr:colOff>869995</xdr:colOff>
      <xdr:row>12</xdr:row>
      <xdr:rowOff>161955</xdr:rowOff>
    </xdr:to>
    <xdr:pic>
      <xdr:nvPicPr>
        <xdr:cNvPr id="13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9141" y="2890966"/>
          <a:ext cx="320040" cy="297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541961</xdr:colOff>
      <xdr:row>5</xdr:row>
      <xdr:rowOff>119268</xdr:rowOff>
    </xdr:from>
    <xdr:to>
      <xdr:col>6</xdr:col>
      <xdr:colOff>862001</xdr:colOff>
      <xdr:row>6</xdr:row>
      <xdr:rowOff>164988</xdr:rowOff>
    </xdr:to>
    <xdr:pic>
      <xdr:nvPicPr>
        <xdr:cNvPr id="1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9216" y="1380509"/>
          <a:ext cx="320040" cy="297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541961</xdr:colOff>
      <xdr:row>7</xdr:row>
      <xdr:rowOff>119982</xdr:rowOff>
    </xdr:from>
    <xdr:to>
      <xdr:col>6</xdr:col>
      <xdr:colOff>862001</xdr:colOff>
      <xdr:row>8</xdr:row>
      <xdr:rowOff>165703</xdr:rowOff>
    </xdr:to>
    <xdr:pic>
      <xdr:nvPicPr>
        <xdr:cNvPr id="1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9216" y="1885720"/>
          <a:ext cx="320040" cy="297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541961</xdr:colOff>
      <xdr:row>9</xdr:row>
      <xdr:rowOff>119982</xdr:rowOff>
    </xdr:from>
    <xdr:to>
      <xdr:col>6</xdr:col>
      <xdr:colOff>862001</xdr:colOff>
      <xdr:row>10</xdr:row>
      <xdr:rowOff>165702</xdr:rowOff>
    </xdr:to>
    <xdr:pic>
      <xdr:nvPicPr>
        <xdr:cNvPr id="1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9216" y="2390216"/>
          <a:ext cx="320040" cy="2979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541961</xdr:colOff>
      <xdr:row>11</xdr:row>
      <xdr:rowOff>119982</xdr:rowOff>
    </xdr:from>
    <xdr:to>
      <xdr:col>6</xdr:col>
      <xdr:colOff>862001</xdr:colOff>
      <xdr:row>12</xdr:row>
      <xdr:rowOff>165702</xdr:rowOff>
    </xdr:to>
    <xdr:pic>
      <xdr:nvPicPr>
        <xdr:cNvPr id="17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9216" y="2894713"/>
          <a:ext cx="320040" cy="297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550776</xdr:colOff>
      <xdr:row>13</xdr:row>
      <xdr:rowOff>117776</xdr:rowOff>
    </xdr:from>
    <xdr:to>
      <xdr:col>1</xdr:col>
      <xdr:colOff>870816</xdr:colOff>
      <xdr:row>14</xdr:row>
      <xdr:rowOff>163496</xdr:rowOff>
    </xdr:to>
    <xdr:pic>
      <xdr:nvPicPr>
        <xdr:cNvPr id="1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1276" y="3404767"/>
          <a:ext cx="320040" cy="298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550776</xdr:colOff>
      <xdr:row>13</xdr:row>
      <xdr:rowOff>117776</xdr:rowOff>
    </xdr:from>
    <xdr:to>
      <xdr:col>6</xdr:col>
      <xdr:colOff>870816</xdr:colOff>
      <xdr:row>14</xdr:row>
      <xdr:rowOff>163496</xdr:rowOff>
    </xdr:to>
    <xdr:pic>
      <xdr:nvPicPr>
        <xdr:cNvPr id="19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2776" y="3404767"/>
          <a:ext cx="320040" cy="2985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155787</xdr:colOff>
      <xdr:row>3</xdr:row>
      <xdr:rowOff>119240</xdr:rowOff>
    </xdr:from>
    <xdr:to>
      <xdr:col>9</xdr:col>
      <xdr:colOff>747208</xdr:colOff>
      <xdr:row>5</xdr:row>
      <xdr:rowOff>2533</xdr:rowOff>
    </xdr:to>
    <xdr:sp macro="" textlink="">
      <xdr:nvSpPr>
        <xdr:cNvPr id="25" name="矩形 24"/>
        <xdr:cNvSpPr/>
      </xdr:nvSpPr>
      <xdr:spPr>
        <a:xfrm>
          <a:off x="6480387" y="877776"/>
          <a:ext cx="1467721" cy="3889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21" name="Rectangle 57"/>
        <xdr:cNvSpPr>
          <a:spLocks noChangeArrowheads="1"/>
        </xdr:cNvSpPr>
      </xdr:nvSpPr>
      <xdr:spPr bwMode="auto">
        <a:xfrm>
          <a:off x="7200900" y="25146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73914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种植记录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6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73914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  <xdr:twoCellAnchor>
    <xdr:from>
      <xdr:col>12</xdr:col>
      <xdr:colOff>0</xdr:colOff>
      <xdr:row>0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9" name="Rectangle 57"/>
        <xdr:cNvSpPr>
          <a:spLocks noChangeArrowheads="1"/>
        </xdr:cNvSpPr>
      </xdr:nvSpPr>
      <xdr:spPr bwMode="auto">
        <a:xfrm>
          <a:off x="1037844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Rectangle 57"/>
        <xdr:cNvSpPr>
          <a:spLocks noChangeArrowheads="1"/>
        </xdr:cNvSpPr>
      </xdr:nvSpPr>
      <xdr:spPr bwMode="auto">
        <a:xfrm>
          <a:off x="73914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种植统计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6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73914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7" name="Rectangle 57"/>
        <xdr:cNvSpPr>
          <a:spLocks noChangeArrowheads="1"/>
        </xdr:cNvSpPr>
      </xdr:nvSpPr>
      <xdr:spPr bwMode="auto">
        <a:xfrm>
          <a:off x="1037844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收获统计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4" name="Rectangle 57"/>
        <xdr:cNvSpPr>
          <a:spLocks noChangeArrowheads="1"/>
        </xdr:cNvSpPr>
      </xdr:nvSpPr>
      <xdr:spPr bwMode="auto">
        <a:xfrm>
          <a:off x="10073640" y="0"/>
          <a:ext cx="147828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5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平均统计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4" name="Rectangle 57"/>
        <xdr:cNvSpPr>
          <a:spLocks noChangeArrowheads="1"/>
        </xdr:cNvSpPr>
      </xdr:nvSpPr>
      <xdr:spPr bwMode="auto">
        <a:xfrm>
          <a:off x="10073640" y="0"/>
          <a:ext cx="147828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5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Rectangle 57"/>
        <xdr:cNvSpPr>
          <a:spLocks noChangeArrowheads="1"/>
        </xdr:cNvSpPr>
      </xdr:nvSpPr>
      <xdr:spPr bwMode="auto">
        <a:xfrm>
          <a:off x="73914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分解记录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6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73914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  <xdr:twoCellAnchor>
    <xdr:from>
      <xdr:col>12</xdr:col>
      <xdr:colOff>0</xdr:colOff>
      <xdr:row>0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4" name="Rectangle 57"/>
        <xdr:cNvSpPr>
          <a:spLocks noChangeArrowheads="1"/>
        </xdr:cNvSpPr>
      </xdr:nvSpPr>
      <xdr:spPr bwMode="auto">
        <a:xfrm>
          <a:off x="1037844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分解统计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4" name="Rectangle 57"/>
        <xdr:cNvSpPr>
          <a:spLocks noChangeArrowheads="1"/>
        </xdr:cNvSpPr>
      </xdr:nvSpPr>
      <xdr:spPr bwMode="auto">
        <a:xfrm>
          <a:off x="10073640" y="0"/>
          <a:ext cx="147828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5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种子统计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4" name="Rectangle 57"/>
        <xdr:cNvSpPr>
          <a:spLocks noChangeArrowheads="1"/>
        </xdr:cNvSpPr>
      </xdr:nvSpPr>
      <xdr:spPr bwMode="auto">
        <a:xfrm>
          <a:off x="10073640" y="0"/>
          <a:ext cx="147828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5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种植统计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sp macro="" textlink="">
      <xdr:nvSpPr>
        <xdr:cNvPr id="3" name="Rectangle 57"/>
        <xdr:cNvSpPr>
          <a:spLocks noChangeArrowheads="1"/>
        </xdr:cNvSpPr>
      </xdr:nvSpPr>
      <xdr:spPr bwMode="auto">
        <a:xfrm>
          <a:off x="10073640" y="0"/>
          <a:ext cx="147828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4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5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数据分析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6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1</xdr:row>
      <xdr:rowOff>0</xdr:rowOff>
    </xdr:to>
    <xdr:sp macro="" textlink="">
      <xdr:nvSpPr>
        <xdr:cNvPr id="7" name="Rectangle 57"/>
        <xdr:cNvSpPr>
          <a:spLocks noChangeArrowheads="1"/>
        </xdr:cNvSpPr>
      </xdr:nvSpPr>
      <xdr:spPr bwMode="auto">
        <a:xfrm>
          <a:off x="98298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>
    <xdr:from>
      <xdr:col>1</xdr:col>
      <xdr:colOff>4758</xdr:colOff>
      <xdr:row>24</xdr:row>
      <xdr:rowOff>7620</xdr:rowOff>
    </xdr:from>
    <xdr:to>
      <xdr:col>5</xdr:col>
      <xdr:colOff>6071</xdr:colOff>
      <xdr:row>32</xdr:row>
      <xdr:rowOff>15240</xdr:rowOff>
    </xdr:to>
    <xdr:graphicFrame macro="">
      <xdr:nvGraphicFramePr>
        <xdr:cNvPr id="36" name="图表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14</xdr:row>
      <xdr:rowOff>0</xdr:rowOff>
    </xdr:from>
    <xdr:to>
      <xdr:col>5</xdr:col>
      <xdr:colOff>4762</xdr:colOff>
      <xdr:row>22</xdr:row>
      <xdr:rowOff>7620</xdr:rowOff>
    </xdr:to>
    <xdr:graphicFrame macro="">
      <xdr:nvGraphicFramePr>
        <xdr:cNvPr id="40" name="图表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4</xdr:row>
      <xdr:rowOff>0</xdr:rowOff>
    </xdr:from>
    <xdr:to>
      <xdr:col>5</xdr:col>
      <xdr:colOff>4762</xdr:colOff>
      <xdr:row>12</xdr:row>
      <xdr:rowOff>7620</xdr:rowOff>
    </xdr:to>
    <xdr:graphicFrame macro="">
      <xdr:nvGraphicFramePr>
        <xdr:cNvPr id="42" name="图表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129540</xdr:rowOff>
    </xdr:from>
    <xdr:to>
      <xdr:col>5</xdr:col>
      <xdr:colOff>14288</xdr:colOff>
      <xdr:row>4</xdr:row>
      <xdr:rowOff>0</xdr:rowOff>
    </xdr:to>
    <xdr:sp macro="" textlink="">
      <xdr:nvSpPr>
        <xdr:cNvPr id="55" name="Rectangle 56"/>
        <xdr:cNvSpPr>
          <a:spLocks noChangeArrowheads="1"/>
        </xdr:cNvSpPr>
      </xdr:nvSpPr>
      <xdr:spPr bwMode="auto">
        <a:xfrm>
          <a:off x="190500" y="632460"/>
          <a:ext cx="3519488" cy="205740"/>
        </a:xfrm>
        <a:prstGeom prst="rect">
          <a:avLst/>
        </a:prstGeom>
        <a:gradFill>
          <a:gsLst>
            <a:gs pos="0">
              <a:srgbClr val="4E9725"/>
            </a:gs>
            <a:gs pos="100000">
              <a:srgbClr val="008000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种植统计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12</xdr:row>
      <xdr:rowOff>129540</xdr:rowOff>
    </xdr:from>
    <xdr:to>
      <xdr:col>5</xdr:col>
      <xdr:colOff>14288</xdr:colOff>
      <xdr:row>14</xdr:row>
      <xdr:rowOff>0</xdr:rowOff>
    </xdr:to>
    <xdr:sp macro="" textlink="">
      <xdr:nvSpPr>
        <xdr:cNvPr id="56" name="Rectangle 56"/>
        <xdr:cNvSpPr>
          <a:spLocks noChangeArrowheads="1"/>
        </xdr:cNvSpPr>
      </xdr:nvSpPr>
      <xdr:spPr bwMode="auto">
        <a:xfrm>
          <a:off x="190500" y="2308860"/>
          <a:ext cx="3519488" cy="205740"/>
        </a:xfrm>
        <a:prstGeom prst="rect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收获统计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0</xdr:colOff>
      <xdr:row>22</xdr:row>
      <xdr:rowOff>130065</xdr:rowOff>
    </xdr:from>
    <xdr:to>
      <xdr:col>5</xdr:col>
      <xdr:colOff>18540</xdr:colOff>
      <xdr:row>24</xdr:row>
      <xdr:rowOff>1294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190500" y="3985785"/>
          <a:ext cx="3523740" cy="206509"/>
        </a:xfrm>
        <a:prstGeom prst="rect">
          <a:avLst/>
        </a:prstGeom>
        <a:gradFill>
          <a:gsLst>
            <a:gs pos="0">
              <a:srgbClr val="8E5079"/>
            </a:gs>
            <a:gs pos="100000">
              <a:srgbClr val="4D4D4D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平均统计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4758</xdr:colOff>
      <xdr:row>24</xdr:row>
      <xdr:rowOff>7620</xdr:rowOff>
    </xdr:from>
    <xdr:to>
      <xdr:col>15</xdr:col>
      <xdr:colOff>6071</xdr:colOff>
      <xdr:row>32</xdr:row>
      <xdr:rowOff>15240</xdr:rowOff>
    </xdr:to>
    <xdr:graphicFrame macro="">
      <xdr:nvGraphicFramePr>
        <xdr:cNvPr id="58" name="图表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4762</xdr:colOff>
      <xdr:row>14</xdr:row>
      <xdr:rowOff>0</xdr:rowOff>
    </xdr:from>
    <xdr:to>
      <xdr:col>15</xdr:col>
      <xdr:colOff>4762</xdr:colOff>
      <xdr:row>22</xdr:row>
      <xdr:rowOff>7620</xdr:rowOff>
    </xdr:to>
    <xdr:graphicFrame macro="">
      <xdr:nvGraphicFramePr>
        <xdr:cNvPr id="59" name="图表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4762</xdr:colOff>
      <xdr:row>4</xdr:row>
      <xdr:rowOff>0</xdr:rowOff>
    </xdr:from>
    <xdr:to>
      <xdr:col>15</xdr:col>
      <xdr:colOff>4762</xdr:colOff>
      <xdr:row>12</xdr:row>
      <xdr:rowOff>7620</xdr:rowOff>
    </xdr:to>
    <xdr:graphicFrame macro="">
      <xdr:nvGraphicFramePr>
        <xdr:cNvPr id="60" name="图表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2</xdr:row>
      <xdr:rowOff>129540</xdr:rowOff>
    </xdr:from>
    <xdr:to>
      <xdr:col>15</xdr:col>
      <xdr:colOff>14288</xdr:colOff>
      <xdr:row>4</xdr:row>
      <xdr:rowOff>0</xdr:rowOff>
    </xdr:to>
    <xdr:sp macro="" textlink="">
      <xdr:nvSpPr>
        <xdr:cNvPr id="61" name="Rectangle 56"/>
        <xdr:cNvSpPr>
          <a:spLocks noChangeArrowheads="1"/>
        </xdr:cNvSpPr>
      </xdr:nvSpPr>
      <xdr:spPr bwMode="auto">
        <a:xfrm>
          <a:off x="7581900" y="632460"/>
          <a:ext cx="3519488" cy="205740"/>
        </a:xfrm>
        <a:prstGeom prst="rect">
          <a:avLst/>
        </a:prstGeom>
        <a:gradFill>
          <a:gsLst>
            <a:gs pos="0">
              <a:srgbClr val="4E9725"/>
            </a:gs>
            <a:gs pos="100000">
              <a:srgbClr val="008000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分解统计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12</xdr:row>
      <xdr:rowOff>129540</xdr:rowOff>
    </xdr:from>
    <xdr:to>
      <xdr:col>15</xdr:col>
      <xdr:colOff>14288</xdr:colOff>
      <xdr:row>14</xdr:row>
      <xdr:rowOff>0</xdr:rowOff>
    </xdr:to>
    <xdr:sp macro="" textlink="">
      <xdr:nvSpPr>
        <xdr:cNvPr id="62" name="Rectangle 56"/>
        <xdr:cNvSpPr>
          <a:spLocks noChangeArrowheads="1"/>
        </xdr:cNvSpPr>
      </xdr:nvSpPr>
      <xdr:spPr bwMode="auto">
        <a:xfrm>
          <a:off x="7581900" y="2308860"/>
          <a:ext cx="3519488" cy="205740"/>
        </a:xfrm>
        <a:prstGeom prst="rect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种子统计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22</xdr:row>
      <xdr:rowOff>130065</xdr:rowOff>
    </xdr:from>
    <xdr:to>
      <xdr:col>15</xdr:col>
      <xdr:colOff>18540</xdr:colOff>
      <xdr:row>24</xdr:row>
      <xdr:rowOff>1294</xdr:rowOff>
    </xdr:to>
    <xdr:sp macro="" textlink="">
      <xdr:nvSpPr>
        <xdr:cNvPr id="63" name="Rectangle 56"/>
        <xdr:cNvSpPr>
          <a:spLocks noChangeArrowheads="1"/>
        </xdr:cNvSpPr>
      </xdr:nvSpPr>
      <xdr:spPr bwMode="auto">
        <a:xfrm>
          <a:off x="7581900" y="3985785"/>
          <a:ext cx="3523740" cy="206509"/>
        </a:xfrm>
        <a:prstGeom prst="rect">
          <a:avLst/>
        </a:prstGeom>
        <a:gradFill>
          <a:gsLst>
            <a:gs pos="0">
              <a:srgbClr val="8E5079"/>
            </a:gs>
            <a:gs pos="100000">
              <a:srgbClr val="4D4D4D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比例统计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2</xdr:row>
      <xdr:rowOff>129540</xdr:rowOff>
    </xdr:from>
    <xdr:to>
      <xdr:col>10</xdr:col>
      <xdr:colOff>14288</xdr:colOff>
      <xdr:row>4</xdr:row>
      <xdr:rowOff>0</xdr:rowOff>
    </xdr:to>
    <xdr:sp macro="" textlink="">
      <xdr:nvSpPr>
        <xdr:cNvPr id="67" name="Rectangle 56"/>
        <xdr:cNvSpPr>
          <a:spLocks noChangeArrowheads="1"/>
        </xdr:cNvSpPr>
      </xdr:nvSpPr>
      <xdr:spPr bwMode="auto">
        <a:xfrm>
          <a:off x="3886200" y="632460"/>
          <a:ext cx="3519488" cy="205740"/>
        </a:xfrm>
        <a:prstGeom prst="rect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当前数据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17</xdr:row>
      <xdr:rowOff>129540</xdr:rowOff>
    </xdr:from>
    <xdr:to>
      <xdr:col>10</xdr:col>
      <xdr:colOff>14288</xdr:colOff>
      <xdr:row>19</xdr:row>
      <xdr:rowOff>0</xdr:rowOff>
    </xdr:to>
    <xdr:sp macro="" textlink="">
      <xdr:nvSpPr>
        <xdr:cNvPr id="68" name="Rectangle 56"/>
        <xdr:cNvSpPr>
          <a:spLocks noChangeArrowheads="1"/>
        </xdr:cNvSpPr>
      </xdr:nvSpPr>
      <xdr:spPr bwMode="auto">
        <a:xfrm>
          <a:off x="3886200" y="3147060"/>
          <a:ext cx="3519488" cy="205740"/>
        </a:xfrm>
        <a:prstGeom prst="rect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zh-CN" altLang="en-US" sz="900" b="1" i="0" strike="noStrike">
              <a:solidFill>
                <a:srgbClr val="FFFFFF"/>
              </a:solidFill>
              <a:latin typeface="Arial"/>
              <a:cs typeface="Arial"/>
            </a:rPr>
            <a:t>查询数据</a:t>
          </a:r>
          <a:endParaRPr lang="en-US" altLang="zh-CN" sz="9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2" name="Rectangle 57"/>
        <xdr:cNvSpPr>
          <a:spLocks noChangeArrowheads="1"/>
        </xdr:cNvSpPr>
      </xdr:nvSpPr>
      <xdr:spPr bwMode="auto">
        <a:xfrm>
          <a:off x="1905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1">
            <a:defRPr sz="1000"/>
          </a:pPr>
          <a:r>
            <a:rPr lang="en-US" altLang="zh-CN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Pokemmo</a:t>
          </a: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数据结构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236220</xdr:rowOff>
    </xdr:from>
    <xdr:to>
      <xdr:col>1</xdr:col>
      <xdr:colOff>754380</xdr:colOff>
      <xdr:row>1</xdr:row>
      <xdr:rowOff>206587</xdr:rowOff>
    </xdr:to>
    <xdr:sp macro="" textlink="">
      <xdr:nvSpPr>
        <xdr:cNvPr id="3" name="AutoShape 10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190500" y="236220"/>
          <a:ext cx="754380" cy="221827"/>
        </a:xfrm>
        <a:prstGeom prst="flowChartAlternateProcess">
          <a:avLst/>
        </a:prstGeom>
        <a:gradFill rotWithShape="1">
          <a:gsLst>
            <a:gs pos="0">
              <a:srgbClr val="648EB0"/>
            </a:gs>
            <a:gs pos="100000">
              <a:srgbClr val="385888"/>
            </a:gs>
          </a:gsLst>
          <a:lin ang="5400000" scaled="1"/>
        </a:gradFill>
        <a:ln w="9525">
          <a:noFill/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36576" tIns="0" rIns="36576" bIns="27432" anchor="b" upright="1"/>
        <a:lstStyle/>
        <a:p>
          <a:pPr algn="ctr" rtl="1">
            <a:defRPr sz="1000"/>
          </a:pPr>
          <a:r>
            <a:rPr lang="zh-CN" altLang="en-US" sz="1100" b="1" i="0" strike="noStrike">
              <a:solidFill>
                <a:srgbClr val="FFFFFF"/>
              </a:solidFill>
              <a:latin typeface="Arial"/>
              <a:cs typeface="Arial"/>
            </a:rPr>
            <a:t>首页</a:t>
          </a:r>
          <a:endParaRPr lang="en-US" altLang="zh-CN" sz="1100" b="1" i="0" strike="noStrike">
            <a:solidFill>
              <a:srgbClr val="FFFFFF"/>
            </a:solidFill>
            <a:latin typeface="Arial"/>
            <a:cs typeface="Arial"/>
          </a:endParaRPr>
        </a:p>
      </xdr:txBody>
    </xdr:sp>
    <xdr:clientData fPrintsWithSheet="0"/>
  </xdr:twoCellAnchor>
  <xdr:twoCellAnchor>
    <xdr:from>
      <xdr:col>12</xdr:col>
      <xdr:colOff>0</xdr:colOff>
      <xdr:row>0</xdr:row>
      <xdr:rowOff>0</xdr:rowOff>
    </xdr:from>
    <xdr:to>
      <xdr:col>14</xdr:col>
      <xdr:colOff>0</xdr:colOff>
      <xdr:row>1</xdr:row>
      <xdr:rowOff>0</xdr:rowOff>
    </xdr:to>
    <xdr:sp macro="" textlink="">
      <xdr:nvSpPr>
        <xdr:cNvPr id="4" name="Rectangle 57"/>
        <xdr:cNvSpPr>
          <a:spLocks noChangeArrowheads="1"/>
        </xdr:cNvSpPr>
      </xdr:nvSpPr>
      <xdr:spPr bwMode="auto">
        <a:xfrm>
          <a:off x="9829800" y="0"/>
          <a:ext cx="1752600" cy="2514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r" rtl="1">
            <a:defRPr sz="1000"/>
          </a:pPr>
          <a:r>
            <a:rPr lang="zh-CN" altLang="en-US" sz="1200" b="1" i="0" strike="noStrike">
              <a:solidFill>
                <a:srgbClr val="648EB0"/>
              </a:solidFill>
              <a:latin typeface="微软雅黑" pitchFamily="34" charset="-122"/>
              <a:ea typeface="微软雅黑" pitchFamily="34" charset="-122"/>
              <a:cs typeface="Arial"/>
            </a:rPr>
            <a:t>制作：小角色</a:t>
          </a:r>
          <a:endParaRPr lang="en-US" altLang="zh-CN" sz="1200" b="1" i="0" strike="noStrike">
            <a:solidFill>
              <a:srgbClr val="648EB0"/>
            </a:solidFill>
            <a:latin typeface="微软雅黑" pitchFamily="34" charset="-122"/>
            <a:ea typeface="微软雅黑" pitchFamily="34" charset="-122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21"/>
  <sheetViews>
    <sheetView showGridLines="0" workbookViewId="0"/>
  </sheetViews>
  <sheetFormatPr defaultRowHeight="19.95" customHeight="1"/>
  <cols>
    <col min="1" max="1" width="2.77734375" style="1" customWidth="1"/>
    <col min="2" max="14" width="12.77734375" style="1" customWidth="1"/>
    <col min="15" max="16384" width="8.88671875" style="1"/>
  </cols>
  <sheetData>
    <row r="1" spans="3:11" ht="19.95" customHeight="1">
      <c r="C1" s="79"/>
      <c r="D1" s="79"/>
      <c r="E1" s="79"/>
      <c r="F1" s="79"/>
      <c r="G1" s="79"/>
      <c r="H1" s="79"/>
      <c r="I1" s="79"/>
      <c r="J1" s="79"/>
      <c r="K1" s="79"/>
    </row>
    <row r="2" spans="3:11" ht="19.95" customHeight="1">
      <c r="C2" s="50" t="s">
        <v>324</v>
      </c>
      <c r="D2" s="84" t="s">
        <v>314</v>
      </c>
      <c r="E2" s="85"/>
      <c r="F2" s="86"/>
    </row>
    <row r="3" spans="3:11" ht="19.95" customHeight="1">
      <c r="C3" s="49" t="s">
        <v>375</v>
      </c>
      <c r="D3" s="87">
        <f ca="1">NOW()</f>
        <v>44390.548631134261</v>
      </c>
      <c r="E3" s="88"/>
      <c r="F3" s="51"/>
      <c r="H3" s="30"/>
    </row>
    <row r="6" spans="3:11" ht="19.95" customHeight="1">
      <c r="C6" s="80" t="s">
        <v>320</v>
      </c>
      <c r="D6" s="82" t="s">
        <v>325</v>
      </c>
      <c r="E6" s="83" t="s">
        <v>327</v>
      </c>
      <c r="F6" s="83"/>
      <c r="H6" s="81" t="s">
        <v>315</v>
      </c>
      <c r="I6" s="91" t="s">
        <v>326</v>
      </c>
      <c r="J6" s="90" t="s">
        <v>327</v>
      </c>
      <c r="K6" s="90"/>
    </row>
    <row r="7" spans="3:11" ht="19.95" customHeight="1">
      <c r="C7" s="80"/>
      <c r="D7" s="82"/>
      <c r="E7" s="83"/>
      <c r="F7" s="83"/>
      <c r="H7" s="81"/>
      <c r="I7" s="91"/>
      <c r="J7" s="90"/>
      <c r="K7" s="90"/>
    </row>
    <row r="8" spans="3:11" ht="19.95" customHeight="1">
      <c r="C8" s="80" t="s">
        <v>321</v>
      </c>
      <c r="D8" s="82" t="s">
        <v>326</v>
      </c>
      <c r="E8" s="83" t="s">
        <v>327</v>
      </c>
      <c r="F8" s="83"/>
      <c r="H8" s="81" t="s">
        <v>316</v>
      </c>
      <c r="I8" s="91" t="s">
        <v>326</v>
      </c>
      <c r="J8" s="90" t="s">
        <v>327</v>
      </c>
      <c r="K8" s="90"/>
    </row>
    <row r="9" spans="3:11" ht="19.95" customHeight="1">
      <c r="C9" s="80"/>
      <c r="D9" s="82"/>
      <c r="E9" s="83"/>
      <c r="F9" s="83"/>
      <c r="H9" s="81"/>
      <c r="I9" s="91"/>
      <c r="J9" s="90"/>
      <c r="K9" s="90"/>
    </row>
    <row r="10" spans="3:11" ht="19.95" customHeight="1">
      <c r="C10" s="80" t="s">
        <v>322</v>
      </c>
      <c r="D10" s="82" t="s">
        <v>326</v>
      </c>
      <c r="E10" s="83" t="s">
        <v>327</v>
      </c>
      <c r="F10" s="83"/>
      <c r="H10" s="81" t="s">
        <v>317</v>
      </c>
      <c r="I10" s="91" t="s">
        <v>326</v>
      </c>
      <c r="J10" s="90" t="s">
        <v>327</v>
      </c>
      <c r="K10" s="90"/>
    </row>
    <row r="11" spans="3:11" ht="19.95" customHeight="1">
      <c r="C11" s="80"/>
      <c r="D11" s="82"/>
      <c r="E11" s="83"/>
      <c r="F11" s="83"/>
      <c r="H11" s="81"/>
      <c r="I11" s="91"/>
      <c r="J11" s="90"/>
      <c r="K11" s="90"/>
    </row>
    <row r="12" spans="3:11" ht="19.95" customHeight="1">
      <c r="C12" s="80" t="s">
        <v>323</v>
      </c>
      <c r="D12" s="82" t="s">
        <v>326</v>
      </c>
      <c r="E12" s="83" t="s">
        <v>327</v>
      </c>
      <c r="F12" s="83"/>
      <c r="H12" s="81" t="s">
        <v>318</v>
      </c>
      <c r="I12" s="91" t="s">
        <v>326</v>
      </c>
      <c r="J12" s="90" t="s">
        <v>327</v>
      </c>
      <c r="K12" s="90"/>
    </row>
    <row r="13" spans="3:11" ht="19.95" customHeight="1">
      <c r="C13" s="80"/>
      <c r="D13" s="82"/>
      <c r="E13" s="83"/>
      <c r="F13" s="83"/>
      <c r="H13" s="81"/>
      <c r="I13" s="91"/>
      <c r="J13" s="90"/>
      <c r="K13" s="90"/>
    </row>
    <row r="14" spans="3:11" ht="19.95" customHeight="1">
      <c r="C14" s="80" t="s">
        <v>319</v>
      </c>
      <c r="D14" s="82" t="s">
        <v>326</v>
      </c>
      <c r="E14" s="83" t="s">
        <v>327</v>
      </c>
      <c r="F14" s="83"/>
      <c r="H14" s="81" t="s">
        <v>339</v>
      </c>
      <c r="I14" s="91" t="s">
        <v>340</v>
      </c>
      <c r="J14" s="90" t="s">
        <v>327</v>
      </c>
      <c r="K14" s="90"/>
    </row>
    <row r="15" spans="3:11" ht="19.95" customHeight="1">
      <c r="C15" s="80"/>
      <c r="D15" s="82"/>
      <c r="E15" s="83"/>
      <c r="F15" s="83"/>
      <c r="H15" s="81"/>
      <c r="I15" s="91"/>
      <c r="J15" s="90"/>
      <c r="K15" s="90"/>
    </row>
    <row r="16" spans="3:11" ht="19.95" customHeight="1">
      <c r="C16" s="34"/>
      <c r="D16" s="31"/>
      <c r="E16" s="31"/>
      <c r="F16" s="31"/>
      <c r="H16" s="35"/>
      <c r="I16" s="32"/>
      <c r="J16" s="32"/>
      <c r="K16" s="32"/>
    </row>
    <row r="18" spans="3:11" ht="19.95" customHeight="1">
      <c r="C18" s="64" t="s">
        <v>399</v>
      </c>
      <c r="D18" s="89" t="s">
        <v>394</v>
      </c>
      <c r="E18" s="89"/>
      <c r="F18" s="89"/>
      <c r="G18" s="89"/>
      <c r="H18" s="89"/>
      <c r="I18" s="89"/>
      <c r="J18" s="89"/>
      <c r="K18" s="89"/>
    </row>
    <row r="19" spans="3:11" ht="19.95" customHeight="1">
      <c r="C19" s="64" t="s">
        <v>400</v>
      </c>
      <c r="D19" s="89" t="s">
        <v>398</v>
      </c>
      <c r="E19" s="89"/>
      <c r="F19" s="89"/>
      <c r="G19" s="89"/>
      <c r="H19" s="89"/>
      <c r="I19" s="89"/>
      <c r="J19" s="89"/>
      <c r="K19" s="89"/>
    </row>
    <row r="20" spans="3:11" ht="19.95" customHeight="1">
      <c r="C20" s="64" t="s">
        <v>396</v>
      </c>
      <c r="D20" s="89" t="s">
        <v>395</v>
      </c>
      <c r="E20" s="89"/>
      <c r="F20" s="89"/>
      <c r="G20" s="89"/>
      <c r="H20" s="89"/>
      <c r="I20" s="89"/>
      <c r="J20" s="89"/>
      <c r="K20" s="89"/>
    </row>
    <row r="21" spans="3:11" ht="19.95" customHeight="1">
      <c r="C21" s="64" t="s">
        <v>397</v>
      </c>
      <c r="D21" s="65">
        <v>504809655</v>
      </c>
    </row>
  </sheetData>
  <mergeCells count="36">
    <mergeCell ref="D20:K20"/>
    <mergeCell ref="D19:K19"/>
    <mergeCell ref="J14:K15"/>
    <mergeCell ref="E6:F7"/>
    <mergeCell ref="E8:F9"/>
    <mergeCell ref="E10:F11"/>
    <mergeCell ref="J12:K13"/>
    <mergeCell ref="J10:K11"/>
    <mergeCell ref="J8:K9"/>
    <mergeCell ref="J6:K7"/>
    <mergeCell ref="I6:I7"/>
    <mergeCell ref="I8:I9"/>
    <mergeCell ref="I10:I11"/>
    <mergeCell ref="I12:I13"/>
    <mergeCell ref="I14:I15"/>
    <mergeCell ref="C6:C7"/>
    <mergeCell ref="C8:C9"/>
    <mergeCell ref="C10:C11"/>
    <mergeCell ref="D3:E3"/>
    <mergeCell ref="D18:K18"/>
    <mergeCell ref="C1:K1"/>
    <mergeCell ref="C14:C15"/>
    <mergeCell ref="H14:H15"/>
    <mergeCell ref="D6:D7"/>
    <mergeCell ref="D8:D9"/>
    <mergeCell ref="D10:D11"/>
    <mergeCell ref="D12:D13"/>
    <mergeCell ref="C12:C13"/>
    <mergeCell ref="H6:H7"/>
    <mergeCell ref="E12:F13"/>
    <mergeCell ref="D14:D15"/>
    <mergeCell ref="E14:F15"/>
    <mergeCell ref="H8:H9"/>
    <mergeCell ref="H10:H11"/>
    <mergeCell ref="H12:H13"/>
    <mergeCell ref="D2:F2"/>
  </mergeCells>
  <phoneticPr fontId="1" type="noConversion"/>
  <hyperlinks>
    <hyperlink ref="D6:D7" location="种植记录!A1" display="点击进入"/>
    <hyperlink ref="D8:D9" location="种植统计!A1" display="点击进入"/>
    <hyperlink ref="D10:D11" location="收获统计!A1" display="点击进入"/>
    <hyperlink ref="D12:D13" location="平均统计!A1" display="点击进入"/>
    <hyperlink ref="D14:D15" location="数据分析!A1" display="点击进入"/>
    <hyperlink ref="I6:I7" location="分解记录!A1" display="点击进入"/>
    <hyperlink ref="I8:I9" location="分解统计!A1" display="点击进入"/>
    <hyperlink ref="I10:I11" location="种子统计!A1" display="点击进入"/>
    <hyperlink ref="I12:I13" location="比例统计!A1" display="点击进入"/>
    <hyperlink ref="I14:I15" location="数据结构!A1" display="点击进入"/>
  </hyperlinks>
  <pageMargins left="0.7" right="0.7" top="0.75" bottom="0.75" header="0.3" footer="0.3"/>
  <ignoredErrors>
    <ignoredError sqref="D3" unlocked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O99"/>
  <sheetViews>
    <sheetView showGridLines="0" tabSelected="1" workbookViewId="0">
      <pane ySplit="3" topLeftCell="A16" activePane="bottomLeft" state="frozen"/>
      <selection pane="bottomLeft" activeCell="I40" sqref="I40"/>
    </sheetView>
  </sheetViews>
  <sheetFormatPr defaultColWidth="10.77734375" defaultRowHeight="13.2"/>
  <cols>
    <col min="1" max="1" width="2.77734375" style="71" customWidth="1"/>
    <col min="2" max="14" width="12.77734375" style="72" customWidth="1"/>
    <col min="15" max="15" width="10.77734375" style="71"/>
    <col min="16" max="16384" width="10.77734375" style="72"/>
  </cols>
  <sheetData>
    <row r="1" spans="2:14" ht="19.95" customHeight="1">
      <c r="D1" s="92" t="s">
        <v>401</v>
      </c>
      <c r="E1" s="92"/>
      <c r="F1" s="92"/>
      <c r="G1" s="92"/>
      <c r="H1" s="92"/>
      <c r="I1" s="92"/>
      <c r="J1" s="92"/>
      <c r="K1" s="92"/>
      <c r="L1" s="92"/>
    </row>
    <row r="2" spans="2:14" ht="19.95" customHeight="1">
      <c r="B2" s="73"/>
      <c r="C2" s="74">
        <f ca="1">NOW()</f>
        <v>44390.548631134261</v>
      </c>
      <c r="D2" s="73"/>
      <c r="E2" s="73"/>
      <c r="F2" s="73"/>
      <c r="G2" s="73"/>
      <c r="H2" s="73"/>
      <c r="I2" s="73"/>
      <c r="J2" s="73"/>
      <c r="K2" s="71"/>
      <c r="L2" s="71"/>
      <c r="M2" s="71"/>
      <c r="N2" s="71"/>
    </row>
    <row r="3" spans="2:14" ht="19.95" customHeight="1">
      <c r="B3" s="12" t="s">
        <v>205</v>
      </c>
      <c r="C3" s="8" t="s">
        <v>312</v>
      </c>
      <c r="D3" s="8" t="s">
        <v>201</v>
      </c>
      <c r="E3" s="8" t="s">
        <v>203</v>
      </c>
      <c r="F3" s="13" t="s">
        <v>206</v>
      </c>
      <c r="G3" s="13" t="s">
        <v>207</v>
      </c>
      <c r="H3" s="12" t="s">
        <v>281</v>
      </c>
      <c r="I3" s="13" t="s">
        <v>208</v>
      </c>
      <c r="J3" s="13" t="s">
        <v>209</v>
      </c>
      <c r="K3" s="2" t="s">
        <v>193</v>
      </c>
      <c r="L3" s="2" t="s">
        <v>3</v>
      </c>
      <c r="M3" s="3" t="s">
        <v>194</v>
      </c>
      <c r="N3" s="3" t="s">
        <v>117</v>
      </c>
    </row>
    <row r="4" spans="2:14">
      <c r="B4" s="66" t="s">
        <v>10</v>
      </c>
      <c r="C4" s="75" t="str">
        <f t="array" ref="C4">IFERROR(VLOOKUP(B4,数据结构!$B$5:$M$68,2,0),"")</f>
        <v>PP果</v>
      </c>
      <c r="D4" s="75" t="str">
        <f t="array" ref="D4">IFERROR(VLOOKUP(B4,数据结构!$B$5:$M$68,3,0),"")</f>
        <v>微甜、微苦、超辣</v>
      </c>
      <c r="E4" s="75" t="str">
        <f t="array" ref="E4">IFERROR(VLOOKUP(B4,数据结构!$B$5:$M$68,7,0),"")</f>
        <v>20小时</v>
      </c>
      <c r="F4" s="66">
        <v>156</v>
      </c>
      <c r="G4" s="66">
        <v>929</v>
      </c>
      <c r="H4" s="68">
        <f t="array" ref="H4">IF(IFERROR(G4/F4,"")=0,"",IFERROR(G4/F4,""))</f>
        <v>5.9551282051282053</v>
      </c>
      <c r="I4" s="69">
        <v>44325.026024074075</v>
      </c>
      <c r="J4" s="69">
        <v>44325.643995833336</v>
      </c>
      <c r="K4" s="76">
        <f t="array" ref="K4">IFERROR(MAX(I4+VLOOKUP(INDEX(种植记录!B4,MATCH(种植记录!I4,种植记录!I4,)),数据结构!$B$5:$M$68,8,0),J4+VLOOKUP(INDEX(种植记录!B4,MATCH(种植记录!I4,种植记录!I4,)),数据结构!$B$5:$M$68,9,0)),"")</f>
        <v>44326.102329166672</v>
      </c>
      <c r="L4" s="76">
        <f t="array" ref="L4">IFERROR(K4+VLOOKUP(B4,数据结构!$B$5:$M$68,10,0),"")</f>
        <v>44326.185662500007</v>
      </c>
      <c r="M4" s="76">
        <f t="array" ref="M4">IFERROR(I4+VLOOKUP(INDEX(种植记录!B4,MATCH(种植记录!I4,种植记录!I4,)),数据结构!$B$5:$M$68,11,0),"")</f>
        <v>44325.859357407411</v>
      </c>
      <c r="N4" s="76">
        <f t="array" ref="N4">IFERROR(M4+VLOOKUP(B4,数据结构!$B$5:$M$68,12,0),"")</f>
        <v>44326.192690740747</v>
      </c>
    </row>
    <row r="5" spans="2:14">
      <c r="B5" s="66" t="s">
        <v>10</v>
      </c>
      <c r="C5" s="75" t="str">
        <f t="array" ref="C5">IFERROR(VLOOKUP(B5,数据结构!$B$5:$M$68,2,0),"")</f>
        <v>PP果</v>
      </c>
      <c r="D5" s="75" t="str">
        <f t="array" ref="D5">IFERROR(VLOOKUP(B5,数据结构!$B$5:$M$68,3,0),"")</f>
        <v>微甜、微苦、超辣</v>
      </c>
      <c r="E5" s="75" t="str">
        <f t="array" ref="E5">IFERROR(VLOOKUP(B5,数据结构!$B$5:$M$68,7,0),"")</f>
        <v>20小时</v>
      </c>
      <c r="F5" s="66">
        <v>156</v>
      </c>
      <c r="G5" s="66">
        <v>925</v>
      </c>
      <c r="H5" s="68">
        <f t="array" ref="H5">IF(IFERROR(G5/F5,"")=0,"",IFERROR(G5/F5,""))</f>
        <v>5.9294871794871797</v>
      </c>
      <c r="I5" s="69">
        <v>44325.866153356481</v>
      </c>
      <c r="J5" s="69">
        <v>44326.375903703702</v>
      </c>
      <c r="K5" s="76">
        <f t="array" ref="K5">IFERROR(MAX(I5+VLOOKUP(INDEX(种植记录!B5,MATCH(种植记录!I5,种植记录!I5,)),数据结构!$B$5:$M$68,8,0),J5+VLOOKUP(INDEX(种植记录!B5,MATCH(种植记录!I5,种植记录!I5,)),数据结构!$B$5:$M$68,9,0)),"")</f>
        <v>44326.834237037037</v>
      </c>
      <c r="L5" s="76">
        <f t="array" ref="L5">IFERROR(K5+VLOOKUP(B5,数据结构!$B$5:$M$68,10,0),"")</f>
        <v>44326.917570370373</v>
      </c>
      <c r="M5" s="76">
        <f t="array" ref="M5">IFERROR(I5+VLOOKUP(INDEX(种植记录!B5,MATCH(种植记录!I5,种植记录!I5,)),数据结构!$B$5:$M$68,11,0),"")</f>
        <v>44326.699486689817</v>
      </c>
      <c r="N5" s="76">
        <f t="array" ref="N5">IFERROR(M5+VLOOKUP(B5,数据结构!$B$5:$M$68,12,0),"")</f>
        <v>44327.032820023152</v>
      </c>
    </row>
    <row r="6" spans="2:14">
      <c r="B6" s="66" t="s">
        <v>204</v>
      </c>
      <c r="C6" s="75" t="str">
        <f t="array" ref="C6">IFERROR(VLOOKUP(B6,数据结构!$B$5:$M$68,2,0),"")</f>
        <v>解麻果</v>
      </c>
      <c r="D6" s="75" t="str">
        <f t="array" ref="D6">IFERROR(VLOOKUP(B6,数据结构!$B$5:$M$68,3,0),"")</f>
        <v>微辣、超辣</v>
      </c>
      <c r="E6" s="75" t="str">
        <f t="array" ref="E6">IFERROR(VLOOKUP(B6,数据结构!$B$5:$M$68,7,0),"")</f>
        <v>16小时</v>
      </c>
      <c r="F6" s="66">
        <v>95</v>
      </c>
      <c r="G6" s="66">
        <v>431</v>
      </c>
      <c r="H6" s="68">
        <f t="array" ref="H6">IF(IFERROR(G6/F6,"")=0,"",IFERROR(G6/F6,""))</f>
        <v>4.5368421052631582</v>
      </c>
      <c r="I6" s="69">
        <v>44326.990203009256</v>
      </c>
      <c r="J6" s="69">
        <v>44327.26269664352</v>
      </c>
      <c r="K6" s="76">
        <f t="array" ref="K6">IFERROR(MAX(I6+VLOOKUP(INDEX(种植记录!B6,MATCH(种植记录!I6,种植记录!I6,)),数据结构!$B$5:$M$68,8,0),J6+VLOOKUP(INDEX(种植记录!B6,MATCH(种植记录!I6,种植记录!I6,)),数据结构!$B$5:$M$68,9,0)),"")</f>
        <v>44327.721029976856</v>
      </c>
      <c r="L6" s="76">
        <f t="array" ref="L6">IFERROR(K6+VLOOKUP(B6,数据结构!$B$5:$M$68,10,0),"")</f>
        <v>44327.804363310192</v>
      </c>
      <c r="M6" s="76">
        <f t="array" ref="M6">IFERROR(I6+VLOOKUP(INDEX(种植记录!B6,MATCH(种植记录!I6,种植记录!I6,)),数据结构!$B$5:$M$68,11,0),"")</f>
        <v>44327.65686967592</v>
      </c>
      <c r="N6" s="76">
        <f t="array" ref="N6">IFERROR(M6+VLOOKUP(B6,数据结构!$B$5:$M$68,12,0),"")</f>
        <v>44327.990203009256</v>
      </c>
    </row>
    <row r="7" spans="2:14">
      <c r="B7" s="66" t="s">
        <v>4</v>
      </c>
      <c r="C7" s="75" t="str">
        <f t="array" ref="C7">IFERROR(VLOOKUP(B7,数据结构!$B$5:$M$68,2,0),"")</f>
        <v>解毒果</v>
      </c>
      <c r="D7" s="75" t="str">
        <f t="array" ref="D7">IFERROR(VLOOKUP(B7,数据结构!$B$5:$M$68,3,0),"")</f>
        <v>微甜、超甜</v>
      </c>
      <c r="E7" s="75" t="str">
        <f t="array" ref="E7">IFERROR(VLOOKUP(B7,数据结构!$B$5:$M$68,7,0),"")</f>
        <v>16小时</v>
      </c>
      <c r="F7" s="66">
        <v>47</v>
      </c>
      <c r="G7" s="66">
        <v>206</v>
      </c>
      <c r="H7" s="68">
        <f t="array" ref="H7">IF(IFERROR(G7/F7,"")=0,"",IFERROR(G7/F7,""))</f>
        <v>4.3829787234042552</v>
      </c>
      <c r="I7" s="69">
        <v>44326.991324884257</v>
      </c>
      <c r="J7" s="69">
        <v>44327.264259837961</v>
      </c>
      <c r="K7" s="76">
        <f t="array" ref="K7">IFERROR(MAX(I7+VLOOKUP(INDEX(种植记录!B7,MATCH(种植记录!I7,种植记录!I7,)),数据结构!$B$5:$M$68,8,0),J7+VLOOKUP(INDEX(种植记录!B7,MATCH(种植记录!I7,种植记录!I7,)),数据结构!$B$5:$M$68,9,0)),"")</f>
        <v>44327.722593171296</v>
      </c>
      <c r="L7" s="76">
        <f t="array" ref="L7">IFERROR(K7+VLOOKUP(B7,数据结构!$B$5:$M$68,10,0),"")</f>
        <v>44327.805926504632</v>
      </c>
      <c r="M7" s="76">
        <f t="array" ref="M7">IFERROR(I7+VLOOKUP(INDEX(种植记录!B7,MATCH(种植记录!I7,种植记录!I7,)),数据结构!$B$5:$M$68,11,0),"")</f>
        <v>44327.657991550921</v>
      </c>
      <c r="N7" s="76">
        <f t="array" ref="N7">IFERROR(M7+VLOOKUP(B7,数据结构!$B$5:$M$68,12,0),"")</f>
        <v>44327.991324884257</v>
      </c>
    </row>
    <row r="8" spans="2:14">
      <c r="B8" s="66" t="s">
        <v>198</v>
      </c>
      <c r="C8" s="75" t="str">
        <f t="array" ref="C8">IFERROR(VLOOKUP(B8,数据结构!$B$5:$M$68,2,0),"")</f>
        <v>烧伤果</v>
      </c>
      <c r="D8" s="75" t="str">
        <f t="array" ref="D8">IFERROR(VLOOKUP(B8,数据结构!$B$5:$M$68,3,0),"")</f>
        <v>微苦、超苦</v>
      </c>
      <c r="E8" s="75" t="str">
        <f t="array" ref="E8">IFERROR(VLOOKUP(B8,数据结构!$B$5:$M$68,7,0),"")</f>
        <v>16小时</v>
      </c>
      <c r="F8" s="66">
        <v>47</v>
      </c>
      <c r="G8" s="66">
        <v>213</v>
      </c>
      <c r="H8" s="68">
        <f t="array" ref="H8">IF(IFERROR(G8/F8,"")=0,"",IFERROR(G8/F8,""))</f>
        <v>4.5319148936170217</v>
      </c>
      <c r="I8" s="69">
        <v>44327.024119097223</v>
      </c>
      <c r="J8" s="69">
        <v>44327.268857870367</v>
      </c>
      <c r="K8" s="76">
        <f t="array" ref="K8">IFERROR(MAX(I8+VLOOKUP(INDEX(种植记录!B8,MATCH(种植记录!I8,种植记录!I8,)),数据结构!$B$5:$M$68,8,0),J8+VLOOKUP(INDEX(种植记录!B8,MATCH(种植记录!I8,种植记录!I8,)),数据结构!$B$5:$M$68,9,0)),"")</f>
        <v>44327.727191203703</v>
      </c>
      <c r="L8" s="76">
        <f t="array" ref="L8">IFERROR(K8+VLOOKUP(B8,数据结构!$B$5:$M$68,10,0),"")</f>
        <v>44327.810524537039</v>
      </c>
      <c r="M8" s="76">
        <f t="array" ref="M8">IFERROR(I8+VLOOKUP(INDEX(种植记录!B8,MATCH(种植记录!I8,种植记录!I8,)),数据结构!$B$5:$M$68,11,0),"")</f>
        <v>44327.690785763887</v>
      </c>
      <c r="N8" s="76">
        <f t="array" ref="N8">IFERROR(M8+VLOOKUP(B8,数据结构!$B$5:$M$68,12,0),"")</f>
        <v>44328.024119097223</v>
      </c>
    </row>
    <row r="9" spans="2:14">
      <c r="B9" s="66" t="s">
        <v>204</v>
      </c>
      <c r="C9" s="75" t="str">
        <f t="array" ref="C9">IFERROR(VLOOKUP(B9,数据结构!$B$5:$M$68,2,0),"")</f>
        <v>解麻果</v>
      </c>
      <c r="D9" s="75" t="str">
        <f t="array" ref="D9">IFERROR(VLOOKUP(B9,数据结构!$B$5:$M$68,3,0),"")</f>
        <v>微辣、超辣</v>
      </c>
      <c r="E9" s="75" t="str">
        <f t="array" ref="E9">IFERROR(VLOOKUP(B9,数据结构!$B$5:$M$68,7,0),"")</f>
        <v>16小时</v>
      </c>
      <c r="F9" s="66">
        <v>95</v>
      </c>
      <c r="G9" s="66">
        <v>421</v>
      </c>
      <c r="H9" s="68">
        <f t="array" ref="H9">IF(IFERROR(G9/F9,"")=0,"",IFERROR(G9/F9,""))</f>
        <v>4.4315789473684211</v>
      </c>
      <c r="I9" s="69">
        <v>44327.741470023146</v>
      </c>
      <c r="J9" s="69">
        <v>44327.997546643521</v>
      </c>
      <c r="K9" s="76">
        <f t="array" ref="K9">IFERROR(MAX(I9+VLOOKUP(INDEX(种植记录!B9,MATCH(种植记录!I9,种植记录!I9,)),数据结构!$B$5:$M$68,8,0),J9+VLOOKUP(INDEX(种植记录!B9,MATCH(种植记录!I9,种植记录!I9,)),数据结构!$B$5:$M$68,9,0)),"")</f>
        <v>44328.455879976857</v>
      </c>
      <c r="L9" s="76">
        <f t="array" ref="L9">IFERROR(K9+VLOOKUP(B9,数据结构!$B$5:$M$68,10,0),"")</f>
        <v>44328.539213310192</v>
      </c>
      <c r="M9" s="76">
        <f t="array" ref="M9">IFERROR(I9+VLOOKUP(INDEX(种植记录!B9,MATCH(种植记录!I9,种植记录!I9,)),数据结构!$B$5:$M$68,11,0),"")</f>
        <v>44328.40813668981</v>
      </c>
      <c r="N9" s="76">
        <f t="array" ref="N9">IFERROR(M9+VLOOKUP(B9,数据结构!$B$5:$M$68,12,0),"")</f>
        <v>44328.741470023146</v>
      </c>
    </row>
    <row r="10" spans="2:14">
      <c r="B10" s="66" t="s">
        <v>4</v>
      </c>
      <c r="C10" s="75" t="str">
        <f t="array" ref="C10">IFERROR(VLOOKUP(B10,数据结构!$B$5:$M$68,2,0),"")</f>
        <v>解毒果</v>
      </c>
      <c r="D10" s="75" t="str">
        <f t="array" ref="D10">IFERROR(VLOOKUP(B10,数据结构!$B$5:$M$68,3,0),"")</f>
        <v>微甜、超甜</v>
      </c>
      <c r="E10" s="75" t="str">
        <f t="array" ref="E10">IFERROR(VLOOKUP(B10,数据结构!$B$5:$M$68,7,0),"")</f>
        <v>16小时</v>
      </c>
      <c r="F10" s="66">
        <v>47</v>
      </c>
      <c r="G10" s="66">
        <v>207</v>
      </c>
      <c r="H10" s="68">
        <f t="array" ref="H10">IF(IFERROR(G10/F10,"")=0,"",IFERROR(G10/F10,""))</f>
        <v>4.4042553191489358</v>
      </c>
      <c r="I10" s="69">
        <v>44327.74856388889</v>
      </c>
      <c r="J10" s="69">
        <v>44328.000750347222</v>
      </c>
      <c r="K10" s="76">
        <f t="array" ref="K10">IFERROR(MAX(I10+VLOOKUP(INDEX(种植记录!B10,MATCH(种植记录!I10,种植记录!I10,)),数据结构!$B$5:$M$68,8,0),J10+VLOOKUP(INDEX(种植记录!B10,MATCH(种植记录!I10,种植记录!I10,)),数据结构!$B$5:$M$68,9,0)),"")</f>
        <v>44328.459083680558</v>
      </c>
      <c r="L10" s="76">
        <f t="array" ref="L10">IFERROR(K10+VLOOKUP(B10,数据结构!$B$5:$M$68,10,0),"")</f>
        <v>44328.542417013894</v>
      </c>
      <c r="M10" s="76">
        <f t="array" ref="M10">IFERROR(I10+VLOOKUP(INDEX(种植记录!B10,MATCH(种植记录!I10,种植记录!I10,)),数据结构!$B$5:$M$68,11,0),"")</f>
        <v>44328.415230555554</v>
      </c>
      <c r="N10" s="76">
        <f t="array" ref="N10">IFERROR(M10+VLOOKUP(B10,数据结构!$B$5:$M$68,12,0),"")</f>
        <v>44328.74856388889</v>
      </c>
    </row>
    <row r="11" spans="2:14">
      <c r="B11" s="66" t="s">
        <v>198</v>
      </c>
      <c r="C11" s="75" t="str">
        <f t="array" ref="C11">IFERROR(VLOOKUP(B11,数据结构!$B$5:$M$68,2,0),"")</f>
        <v>烧伤果</v>
      </c>
      <c r="D11" s="75" t="str">
        <f t="array" ref="D11">IFERROR(VLOOKUP(B11,数据结构!$B$5:$M$68,3,0),"")</f>
        <v>微苦、超苦</v>
      </c>
      <c r="E11" s="75" t="str">
        <f t="array" ref="E11">IFERROR(VLOOKUP(B11,数据结构!$B$5:$M$68,7,0),"")</f>
        <v>16小时</v>
      </c>
      <c r="F11" s="66">
        <v>47</v>
      </c>
      <c r="G11" s="66">
        <v>232</v>
      </c>
      <c r="H11" s="68">
        <f t="array" ref="H11">IF(IFERROR(G11/F11,"")=0,"",IFERROR(G11/F11,""))</f>
        <v>4.9361702127659575</v>
      </c>
      <c r="I11" s="69">
        <v>44327.759408912039</v>
      </c>
      <c r="J11" s="69">
        <v>44328.00429837963</v>
      </c>
      <c r="K11" s="76">
        <f t="array" ref="K11">IFERROR(MAX(I11+VLOOKUP(INDEX(种植记录!B11,MATCH(种植记录!I11,种植记录!I11,)),数据结构!$B$5:$M$68,8,0),J11+VLOOKUP(INDEX(种植记录!B11,MATCH(种植记录!I11,种植记录!I11,)),数据结构!$B$5:$M$68,9,0)),"")</f>
        <v>44328.462631712966</v>
      </c>
      <c r="L11" s="76">
        <f t="array" ref="L11">IFERROR(K11+VLOOKUP(B11,数据结构!$B$5:$M$68,10,0),"")</f>
        <v>44328.545965046302</v>
      </c>
      <c r="M11" s="76">
        <f t="array" ref="M11">IFERROR(I11+VLOOKUP(INDEX(种植记录!B11,MATCH(种植记录!I11,种植记录!I11,)),数据结构!$B$5:$M$68,11,0),"")</f>
        <v>44328.426075578704</v>
      </c>
      <c r="N11" s="76">
        <f t="array" ref="N11">IFERROR(M11+VLOOKUP(B11,数据结构!$B$5:$M$68,12,0),"")</f>
        <v>44328.759408912039</v>
      </c>
    </row>
    <row r="12" spans="2:14">
      <c r="B12" s="66" t="s">
        <v>204</v>
      </c>
      <c r="C12" s="75" t="str">
        <f t="array" ref="C12">IFERROR(VLOOKUP(B12,数据结构!$B$5:$M$68,2,0),"")</f>
        <v>解麻果</v>
      </c>
      <c r="D12" s="75" t="str">
        <f t="array" ref="D12">IFERROR(VLOOKUP(B12,数据结构!$B$5:$M$68,3,0),"")</f>
        <v>微辣、超辣</v>
      </c>
      <c r="E12" s="75" t="str">
        <f t="array" ref="E12">IFERROR(VLOOKUP(B12,数据结构!$B$5:$M$68,7,0),"")</f>
        <v>16小时</v>
      </c>
      <c r="F12" s="66">
        <v>95</v>
      </c>
      <c r="G12" s="66">
        <v>430</v>
      </c>
      <c r="H12" s="68">
        <f t="array" ref="H12">IF(IFERROR(G12/F12,"")=0,"",IFERROR(G12/F12,""))</f>
        <v>4.5263157894736841</v>
      </c>
      <c r="I12" s="69">
        <v>44327.766326157405</v>
      </c>
      <c r="J12" s="69">
        <v>44328.011355324074</v>
      </c>
      <c r="K12" s="76">
        <f t="array" ref="K12">IFERROR(MAX(I12+VLOOKUP(INDEX(种植记录!B12,MATCH(种植记录!I12,种植记录!I12,)),数据结构!$B$5:$M$68,8,0),J12+VLOOKUP(INDEX(种植记录!B12,MATCH(种植记录!I12,种植记录!I12,)),数据结构!$B$5:$M$68,9,0)),"")</f>
        <v>44328.469688657409</v>
      </c>
      <c r="L12" s="76">
        <f t="array" ref="L12">IFERROR(K12+VLOOKUP(B12,数据结构!$B$5:$M$68,10,0),"")</f>
        <v>44328.553021990745</v>
      </c>
      <c r="M12" s="76">
        <f t="array" ref="M12">IFERROR(I12+VLOOKUP(INDEX(种植记录!B12,MATCH(种植记录!I12,种植记录!I12,)),数据结构!$B$5:$M$68,11,0),"")</f>
        <v>44328.43299282407</v>
      </c>
      <c r="N12" s="76">
        <f t="array" ref="N12">IFERROR(M12+VLOOKUP(B12,数据结构!$B$5:$M$68,12,0),"")</f>
        <v>44328.766326157405</v>
      </c>
    </row>
    <row r="13" spans="2:14">
      <c r="B13" s="66" t="s">
        <v>4</v>
      </c>
      <c r="C13" s="75" t="str">
        <f t="array" ref="C13">IFERROR(VLOOKUP(B13,数据结构!$B$5:$M$68,2,0),"")</f>
        <v>解毒果</v>
      </c>
      <c r="D13" s="75" t="str">
        <f t="array" ref="D13">IFERROR(VLOOKUP(B13,数据结构!$B$5:$M$68,3,0),"")</f>
        <v>微甜、超甜</v>
      </c>
      <c r="E13" s="75" t="str">
        <f t="array" ref="E13">IFERROR(VLOOKUP(B13,数据结构!$B$5:$M$68,7,0),"")</f>
        <v>16小时</v>
      </c>
      <c r="F13" s="66">
        <v>47</v>
      </c>
      <c r="G13" s="66">
        <v>220</v>
      </c>
      <c r="H13" s="68">
        <f t="array" ref="H13">IF(IFERROR(G13/F13,"")=0,"",IFERROR(G13/F13,""))</f>
        <v>4.6808510638297873</v>
      </c>
      <c r="I13" s="69">
        <v>44327.77320787037</v>
      </c>
      <c r="J13" s="69">
        <v>44328.015703935183</v>
      </c>
      <c r="K13" s="76">
        <f t="array" ref="K13">IFERROR(MAX(I13+VLOOKUP(INDEX(种植记录!B13,MATCH(种植记录!I13,种植记录!I13,)),数据结构!$B$5:$M$68,8,0),J13+VLOOKUP(INDEX(种植记录!B13,MATCH(种植记录!I13,种植记录!I13,)),数据结构!$B$5:$M$68,9,0)),"")</f>
        <v>44328.474037268519</v>
      </c>
      <c r="L13" s="76">
        <f t="array" ref="L13">IFERROR(K13+VLOOKUP(B13,数据结构!$B$5:$M$68,10,0),"")</f>
        <v>44328.557370601855</v>
      </c>
      <c r="M13" s="76">
        <f t="array" ref="M13">IFERROR(I13+VLOOKUP(INDEX(种植记录!B13,MATCH(种植记录!I13,种植记录!I13,)),数据结构!$B$5:$M$68,11,0),"")</f>
        <v>44328.439874537034</v>
      </c>
      <c r="N13" s="76">
        <f t="array" ref="N13">IFERROR(M13+VLOOKUP(B13,数据结构!$B$5:$M$68,12,0),"")</f>
        <v>44328.77320787037</v>
      </c>
    </row>
    <row r="14" spans="2:14">
      <c r="B14" s="66" t="s">
        <v>198</v>
      </c>
      <c r="C14" s="75" t="str">
        <f t="array" ref="C14">IFERROR(VLOOKUP(B14,数据结构!$B$5:$M$68,2,0),"")</f>
        <v>烧伤果</v>
      </c>
      <c r="D14" s="75" t="str">
        <f t="array" ref="D14">IFERROR(VLOOKUP(B14,数据结构!$B$5:$M$68,3,0),"")</f>
        <v>微苦、超苦</v>
      </c>
      <c r="E14" s="75" t="str">
        <f t="array" ref="E14">IFERROR(VLOOKUP(B14,数据结构!$B$5:$M$68,7,0),"")</f>
        <v>16小时</v>
      </c>
      <c r="F14" s="66">
        <v>47</v>
      </c>
      <c r="G14" s="66">
        <v>221</v>
      </c>
      <c r="H14" s="68">
        <f t="array" ref="H14">IF(IFERROR(G14/F14,"")=0,"",IFERROR(G14/F14,""))</f>
        <v>4.7021276595744679</v>
      </c>
      <c r="I14" s="69">
        <v>44327.775332175923</v>
      </c>
      <c r="J14" s="69">
        <v>44328.018640856484</v>
      </c>
      <c r="K14" s="76">
        <f t="array" ref="K14">IFERROR(MAX(I14+VLOOKUP(INDEX(种植记录!B14,MATCH(种植记录!I14,种植记录!I14,)),数据结构!$B$5:$M$68,8,0),J14+VLOOKUP(INDEX(种植记录!B14,MATCH(种植记录!I14,种植记录!I14,)),数据结构!$B$5:$M$68,9,0)),"")</f>
        <v>44328.47697418982</v>
      </c>
      <c r="L14" s="76">
        <f t="array" ref="L14">IFERROR(K14+VLOOKUP(B14,数据结构!$B$5:$M$68,10,0),"")</f>
        <v>44328.560307523156</v>
      </c>
      <c r="M14" s="76">
        <f t="array" ref="M14">IFERROR(I14+VLOOKUP(INDEX(种植记录!B14,MATCH(种植记录!I14,种植记录!I14,)),数据结构!$B$5:$M$68,11,0),"")</f>
        <v>44328.441998842587</v>
      </c>
      <c r="N14" s="76">
        <f t="array" ref="N14">IFERROR(M14+VLOOKUP(B14,数据结构!$B$5:$M$68,12,0),"")</f>
        <v>44328.775332175923</v>
      </c>
    </row>
    <row r="15" spans="2:14">
      <c r="B15" s="66" t="s">
        <v>10</v>
      </c>
      <c r="C15" s="75" t="str">
        <f t="array" ref="C15">IFERROR(VLOOKUP(B15,数据结构!$B$5:$M$68,2,0),"")</f>
        <v>PP果</v>
      </c>
      <c r="D15" s="75" t="str">
        <f t="array" ref="D15">IFERROR(VLOOKUP(B15,数据结构!$B$5:$M$68,3,0),"")</f>
        <v>微甜、微苦、超辣</v>
      </c>
      <c r="E15" s="75" t="str">
        <f t="array" ref="E15">IFERROR(VLOOKUP(B15,数据结构!$B$5:$M$68,7,0),"")</f>
        <v>20小时</v>
      </c>
      <c r="F15" s="66">
        <v>130</v>
      </c>
      <c r="G15" s="66">
        <v>782</v>
      </c>
      <c r="H15" s="68">
        <f t="array" ref="H15">IF(IFERROR(G15/F15,"")=0,"",IFERROR(G15/F15,""))</f>
        <v>6.0153846153846153</v>
      </c>
      <c r="I15" s="69">
        <v>44328.673365162038</v>
      </c>
      <c r="J15" s="69">
        <v>44329.42828738426</v>
      </c>
      <c r="K15" s="76">
        <f t="array" ref="K15">IFERROR(MAX(I15+VLOOKUP(INDEX(种植记录!B15,MATCH(种植记录!I15,种植记录!I15,)),数据结构!$B$5:$M$68,8,0),J15+VLOOKUP(INDEX(种植记录!B15,MATCH(种植记录!I15,种植记录!I15,)),数据结构!$B$5:$M$68,9,0)),"")</f>
        <v>44329.886620717596</v>
      </c>
      <c r="L15" s="76">
        <f t="array" ref="L15">IFERROR(K15+VLOOKUP(B15,数据结构!$B$5:$M$68,10,0),"")</f>
        <v>44329.969954050932</v>
      </c>
      <c r="M15" s="76">
        <f t="array" ref="M15">IFERROR(I15+VLOOKUP(INDEX(种植记录!B15,MATCH(种植记录!I15,种植记录!I15,)),数据结构!$B$5:$M$68,11,0),"")</f>
        <v>44329.506698495374</v>
      </c>
      <c r="N15" s="76">
        <f t="array" ref="N15">IFERROR(M15+VLOOKUP(B15,数据结构!$B$5:$M$68,12,0),"")</f>
        <v>44329.840031828709</v>
      </c>
    </row>
    <row r="16" spans="2:14">
      <c r="B16" s="66" t="s">
        <v>10</v>
      </c>
      <c r="C16" s="75" t="str">
        <f t="array" ref="C16">IFERROR(VLOOKUP(B16,数据结构!$B$5:$M$68,2,0),"")</f>
        <v>PP果</v>
      </c>
      <c r="D16" s="75" t="str">
        <f t="array" ref="D16">IFERROR(VLOOKUP(B16,数据结构!$B$5:$M$68,3,0),"")</f>
        <v>微甜、微苦、超辣</v>
      </c>
      <c r="E16" s="75" t="str">
        <f t="array" ref="E16">IFERROR(VLOOKUP(B16,数据结构!$B$5:$M$68,7,0),"")</f>
        <v>20小时</v>
      </c>
      <c r="F16" s="66">
        <v>137</v>
      </c>
      <c r="G16" s="66">
        <v>830</v>
      </c>
      <c r="H16" s="68">
        <f t="array" ref="H16">IF(IFERROR(G16/F16,"")=0,"",IFERROR(G16/F16,""))</f>
        <v>6.0583941605839415</v>
      </c>
      <c r="I16" s="69">
        <v>44328.678860185188</v>
      </c>
      <c r="J16" s="69">
        <v>44329.435054398149</v>
      </c>
      <c r="K16" s="76">
        <f t="array" ref="K16">IFERROR(MAX(I16+VLOOKUP(INDEX(种植记录!B16,MATCH(种植记录!I16,种植记录!I16,)),数据结构!$B$5:$M$68,8,0),J16+VLOOKUP(INDEX(种植记录!B16,MATCH(种植记录!I16,种植记录!I16,)),数据结构!$B$5:$M$68,9,0)),"")</f>
        <v>44329.893387731485</v>
      </c>
      <c r="L16" s="76">
        <f t="array" ref="L16">IFERROR(K16+VLOOKUP(B16,数据结构!$B$5:$M$68,10,0),"")</f>
        <v>44329.976721064821</v>
      </c>
      <c r="M16" s="76">
        <f t="array" ref="M16">IFERROR(I16+VLOOKUP(INDEX(种植记录!B16,MATCH(种植记录!I16,种植记录!I16,)),数据结构!$B$5:$M$68,11,0),"")</f>
        <v>44329.512193518523</v>
      </c>
      <c r="N16" s="76">
        <f t="array" ref="N16">IFERROR(M16+VLOOKUP(B16,数据结构!$B$5:$M$68,12,0),"")</f>
        <v>44329.845526851859</v>
      </c>
    </row>
    <row r="17" spans="2:14">
      <c r="B17" s="66" t="s">
        <v>204</v>
      </c>
      <c r="C17" s="75" t="str">
        <f t="array" ref="C17">IFERROR(VLOOKUP(B17,数据结构!$B$5:$M$68,2,0),"")</f>
        <v>解麻果</v>
      </c>
      <c r="D17" s="75" t="str">
        <f t="array" ref="D17">IFERROR(VLOOKUP(B17,数据结构!$B$5:$M$68,3,0),"")</f>
        <v>微辣、超辣</v>
      </c>
      <c r="E17" s="75" t="str">
        <f t="array" ref="E17">IFERROR(VLOOKUP(B17,数据结构!$B$5:$M$68,7,0),"")</f>
        <v>16小时</v>
      </c>
      <c r="F17" s="66">
        <v>159</v>
      </c>
      <c r="G17" s="66">
        <v>711</v>
      </c>
      <c r="H17" s="68">
        <f t="array" ref="H17">IF(IFERROR(G17/F17,"")=0,"",IFERROR(G17/F17,""))</f>
        <v>4.4716981132075473</v>
      </c>
      <c r="I17" s="69">
        <v>44329.798607986108</v>
      </c>
      <c r="J17" s="69">
        <v>44330.048087615738</v>
      </c>
      <c r="K17" s="76">
        <f t="array" ref="K17">IFERROR(MAX(I17+VLOOKUP(INDEX(种植记录!B17,MATCH(种植记录!I17,种植记录!I17,)),数据结构!$B$5:$M$68,8,0),J17+VLOOKUP(INDEX(种植记录!B17,MATCH(种植记录!I17,种植记录!I17,)),数据结构!$B$5:$M$68,9,0)),"")</f>
        <v>44330.506420949074</v>
      </c>
      <c r="L17" s="76">
        <f t="array" ref="L17">IFERROR(K17+VLOOKUP(B17,数据结构!$B$5:$M$68,10,0),"")</f>
        <v>44330.58975428241</v>
      </c>
      <c r="M17" s="76">
        <f t="array" ref="M17">IFERROR(I17+VLOOKUP(INDEX(种植记录!B17,MATCH(种植记录!I17,种植记录!I17,)),数据结构!$B$5:$M$68,11,0),"")</f>
        <v>44330.465274652772</v>
      </c>
      <c r="N17" s="76">
        <f t="array" ref="N17">IFERROR(M17+VLOOKUP(B17,数据结构!$B$5:$M$68,12,0),"")</f>
        <v>44330.798607986108</v>
      </c>
    </row>
    <row r="18" spans="2:14">
      <c r="B18" s="66" t="s">
        <v>4</v>
      </c>
      <c r="C18" s="75" t="str">
        <f t="array" ref="C18">IFERROR(VLOOKUP(B18,数据结构!$B$5:$M$68,2,0),"")</f>
        <v>解毒果</v>
      </c>
      <c r="D18" s="75" t="str">
        <f t="array" ref="D18">IFERROR(VLOOKUP(B18,数据结构!$B$5:$M$68,3,0),"")</f>
        <v>微甜、超甜</v>
      </c>
      <c r="E18" s="75" t="str">
        <f t="array" ref="E18">IFERROR(VLOOKUP(B18,数据结构!$B$5:$M$68,7,0),"")</f>
        <v>16小时</v>
      </c>
      <c r="F18" s="66">
        <v>90</v>
      </c>
      <c r="G18" s="66">
        <v>403</v>
      </c>
      <c r="H18" s="68">
        <f t="array" ref="H18">IF(IFERROR(G18/F18,"")=0,"",IFERROR(G18/F18,""))</f>
        <v>4.4777777777777779</v>
      </c>
      <c r="I18" s="69">
        <v>44329.803113888891</v>
      </c>
      <c r="J18" s="69">
        <v>44330.056434375001</v>
      </c>
      <c r="K18" s="76">
        <f t="array" ref="K18">IFERROR(MAX(I18+VLOOKUP(INDEX(种植记录!B18,MATCH(种植记录!I18,种植记录!I18,)),数据结构!$B$5:$M$68,8,0),J18+VLOOKUP(INDEX(种植记录!B18,MATCH(种植记录!I18,种植记录!I18,)),数据结构!$B$5:$M$68,9,0)),"")</f>
        <v>44330.514767708337</v>
      </c>
      <c r="L18" s="76">
        <f t="array" ref="L18">IFERROR(K18+VLOOKUP(B18,数据结构!$B$5:$M$68,10,0),"")</f>
        <v>44330.598101041673</v>
      </c>
      <c r="M18" s="76">
        <f t="array" ref="M18">IFERROR(I18+VLOOKUP(INDEX(种植记录!B18,MATCH(种植记录!I18,种植记录!I18,)),数据结构!$B$5:$M$68,11,0),"")</f>
        <v>44330.469780555555</v>
      </c>
      <c r="N18" s="76">
        <f t="array" ref="N18">IFERROR(M18+VLOOKUP(B18,数据结构!$B$5:$M$68,12,0),"")</f>
        <v>44330.803113888891</v>
      </c>
    </row>
    <row r="19" spans="2:14">
      <c r="B19" s="66" t="s">
        <v>198</v>
      </c>
      <c r="C19" s="75" t="str">
        <f t="array" ref="C19">IFERROR(VLOOKUP(B19,数据结构!$B$5:$M$68,2,0),"")</f>
        <v>烧伤果</v>
      </c>
      <c r="D19" s="75" t="str">
        <f t="array" ref="D19">IFERROR(VLOOKUP(B19,数据结构!$B$5:$M$68,3,0),"")</f>
        <v>微苦、超苦</v>
      </c>
      <c r="E19" s="75" t="str">
        <f t="array" ref="E19">IFERROR(VLOOKUP(B19,数据结构!$B$5:$M$68,7,0),"")</f>
        <v>16小时</v>
      </c>
      <c r="F19" s="66">
        <v>61</v>
      </c>
      <c r="G19" s="66">
        <v>270</v>
      </c>
      <c r="H19" s="68">
        <f t="array" ref="H19">IF(IFERROR(G19/F19,"")=0,"",IFERROR(G19/F19,""))</f>
        <v>4.4262295081967213</v>
      </c>
      <c r="I19" s="69">
        <v>44329.808578124997</v>
      </c>
      <c r="J19" s="69">
        <v>44330.05953726852</v>
      </c>
      <c r="K19" s="76">
        <f t="array" ref="K19">IFERROR(MAX(I19+VLOOKUP(INDEX(种植记录!B19,MATCH(种植记录!I19,种植记录!I19,)),数据结构!$B$5:$M$68,8,0),J19+VLOOKUP(INDEX(种植记录!B19,MATCH(种植记录!I19,种植记录!I19,)),数据结构!$B$5:$M$68,9,0)),"")</f>
        <v>44330.517870601856</v>
      </c>
      <c r="L19" s="76">
        <f t="array" ref="L19">IFERROR(K19+VLOOKUP(B19,数据结构!$B$5:$M$68,10,0),"")</f>
        <v>44330.601203935192</v>
      </c>
      <c r="M19" s="76">
        <f t="array" ref="M19">IFERROR(I19+VLOOKUP(INDEX(种植记录!B19,MATCH(种植记录!I19,种植记录!I19,)),数据结构!$B$5:$M$68,11,0),"")</f>
        <v>44330.475244791662</v>
      </c>
      <c r="N19" s="76">
        <f t="array" ref="N19">IFERROR(M19+VLOOKUP(B19,数据结构!$B$5:$M$68,12,0),"")</f>
        <v>44330.808578124997</v>
      </c>
    </row>
    <row r="20" spans="2:14">
      <c r="B20" s="66" t="s">
        <v>4</v>
      </c>
      <c r="C20" s="75" t="str">
        <f t="array" ref="C20">IFERROR(VLOOKUP(B20,数据结构!$B$5:$M$68,2,0),"")</f>
        <v>解毒果</v>
      </c>
      <c r="D20" s="75" t="str">
        <f t="array" ref="D20">IFERROR(VLOOKUP(B20,数据结构!$B$5:$M$68,3,0),"")</f>
        <v>微甜、超甜</v>
      </c>
      <c r="E20" s="75" t="str">
        <f t="array" ref="E20">IFERROR(VLOOKUP(B20,数据结构!$B$5:$M$68,7,0),"")</f>
        <v>16小时</v>
      </c>
      <c r="F20" s="66">
        <v>156</v>
      </c>
      <c r="G20" s="66">
        <v>712</v>
      </c>
      <c r="H20" s="68">
        <f t="array" ref="H20">IF(IFERROR(G20/F20,"")=0,"",IFERROR(G20/F20,""))</f>
        <v>4.5641025641025639</v>
      </c>
      <c r="I20" s="69">
        <v>44330.644365162036</v>
      </c>
      <c r="J20" s="69">
        <v>44330.918731134261</v>
      </c>
      <c r="K20" s="76">
        <f t="array" ref="K20">IFERROR(MAX(I20+VLOOKUP(INDEX(种植记录!B20,MATCH(种植记录!I20,种植记录!I20,)),数据结构!$B$5:$M$68,8,0),J20+VLOOKUP(INDEX(种植记录!B20,MATCH(种植记录!I20,种植记录!I20,)),数据结构!$B$5:$M$68,9,0)),"")</f>
        <v>44331.377064467597</v>
      </c>
      <c r="L20" s="76">
        <f t="array" ref="L20">IFERROR(K20+VLOOKUP(B20,数据结构!$B$5:$M$68,10,0),"")</f>
        <v>44331.460397800933</v>
      </c>
      <c r="M20" s="76">
        <f t="array" ref="M20">IFERROR(I20+VLOOKUP(INDEX(种植记录!B20,MATCH(种植记录!I20,种植记录!I20,)),数据结构!$B$5:$M$68,11,0),"")</f>
        <v>44331.3110318287</v>
      </c>
      <c r="N20" s="76">
        <f t="array" ref="N20">IFERROR(M20+VLOOKUP(B20,数据结构!$B$5:$M$68,12,0),"")</f>
        <v>44331.644365162036</v>
      </c>
    </row>
    <row r="21" spans="2:14">
      <c r="B21" s="66" t="s">
        <v>198</v>
      </c>
      <c r="C21" s="75" t="str">
        <f t="array" ref="C21">IFERROR(VLOOKUP(B21,数据结构!$B$5:$M$68,2,0),"")</f>
        <v>烧伤果</v>
      </c>
      <c r="D21" s="75" t="str">
        <f t="array" ref="D21">IFERROR(VLOOKUP(B21,数据结构!$B$5:$M$68,3,0),"")</f>
        <v>微苦、超苦</v>
      </c>
      <c r="E21" s="75" t="str">
        <f t="array" ref="E21">IFERROR(VLOOKUP(B21,数据结构!$B$5:$M$68,7,0),"")</f>
        <v>16小时</v>
      </c>
      <c r="F21" s="66">
        <v>156</v>
      </c>
      <c r="G21" s="66">
        <v>687</v>
      </c>
      <c r="H21" s="68">
        <f t="array" ref="H21">IF(IFERROR(G21/F21,"")=0,"",IFERROR(G21/F21,""))</f>
        <v>4.4038461538461542</v>
      </c>
      <c r="I21" s="69">
        <v>44330.654614583334</v>
      </c>
      <c r="J21" s="69">
        <v>44330.934747685184</v>
      </c>
      <c r="K21" s="76">
        <f t="array" ref="K21">IFERROR(MAX(I21+VLOOKUP(INDEX(种植记录!B21,MATCH(种植记录!I21,种植记录!I21,)),数据结构!$B$5:$M$68,8,0),J21+VLOOKUP(INDEX(种植记录!B21,MATCH(种植记录!I21,种植记录!I21,)),数据结构!$B$5:$M$68,9,0)),"")</f>
        <v>44331.393081018519</v>
      </c>
      <c r="L21" s="76">
        <f t="array" ref="L21">IFERROR(K21+VLOOKUP(B21,数据结构!$B$5:$M$68,10,0),"")</f>
        <v>44331.476414351855</v>
      </c>
      <c r="M21" s="76">
        <f t="array" ref="M21">IFERROR(I21+VLOOKUP(INDEX(种植记录!B21,MATCH(种植记录!I21,种植记录!I21,)),数据结构!$B$5:$M$68,11,0),"")</f>
        <v>44331.321281249999</v>
      </c>
      <c r="N21" s="76">
        <f t="array" ref="N21">IFERROR(M21+VLOOKUP(B21,数据结构!$B$5:$M$68,12,0),"")</f>
        <v>44331.654614583334</v>
      </c>
    </row>
    <row r="22" spans="2:14">
      <c r="B22" s="66" t="s">
        <v>204</v>
      </c>
      <c r="C22" s="75" t="str">
        <f t="array" ref="C22">IFERROR(VLOOKUP(B22,数据结构!$B$5:$M$68,2,0),"")</f>
        <v>解麻果</v>
      </c>
      <c r="D22" s="75" t="str">
        <f t="array" ref="D22">IFERROR(VLOOKUP(B22,数据结构!$B$5:$M$68,3,0),"")</f>
        <v>微辣、超辣</v>
      </c>
      <c r="E22" s="75" t="str">
        <f t="array" ref="E22">IFERROR(VLOOKUP(B22,数据结构!$B$5:$M$68,7,0),"")</f>
        <v>16小时</v>
      </c>
      <c r="F22" s="66">
        <v>156</v>
      </c>
      <c r="G22" s="66">
        <v>701</v>
      </c>
      <c r="H22" s="68">
        <f t="array" ref="H22">IF(IFERROR(G22/F22,"")=0,"",IFERROR(G22/F22,""))</f>
        <v>4.4935897435897436</v>
      </c>
      <c r="I22" s="69">
        <v>44331.524675925924</v>
      </c>
      <c r="J22" s="69">
        <v>44331.794869907404</v>
      </c>
      <c r="K22" s="76">
        <f t="array" ref="K22">IFERROR(MAX(I22+VLOOKUP(INDEX(种植记录!B22,MATCH(种植记录!I22,种植记录!I22,)),数据结构!$B$5:$M$68,8,0),J22+VLOOKUP(INDEX(种植记录!B22,MATCH(种植记录!I22,种植记录!I22,)),数据结构!$B$5:$M$68,9,0)),"")</f>
        <v>44332.25320324074</v>
      </c>
      <c r="L22" s="76">
        <f t="array" ref="L22">IFERROR(K22+VLOOKUP(B22,数据结构!$B$5:$M$68,10,0),"")</f>
        <v>44332.336536574076</v>
      </c>
      <c r="M22" s="76">
        <f t="array" ref="M22">IFERROR(I22+VLOOKUP(INDEX(种植记录!B22,MATCH(种植记录!I22,种植记录!I22,)),数据结构!$B$5:$M$68,11,0),"")</f>
        <v>44332.191342592589</v>
      </c>
      <c r="N22" s="76">
        <f t="array" ref="N22">IFERROR(M22+VLOOKUP(B22,数据结构!$B$5:$M$68,12,0),"")</f>
        <v>44332.524675925924</v>
      </c>
    </row>
    <row r="23" spans="2:14">
      <c r="B23" s="66" t="s">
        <v>204</v>
      </c>
      <c r="C23" s="75" t="str">
        <f t="array" ref="C23">IFERROR(VLOOKUP(B23,数据结构!$B$5:$M$68,2,0),"")</f>
        <v>解麻果</v>
      </c>
      <c r="D23" s="75" t="str">
        <f t="array" ref="D23">IFERROR(VLOOKUP(B23,数据结构!$B$5:$M$68,3,0),"")</f>
        <v>微辣、超辣</v>
      </c>
      <c r="E23" s="75" t="str">
        <f t="array" ref="E23">IFERROR(VLOOKUP(B23,数据结构!$B$5:$M$68,7,0),"")</f>
        <v>16小时</v>
      </c>
      <c r="F23" s="66">
        <v>156</v>
      </c>
      <c r="G23" s="66">
        <v>708</v>
      </c>
      <c r="H23" s="68">
        <f t="array" ref="H23">IF(IFERROR(G23/F23,"")=0,"",IFERROR(G23/F23,""))</f>
        <v>4.5384615384615383</v>
      </c>
      <c r="I23" s="69">
        <v>44331.534536574072</v>
      </c>
      <c r="J23" s="69">
        <v>44331.802940856483</v>
      </c>
      <c r="K23" s="76">
        <f t="array" ref="K23">IFERROR(MAX(I23+VLOOKUP(INDEX(种植记录!B23,MATCH(种植记录!I23,种植记录!I23,)),数据结构!$B$5:$M$68,8,0),J23+VLOOKUP(INDEX(种植记录!B23,MATCH(种植记录!I23,种植记录!I23,)),数据结构!$B$5:$M$68,9,0)),"")</f>
        <v>44332.261274189819</v>
      </c>
      <c r="L23" s="76">
        <f t="array" ref="L23">IFERROR(K23+VLOOKUP(B23,数据结构!$B$5:$M$68,10,0),"")</f>
        <v>44332.344607523155</v>
      </c>
      <c r="M23" s="76">
        <f t="array" ref="M23">IFERROR(I23+VLOOKUP(INDEX(种植记录!B23,MATCH(种植记录!I23,种植记录!I23,)),数据结构!$B$5:$M$68,11,0),"")</f>
        <v>44332.201203240737</v>
      </c>
      <c r="N23" s="76">
        <f t="array" ref="N23">IFERROR(M23+VLOOKUP(B23,数据结构!$B$5:$M$68,12,0),"")</f>
        <v>44332.534536574072</v>
      </c>
    </row>
    <row r="24" spans="2:14">
      <c r="B24" s="66" t="s">
        <v>204</v>
      </c>
      <c r="C24" s="75" t="str">
        <f t="array" ref="C24">IFERROR(VLOOKUP(B24,数据结构!$B$5:$M$68,2,0),"")</f>
        <v>解麻果</v>
      </c>
      <c r="D24" s="75" t="str">
        <f t="array" ref="D24">IFERROR(VLOOKUP(B24,数据结构!$B$5:$M$68,3,0),"")</f>
        <v>微辣、超辣</v>
      </c>
      <c r="E24" s="75" t="str">
        <f t="array" ref="E24">IFERROR(VLOOKUP(B24,数据结构!$B$5:$M$68,7,0),"")</f>
        <v>16小时</v>
      </c>
      <c r="F24" s="66">
        <v>156</v>
      </c>
      <c r="G24" s="66">
        <v>671</v>
      </c>
      <c r="H24" s="68">
        <f t="array" ref="H24">IF(IFERROR(G24/F24,"")=0,"",IFERROR(G24/F24,""))</f>
        <v>4.3012820512820511</v>
      </c>
      <c r="I24" s="69">
        <v>44332.259735532411</v>
      </c>
      <c r="J24" s="69">
        <v>44332.534163657408</v>
      </c>
      <c r="K24" s="76">
        <f t="array" ref="K24">IFERROR(MAX(I24+VLOOKUP(INDEX(种植记录!B24,MATCH(种植记录!I24,种植记录!I24,)),数据结构!$B$5:$M$68,8,0),J24+VLOOKUP(INDEX(种植记录!B24,MATCH(种植记录!I24,种植记录!I24,)),数据结构!$B$5:$M$68,9,0)),"")</f>
        <v>44332.992496990744</v>
      </c>
      <c r="L24" s="76">
        <f t="array" ref="L24">IFERROR(K24+VLOOKUP(B24,数据结构!$B$5:$M$68,10,0),"")</f>
        <v>44333.07583032408</v>
      </c>
      <c r="M24" s="76">
        <f t="array" ref="M24">IFERROR(I24+VLOOKUP(INDEX(种植记录!B24,MATCH(种植记录!I24,种植记录!I24,)),数据结构!$B$5:$M$68,11,0),"")</f>
        <v>44332.926402199075</v>
      </c>
      <c r="N24" s="76">
        <f t="array" ref="N24">IFERROR(M24+VLOOKUP(B24,数据结构!$B$5:$M$68,12,0),"")</f>
        <v>44333.259735532411</v>
      </c>
    </row>
    <row r="25" spans="2:14">
      <c r="B25" s="66" t="s">
        <v>204</v>
      </c>
      <c r="C25" s="75" t="str">
        <f t="array" ref="C25">IFERROR(VLOOKUP(B25,数据结构!$B$5:$M$68,2,0),"")</f>
        <v>解麻果</v>
      </c>
      <c r="D25" s="75" t="str">
        <f t="array" ref="D25">IFERROR(VLOOKUP(B25,数据结构!$B$5:$M$68,3,0),"")</f>
        <v>微辣、超辣</v>
      </c>
      <c r="E25" s="75" t="str">
        <f t="array" ref="E25">IFERROR(VLOOKUP(B25,数据结构!$B$5:$M$68,7,0),"")</f>
        <v>16小时</v>
      </c>
      <c r="F25" s="66">
        <v>156</v>
      </c>
      <c r="G25" s="66">
        <v>698</v>
      </c>
      <c r="H25" s="68">
        <f t="array" ref="H25">IF(IFERROR(G25/F25,"")=0,"",IFERROR(G25/F25,""))</f>
        <v>4.4743589743589745</v>
      </c>
      <c r="I25" s="69">
        <v>44332.272811689814</v>
      </c>
      <c r="J25" s="69">
        <v>44332.54188715278</v>
      </c>
      <c r="K25" s="76">
        <f t="array" ref="K25">IFERROR(MAX(I25+VLOOKUP(INDEX(种植记录!B25,MATCH(种植记录!I25,种植记录!I25,)),数据结构!$B$5:$M$68,8,0),J25+VLOOKUP(INDEX(种植记录!B25,MATCH(种植记录!I25,种植记录!I25,)),数据结构!$B$5:$M$68,9,0)),"")</f>
        <v>44333.000220486116</v>
      </c>
      <c r="L25" s="76">
        <f t="array" ref="L25">IFERROR(K25+VLOOKUP(B25,数据结构!$B$5:$M$68,10,0),"")</f>
        <v>44333.083553819451</v>
      </c>
      <c r="M25" s="76">
        <f t="array" ref="M25">IFERROR(I25+VLOOKUP(INDEX(种植记录!B25,MATCH(种植记录!I25,种植记录!I25,)),数据结构!$B$5:$M$68,11,0),"")</f>
        <v>44332.939478356479</v>
      </c>
      <c r="N25" s="76">
        <f t="array" ref="N25">IFERROR(M25+VLOOKUP(B25,数据结构!$B$5:$M$68,12,0),"")</f>
        <v>44333.272811689814</v>
      </c>
    </row>
    <row r="26" spans="2:14">
      <c r="B26" s="66" t="s">
        <v>4</v>
      </c>
      <c r="C26" s="75" t="str">
        <f t="array" ref="C26">IFERROR(VLOOKUP(B26,数据结构!$B$5:$M$68,2,0),"")</f>
        <v>解毒果</v>
      </c>
      <c r="D26" s="75" t="str">
        <f t="array" ref="D26">IFERROR(VLOOKUP(B26,数据结构!$B$5:$M$68,3,0),"")</f>
        <v>微甜、超甜</v>
      </c>
      <c r="E26" s="75" t="str">
        <f t="array" ref="E26">IFERROR(VLOOKUP(B26,数据结构!$B$5:$M$68,7,0),"")</f>
        <v>16小时</v>
      </c>
      <c r="F26" s="66">
        <v>156</v>
      </c>
      <c r="G26" s="66">
        <v>726</v>
      </c>
      <c r="H26" s="68">
        <f t="array" ref="H26">IF(IFERROR(G26/F26,"")=0,"",IFERROR(G26/F26,""))</f>
        <v>4.6538461538461542</v>
      </c>
      <c r="I26" s="69">
        <v>44332.986577546297</v>
      </c>
      <c r="J26" s="69">
        <v>44333.25692511574</v>
      </c>
      <c r="K26" s="76">
        <f t="array" ref="K26">IFERROR(MAX(I26+VLOOKUP(INDEX(种植记录!B26,MATCH(种植记录!I26,种植记录!I26,)),数据结构!$B$5:$M$68,8,0),J26+VLOOKUP(INDEX(种植记录!B26,MATCH(种植记录!I26,种植记录!I26,)),数据结构!$B$5:$M$68,9,0)),"")</f>
        <v>44333.715258449076</v>
      </c>
      <c r="L26" s="76">
        <f t="array" ref="L26">IFERROR(K26+VLOOKUP(B26,数据结构!$B$5:$M$68,10,0),"")</f>
        <v>44333.798591782412</v>
      </c>
      <c r="M26" s="76">
        <f t="array" ref="M26">IFERROR(I26+VLOOKUP(INDEX(种植记录!B26,MATCH(种植记录!I26,种植记录!I26,)),数据结构!$B$5:$M$68,11,0),"")</f>
        <v>44333.653244212961</v>
      </c>
      <c r="N26" s="76">
        <f t="array" ref="N26">IFERROR(M26+VLOOKUP(B26,数据结构!$B$5:$M$68,12,0),"")</f>
        <v>44333.986577546297</v>
      </c>
    </row>
    <row r="27" spans="2:14">
      <c r="B27" s="66" t="s">
        <v>198</v>
      </c>
      <c r="C27" s="75" t="str">
        <f t="array" ref="C27">IFERROR(VLOOKUP(B27,数据结构!$B$5:$M$68,2,0),"")</f>
        <v>烧伤果</v>
      </c>
      <c r="D27" s="75" t="str">
        <f t="array" ref="D27">IFERROR(VLOOKUP(B27,数据结构!$B$5:$M$68,3,0),"")</f>
        <v>微苦、超苦</v>
      </c>
      <c r="E27" s="75" t="str">
        <f t="array" ref="E27">IFERROR(VLOOKUP(B27,数据结构!$B$5:$M$68,7,0),"")</f>
        <v>16小时</v>
      </c>
      <c r="F27" s="66">
        <v>156</v>
      </c>
      <c r="G27" s="66">
        <v>706</v>
      </c>
      <c r="H27" s="68">
        <f t="array" ref="H27">IF(IFERROR(G27/F27,"")=0,"",IFERROR(G27/F27,""))</f>
        <v>4.5256410256410255</v>
      </c>
      <c r="I27" s="69">
        <v>44333.000061226849</v>
      </c>
      <c r="J27" s="69">
        <v>44333.264272685185</v>
      </c>
      <c r="K27" s="76">
        <f t="array" ref="K27">IFERROR(MAX(I27+VLOOKUP(INDEX(种植记录!B27,MATCH(种植记录!I27,种植记录!I27,)),数据结构!$B$5:$M$68,8,0),J27+VLOOKUP(INDEX(种植记录!B27,MATCH(种植记录!I27,种植记录!I27,)),数据结构!$B$5:$M$68,9,0)),"")</f>
        <v>44333.72260601852</v>
      </c>
      <c r="L27" s="76">
        <f t="array" ref="L27">IFERROR(K27+VLOOKUP(B27,数据结构!$B$5:$M$68,10,0),"")</f>
        <v>44333.805939351856</v>
      </c>
      <c r="M27" s="76">
        <f t="array" ref="M27">IFERROR(I27+VLOOKUP(INDEX(种植记录!B27,MATCH(种植记录!I27,种植记录!I27,)),数据结构!$B$5:$M$68,11,0),"")</f>
        <v>44333.666727893513</v>
      </c>
      <c r="N27" s="76">
        <f t="array" ref="N27">IFERROR(M27+VLOOKUP(B27,数据结构!$B$5:$M$68,12,0),"")</f>
        <v>44334.000061226849</v>
      </c>
    </row>
    <row r="28" spans="2:14">
      <c r="B28" s="66" t="s">
        <v>4</v>
      </c>
      <c r="C28" s="75" t="str">
        <f t="array" ref="C28">IFERROR(VLOOKUP(B28,数据结构!$B$5:$M$68,2,0),"")</f>
        <v>解毒果</v>
      </c>
      <c r="D28" s="75" t="str">
        <f t="array" ref="D28">IFERROR(VLOOKUP(B28,数据结构!$B$5:$M$68,3,0),"")</f>
        <v>微甜、超甜</v>
      </c>
      <c r="E28" s="75" t="str">
        <f t="array" ref="E28">IFERROR(VLOOKUP(B28,数据结构!$B$5:$M$68,7,0),"")</f>
        <v>16小时</v>
      </c>
      <c r="F28" s="66">
        <v>156</v>
      </c>
      <c r="G28" s="66">
        <v>689</v>
      </c>
      <c r="H28" s="68">
        <f t="array" ref="H28">IF(IFERROR(G28/F28,"")=0,"",IFERROR(G28/F28,""))</f>
        <v>4.416666666666667</v>
      </c>
      <c r="I28" s="69">
        <v>44333.702140393521</v>
      </c>
      <c r="J28" s="69">
        <v>44333.972989351852</v>
      </c>
      <c r="K28" s="76">
        <f t="array" ref="K28">IFERROR(MAX(I28+VLOOKUP(INDEX(种植记录!B28,MATCH(种植记录!I28,种植记录!I28,)),数据结构!$B$5:$M$68,8,0),J28+VLOOKUP(INDEX(种植记录!B28,MATCH(种植记录!I28,种植记录!I28,)),数据结构!$B$5:$M$68,9,0)),"")</f>
        <v>44334.431322685188</v>
      </c>
      <c r="L28" s="76">
        <f t="array" ref="L28">IFERROR(K28+VLOOKUP(B28,数据结构!$B$5:$M$68,10,0),"")</f>
        <v>44334.514656018524</v>
      </c>
      <c r="M28" s="76">
        <f t="array" ref="M28">IFERROR(I28+VLOOKUP(INDEX(种植记录!B28,MATCH(种植记录!I28,种植记录!I28,)),数据结构!$B$5:$M$68,11,0),"")</f>
        <v>44334.368807060186</v>
      </c>
      <c r="N28" s="76">
        <f t="array" ref="N28">IFERROR(M28+VLOOKUP(B28,数据结构!$B$5:$M$68,12,0),"")</f>
        <v>44334.702140393521</v>
      </c>
    </row>
    <row r="29" spans="2:14">
      <c r="B29" s="66" t="s">
        <v>198</v>
      </c>
      <c r="C29" s="75" t="str">
        <f t="array" ref="C29">IFERROR(VLOOKUP(B29,数据结构!$B$5:$M$68,2,0),"")</f>
        <v>烧伤果</v>
      </c>
      <c r="D29" s="75" t="str">
        <f t="array" ref="D29">IFERROR(VLOOKUP(B29,数据结构!$B$5:$M$68,3,0),"")</f>
        <v>微苦、超苦</v>
      </c>
      <c r="E29" s="75" t="str">
        <f t="array" ref="E29">IFERROR(VLOOKUP(B29,数据结构!$B$5:$M$68,7,0),"")</f>
        <v>16小时</v>
      </c>
      <c r="F29" s="66">
        <v>156</v>
      </c>
      <c r="G29" s="66">
        <v>688</v>
      </c>
      <c r="H29" s="68">
        <f t="array" ref="H29">IF(IFERROR(G29/F29,"")=0,"",IFERROR(G29/F29,""))</f>
        <v>4.4102564102564106</v>
      </c>
      <c r="I29" s="69">
        <v>44333.741843171294</v>
      </c>
      <c r="J29" s="69">
        <v>44333.973023032406</v>
      </c>
      <c r="K29" s="76">
        <f t="array" ref="K29">IFERROR(MAX(I29+VLOOKUP(INDEX(种植记录!B29,MATCH(种植记录!I29,种植记录!I29,)),数据结构!$B$5:$M$68,8,0),J29+VLOOKUP(INDEX(种植记录!B29,MATCH(种植记录!I29,种植记录!I29,)),数据结构!$B$5:$M$68,9,0)),"")</f>
        <v>44334.431356365742</v>
      </c>
      <c r="L29" s="76">
        <f t="array" ref="L29">IFERROR(K29+VLOOKUP(B29,数据结构!$B$5:$M$68,10,0),"")</f>
        <v>44334.514689699077</v>
      </c>
      <c r="M29" s="76">
        <f t="array" ref="M29">IFERROR(I29+VLOOKUP(INDEX(种植记录!B29,MATCH(种植记录!I29,种植记录!I29,)),数据结构!$B$5:$M$68,11,0),"")</f>
        <v>44334.408509837958</v>
      </c>
      <c r="N29" s="76">
        <f t="array" ref="N29">IFERROR(M29+VLOOKUP(B29,数据结构!$B$5:$M$68,12,0),"")</f>
        <v>44334.741843171294</v>
      </c>
    </row>
    <row r="30" spans="2:14">
      <c r="B30" s="66" t="s">
        <v>204</v>
      </c>
      <c r="C30" s="75" t="str">
        <f t="array" ref="C30">IFERROR(VLOOKUP(B30,数据结构!$B$5:$M$68,2,0),"")</f>
        <v>解麻果</v>
      </c>
      <c r="D30" s="75" t="str">
        <f t="array" ref="D30">IFERROR(VLOOKUP(B30,数据结构!$B$5:$M$68,3,0),"")</f>
        <v>微辣、超辣</v>
      </c>
      <c r="E30" s="75" t="str">
        <f t="array" ref="E30">IFERROR(VLOOKUP(B30,数据结构!$B$5:$M$68,7,0),"")</f>
        <v>16小时</v>
      </c>
      <c r="F30" s="66">
        <v>156</v>
      </c>
      <c r="G30" s="66">
        <v>693</v>
      </c>
      <c r="H30" s="68">
        <f t="array" ref="H30">IF(IFERROR(G30/F30,"")=0,"",IFERROR(G30/F30,""))</f>
        <v>4.4423076923076925</v>
      </c>
      <c r="I30" s="69">
        <v>44334.388634374998</v>
      </c>
      <c r="J30" s="69">
        <v>44334.662663194445</v>
      </c>
      <c r="K30" s="76">
        <f t="array" ref="K30">IFERROR(MAX(I30+VLOOKUP(INDEX(种植记录!B30,MATCH(种植记录!I30,种植记录!I30,)),数据结构!$B$5:$M$68,8,0),J30+VLOOKUP(INDEX(种植记录!B30,MATCH(种植记录!I30,种植记录!I30,)),数据结构!$B$5:$M$68,9,0)),"")</f>
        <v>44335.120996527781</v>
      </c>
      <c r="L30" s="76">
        <f t="array" ref="L30">IFERROR(K30+VLOOKUP(B30,数据结构!$B$5:$M$68,10,0),"")</f>
        <v>44335.204329861117</v>
      </c>
      <c r="M30" s="76">
        <f t="array" ref="M30">IFERROR(I30+VLOOKUP(INDEX(种植记录!B30,MATCH(种植记录!I30,种植记录!I30,)),数据结构!$B$5:$M$68,11,0),"")</f>
        <v>44335.055301041662</v>
      </c>
      <c r="N30" s="76">
        <f t="array" ref="N30">IFERROR(M30+VLOOKUP(B30,数据结构!$B$5:$M$68,12,0),"")</f>
        <v>44335.388634374998</v>
      </c>
    </row>
    <row r="31" spans="2:14">
      <c r="B31" s="66" t="s">
        <v>204</v>
      </c>
      <c r="C31" s="75" t="str">
        <f t="array" ref="C31">IFERROR(VLOOKUP(B31,数据结构!$B$5:$M$68,2,0),"")</f>
        <v>解麻果</v>
      </c>
      <c r="D31" s="75" t="str">
        <f t="array" ref="D31">IFERROR(VLOOKUP(B31,数据结构!$B$5:$M$68,3,0),"")</f>
        <v>微辣、超辣</v>
      </c>
      <c r="E31" s="75" t="str">
        <f t="array" ref="E31">IFERROR(VLOOKUP(B31,数据结构!$B$5:$M$68,7,0),"")</f>
        <v>16小时</v>
      </c>
      <c r="F31" s="66">
        <v>156</v>
      </c>
      <c r="G31" s="66">
        <v>692</v>
      </c>
      <c r="H31" s="68">
        <f t="array" ref="H31">IF(IFERROR(G31/F31,"")=0,"",IFERROR(G31/F31,""))</f>
        <v>4.4358974358974361</v>
      </c>
      <c r="I31" s="69">
        <v>44334.41576585648</v>
      </c>
      <c r="J31" s="69">
        <v>44334.670017939818</v>
      </c>
      <c r="K31" s="76">
        <f t="array" ref="K31">IFERROR(MAX(I31+VLOOKUP(INDEX(种植记录!B31,MATCH(种植记录!I31,种植记录!I31,)),数据结构!$B$5:$M$68,8,0),J31+VLOOKUP(INDEX(种植记录!B31,MATCH(种植记录!I31,种植记录!I31,)),数据结构!$B$5:$M$68,9,0)),"")</f>
        <v>44335.128351273153</v>
      </c>
      <c r="L31" s="76">
        <f t="array" ref="L31">IFERROR(K31+VLOOKUP(B31,数据结构!$B$5:$M$68,10,0),"")</f>
        <v>44335.211684606489</v>
      </c>
      <c r="M31" s="76">
        <f t="array" ref="M31">IFERROR(I31+VLOOKUP(INDEX(种植记录!B31,MATCH(种植记录!I31,种植记录!I31,)),数据结构!$B$5:$M$68,11,0),"")</f>
        <v>44335.082432523144</v>
      </c>
      <c r="N31" s="76">
        <f t="array" ref="N31">IFERROR(M31+VLOOKUP(B31,数据结构!$B$5:$M$68,12,0),"")</f>
        <v>44335.41576585648</v>
      </c>
    </row>
    <row r="32" spans="2:14">
      <c r="B32" s="66" t="s">
        <v>4</v>
      </c>
      <c r="C32" s="75" t="str">
        <f t="array" ref="C32">IFERROR(VLOOKUP(B32,数据结构!$B$5:$M$68,2,0),"")</f>
        <v>解毒果</v>
      </c>
      <c r="D32" s="75" t="str">
        <f t="array" ref="D32">IFERROR(VLOOKUP(B32,数据结构!$B$5:$M$68,3,0),"")</f>
        <v>微甜、超甜</v>
      </c>
      <c r="E32" s="75" t="str">
        <f t="array" ref="E32">IFERROR(VLOOKUP(B32,数据结构!$B$5:$M$68,7,0),"")</f>
        <v>16小时</v>
      </c>
      <c r="F32" s="66">
        <v>156</v>
      </c>
      <c r="G32" s="66">
        <v>718</v>
      </c>
      <c r="H32" s="68">
        <f t="array" ref="H32">IF(IFERROR(G32/F32,"")=0,"",IFERROR(G32/F32,""))</f>
        <v>4.6025641025641022</v>
      </c>
      <c r="I32" s="69">
        <v>44335.05675625</v>
      </c>
      <c r="J32" s="69">
        <v>44335.334844444442</v>
      </c>
      <c r="K32" s="76">
        <f t="array" ref="K32">IFERROR(MAX(I32+VLOOKUP(INDEX(种植记录!B32,MATCH(种植记录!I32,种植记录!I32,)),数据结构!$B$5:$M$68,8,0),J32+VLOOKUP(INDEX(种植记录!B32,MATCH(种植记录!I32,种植记录!I32,)),数据结构!$B$5:$M$68,9,0)),"")</f>
        <v>44335.793177777778</v>
      </c>
      <c r="L32" s="76">
        <f t="array" ref="L32">IFERROR(K32+VLOOKUP(B32,数据结构!$B$5:$M$68,10,0),"")</f>
        <v>44335.876511111113</v>
      </c>
      <c r="M32" s="76">
        <f t="array" ref="M32">IFERROR(I32+VLOOKUP(INDEX(种植记录!B32,MATCH(种植记录!I32,种植记录!I32,)),数据结构!$B$5:$M$68,11,0),"")</f>
        <v>44335.723422916664</v>
      </c>
      <c r="N32" s="76">
        <f t="array" ref="N32">IFERROR(M32+VLOOKUP(B32,数据结构!$B$5:$M$68,12,0),"")</f>
        <v>44336.05675625</v>
      </c>
    </row>
    <row r="33" spans="2:14">
      <c r="B33" s="66" t="s">
        <v>198</v>
      </c>
      <c r="C33" s="75" t="str">
        <f t="array" ref="C33">IFERROR(VLOOKUP(B33,数据结构!$B$5:$M$68,2,0),"")</f>
        <v>烧伤果</v>
      </c>
      <c r="D33" s="75" t="str">
        <f t="array" ref="D33">IFERROR(VLOOKUP(B33,数据结构!$B$5:$M$68,3,0),"")</f>
        <v>微苦、超苦</v>
      </c>
      <c r="E33" s="75" t="str">
        <f t="array" ref="E33">IFERROR(VLOOKUP(B33,数据结构!$B$5:$M$68,7,0),"")</f>
        <v>16小时</v>
      </c>
      <c r="F33" s="66">
        <v>156</v>
      </c>
      <c r="G33" s="66">
        <v>689</v>
      </c>
      <c r="H33" s="68">
        <f t="array" ref="H33">IF(IFERROR(G33/F33,"")=0,"",IFERROR(G33/F33,""))</f>
        <v>4.416666666666667</v>
      </c>
      <c r="I33" s="69">
        <v>44335.089505671298</v>
      </c>
      <c r="J33" s="69">
        <v>44335.342851157409</v>
      </c>
      <c r="K33" s="76">
        <f t="array" ref="K33">IFERROR(MAX(I33+VLOOKUP(INDEX(种植记录!B33,MATCH(种植记录!I33,种植记录!I33,)),数据结构!$B$5:$M$68,8,0),J33+VLOOKUP(INDEX(种植记录!B33,MATCH(种植记录!I33,种植记录!I33,)),数据结构!$B$5:$M$68,9,0)),"")</f>
        <v>44335.801184490745</v>
      </c>
      <c r="L33" s="76">
        <f t="array" ref="L33">IFERROR(K33+VLOOKUP(B33,数据结构!$B$5:$M$68,10,0),"")</f>
        <v>44335.884517824081</v>
      </c>
      <c r="M33" s="76">
        <f t="array" ref="M33">IFERROR(I33+VLOOKUP(INDEX(种植记录!B33,MATCH(种植记录!I33,种植记录!I33,)),数据结构!$B$5:$M$68,11,0),"")</f>
        <v>44335.756172337962</v>
      </c>
      <c r="N33" s="76">
        <f t="array" ref="N33">IFERROR(M33+VLOOKUP(B33,数据结构!$B$5:$M$68,12,0),"")</f>
        <v>44336.089505671298</v>
      </c>
    </row>
    <row r="34" spans="2:14">
      <c r="B34" s="66" t="s">
        <v>204</v>
      </c>
      <c r="C34" s="75" t="str">
        <f t="array" ref="C34">IFERROR(VLOOKUP(B34,数据结构!$B$5:$M$68,2,0),"")</f>
        <v>解麻果</v>
      </c>
      <c r="D34" s="75" t="str">
        <f t="array" ref="D34">IFERROR(VLOOKUP(B34,数据结构!$B$5:$M$68,3,0),"")</f>
        <v>微辣、超辣</v>
      </c>
      <c r="E34" s="75" t="str">
        <f t="array" ref="E34">IFERROR(VLOOKUP(B34,数据结构!$B$5:$M$68,7,0),"")</f>
        <v>16小时</v>
      </c>
      <c r="F34" s="66">
        <v>156</v>
      </c>
      <c r="G34" s="66">
        <v>688</v>
      </c>
      <c r="H34" s="68">
        <f t="array" ref="H34">IF(IFERROR(G34/F34,"")=0,"",IFERROR(G34/F34,""))</f>
        <v>4.4102564102564106</v>
      </c>
      <c r="I34" s="69">
        <v>44335.87790162037</v>
      </c>
      <c r="J34" s="69">
        <v>44336.163943865744</v>
      </c>
      <c r="K34" s="76">
        <f t="array" ref="K34">IFERROR(MAX(I34+VLOOKUP(INDEX(种植记录!B34,MATCH(种植记录!I34,种植记录!I34,)),数据结构!$B$5:$M$68,8,0),J34+VLOOKUP(INDEX(种植记录!B34,MATCH(种植记录!I34,种植记录!I34,)),数据结构!$B$5:$M$68,9,0)),"")</f>
        <v>44336.62227719908</v>
      </c>
      <c r="L34" s="76">
        <f t="array" ref="L34">IFERROR(K34+VLOOKUP(B34,数据结构!$B$5:$M$68,10,0),"")</f>
        <v>44336.705610532415</v>
      </c>
      <c r="M34" s="76">
        <f t="array" ref="M34">IFERROR(I34+VLOOKUP(INDEX(种植记录!B34,MATCH(种植记录!I34,种植记录!I34,)),数据结构!$B$5:$M$68,11,0),"")</f>
        <v>44336.544568287034</v>
      </c>
      <c r="N34" s="76">
        <f t="array" ref="N34">IFERROR(M34+VLOOKUP(B34,数据结构!$B$5:$M$68,12,0),"")</f>
        <v>44336.87790162037</v>
      </c>
    </row>
    <row r="35" spans="2:14">
      <c r="B35" s="66" t="s">
        <v>204</v>
      </c>
      <c r="C35" s="75" t="str">
        <f t="array" ref="C35">IFERROR(VLOOKUP(B35,数据结构!$B$5:$M$68,2,0),"")</f>
        <v>解麻果</v>
      </c>
      <c r="D35" s="75" t="str">
        <f t="array" ref="D35">IFERROR(VLOOKUP(B35,数据结构!$B$5:$M$68,3,0),"")</f>
        <v>微辣、超辣</v>
      </c>
      <c r="E35" s="75" t="str">
        <f t="array" ref="E35">IFERROR(VLOOKUP(B35,数据结构!$B$5:$M$68,7,0),"")</f>
        <v>16小时</v>
      </c>
      <c r="F35" s="66">
        <v>156</v>
      </c>
      <c r="G35" s="66">
        <v>697</v>
      </c>
      <c r="H35" s="68">
        <f t="array" ref="H35">IF(IFERROR(G35/F35,"")=0,"",IFERROR(G35/F35,""))</f>
        <v>4.4679487179487181</v>
      </c>
      <c r="I35" s="69">
        <v>44335.899099189817</v>
      </c>
      <c r="J35" s="69">
        <v>44336.169948379633</v>
      </c>
      <c r="K35" s="76">
        <f t="array" ref="K35">IFERROR(MAX(I35+VLOOKUP(INDEX(种植记录!B35,MATCH(种植记录!I35,种植记录!I35,)),数据结构!$B$5:$M$68,8,0),J35+VLOOKUP(INDEX(种植记录!B35,MATCH(种植记录!I35,种植记录!I35,)),数据结构!$B$5:$M$68,9,0)),"")</f>
        <v>44336.628281712969</v>
      </c>
      <c r="L35" s="76">
        <f t="array" ref="L35">IFERROR(K35+VLOOKUP(B35,数据结构!$B$5:$M$68,10,0),"")</f>
        <v>44336.711615046304</v>
      </c>
      <c r="M35" s="76">
        <f t="array" ref="M35">IFERROR(I35+VLOOKUP(INDEX(种植记录!B35,MATCH(种植记录!I35,种植记录!I35,)),数据结构!$B$5:$M$68,11,0),"")</f>
        <v>44336.565765856481</v>
      </c>
      <c r="N35" s="76">
        <f t="array" ref="N35">IFERROR(M35+VLOOKUP(B35,数据结构!$B$5:$M$68,12,0),"")</f>
        <v>44336.899099189817</v>
      </c>
    </row>
    <row r="36" spans="2:14">
      <c r="B36" s="66" t="s">
        <v>4</v>
      </c>
      <c r="C36" s="75" t="str">
        <f t="array" ref="C36">IFERROR(VLOOKUP(B36,数据结构!$B$5:$M$68,2,0),"")</f>
        <v>解毒果</v>
      </c>
      <c r="D36" s="75" t="str">
        <f t="array" ref="D36">IFERROR(VLOOKUP(B36,数据结构!$B$5:$M$68,3,0),"")</f>
        <v>微甜、超甜</v>
      </c>
      <c r="E36" s="75" t="str">
        <f t="array" ref="E36">IFERROR(VLOOKUP(B36,数据结构!$B$5:$M$68,7,0),"")</f>
        <v>16小时</v>
      </c>
      <c r="F36" s="66">
        <v>156</v>
      </c>
      <c r="G36" s="66">
        <v>701</v>
      </c>
      <c r="H36" s="68">
        <f t="array" ref="H36">IF(IFERROR(G36/F36,"")=0,"",IFERROR(G36/F36,""))</f>
        <v>4.4935897435897436</v>
      </c>
      <c r="I36" s="69">
        <v>44336.849024189818</v>
      </c>
      <c r="J36" s="69">
        <v>44337.106464699071</v>
      </c>
      <c r="K36" s="76">
        <f t="array" ref="K36">IFERROR(MAX(I36+VLOOKUP(INDEX(种植记录!B36,MATCH(种植记录!I36,种植记录!I36,)),数据结构!$B$5:$M$68,8,0),J36+VLOOKUP(INDEX(种植记录!B36,MATCH(种植记录!I36,种植记录!I36,)),数据结构!$B$5:$M$68,9,0)),"")</f>
        <v>44337.564798032407</v>
      </c>
      <c r="L36" s="76">
        <f t="array" ref="L36">IFERROR(K36+VLOOKUP(B36,数据结构!$B$5:$M$68,10,0),"")</f>
        <v>44337.648131365742</v>
      </c>
      <c r="M36" s="76">
        <f t="array" ref="M36">IFERROR(I36+VLOOKUP(INDEX(种植记录!B36,MATCH(种植记录!I36,种植记录!I36,)),数据结构!$B$5:$M$68,11,0),"")</f>
        <v>44337.515690856482</v>
      </c>
      <c r="N36" s="76">
        <f t="array" ref="N36">IFERROR(M36+VLOOKUP(B36,数据结构!$B$5:$M$68,12,0),"")</f>
        <v>44337.849024189818</v>
      </c>
    </row>
    <row r="37" spans="2:14">
      <c r="B37" s="66" t="s">
        <v>198</v>
      </c>
      <c r="C37" s="75" t="str">
        <f t="array" ref="C37">IFERROR(VLOOKUP(B37,数据结构!$B$5:$M$68,2,0),"")</f>
        <v>烧伤果</v>
      </c>
      <c r="D37" s="75" t="str">
        <f t="array" ref="D37">IFERROR(VLOOKUP(B37,数据结构!$B$5:$M$68,3,0),"")</f>
        <v>微苦、超苦</v>
      </c>
      <c r="E37" s="75" t="str">
        <f t="array" ref="E37">IFERROR(VLOOKUP(B37,数据结构!$B$5:$M$68,7,0),"")</f>
        <v>16小时</v>
      </c>
      <c r="F37" s="66">
        <v>156</v>
      </c>
      <c r="G37" s="66">
        <v>719</v>
      </c>
      <c r="H37" s="68">
        <f t="array" ref="H37">IF(IFERROR(G37/F37,"")=0,"",IFERROR(G37/F37,""))</f>
        <v>4.6089743589743586</v>
      </c>
      <c r="I37" s="69">
        <v>44336.878788078706</v>
      </c>
      <c r="J37" s="69">
        <v>44337.133911342593</v>
      </c>
      <c r="K37" s="76">
        <f t="array" ref="K37">IFERROR(MAX(I37+VLOOKUP(INDEX(种植记录!B37,MATCH(种植记录!I37,种植记录!I37,)),数据结构!$B$5:$M$68,8,0),J37+VLOOKUP(INDEX(种植记录!B37,MATCH(种植记录!I37,种植记录!I37,)),数据结构!$B$5:$M$68,9,0)),"")</f>
        <v>44337.592244675929</v>
      </c>
      <c r="L37" s="76">
        <f t="array" ref="L37">IFERROR(K37+VLOOKUP(B37,数据结构!$B$5:$M$68,10,0),"")</f>
        <v>44337.675578009264</v>
      </c>
      <c r="M37" s="76">
        <f t="array" ref="M37">IFERROR(I37+VLOOKUP(INDEX(种植记录!B37,MATCH(种植记录!I37,种植记录!I37,)),数据结构!$B$5:$M$68,11,0),"")</f>
        <v>44337.54545474537</v>
      </c>
      <c r="N37" s="76">
        <f t="array" ref="N37">IFERROR(M37+VLOOKUP(B37,数据结构!$B$5:$M$68,12,0),"")</f>
        <v>44337.878788078706</v>
      </c>
    </row>
    <row r="38" spans="2:14">
      <c r="B38" s="66" t="s">
        <v>204</v>
      </c>
      <c r="C38" s="75" t="str">
        <f t="array" ref="C38">IFERROR(VLOOKUP(B38,数据结构!$B$5:$M$68,2,0),"")</f>
        <v>解麻果</v>
      </c>
      <c r="D38" s="75" t="str">
        <f t="array" ref="D38">IFERROR(VLOOKUP(B38,数据结构!$B$5:$M$68,3,0),"")</f>
        <v>微辣、超辣</v>
      </c>
      <c r="E38" s="75" t="str">
        <f t="array" ref="E38">IFERROR(VLOOKUP(B38,数据结构!$B$5:$M$68,7,0),"")</f>
        <v>16小时</v>
      </c>
      <c r="F38" s="66">
        <v>156</v>
      </c>
      <c r="G38" s="66">
        <v>717</v>
      </c>
      <c r="H38" s="68">
        <f t="array" ref="H38">IF(IFERROR(G38/F38,"")=0,"",IFERROR(G38/F38,""))</f>
        <v>4.5961538461538458</v>
      </c>
      <c r="I38" s="69">
        <v>44337.835827314811</v>
      </c>
      <c r="J38" s="69">
        <v>44338.075939930553</v>
      </c>
      <c r="K38" s="76">
        <f t="array" ref="K38">IFERROR(MAX(I38+VLOOKUP(INDEX(种植记录!B38,MATCH(种植记录!I38,种植记录!I38,)),数据结构!$B$5:$M$68,8,0),J38+VLOOKUP(INDEX(种植记录!B38,MATCH(种植记录!I38,种植记录!I38,)),数据结构!$B$5:$M$68,9,0)),"")</f>
        <v>44338.534273263889</v>
      </c>
      <c r="L38" s="76">
        <f t="array" ref="L38">IFERROR(K38+VLOOKUP(B38,数据结构!$B$5:$M$68,10,0),"")</f>
        <v>44338.617606597225</v>
      </c>
      <c r="M38" s="76">
        <f t="array" ref="M38">IFERROR(I38+VLOOKUP(INDEX(种植记录!B38,MATCH(种植记录!I38,种植记录!I38,)),数据结构!$B$5:$M$68,11,0),"")</f>
        <v>44338.502493981476</v>
      </c>
      <c r="N38" s="76">
        <f t="array" ref="N38">IFERROR(M38+VLOOKUP(B38,数据结构!$B$5:$M$68,12,0),"")</f>
        <v>44338.835827314811</v>
      </c>
    </row>
    <row r="39" spans="2:14">
      <c r="B39" s="66" t="s">
        <v>204</v>
      </c>
      <c r="C39" s="75" t="str">
        <f t="array" ref="C39">IFERROR(VLOOKUP(B39,数据结构!$B$5:$M$68,2,0),"")</f>
        <v>解麻果</v>
      </c>
      <c r="D39" s="75" t="str">
        <f t="array" ref="D39">IFERROR(VLOOKUP(B39,数据结构!$B$5:$M$68,3,0),"")</f>
        <v>微辣、超辣</v>
      </c>
      <c r="E39" s="75" t="str">
        <f t="array" ref="E39">IFERROR(VLOOKUP(B39,数据结构!$B$5:$M$68,7,0),"")</f>
        <v>16小时</v>
      </c>
      <c r="F39" s="66">
        <v>156</v>
      </c>
      <c r="G39" s="66">
        <v>710</v>
      </c>
      <c r="H39" s="68">
        <f t="array" ref="H39">IF(IFERROR(G39/F39,"")=0,"",IFERROR(G39/F39,""))</f>
        <v>4.5512820512820511</v>
      </c>
      <c r="I39" s="69">
        <v>44337.851137500002</v>
      </c>
      <c r="J39" s="69">
        <v>44338.089310416668</v>
      </c>
      <c r="K39" s="76">
        <f t="array" ref="K39">IFERROR(MAX(I39+VLOOKUP(INDEX(种植记录!B39,MATCH(种植记录!I39,种植记录!I39,)),数据结构!$B$5:$M$68,8,0),J39+VLOOKUP(INDEX(种植记录!B39,MATCH(种植记录!I39,种植记录!I39,)),数据结构!$B$5:$M$68,9,0)),"")</f>
        <v>44338.547643750004</v>
      </c>
      <c r="L39" s="76">
        <f t="array" ref="L39">IFERROR(K39+VLOOKUP(B39,数据结构!$B$5:$M$68,10,0),"")</f>
        <v>44338.63097708334</v>
      </c>
      <c r="M39" s="76">
        <f t="array" ref="M39">IFERROR(I39+VLOOKUP(INDEX(种植记录!B39,MATCH(种植记录!I39,种植记录!I39,)),数据结构!$B$5:$M$68,11,0),"")</f>
        <v>44338.517804166666</v>
      </c>
      <c r="N39" s="76">
        <f t="array" ref="N39">IFERROR(M39+VLOOKUP(B39,数据结构!$B$5:$M$68,12,0),"")</f>
        <v>44338.851137500002</v>
      </c>
    </row>
    <row r="40" spans="2:14">
      <c r="B40" s="66" t="s">
        <v>4</v>
      </c>
      <c r="C40" s="75" t="str">
        <f t="array" ref="C40">IFERROR(VLOOKUP(B40,数据结构!$B$5:$M$68,2,0),"")</f>
        <v>解毒果</v>
      </c>
      <c r="D40" s="75" t="str">
        <f t="array" ref="D40">IFERROR(VLOOKUP(B40,数据结构!$B$5:$M$68,3,0),"")</f>
        <v>微甜、超甜</v>
      </c>
      <c r="E40" s="75" t="str">
        <f t="array" ref="E40">IFERROR(VLOOKUP(B40,数据结构!$B$5:$M$68,7,0),"")</f>
        <v>16小时</v>
      </c>
      <c r="F40" s="66"/>
      <c r="G40" s="66"/>
      <c r="H40" s="68" t="str">
        <f t="array" ref="H40">IF(IFERROR(G40/F40,"")=0,"",IFERROR(G40/F40,""))</f>
        <v/>
      </c>
      <c r="I40" s="69">
        <v>44390.33898576389</v>
      </c>
      <c r="J40" s="69"/>
      <c r="K40" s="76">
        <f t="array" ref="K40">IFERROR(MAX(I40+VLOOKUP(INDEX(种植记录!B40,MATCH(种植记录!I40,种植记录!I40,)),数据结构!$B$5:$M$68,8,0),J40+VLOOKUP(INDEX(种植记录!B40,MATCH(种植记录!I40,种植记录!I40,)),数据结构!$B$5:$M$68,9,0)),"")</f>
        <v>44390.547319097226</v>
      </c>
      <c r="L40" s="76">
        <f t="array" ref="L40">IFERROR(K40+VLOOKUP(B40,数据结构!$B$5:$M$68,10,0),"")</f>
        <v>44390.630652430562</v>
      </c>
      <c r="M40" s="76">
        <f t="array" ref="M40">IFERROR(I40+VLOOKUP(INDEX(种植记录!B40,MATCH(种植记录!I40,种植记录!I40,)),数据结构!$B$5:$M$68,11,0),"")</f>
        <v>44391.005652430555</v>
      </c>
      <c r="N40" s="76">
        <f t="array" ref="N40">IFERROR(M40+VLOOKUP(B40,数据结构!$B$5:$M$68,12,0),"")</f>
        <v>44391.33898576389</v>
      </c>
    </row>
    <row r="41" spans="2:14">
      <c r="B41" s="66"/>
      <c r="C41" s="75" t="str">
        <f t="array" ref="C41">IFERROR(VLOOKUP(B41,数据结构!$B$5:$M$68,2,0),"")</f>
        <v/>
      </c>
      <c r="D41" s="75" t="str">
        <f t="array" ref="D41">IFERROR(VLOOKUP(B41,数据结构!$B$5:$M$68,3,0),"")</f>
        <v/>
      </c>
      <c r="E41" s="75" t="str">
        <f t="array" ref="E41">IFERROR(VLOOKUP(B41,数据结构!$B$5:$M$68,7,0),"")</f>
        <v/>
      </c>
      <c r="F41" s="66"/>
      <c r="G41" s="66"/>
      <c r="H41" s="68" t="str">
        <f t="array" ref="H41">IF(IFERROR(G41/F41,"")=0,"",IFERROR(G41/F41,""))</f>
        <v/>
      </c>
      <c r="I41" s="69"/>
      <c r="J41" s="69"/>
      <c r="K41" s="76" t="str">
        <f t="array" ref="K41">IFERROR(MAX(I41+VLOOKUP(INDEX(种植记录!B41,MATCH(种植记录!I41,种植记录!I41,)),数据结构!$B$5:$M$68,8,0),J41+VLOOKUP(INDEX(种植记录!B41,MATCH(种植记录!I41,种植记录!I41,)),数据结构!$B$5:$M$68,9,0)),"")</f>
        <v/>
      </c>
      <c r="L41" s="76" t="str">
        <f t="array" ref="L41">IFERROR(K41+VLOOKUP(B41,数据结构!$B$5:$M$68,10,0),"")</f>
        <v/>
      </c>
      <c r="M41" s="76" t="str">
        <f t="array" ref="M41">IFERROR(I41+VLOOKUP(INDEX(种植记录!B41,MATCH(种植记录!I41,种植记录!I41,)),数据结构!$B$5:$M$68,11,0),"")</f>
        <v/>
      </c>
      <c r="N41" s="76" t="str">
        <f t="array" ref="N41">IFERROR(M41+VLOOKUP(B41,数据结构!$B$5:$M$68,12,0),"")</f>
        <v/>
      </c>
    </row>
    <row r="42" spans="2:14">
      <c r="B42" s="66"/>
      <c r="C42" s="75" t="str">
        <f t="array" ref="C42">IFERROR(VLOOKUP(B42,数据结构!$B$5:$M$68,2,0),"")</f>
        <v/>
      </c>
      <c r="D42" s="75" t="str">
        <f t="array" ref="D42">IFERROR(VLOOKUP(B42,数据结构!$B$5:$M$68,3,0),"")</f>
        <v/>
      </c>
      <c r="E42" s="75" t="str">
        <f t="array" ref="E42">IFERROR(VLOOKUP(B42,数据结构!$B$5:$M$68,7,0),"")</f>
        <v/>
      </c>
      <c r="F42" s="66"/>
      <c r="G42" s="66"/>
      <c r="H42" s="68" t="str">
        <f t="array" ref="H42">IF(IFERROR(G42/F42,"")=0,"",IFERROR(G42/F42,""))</f>
        <v/>
      </c>
      <c r="I42" s="69"/>
      <c r="J42" s="69"/>
      <c r="K42" s="76" t="str">
        <f t="array" ref="K42">IFERROR(MAX(I42+VLOOKUP(INDEX(种植记录!B42,MATCH(种植记录!I42,种植记录!I42,)),数据结构!$B$5:$M$68,8,0),J42+VLOOKUP(INDEX(种植记录!B42,MATCH(种植记录!I42,种植记录!I42,)),数据结构!$B$5:$M$68,9,0)),"")</f>
        <v/>
      </c>
      <c r="L42" s="76" t="str">
        <f t="array" ref="L42">IFERROR(K42+VLOOKUP(B42,数据结构!$B$5:$M$68,10,0),"")</f>
        <v/>
      </c>
      <c r="M42" s="76" t="str">
        <f t="array" ref="M42">IFERROR(I42+VLOOKUP(INDEX(种植记录!B42,MATCH(种植记录!I42,种植记录!I42,)),数据结构!$B$5:$M$68,11,0),"")</f>
        <v/>
      </c>
      <c r="N42" s="76" t="str">
        <f t="array" ref="N42">IFERROR(M42+VLOOKUP(B42,数据结构!$B$5:$M$68,12,0),"")</f>
        <v/>
      </c>
    </row>
    <row r="43" spans="2:14">
      <c r="B43" s="66"/>
      <c r="C43" s="75" t="str">
        <f t="array" ref="C43">IFERROR(VLOOKUP(B43,数据结构!$B$5:$M$68,2,0),"")</f>
        <v/>
      </c>
      <c r="D43" s="75" t="str">
        <f t="array" ref="D43">IFERROR(VLOOKUP(B43,数据结构!$B$5:$M$68,3,0),"")</f>
        <v/>
      </c>
      <c r="E43" s="75" t="str">
        <f t="array" ref="E43">IFERROR(VLOOKUP(B43,数据结构!$B$5:$M$68,7,0),"")</f>
        <v/>
      </c>
      <c r="F43" s="66"/>
      <c r="G43" s="66"/>
      <c r="H43" s="68" t="str">
        <f t="array" ref="H43">IF(IFERROR(G43/F43,"")=0,"",IFERROR(G43/F43,""))</f>
        <v/>
      </c>
      <c r="I43" s="69"/>
      <c r="J43" s="69"/>
      <c r="K43" s="76" t="str">
        <f t="array" ref="K43">IFERROR(MAX(I43+VLOOKUP(INDEX(种植记录!B43,MATCH(种植记录!I43,种植记录!I43,)),数据结构!$B$5:$M$68,8,0),J43+VLOOKUP(INDEX(种植记录!B43,MATCH(种植记录!I43,种植记录!I43,)),数据结构!$B$5:$M$68,9,0)),"")</f>
        <v/>
      </c>
      <c r="L43" s="76" t="str">
        <f t="array" ref="L43">IFERROR(K43+VLOOKUP(B43,数据结构!$B$5:$M$68,10,0),"")</f>
        <v/>
      </c>
      <c r="M43" s="76" t="str">
        <f t="array" ref="M43">IFERROR(I43+VLOOKUP(INDEX(种植记录!B43,MATCH(种植记录!I43,种植记录!I43,)),数据结构!$B$5:$M$68,11,0),"")</f>
        <v/>
      </c>
      <c r="N43" s="76" t="str">
        <f t="array" ref="N43">IFERROR(M43+VLOOKUP(B43,数据结构!$B$5:$M$68,12,0),"")</f>
        <v/>
      </c>
    </row>
    <row r="44" spans="2:14">
      <c r="B44" s="66"/>
      <c r="C44" s="75" t="str">
        <f t="array" ref="C44">IFERROR(VLOOKUP(B44,数据结构!$B$5:$M$68,2,0),"")</f>
        <v/>
      </c>
      <c r="D44" s="75" t="str">
        <f t="array" ref="D44">IFERROR(VLOOKUP(B44,数据结构!$B$5:$M$68,3,0),"")</f>
        <v/>
      </c>
      <c r="E44" s="75" t="str">
        <f t="array" ref="E44">IFERROR(VLOOKUP(B44,数据结构!$B$5:$M$68,7,0),"")</f>
        <v/>
      </c>
      <c r="F44" s="66"/>
      <c r="G44" s="66"/>
      <c r="H44" s="68" t="str">
        <f t="array" ref="H44">IF(IFERROR(G44/F44,"")=0,"",IFERROR(G44/F44,""))</f>
        <v/>
      </c>
      <c r="I44" s="69"/>
      <c r="J44" s="69"/>
      <c r="K44" s="76" t="str">
        <f t="array" ref="K44">IFERROR(MAX(I44+VLOOKUP(INDEX(种植记录!B44,MATCH(种植记录!I44,种植记录!I44,)),数据结构!$B$5:$M$68,8,0),J44+VLOOKUP(INDEX(种植记录!B44,MATCH(种植记录!I44,种植记录!I44,)),数据结构!$B$5:$M$68,9,0)),"")</f>
        <v/>
      </c>
      <c r="L44" s="76" t="str">
        <f t="array" ref="L44">IFERROR(K44+VLOOKUP(B44,数据结构!$B$5:$M$68,10,0),"")</f>
        <v/>
      </c>
      <c r="M44" s="76" t="str">
        <f t="array" ref="M44">IFERROR(I44+VLOOKUP(INDEX(种植记录!B44,MATCH(种植记录!I44,种植记录!I44,)),数据结构!$B$5:$M$68,11,0),"")</f>
        <v/>
      </c>
      <c r="N44" s="76" t="str">
        <f t="array" ref="N44">IFERROR(M44+VLOOKUP(B44,数据结构!$B$5:$M$68,12,0),"")</f>
        <v/>
      </c>
    </row>
    <row r="45" spans="2:14">
      <c r="B45" s="66"/>
      <c r="C45" s="75" t="str">
        <f t="array" ref="C45">IFERROR(VLOOKUP(B45,数据结构!$B$5:$M$68,2,0),"")</f>
        <v/>
      </c>
      <c r="D45" s="75" t="str">
        <f t="array" ref="D45">IFERROR(VLOOKUP(B45,数据结构!$B$5:$M$68,3,0),"")</f>
        <v/>
      </c>
      <c r="E45" s="75" t="str">
        <f t="array" ref="E45">IFERROR(VLOOKUP(B45,数据结构!$B$5:$M$68,7,0),"")</f>
        <v/>
      </c>
      <c r="F45" s="66"/>
      <c r="G45" s="66"/>
      <c r="H45" s="68" t="str">
        <f t="array" ref="H45">IF(IFERROR(G45/F45,"")=0,"",IFERROR(G45/F45,""))</f>
        <v/>
      </c>
      <c r="I45" s="69"/>
      <c r="J45" s="69"/>
      <c r="K45" s="76" t="str">
        <f t="array" ref="K45">IFERROR(MAX(I45+VLOOKUP(INDEX(种植记录!B45,MATCH(种植记录!I45,种植记录!I45,)),数据结构!$B$5:$M$68,8,0),J45+VLOOKUP(INDEX(种植记录!B45,MATCH(种植记录!I45,种植记录!I45,)),数据结构!$B$5:$M$68,9,0)),"")</f>
        <v/>
      </c>
      <c r="L45" s="76" t="str">
        <f t="array" ref="L45">IFERROR(K45+VLOOKUP(B45,数据结构!$B$5:$M$68,10,0),"")</f>
        <v/>
      </c>
      <c r="M45" s="76" t="str">
        <f t="array" ref="M45">IFERROR(I45+VLOOKUP(INDEX(种植记录!B45,MATCH(种植记录!I45,种植记录!I45,)),数据结构!$B$5:$M$68,11,0),"")</f>
        <v/>
      </c>
      <c r="N45" s="76" t="str">
        <f t="array" ref="N45">IFERROR(M45+VLOOKUP(B45,数据结构!$B$5:$M$68,12,0),"")</f>
        <v/>
      </c>
    </row>
    <row r="46" spans="2:14">
      <c r="B46" s="66"/>
      <c r="C46" s="75" t="str">
        <f t="array" ref="C46">IFERROR(VLOOKUP(B46,数据结构!$B$5:$M$68,2,0),"")</f>
        <v/>
      </c>
      <c r="D46" s="75" t="str">
        <f t="array" ref="D46">IFERROR(VLOOKUP(B46,数据结构!$B$5:$M$68,3,0),"")</f>
        <v/>
      </c>
      <c r="E46" s="75" t="str">
        <f t="array" ref="E46">IFERROR(VLOOKUP(B46,数据结构!$B$5:$M$68,7,0),"")</f>
        <v/>
      </c>
      <c r="F46" s="66"/>
      <c r="G46" s="66"/>
      <c r="H46" s="68" t="str">
        <f t="array" ref="H46">IF(IFERROR(G46/F46,"")=0,"",IFERROR(G46/F46,""))</f>
        <v/>
      </c>
      <c r="I46" s="69"/>
      <c r="J46" s="69"/>
      <c r="K46" s="76" t="str">
        <f t="array" ref="K46">IFERROR(MAX(I46+VLOOKUP(INDEX(种植记录!B46,MATCH(种植记录!I46,种植记录!I46,)),数据结构!$B$5:$M$68,8,0),J46+VLOOKUP(INDEX(种植记录!B46,MATCH(种植记录!I46,种植记录!I46,)),数据结构!$B$5:$M$68,9,0)),"")</f>
        <v/>
      </c>
      <c r="L46" s="76" t="str">
        <f t="array" ref="L46">IFERROR(K46+VLOOKUP(B46,数据结构!$B$5:$M$68,10,0),"")</f>
        <v/>
      </c>
      <c r="M46" s="76" t="str">
        <f t="array" ref="M46">IFERROR(I46+VLOOKUP(INDEX(种植记录!B46,MATCH(种植记录!I46,种植记录!I46,)),数据结构!$B$5:$M$68,11,0),"")</f>
        <v/>
      </c>
      <c r="N46" s="76" t="str">
        <f t="array" ref="N46">IFERROR(M46+VLOOKUP(B46,数据结构!$B$5:$M$68,12,0),"")</f>
        <v/>
      </c>
    </row>
    <row r="47" spans="2:14">
      <c r="B47" s="66"/>
      <c r="C47" s="75" t="str">
        <f t="array" ref="C47">IFERROR(VLOOKUP(B47,数据结构!$B$5:$M$68,2,0),"")</f>
        <v/>
      </c>
      <c r="D47" s="75" t="str">
        <f t="array" ref="D47">IFERROR(VLOOKUP(B47,数据结构!$B$5:$M$68,3,0),"")</f>
        <v/>
      </c>
      <c r="E47" s="75" t="str">
        <f t="array" ref="E47">IFERROR(VLOOKUP(B47,数据结构!$B$5:$M$68,7,0),"")</f>
        <v/>
      </c>
      <c r="F47" s="66"/>
      <c r="G47" s="66"/>
      <c r="H47" s="68" t="str">
        <f t="array" ref="H47">IF(IFERROR(G47/F47,"")=0,"",IFERROR(G47/F47,""))</f>
        <v/>
      </c>
      <c r="I47" s="69"/>
      <c r="J47" s="69"/>
      <c r="K47" s="76" t="str">
        <f t="array" ref="K47">IFERROR(MAX(I47+VLOOKUP(INDEX(种植记录!B47,MATCH(种植记录!I47,种植记录!I47,)),数据结构!$B$5:$M$68,8,0),J47+VLOOKUP(INDEX(种植记录!B47,MATCH(种植记录!I47,种植记录!I47,)),数据结构!$B$5:$M$68,9,0)),"")</f>
        <v/>
      </c>
      <c r="L47" s="76" t="str">
        <f t="array" ref="L47">IFERROR(K47+VLOOKUP(B47,数据结构!$B$5:$M$68,10,0),"")</f>
        <v/>
      </c>
      <c r="M47" s="76" t="str">
        <f t="array" ref="M47">IFERROR(I47+VLOOKUP(INDEX(种植记录!B47,MATCH(种植记录!I47,种植记录!I47,)),数据结构!$B$5:$M$68,11,0),"")</f>
        <v/>
      </c>
      <c r="N47" s="76" t="str">
        <f t="array" ref="N47">IFERROR(M47+VLOOKUP(B47,数据结构!$B$5:$M$68,12,0),"")</f>
        <v/>
      </c>
    </row>
    <row r="48" spans="2:14">
      <c r="B48" s="66"/>
      <c r="C48" s="75" t="str">
        <f t="array" ref="C48">IFERROR(VLOOKUP(B48,数据结构!$B$5:$M$68,2,0),"")</f>
        <v/>
      </c>
      <c r="D48" s="75" t="str">
        <f t="array" ref="D48">IFERROR(VLOOKUP(B48,数据结构!$B$5:$M$68,3,0),"")</f>
        <v/>
      </c>
      <c r="E48" s="75" t="str">
        <f t="array" ref="E48">IFERROR(VLOOKUP(B48,数据结构!$B$5:$M$68,7,0),"")</f>
        <v/>
      </c>
      <c r="F48" s="66"/>
      <c r="G48" s="66"/>
      <c r="H48" s="68" t="str">
        <f t="array" ref="H48">IF(IFERROR(G48/F48,"")=0,"",IFERROR(G48/F48,""))</f>
        <v/>
      </c>
      <c r="I48" s="69"/>
      <c r="J48" s="69"/>
      <c r="K48" s="76" t="str">
        <f t="array" ref="K48">IFERROR(MAX(I48+VLOOKUP(INDEX(种植记录!B48,MATCH(种植记录!I48,种植记录!I48,)),数据结构!$B$5:$M$68,8,0),J48+VLOOKUP(INDEX(种植记录!B48,MATCH(种植记录!I48,种植记录!I48,)),数据结构!$B$5:$M$68,9,0)),"")</f>
        <v/>
      </c>
      <c r="L48" s="76" t="str">
        <f t="array" ref="L48">IFERROR(K48+VLOOKUP(B48,数据结构!$B$5:$M$68,10,0),"")</f>
        <v/>
      </c>
      <c r="M48" s="76" t="str">
        <f t="array" ref="M48">IFERROR(I48+VLOOKUP(INDEX(种植记录!B48,MATCH(种植记录!I48,种植记录!I48,)),数据结构!$B$5:$M$68,11,0),"")</f>
        <v/>
      </c>
      <c r="N48" s="76" t="str">
        <f t="array" ref="N48">IFERROR(M48+VLOOKUP(B48,数据结构!$B$5:$M$68,12,0),"")</f>
        <v/>
      </c>
    </row>
    <row r="49" spans="2:14">
      <c r="B49" s="66"/>
      <c r="C49" s="75" t="str">
        <f t="array" ref="C49">IFERROR(VLOOKUP(B49,数据结构!$B$5:$M$68,2,0),"")</f>
        <v/>
      </c>
      <c r="D49" s="75" t="str">
        <f t="array" ref="D49">IFERROR(VLOOKUP(B49,数据结构!$B$5:$M$68,3,0),"")</f>
        <v/>
      </c>
      <c r="E49" s="75" t="str">
        <f t="array" ref="E49">IFERROR(VLOOKUP(B49,数据结构!$B$5:$M$68,7,0),"")</f>
        <v/>
      </c>
      <c r="F49" s="66"/>
      <c r="G49" s="66"/>
      <c r="H49" s="68" t="str">
        <f t="array" ref="H49">IF(IFERROR(G49/F49,"")=0,"",IFERROR(G49/F49,""))</f>
        <v/>
      </c>
      <c r="I49" s="69"/>
      <c r="J49" s="69"/>
      <c r="K49" s="76" t="str">
        <f t="array" ref="K49">IFERROR(MAX(I49+VLOOKUP(INDEX(种植记录!B49,MATCH(种植记录!I49,种植记录!I49,)),数据结构!$B$5:$M$68,8,0),J49+VLOOKUP(INDEX(种植记录!B49,MATCH(种植记录!I49,种植记录!I49,)),数据结构!$B$5:$M$68,9,0)),"")</f>
        <v/>
      </c>
      <c r="L49" s="76" t="str">
        <f t="array" ref="L49">IFERROR(K49+VLOOKUP(B49,数据结构!$B$5:$M$68,10,0),"")</f>
        <v/>
      </c>
      <c r="M49" s="76" t="str">
        <f t="array" ref="M49">IFERROR(I49+VLOOKUP(INDEX(种植记录!B49,MATCH(种植记录!I49,种植记录!I49,)),数据结构!$B$5:$M$68,11,0),"")</f>
        <v/>
      </c>
      <c r="N49" s="76" t="str">
        <f t="array" ref="N49">IFERROR(M49+VLOOKUP(B49,数据结构!$B$5:$M$68,12,0),"")</f>
        <v/>
      </c>
    </row>
    <row r="50" spans="2:14">
      <c r="B50" s="66"/>
      <c r="C50" s="75" t="str">
        <f t="array" ref="C50">IFERROR(VLOOKUP(B50,数据结构!$B$5:$M$68,2,0),"")</f>
        <v/>
      </c>
      <c r="D50" s="75" t="str">
        <f t="array" ref="D50">IFERROR(VLOOKUP(B50,数据结构!$B$5:$M$68,3,0),"")</f>
        <v/>
      </c>
      <c r="E50" s="75" t="str">
        <f t="array" ref="E50">IFERROR(VLOOKUP(B50,数据结构!$B$5:$M$68,7,0),"")</f>
        <v/>
      </c>
      <c r="F50" s="66"/>
      <c r="G50" s="66"/>
      <c r="H50" s="68" t="str">
        <f t="array" ref="H50">IF(IFERROR(G50/F50,"")=0,"",IFERROR(G50/F50,""))</f>
        <v/>
      </c>
      <c r="I50" s="69"/>
      <c r="J50" s="69"/>
      <c r="K50" s="76" t="str">
        <f t="array" ref="K50">IFERROR(MAX(I50+VLOOKUP(INDEX(种植记录!B50,MATCH(种植记录!I50,种植记录!I50,)),数据结构!$B$5:$M$68,8,0),J50+VLOOKUP(INDEX(种植记录!B50,MATCH(种植记录!I50,种植记录!I50,)),数据结构!$B$5:$M$68,9,0)),"")</f>
        <v/>
      </c>
      <c r="L50" s="76" t="str">
        <f t="array" ref="L50">IFERROR(K50+VLOOKUP(B50,数据结构!$B$5:$M$68,10,0),"")</f>
        <v/>
      </c>
      <c r="M50" s="76" t="str">
        <f t="array" ref="M50">IFERROR(I50+VLOOKUP(INDEX(种植记录!B50,MATCH(种植记录!I50,种植记录!I50,)),数据结构!$B$5:$M$68,11,0),"")</f>
        <v/>
      </c>
      <c r="N50" s="76" t="str">
        <f t="array" ref="N50">IFERROR(M50+VLOOKUP(B50,数据结构!$B$5:$M$68,12,0),"")</f>
        <v/>
      </c>
    </row>
    <row r="51" spans="2:14">
      <c r="B51" s="66"/>
      <c r="C51" s="75" t="str">
        <f t="array" ref="C51">IFERROR(VLOOKUP(B51,数据结构!$B$5:$M$68,2,0),"")</f>
        <v/>
      </c>
      <c r="D51" s="75" t="str">
        <f t="array" ref="D51">IFERROR(VLOOKUP(B51,数据结构!$B$5:$M$68,3,0),"")</f>
        <v/>
      </c>
      <c r="E51" s="75" t="str">
        <f t="array" ref="E51">IFERROR(VLOOKUP(B51,数据结构!$B$5:$M$68,7,0),"")</f>
        <v/>
      </c>
      <c r="F51" s="66"/>
      <c r="G51" s="66"/>
      <c r="H51" s="68" t="str">
        <f t="array" ref="H51">IF(IFERROR(G51/F51,"")=0,"",IFERROR(G51/F51,""))</f>
        <v/>
      </c>
      <c r="I51" s="69"/>
      <c r="J51" s="69"/>
      <c r="K51" s="76" t="str">
        <f t="array" ref="K51">IFERROR(MAX(I51+VLOOKUP(INDEX(种植记录!B51,MATCH(种植记录!I51,种植记录!I51,)),数据结构!$B$5:$M$68,8,0),J51+VLOOKUP(INDEX(种植记录!B51,MATCH(种植记录!I51,种植记录!I51,)),数据结构!$B$5:$M$68,9,0)),"")</f>
        <v/>
      </c>
      <c r="L51" s="76" t="str">
        <f t="array" ref="L51">IFERROR(K51+VLOOKUP(B51,数据结构!$B$5:$M$68,10,0),"")</f>
        <v/>
      </c>
      <c r="M51" s="76" t="str">
        <f t="array" ref="M51">IFERROR(I51+VLOOKUP(INDEX(种植记录!B51,MATCH(种植记录!I51,种植记录!I51,)),数据结构!$B$5:$M$68,11,0),"")</f>
        <v/>
      </c>
      <c r="N51" s="76" t="str">
        <f t="array" ref="N51">IFERROR(M51+VLOOKUP(B51,数据结构!$B$5:$M$68,12,0),"")</f>
        <v/>
      </c>
    </row>
    <row r="52" spans="2:14">
      <c r="B52" s="66"/>
      <c r="C52" s="75" t="str">
        <f t="array" ref="C52">IFERROR(VLOOKUP(B52,数据结构!$B$5:$M$68,2,0),"")</f>
        <v/>
      </c>
      <c r="D52" s="75" t="str">
        <f t="array" ref="D52">IFERROR(VLOOKUP(B52,数据结构!$B$5:$M$68,3,0),"")</f>
        <v/>
      </c>
      <c r="E52" s="75" t="str">
        <f t="array" ref="E52">IFERROR(VLOOKUP(B52,数据结构!$B$5:$M$68,7,0),"")</f>
        <v/>
      </c>
      <c r="F52" s="66"/>
      <c r="G52" s="66"/>
      <c r="H52" s="68" t="str">
        <f t="array" ref="H52">IF(IFERROR(G52/F52,"")=0,"",IFERROR(G52/F52,""))</f>
        <v/>
      </c>
      <c r="I52" s="69"/>
      <c r="J52" s="69"/>
      <c r="K52" s="76" t="str">
        <f t="array" ref="K52">IFERROR(MAX(I52+VLOOKUP(INDEX(种植记录!B52,MATCH(种植记录!I52,种植记录!I52,)),数据结构!$B$5:$M$68,8,0),J52+VLOOKUP(INDEX(种植记录!B52,MATCH(种植记录!I52,种植记录!I52,)),数据结构!$B$5:$M$68,9,0)),"")</f>
        <v/>
      </c>
      <c r="L52" s="76" t="str">
        <f t="array" ref="L52">IFERROR(K52+VLOOKUP(B52,数据结构!$B$5:$M$68,10,0),"")</f>
        <v/>
      </c>
      <c r="M52" s="76" t="str">
        <f t="array" ref="M52">IFERROR(I52+VLOOKUP(INDEX(种植记录!B52,MATCH(种植记录!I52,种植记录!I52,)),数据结构!$B$5:$M$68,11,0),"")</f>
        <v/>
      </c>
      <c r="N52" s="76" t="str">
        <f t="array" ref="N52">IFERROR(M52+VLOOKUP(B52,数据结构!$B$5:$M$68,12,0),"")</f>
        <v/>
      </c>
    </row>
    <row r="53" spans="2:14">
      <c r="B53" s="66"/>
      <c r="C53" s="75" t="str">
        <f t="array" ref="C53">IFERROR(VLOOKUP(B53,数据结构!$B$5:$M$68,2,0),"")</f>
        <v/>
      </c>
      <c r="D53" s="75" t="str">
        <f t="array" ref="D53">IFERROR(VLOOKUP(B53,数据结构!$B$5:$M$68,3,0),"")</f>
        <v/>
      </c>
      <c r="E53" s="75" t="str">
        <f t="array" ref="E53">IFERROR(VLOOKUP(B53,数据结构!$B$5:$M$68,7,0),"")</f>
        <v/>
      </c>
      <c r="F53" s="66"/>
      <c r="G53" s="66"/>
      <c r="H53" s="68" t="str">
        <f t="array" ref="H53">IF(IFERROR(G53/F53,"")=0,"",IFERROR(G53/F53,""))</f>
        <v/>
      </c>
      <c r="I53" s="69"/>
      <c r="J53" s="69"/>
      <c r="K53" s="76" t="str">
        <f t="array" ref="K53">IFERROR(MAX(I53+VLOOKUP(INDEX(种植记录!B53,MATCH(种植记录!I53,种植记录!I53,)),数据结构!$B$5:$M$68,8,0),J53+VLOOKUP(INDEX(种植记录!B53,MATCH(种植记录!I53,种植记录!I53,)),数据结构!$B$5:$M$68,9,0)),"")</f>
        <v/>
      </c>
      <c r="L53" s="76" t="str">
        <f t="array" ref="L53">IFERROR(K53+VLOOKUP(B53,数据结构!$B$5:$M$68,10,0),"")</f>
        <v/>
      </c>
      <c r="M53" s="76" t="str">
        <f t="array" ref="M53">IFERROR(I53+VLOOKUP(INDEX(种植记录!B53,MATCH(种植记录!I53,种植记录!I53,)),数据结构!$B$5:$M$68,11,0),"")</f>
        <v/>
      </c>
      <c r="N53" s="76" t="str">
        <f t="array" ref="N53">IFERROR(M53+VLOOKUP(B53,数据结构!$B$5:$M$68,12,0),"")</f>
        <v/>
      </c>
    </row>
    <row r="54" spans="2:14">
      <c r="B54" s="66"/>
      <c r="C54" s="75" t="str">
        <f t="array" ref="C54">IFERROR(VLOOKUP(B54,数据结构!$B$5:$M$68,2,0),"")</f>
        <v/>
      </c>
      <c r="D54" s="75" t="str">
        <f t="array" ref="D54">IFERROR(VLOOKUP(B54,数据结构!$B$5:$M$68,3,0),"")</f>
        <v/>
      </c>
      <c r="E54" s="75" t="str">
        <f t="array" ref="E54">IFERROR(VLOOKUP(B54,数据结构!$B$5:$M$68,7,0),"")</f>
        <v/>
      </c>
      <c r="F54" s="66"/>
      <c r="G54" s="66"/>
      <c r="H54" s="68" t="str">
        <f t="array" ref="H54">IF(IFERROR(G54/F54,"")=0,"",IFERROR(G54/F54,""))</f>
        <v/>
      </c>
      <c r="I54" s="69"/>
      <c r="J54" s="69"/>
      <c r="K54" s="76" t="str">
        <f t="array" ref="K54">IFERROR(MAX(I54+VLOOKUP(INDEX(种植记录!B54,MATCH(种植记录!I54,种植记录!I54,)),数据结构!$B$5:$M$68,8,0),J54+VLOOKUP(INDEX(种植记录!B54,MATCH(种植记录!I54,种植记录!I54,)),数据结构!$B$5:$M$68,9,0)),"")</f>
        <v/>
      </c>
      <c r="L54" s="76" t="str">
        <f t="array" ref="L54">IFERROR(K54+VLOOKUP(B54,数据结构!$B$5:$M$68,10,0),"")</f>
        <v/>
      </c>
      <c r="M54" s="76" t="str">
        <f t="array" ref="M54">IFERROR(I54+VLOOKUP(INDEX(种植记录!B54,MATCH(种植记录!I54,种植记录!I54,)),数据结构!$B$5:$M$68,11,0),"")</f>
        <v/>
      </c>
      <c r="N54" s="76" t="str">
        <f t="array" ref="N54">IFERROR(M54+VLOOKUP(B54,数据结构!$B$5:$M$68,12,0),"")</f>
        <v/>
      </c>
    </row>
    <row r="55" spans="2:14">
      <c r="B55" s="66"/>
      <c r="C55" s="75" t="str">
        <f t="array" ref="C55">IFERROR(VLOOKUP(B55,数据结构!$B$5:$M$68,2,0),"")</f>
        <v/>
      </c>
      <c r="D55" s="75" t="str">
        <f t="array" ref="D55">IFERROR(VLOOKUP(B55,数据结构!$B$5:$M$68,3,0),"")</f>
        <v/>
      </c>
      <c r="E55" s="75" t="str">
        <f t="array" ref="E55">IFERROR(VLOOKUP(B55,数据结构!$B$5:$M$68,7,0),"")</f>
        <v/>
      </c>
      <c r="F55" s="66"/>
      <c r="G55" s="66"/>
      <c r="H55" s="68" t="str">
        <f t="array" ref="H55">IF(IFERROR(G55/F55,"")=0,"",IFERROR(G55/F55,""))</f>
        <v/>
      </c>
      <c r="I55" s="69"/>
      <c r="J55" s="69"/>
      <c r="K55" s="76" t="str">
        <f t="array" ref="K55">IFERROR(MAX(I55+VLOOKUP(INDEX(种植记录!B55,MATCH(种植记录!I55,种植记录!I55,)),数据结构!$B$5:$M$68,8,0),J55+VLOOKUP(INDEX(种植记录!B55,MATCH(种植记录!I55,种植记录!I55,)),数据结构!$B$5:$M$68,9,0)),"")</f>
        <v/>
      </c>
      <c r="L55" s="76" t="str">
        <f t="array" ref="L55">IFERROR(K55+VLOOKUP(B55,数据结构!$B$5:$M$68,10,0),"")</f>
        <v/>
      </c>
      <c r="M55" s="76" t="str">
        <f t="array" ref="M55">IFERROR(I55+VLOOKUP(INDEX(种植记录!B55,MATCH(种植记录!I55,种植记录!I55,)),数据结构!$B$5:$M$68,11,0),"")</f>
        <v/>
      </c>
      <c r="N55" s="76" t="str">
        <f t="array" ref="N55">IFERROR(M55+VLOOKUP(B55,数据结构!$B$5:$M$68,12,0),"")</f>
        <v/>
      </c>
    </row>
    <row r="56" spans="2:14">
      <c r="B56" s="66"/>
      <c r="C56" s="75" t="str">
        <f t="array" ref="C56">IFERROR(VLOOKUP(B56,数据结构!$B$5:$M$68,2,0),"")</f>
        <v/>
      </c>
      <c r="D56" s="75" t="str">
        <f t="array" ref="D56">IFERROR(VLOOKUP(B56,数据结构!$B$5:$M$68,3,0),"")</f>
        <v/>
      </c>
      <c r="E56" s="75" t="str">
        <f t="array" ref="E56">IFERROR(VLOOKUP(B56,数据结构!$B$5:$M$68,7,0),"")</f>
        <v/>
      </c>
      <c r="F56" s="66"/>
      <c r="G56" s="66"/>
      <c r="H56" s="68" t="str">
        <f t="array" ref="H56">IF(IFERROR(G56/F56,"")=0,"",IFERROR(G56/F56,""))</f>
        <v/>
      </c>
      <c r="I56" s="69"/>
      <c r="J56" s="69"/>
      <c r="K56" s="76" t="str">
        <f t="array" ref="K56">IFERROR(MAX(I56+VLOOKUP(INDEX(种植记录!B56,MATCH(种植记录!I56,种植记录!I56,)),数据结构!$B$5:$M$68,8,0),J56+VLOOKUP(INDEX(种植记录!B56,MATCH(种植记录!I56,种植记录!I56,)),数据结构!$B$5:$M$68,9,0)),"")</f>
        <v/>
      </c>
      <c r="L56" s="76" t="str">
        <f t="array" ref="L56">IFERROR(K56+VLOOKUP(B56,数据结构!$B$5:$M$68,10,0),"")</f>
        <v/>
      </c>
      <c r="M56" s="76" t="str">
        <f t="array" ref="M56">IFERROR(I56+VLOOKUP(INDEX(种植记录!B56,MATCH(种植记录!I56,种植记录!I56,)),数据结构!$B$5:$M$68,11,0),"")</f>
        <v/>
      </c>
      <c r="N56" s="76" t="str">
        <f t="array" ref="N56">IFERROR(M56+VLOOKUP(B56,数据结构!$B$5:$M$68,12,0),"")</f>
        <v/>
      </c>
    </row>
    <row r="57" spans="2:14">
      <c r="B57" s="66"/>
      <c r="C57" s="75" t="str">
        <f t="array" ref="C57">IFERROR(VLOOKUP(B57,数据结构!$B$5:$M$68,2,0),"")</f>
        <v/>
      </c>
      <c r="D57" s="75" t="str">
        <f t="array" ref="D57">IFERROR(VLOOKUP(B57,数据结构!$B$5:$M$68,3,0),"")</f>
        <v/>
      </c>
      <c r="E57" s="75" t="str">
        <f t="array" ref="E57">IFERROR(VLOOKUP(B57,数据结构!$B$5:$M$68,7,0),"")</f>
        <v/>
      </c>
      <c r="F57" s="66"/>
      <c r="G57" s="66"/>
      <c r="H57" s="68" t="str">
        <f t="array" ref="H57">IF(IFERROR(G57/F57,"")=0,"",IFERROR(G57/F57,""))</f>
        <v/>
      </c>
      <c r="I57" s="69"/>
      <c r="J57" s="69"/>
      <c r="K57" s="76" t="str">
        <f t="array" ref="K57">IFERROR(MAX(I57+VLOOKUP(INDEX(种植记录!B57,MATCH(种植记录!I57,种植记录!I57,)),数据结构!$B$5:$M$68,8,0),J57+VLOOKUP(INDEX(种植记录!B57,MATCH(种植记录!I57,种植记录!I57,)),数据结构!$B$5:$M$68,9,0)),"")</f>
        <v/>
      </c>
      <c r="L57" s="76" t="str">
        <f t="array" ref="L57">IFERROR(K57+VLOOKUP(B57,数据结构!$B$5:$M$68,10,0),"")</f>
        <v/>
      </c>
      <c r="M57" s="76" t="str">
        <f t="array" ref="M57">IFERROR(I57+VLOOKUP(INDEX(种植记录!B57,MATCH(种植记录!I57,种植记录!I57,)),数据结构!$B$5:$M$68,11,0),"")</f>
        <v/>
      </c>
      <c r="N57" s="76" t="str">
        <f t="array" ref="N57">IFERROR(M57+VLOOKUP(B57,数据结构!$B$5:$M$68,12,0),"")</f>
        <v/>
      </c>
    </row>
    <row r="58" spans="2:14">
      <c r="B58" s="66"/>
      <c r="C58" s="75" t="str">
        <f t="array" ref="C58">IFERROR(VLOOKUP(B58,数据结构!$B$5:$M$68,2,0),"")</f>
        <v/>
      </c>
      <c r="D58" s="75" t="str">
        <f t="array" ref="D58">IFERROR(VLOOKUP(B58,数据结构!$B$5:$M$68,3,0),"")</f>
        <v/>
      </c>
      <c r="E58" s="75" t="str">
        <f t="array" ref="E58">IFERROR(VLOOKUP(B58,数据结构!$B$5:$M$68,7,0),"")</f>
        <v/>
      </c>
      <c r="F58" s="66"/>
      <c r="G58" s="66"/>
      <c r="H58" s="68" t="str">
        <f t="array" ref="H58">IF(IFERROR(G58/F58,"")=0,"",IFERROR(G58/F58,""))</f>
        <v/>
      </c>
      <c r="I58" s="69"/>
      <c r="J58" s="69"/>
      <c r="K58" s="76" t="str">
        <f t="array" ref="K58">IFERROR(MAX(I58+VLOOKUP(INDEX(种植记录!B58,MATCH(种植记录!I58,种植记录!I58,)),数据结构!$B$5:$M$68,8,0),J58+VLOOKUP(INDEX(种植记录!B58,MATCH(种植记录!I58,种植记录!I58,)),数据结构!$B$5:$M$68,9,0)),"")</f>
        <v/>
      </c>
      <c r="L58" s="76" t="str">
        <f t="array" ref="L58">IFERROR(K58+VLOOKUP(B58,数据结构!$B$5:$M$68,10,0),"")</f>
        <v/>
      </c>
      <c r="M58" s="76" t="str">
        <f t="array" ref="M58">IFERROR(I58+VLOOKUP(INDEX(种植记录!B58,MATCH(种植记录!I58,种植记录!I58,)),数据结构!$B$5:$M$68,11,0),"")</f>
        <v/>
      </c>
      <c r="N58" s="76" t="str">
        <f t="array" ref="N58">IFERROR(M58+VLOOKUP(B58,数据结构!$B$5:$M$68,12,0),"")</f>
        <v/>
      </c>
    </row>
    <row r="59" spans="2:14">
      <c r="B59" s="66"/>
      <c r="C59" s="75" t="str">
        <f t="array" ref="C59">IFERROR(VLOOKUP(B59,数据结构!$B$5:$M$68,2,0),"")</f>
        <v/>
      </c>
      <c r="D59" s="75" t="str">
        <f t="array" ref="D59">IFERROR(VLOOKUP(B59,数据结构!$B$5:$M$68,3,0),"")</f>
        <v/>
      </c>
      <c r="E59" s="75" t="str">
        <f t="array" ref="E59">IFERROR(VLOOKUP(B59,数据结构!$B$5:$M$68,7,0),"")</f>
        <v/>
      </c>
      <c r="F59" s="66"/>
      <c r="G59" s="66"/>
      <c r="H59" s="68" t="str">
        <f t="array" ref="H59">IF(IFERROR(G59/F59,"")=0,"",IFERROR(G59/F59,""))</f>
        <v/>
      </c>
      <c r="I59" s="69"/>
      <c r="J59" s="69"/>
      <c r="K59" s="76" t="str">
        <f t="array" ref="K59">IFERROR(MAX(I59+VLOOKUP(INDEX(种植记录!B59,MATCH(种植记录!I59,种植记录!I59,)),数据结构!$B$5:$M$68,8,0),J59+VLOOKUP(INDEX(种植记录!B59,MATCH(种植记录!I59,种植记录!I59,)),数据结构!$B$5:$M$68,9,0)),"")</f>
        <v/>
      </c>
      <c r="L59" s="76" t="str">
        <f t="array" ref="L59">IFERROR(K59+VLOOKUP(B59,数据结构!$B$5:$M$68,10,0),"")</f>
        <v/>
      </c>
      <c r="M59" s="76" t="str">
        <f t="array" ref="M59">IFERROR(I59+VLOOKUP(INDEX(种植记录!B59,MATCH(种植记录!I59,种植记录!I59,)),数据结构!$B$5:$M$68,11,0),"")</f>
        <v/>
      </c>
      <c r="N59" s="76" t="str">
        <f t="array" ref="N59">IFERROR(M59+VLOOKUP(B59,数据结构!$B$5:$M$68,12,0),"")</f>
        <v/>
      </c>
    </row>
    <row r="60" spans="2:14">
      <c r="B60" s="66"/>
      <c r="C60" s="75" t="str">
        <f t="array" ref="C60">IFERROR(VLOOKUP(B60,数据结构!$B$5:$M$68,2,0),"")</f>
        <v/>
      </c>
      <c r="D60" s="75" t="str">
        <f t="array" ref="D60">IFERROR(VLOOKUP(B60,数据结构!$B$5:$M$68,3,0),"")</f>
        <v/>
      </c>
      <c r="E60" s="75" t="str">
        <f t="array" ref="E60">IFERROR(VLOOKUP(B60,数据结构!$B$5:$M$68,7,0),"")</f>
        <v/>
      </c>
      <c r="F60" s="66"/>
      <c r="G60" s="66"/>
      <c r="H60" s="68" t="str">
        <f t="array" ref="H60">IF(IFERROR(G60/F60,"")=0,"",IFERROR(G60/F60,""))</f>
        <v/>
      </c>
      <c r="I60" s="69"/>
      <c r="J60" s="69"/>
      <c r="K60" s="76" t="str">
        <f t="array" ref="K60">IFERROR(MAX(I60+VLOOKUP(INDEX(种植记录!B60,MATCH(种植记录!I60,种植记录!I60,)),数据结构!$B$5:$M$68,8,0),J60+VLOOKUP(INDEX(种植记录!B60,MATCH(种植记录!I60,种植记录!I60,)),数据结构!$B$5:$M$68,9,0)),"")</f>
        <v/>
      </c>
      <c r="L60" s="76" t="str">
        <f t="array" ref="L60">IFERROR(K60+VLOOKUP(B60,数据结构!$B$5:$M$68,10,0),"")</f>
        <v/>
      </c>
      <c r="M60" s="76" t="str">
        <f t="array" ref="M60">IFERROR(I60+VLOOKUP(INDEX(种植记录!B60,MATCH(种植记录!I60,种植记录!I60,)),数据结构!$B$5:$M$68,11,0),"")</f>
        <v/>
      </c>
      <c r="N60" s="76" t="str">
        <f t="array" ref="N60">IFERROR(M60+VLOOKUP(B60,数据结构!$B$5:$M$68,12,0),"")</f>
        <v/>
      </c>
    </row>
    <row r="61" spans="2:14">
      <c r="B61" s="66"/>
      <c r="C61" s="75" t="str">
        <f t="array" ref="C61">IFERROR(VLOOKUP(B61,数据结构!$B$5:$M$68,2,0),"")</f>
        <v/>
      </c>
      <c r="D61" s="75" t="str">
        <f t="array" ref="D61">IFERROR(VLOOKUP(B61,数据结构!$B$5:$M$68,3,0),"")</f>
        <v/>
      </c>
      <c r="E61" s="75" t="str">
        <f t="array" ref="E61">IFERROR(VLOOKUP(B61,数据结构!$B$5:$M$68,7,0),"")</f>
        <v/>
      </c>
      <c r="F61" s="66"/>
      <c r="G61" s="66"/>
      <c r="H61" s="68" t="str">
        <f t="array" ref="H61">IF(IFERROR(G61/F61,"")=0,"",IFERROR(G61/F61,""))</f>
        <v/>
      </c>
      <c r="I61" s="69"/>
      <c r="J61" s="69"/>
      <c r="K61" s="76" t="str">
        <f t="array" ref="K61">IFERROR(MAX(I61+VLOOKUP(INDEX(种植记录!B61,MATCH(种植记录!I61,种植记录!I61,)),数据结构!$B$5:$M$68,8,0),J61+VLOOKUP(INDEX(种植记录!B61,MATCH(种植记录!I61,种植记录!I61,)),数据结构!$B$5:$M$68,9,0)),"")</f>
        <v/>
      </c>
      <c r="L61" s="76" t="str">
        <f t="array" ref="L61">IFERROR(K61+VLOOKUP(B61,数据结构!$B$5:$M$68,10,0),"")</f>
        <v/>
      </c>
      <c r="M61" s="76" t="str">
        <f t="array" ref="M61">IFERROR(I61+VLOOKUP(INDEX(种植记录!B61,MATCH(种植记录!I61,种植记录!I61,)),数据结构!$B$5:$M$68,11,0),"")</f>
        <v/>
      </c>
      <c r="N61" s="76" t="str">
        <f t="array" ref="N61">IFERROR(M61+VLOOKUP(B61,数据结构!$B$5:$M$68,12,0),"")</f>
        <v/>
      </c>
    </row>
    <row r="62" spans="2:14">
      <c r="B62" s="66"/>
      <c r="C62" s="75" t="str">
        <f t="array" ref="C62">IFERROR(VLOOKUP(B62,数据结构!$B$5:$M$68,2,0),"")</f>
        <v/>
      </c>
      <c r="D62" s="75" t="str">
        <f t="array" ref="D62">IFERROR(VLOOKUP(B62,数据结构!$B$5:$M$68,3,0),"")</f>
        <v/>
      </c>
      <c r="E62" s="75" t="str">
        <f t="array" ref="E62">IFERROR(VLOOKUP(B62,数据结构!$B$5:$M$68,7,0),"")</f>
        <v/>
      </c>
      <c r="F62" s="66"/>
      <c r="G62" s="66"/>
      <c r="H62" s="68" t="str">
        <f t="array" ref="H62">IF(IFERROR(G62/F62,"")=0,"",IFERROR(G62/F62,""))</f>
        <v/>
      </c>
      <c r="I62" s="69"/>
      <c r="J62" s="69"/>
      <c r="K62" s="76" t="str">
        <f t="array" ref="K62">IFERROR(MAX(I62+VLOOKUP(INDEX(种植记录!B62,MATCH(种植记录!I62,种植记录!I62,)),数据结构!$B$5:$M$68,8,0),J62+VLOOKUP(INDEX(种植记录!B62,MATCH(种植记录!I62,种植记录!I62,)),数据结构!$B$5:$M$68,9,0)),"")</f>
        <v/>
      </c>
      <c r="L62" s="76" t="str">
        <f t="array" ref="L62">IFERROR(K62+VLOOKUP(B62,数据结构!$B$5:$M$68,10,0),"")</f>
        <v/>
      </c>
      <c r="M62" s="76" t="str">
        <f t="array" ref="M62">IFERROR(I62+VLOOKUP(INDEX(种植记录!B62,MATCH(种植记录!I62,种植记录!I62,)),数据结构!$B$5:$M$68,11,0),"")</f>
        <v/>
      </c>
      <c r="N62" s="76" t="str">
        <f t="array" ref="N62">IFERROR(M62+VLOOKUP(B62,数据结构!$B$5:$M$68,12,0),"")</f>
        <v/>
      </c>
    </row>
    <row r="63" spans="2:14">
      <c r="B63" s="66"/>
      <c r="C63" s="75" t="str">
        <f t="array" ref="C63">IFERROR(VLOOKUP(B63,数据结构!$B$5:$M$68,2,0),"")</f>
        <v/>
      </c>
      <c r="D63" s="75" t="str">
        <f t="array" ref="D63">IFERROR(VLOOKUP(B63,数据结构!$B$5:$M$68,3,0),"")</f>
        <v/>
      </c>
      <c r="E63" s="75" t="str">
        <f t="array" ref="E63">IFERROR(VLOOKUP(B63,数据结构!$B$5:$M$68,7,0),"")</f>
        <v/>
      </c>
      <c r="F63" s="66"/>
      <c r="G63" s="66"/>
      <c r="H63" s="68" t="str">
        <f t="array" ref="H63">IF(IFERROR(G63/F63,"")=0,"",IFERROR(G63/F63,""))</f>
        <v/>
      </c>
      <c r="I63" s="69"/>
      <c r="J63" s="69"/>
      <c r="K63" s="76" t="str">
        <f t="array" ref="K63">IFERROR(MAX(I63+VLOOKUP(INDEX(种植记录!B63,MATCH(种植记录!I63,种植记录!I63,)),数据结构!$B$5:$M$68,8,0),J63+VLOOKUP(INDEX(种植记录!B63,MATCH(种植记录!I63,种植记录!I63,)),数据结构!$B$5:$M$68,9,0)),"")</f>
        <v/>
      </c>
      <c r="L63" s="76" t="str">
        <f t="array" ref="L63">IFERROR(K63+VLOOKUP(B63,数据结构!$B$5:$M$68,10,0),"")</f>
        <v/>
      </c>
      <c r="M63" s="76" t="str">
        <f t="array" ref="M63">IFERROR(I63+VLOOKUP(INDEX(种植记录!B63,MATCH(种植记录!I63,种植记录!I63,)),数据结构!$B$5:$M$68,11,0),"")</f>
        <v/>
      </c>
      <c r="N63" s="76" t="str">
        <f t="array" ref="N63">IFERROR(M63+VLOOKUP(B63,数据结构!$B$5:$M$68,12,0),"")</f>
        <v/>
      </c>
    </row>
    <row r="64" spans="2:14">
      <c r="B64" s="66"/>
      <c r="C64" s="75" t="str">
        <f t="array" ref="C64">IFERROR(VLOOKUP(B64,数据结构!$B$5:$M$68,2,0),"")</f>
        <v/>
      </c>
      <c r="D64" s="75" t="str">
        <f t="array" ref="D64">IFERROR(VLOOKUP(B64,数据结构!$B$5:$M$68,3,0),"")</f>
        <v/>
      </c>
      <c r="E64" s="75" t="str">
        <f t="array" ref="E64">IFERROR(VLOOKUP(B64,数据结构!$B$5:$M$68,7,0),"")</f>
        <v/>
      </c>
      <c r="F64" s="66"/>
      <c r="G64" s="66"/>
      <c r="H64" s="68" t="str">
        <f t="array" ref="H64">IF(IFERROR(G64/F64,"")=0,"",IFERROR(G64/F64,""))</f>
        <v/>
      </c>
      <c r="I64" s="69"/>
      <c r="J64" s="69"/>
      <c r="K64" s="76" t="str">
        <f t="array" ref="K64">IFERROR(MAX(I64+VLOOKUP(INDEX(种植记录!B64,MATCH(种植记录!I64,种植记录!I64,)),数据结构!$B$5:$M$68,8,0),J64+VLOOKUP(INDEX(种植记录!B64,MATCH(种植记录!I64,种植记录!I64,)),数据结构!$B$5:$M$68,9,0)),"")</f>
        <v/>
      </c>
      <c r="L64" s="76" t="str">
        <f t="array" ref="L64">IFERROR(K64+VLOOKUP(B64,数据结构!$B$5:$M$68,10,0),"")</f>
        <v/>
      </c>
      <c r="M64" s="76" t="str">
        <f t="array" ref="M64">IFERROR(I64+VLOOKUP(INDEX(种植记录!B64,MATCH(种植记录!I64,种植记录!I64,)),数据结构!$B$5:$M$68,11,0),"")</f>
        <v/>
      </c>
      <c r="N64" s="76" t="str">
        <f t="array" ref="N64">IFERROR(M64+VLOOKUP(B64,数据结构!$B$5:$M$68,12,0),"")</f>
        <v/>
      </c>
    </row>
    <row r="65" spans="2:14">
      <c r="B65" s="66"/>
      <c r="C65" s="75" t="str">
        <f t="array" ref="C65">IFERROR(VLOOKUP(B65,数据结构!$B$5:$M$68,2,0),"")</f>
        <v/>
      </c>
      <c r="D65" s="75" t="str">
        <f t="array" ref="D65">IFERROR(VLOOKUP(B65,数据结构!$B$5:$M$68,3,0),"")</f>
        <v/>
      </c>
      <c r="E65" s="75" t="str">
        <f t="array" ref="E65">IFERROR(VLOOKUP(B65,数据结构!$B$5:$M$68,7,0),"")</f>
        <v/>
      </c>
      <c r="F65" s="66"/>
      <c r="G65" s="66"/>
      <c r="H65" s="68" t="str">
        <f t="array" ref="H65">IF(IFERROR(G65/F65,"")=0,"",IFERROR(G65/F65,""))</f>
        <v/>
      </c>
      <c r="I65" s="69"/>
      <c r="J65" s="69"/>
      <c r="K65" s="76" t="str">
        <f t="array" ref="K65">IFERROR(MAX(I65+VLOOKUP(INDEX(种植记录!B65,MATCH(种植记录!I65,种植记录!I65,)),数据结构!$B$5:$M$68,8,0),J65+VLOOKUP(INDEX(种植记录!B65,MATCH(种植记录!I65,种植记录!I65,)),数据结构!$B$5:$M$68,9,0)),"")</f>
        <v/>
      </c>
      <c r="L65" s="76" t="str">
        <f t="array" ref="L65">IFERROR(K65+VLOOKUP(B65,数据结构!$B$5:$M$68,10,0),"")</f>
        <v/>
      </c>
      <c r="M65" s="76" t="str">
        <f t="array" ref="M65">IFERROR(I65+VLOOKUP(INDEX(种植记录!B65,MATCH(种植记录!I65,种植记录!I65,)),数据结构!$B$5:$M$68,11,0),"")</f>
        <v/>
      </c>
      <c r="N65" s="76" t="str">
        <f t="array" ref="N65">IFERROR(M65+VLOOKUP(B65,数据结构!$B$5:$M$68,12,0),"")</f>
        <v/>
      </c>
    </row>
    <row r="66" spans="2:14">
      <c r="B66" s="66"/>
      <c r="C66" s="75" t="str">
        <f t="array" ref="C66">IFERROR(VLOOKUP(B66,数据结构!$B$5:$M$68,2,0),"")</f>
        <v/>
      </c>
      <c r="D66" s="75" t="str">
        <f t="array" ref="D66">IFERROR(VLOOKUP(B66,数据结构!$B$5:$M$68,3,0),"")</f>
        <v/>
      </c>
      <c r="E66" s="75" t="str">
        <f t="array" ref="E66">IFERROR(VLOOKUP(B66,数据结构!$B$5:$M$68,7,0),"")</f>
        <v/>
      </c>
      <c r="F66" s="66"/>
      <c r="G66" s="66"/>
      <c r="H66" s="68" t="str">
        <f t="array" ref="H66">IF(IFERROR(G66/F66,"")=0,"",IFERROR(G66/F66,""))</f>
        <v/>
      </c>
      <c r="I66" s="69"/>
      <c r="J66" s="69"/>
      <c r="K66" s="76" t="str">
        <f t="array" ref="K66">IFERROR(MAX(I66+VLOOKUP(INDEX(种植记录!B66,MATCH(种植记录!I66,种植记录!I66,)),数据结构!$B$5:$M$68,8,0),J66+VLOOKUP(INDEX(种植记录!B66,MATCH(种植记录!I66,种植记录!I66,)),数据结构!$B$5:$M$68,9,0)),"")</f>
        <v/>
      </c>
      <c r="L66" s="76" t="str">
        <f t="array" ref="L66">IFERROR(K66+VLOOKUP(B66,数据结构!$B$5:$M$68,10,0),"")</f>
        <v/>
      </c>
      <c r="M66" s="76" t="str">
        <f t="array" ref="M66">IFERROR(I66+VLOOKUP(INDEX(种植记录!B66,MATCH(种植记录!I66,种植记录!I66,)),数据结构!$B$5:$M$68,11,0),"")</f>
        <v/>
      </c>
      <c r="N66" s="76" t="str">
        <f t="array" ref="N66">IFERROR(M66+VLOOKUP(B66,数据结构!$B$5:$M$68,12,0),"")</f>
        <v/>
      </c>
    </row>
    <row r="67" spans="2:14">
      <c r="B67" s="66"/>
      <c r="C67" s="75" t="str">
        <f t="array" ref="C67">IFERROR(VLOOKUP(B67,数据结构!$B$5:$M$68,2,0),"")</f>
        <v/>
      </c>
      <c r="D67" s="75" t="str">
        <f t="array" ref="D67">IFERROR(VLOOKUP(B67,数据结构!$B$5:$M$68,3,0),"")</f>
        <v/>
      </c>
      <c r="E67" s="75" t="str">
        <f t="array" ref="E67">IFERROR(VLOOKUP(B67,数据结构!$B$5:$M$68,7,0),"")</f>
        <v/>
      </c>
      <c r="F67" s="66"/>
      <c r="G67" s="66"/>
      <c r="H67" s="68" t="str">
        <f t="array" ref="H67">IF(IFERROR(G67/F67,"")=0,"",IFERROR(G67/F67,""))</f>
        <v/>
      </c>
      <c r="I67" s="69"/>
      <c r="J67" s="69"/>
      <c r="K67" s="76" t="str">
        <f t="array" ref="K67">IFERROR(MAX(I67+VLOOKUP(INDEX(种植记录!B67,MATCH(种植记录!I67,种植记录!I67,)),数据结构!$B$5:$M$68,8,0),J67+VLOOKUP(INDEX(种植记录!B67,MATCH(种植记录!I67,种植记录!I67,)),数据结构!$B$5:$M$68,9,0)),"")</f>
        <v/>
      </c>
      <c r="L67" s="76" t="str">
        <f t="array" ref="L67">IFERROR(K67+VLOOKUP(B67,数据结构!$B$5:$M$68,10,0),"")</f>
        <v/>
      </c>
      <c r="M67" s="76" t="str">
        <f t="array" ref="M67">IFERROR(I67+VLOOKUP(INDEX(种植记录!B67,MATCH(种植记录!I67,种植记录!I67,)),数据结构!$B$5:$M$68,11,0),"")</f>
        <v/>
      </c>
      <c r="N67" s="76" t="str">
        <f t="array" ref="N67">IFERROR(M67+VLOOKUP(B67,数据结构!$B$5:$M$68,12,0),"")</f>
        <v/>
      </c>
    </row>
    <row r="68" spans="2:14">
      <c r="B68" s="66"/>
      <c r="C68" s="75" t="str">
        <f t="array" ref="C68">IFERROR(VLOOKUP(B68,数据结构!$B$5:$M$68,2,0),"")</f>
        <v/>
      </c>
      <c r="D68" s="75" t="str">
        <f t="array" ref="D68">IFERROR(VLOOKUP(B68,数据结构!$B$5:$M$68,3,0),"")</f>
        <v/>
      </c>
      <c r="E68" s="75" t="str">
        <f t="array" ref="E68">IFERROR(VLOOKUP(B68,数据结构!$B$5:$M$68,7,0),"")</f>
        <v/>
      </c>
      <c r="F68" s="66"/>
      <c r="G68" s="66"/>
      <c r="H68" s="68" t="str">
        <f t="array" ref="H68">IF(IFERROR(G68/F68,"")=0,"",IFERROR(G68/F68,""))</f>
        <v/>
      </c>
      <c r="I68" s="69"/>
      <c r="J68" s="69"/>
      <c r="K68" s="76" t="str">
        <f t="array" ref="K68">IFERROR(MAX(I68+VLOOKUP(INDEX(种植记录!B68,MATCH(种植记录!I68,种植记录!I68,)),数据结构!$B$5:$M$68,8,0),J68+VLOOKUP(INDEX(种植记录!B68,MATCH(种植记录!I68,种植记录!I68,)),数据结构!$B$5:$M$68,9,0)),"")</f>
        <v/>
      </c>
      <c r="L68" s="76" t="str">
        <f t="array" ref="L68">IFERROR(K68+VLOOKUP(B68,数据结构!$B$5:$M$68,10,0),"")</f>
        <v/>
      </c>
      <c r="M68" s="76" t="str">
        <f t="array" ref="M68">IFERROR(I68+VLOOKUP(INDEX(种植记录!B68,MATCH(种植记录!I68,种植记录!I68,)),数据结构!$B$5:$M$68,11,0),"")</f>
        <v/>
      </c>
      <c r="N68" s="76" t="str">
        <f t="array" ref="N68">IFERROR(M68+VLOOKUP(B68,数据结构!$B$5:$M$68,12,0),"")</f>
        <v/>
      </c>
    </row>
    <row r="69" spans="2:14">
      <c r="B69" s="66"/>
      <c r="C69" s="75" t="str">
        <f t="array" ref="C69">IFERROR(VLOOKUP(B69,数据结构!$B$5:$M$68,2,0),"")</f>
        <v/>
      </c>
      <c r="D69" s="75" t="str">
        <f t="array" ref="D69">IFERROR(VLOOKUP(B69,数据结构!$B$5:$M$68,3,0),"")</f>
        <v/>
      </c>
      <c r="E69" s="75" t="str">
        <f t="array" ref="E69">IFERROR(VLOOKUP(B69,数据结构!$B$5:$M$68,7,0),"")</f>
        <v/>
      </c>
      <c r="F69" s="66"/>
      <c r="G69" s="66"/>
      <c r="H69" s="68" t="str">
        <f t="array" ref="H69">IF(IFERROR(G69/F69,"")=0,"",IFERROR(G69/F69,""))</f>
        <v/>
      </c>
      <c r="I69" s="69"/>
      <c r="J69" s="69"/>
      <c r="K69" s="76" t="str">
        <f t="array" ref="K69">IFERROR(MAX(I69+VLOOKUP(INDEX(种植记录!B69,MATCH(种植记录!I69,种植记录!I69,)),数据结构!$B$5:$M$68,8,0),J69+VLOOKUP(INDEX(种植记录!B69,MATCH(种植记录!I69,种植记录!I69,)),数据结构!$B$5:$M$68,9,0)),"")</f>
        <v/>
      </c>
      <c r="L69" s="76" t="str">
        <f t="array" ref="L69">IFERROR(K69+VLOOKUP(B69,数据结构!$B$5:$M$68,10,0),"")</f>
        <v/>
      </c>
      <c r="M69" s="76" t="str">
        <f t="array" ref="M69">IFERROR(I69+VLOOKUP(INDEX(种植记录!B69,MATCH(种植记录!I69,种植记录!I69,)),数据结构!$B$5:$M$68,11,0),"")</f>
        <v/>
      </c>
      <c r="N69" s="76" t="str">
        <f t="array" ref="N69">IFERROR(M69+VLOOKUP(B69,数据结构!$B$5:$M$68,12,0),"")</f>
        <v/>
      </c>
    </row>
    <row r="70" spans="2:14">
      <c r="B70" s="66"/>
      <c r="C70" s="75" t="str">
        <f t="array" ref="C70">IFERROR(VLOOKUP(B70,数据结构!$B$5:$M$68,2,0),"")</f>
        <v/>
      </c>
      <c r="D70" s="75" t="str">
        <f t="array" ref="D70">IFERROR(VLOOKUP(B70,数据结构!$B$5:$M$68,3,0),"")</f>
        <v/>
      </c>
      <c r="E70" s="75" t="str">
        <f t="array" ref="E70">IFERROR(VLOOKUP(B70,数据结构!$B$5:$M$68,7,0),"")</f>
        <v/>
      </c>
      <c r="F70" s="66"/>
      <c r="G70" s="66"/>
      <c r="H70" s="68" t="str">
        <f t="array" ref="H70">IF(IFERROR(G70/F70,"")=0,"",IFERROR(G70/F70,""))</f>
        <v/>
      </c>
      <c r="I70" s="69"/>
      <c r="J70" s="69"/>
      <c r="K70" s="76" t="str">
        <f t="array" ref="K70">IFERROR(MAX(I70+VLOOKUP(INDEX(种植记录!B70,MATCH(种植记录!I70,种植记录!I70,)),数据结构!$B$5:$M$68,8,0),J70+VLOOKUP(INDEX(种植记录!B70,MATCH(种植记录!I70,种植记录!I70,)),数据结构!$B$5:$M$68,9,0)),"")</f>
        <v/>
      </c>
      <c r="L70" s="76" t="str">
        <f t="array" ref="L70">IFERROR(K70+VLOOKUP(B70,数据结构!$B$5:$M$68,10,0),"")</f>
        <v/>
      </c>
      <c r="M70" s="76" t="str">
        <f t="array" ref="M70">IFERROR(I70+VLOOKUP(INDEX(种植记录!B70,MATCH(种植记录!I70,种植记录!I70,)),数据结构!$B$5:$M$68,11,0),"")</f>
        <v/>
      </c>
      <c r="N70" s="76" t="str">
        <f t="array" ref="N70">IFERROR(M70+VLOOKUP(B70,数据结构!$B$5:$M$68,12,0),"")</f>
        <v/>
      </c>
    </row>
    <row r="71" spans="2:14">
      <c r="B71" s="66"/>
      <c r="C71" s="75" t="str">
        <f t="array" ref="C71">IFERROR(VLOOKUP(B71,数据结构!$B$5:$M$68,2,0),"")</f>
        <v/>
      </c>
      <c r="D71" s="75" t="str">
        <f t="array" ref="D71">IFERROR(VLOOKUP(B71,数据结构!$B$5:$M$68,3,0),"")</f>
        <v/>
      </c>
      <c r="E71" s="75" t="str">
        <f t="array" ref="E71">IFERROR(VLOOKUP(B71,数据结构!$B$5:$M$68,7,0),"")</f>
        <v/>
      </c>
      <c r="F71" s="66"/>
      <c r="G71" s="66"/>
      <c r="H71" s="68" t="str">
        <f t="array" ref="H71">IF(IFERROR(G71/F71,"")=0,"",IFERROR(G71/F71,""))</f>
        <v/>
      </c>
      <c r="I71" s="69"/>
      <c r="J71" s="69"/>
      <c r="K71" s="76" t="str">
        <f t="array" ref="K71">IFERROR(MAX(I71+VLOOKUP(INDEX(种植记录!B71,MATCH(种植记录!I71,种植记录!I71,)),数据结构!$B$5:$M$68,8,0),J71+VLOOKUP(INDEX(种植记录!B71,MATCH(种植记录!I71,种植记录!I71,)),数据结构!$B$5:$M$68,9,0)),"")</f>
        <v/>
      </c>
      <c r="L71" s="76" t="str">
        <f t="array" ref="L71">IFERROR(K71+VLOOKUP(B71,数据结构!$B$5:$M$68,10,0),"")</f>
        <v/>
      </c>
      <c r="M71" s="76" t="str">
        <f t="array" ref="M71">IFERROR(I71+VLOOKUP(INDEX(种植记录!B71,MATCH(种植记录!I71,种植记录!I71,)),数据结构!$B$5:$M$68,11,0),"")</f>
        <v/>
      </c>
      <c r="N71" s="76" t="str">
        <f t="array" ref="N71">IFERROR(M71+VLOOKUP(B71,数据结构!$B$5:$M$68,12,0),"")</f>
        <v/>
      </c>
    </row>
    <row r="72" spans="2:14">
      <c r="B72" s="66"/>
      <c r="C72" s="75" t="str">
        <f t="array" ref="C72">IFERROR(VLOOKUP(B72,数据结构!$B$5:$M$68,2,0),"")</f>
        <v/>
      </c>
      <c r="D72" s="75" t="str">
        <f t="array" ref="D72">IFERROR(VLOOKUP(B72,数据结构!$B$5:$M$68,3,0),"")</f>
        <v/>
      </c>
      <c r="E72" s="75" t="str">
        <f t="array" ref="E72">IFERROR(VLOOKUP(B72,数据结构!$B$5:$M$68,7,0),"")</f>
        <v/>
      </c>
      <c r="F72" s="66"/>
      <c r="G72" s="66"/>
      <c r="H72" s="68" t="str">
        <f t="array" ref="H72">IF(IFERROR(G72/F72,"")=0,"",IFERROR(G72/F72,""))</f>
        <v/>
      </c>
      <c r="I72" s="69"/>
      <c r="J72" s="69"/>
      <c r="K72" s="76" t="str">
        <f t="array" ref="K72">IFERROR(MAX(I72+VLOOKUP(INDEX(种植记录!B72,MATCH(种植记录!I72,种植记录!I72,)),数据结构!$B$5:$M$68,8,0),J72+VLOOKUP(INDEX(种植记录!B72,MATCH(种植记录!I72,种植记录!I72,)),数据结构!$B$5:$M$68,9,0)),"")</f>
        <v/>
      </c>
      <c r="L72" s="76" t="str">
        <f t="array" ref="L72">IFERROR(K72+VLOOKUP(B72,数据结构!$B$5:$M$68,10,0),"")</f>
        <v/>
      </c>
      <c r="M72" s="76" t="str">
        <f t="array" ref="M72">IFERROR(I72+VLOOKUP(INDEX(种植记录!B72,MATCH(种植记录!I72,种植记录!I72,)),数据结构!$B$5:$M$68,11,0),"")</f>
        <v/>
      </c>
      <c r="N72" s="76" t="str">
        <f t="array" ref="N72">IFERROR(M72+VLOOKUP(B72,数据结构!$B$5:$M$68,12,0),"")</f>
        <v/>
      </c>
    </row>
    <row r="73" spans="2:14">
      <c r="B73" s="66"/>
      <c r="C73" s="75" t="str">
        <f t="array" ref="C73">IFERROR(VLOOKUP(B73,数据结构!$B$5:$M$68,2,0),"")</f>
        <v/>
      </c>
      <c r="D73" s="75" t="str">
        <f t="array" ref="D73">IFERROR(VLOOKUP(B73,数据结构!$B$5:$M$68,3,0),"")</f>
        <v/>
      </c>
      <c r="E73" s="75" t="str">
        <f t="array" ref="E73">IFERROR(VLOOKUP(B73,数据结构!$B$5:$M$68,7,0),"")</f>
        <v/>
      </c>
      <c r="F73" s="66"/>
      <c r="G73" s="66"/>
      <c r="H73" s="68" t="str">
        <f t="array" ref="H73">IF(IFERROR(G73/F73,"")=0,"",IFERROR(G73/F73,""))</f>
        <v/>
      </c>
      <c r="I73" s="69"/>
      <c r="J73" s="69"/>
      <c r="K73" s="76" t="str">
        <f t="array" ref="K73">IFERROR(MAX(I73+VLOOKUP(INDEX(种植记录!B73,MATCH(种植记录!I73,种植记录!I73,)),数据结构!$B$5:$M$68,8,0),J73+VLOOKUP(INDEX(种植记录!B73,MATCH(种植记录!I73,种植记录!I73,)),数据结构!$B$5:$M$68,9,0)),"")</f>
        <v/>
      </c>
      <c r="L73" s="76" t="str">
        <f t="array" ref="L73">IFERROR(K73+VLOOKUP(B73,数据结构!$B$5:$M$68,10,0),"")</f>
        <v/>
      </c>
      <c r="M73" s="76" t="str">
        <f t="array" ref="M73">IFERROR(I73+VLOOKUP(INDEX(种植记录!B73,MATCH(种植记录!I73,种植记录!I73,)),数据结构!$B$5:$M$68,11,0),"")</f>
        <v/>
      </c>
      <c r="N73" s="76" t="str">
        <f t="array" ref="N73">IFERROR(M73+VLOOKUP(B73,数据结构!$B$5:$M$68,12,0),"")</f>
        <v/>
      </c>
    </row>
    <row r="74" spans="2:14">
      <c r="B74" s="66"/>
      <c r="C74" s="75" t="str">
        <f t="array" ref="C74">IFERROR(VLOOKUP(B74,数据结构!$B$5:$M$68,2,0),"")</f>
        <v/>
      </c>
      <c r="D74" s="75" t="str">
        <f t="array" ref="D74">IFERROR(VLOOKUP(B74,数据结构!$B$5:$M$68,3,0),"")</f>
        <v/>
      </c>
      <c r="E74" s="75" t="str">
        <f t="array" ref="E74">IFERROR(VLOOKUP(B74,数据结构!$B$5:$M$68,7,0),"")</f>
        <v/>
      </c>
      <c r="F74" s="66"/>
      <c r="G74" s="66"/>
      <c r="H74" s="68" t="str">
        <f t="array" ref="H74">IF(IFERROR(G74/F74,"")=0,"",IFERROR(G74/F74,""))</f>
        <v/>
      </c>
      <c r="I74" s="69"/>
      <c r="J74" s="69"/>
      <c r="K74" s="76" t="str">
        <f t="array" ref="K74">IFERROR(MAX(I74+VLOOKUP(INDEX(种植记录!B74,MATCH(种植记录!I74,种植记录!I74,)),数据结构!$B$5:$M$68,8,0),J74+VLOOKUP(INDEX(种植记录!B74,MATCH(种植记录!I74,种植记录!I74,)),数据结构!$B$5:$M$68,9,0)),"")</f>
        <v/>
      </c>
      <c r="L74" s="76" t="str">
        <f t="array" ref="L74">IFERROR(K74+VLOOKUP(B74,数据结构!$B$5:$M$68,10,0),"")</f>
        <v/>
      </c>
      <c r="M74" s="76" t="str">
        <f t="array" ref="M74">IFERROR(I74+VLOOKUP(INDEX(种植记录!B74,MATCH(种植记录!I74,种植记录!I74,)),数据结构!$B$5:$M$68,11,0),"")</f>
        <v/>
      </c>
      <c r="N74" s="76" t="str">
        <f t="array" ref="N74">IFERROR(M74+VLOOKUP(B74,数据结构!$B$5:$M$68,12,0),"")</f>
        <v/>
      </c>
    </row>
    <row r="75" spans="2:14">
      <c r="B75" s="66"/>
      <c r="C75" s="75" t="str">
        <f t="array" ref="C75">IFERROR(VLOOKUP(B75,数据结构!$B$5:$M$68,2,0),"")</f>
        <v/>
      </c>
      <c r="D75" s="75" t="str">
        <f t="array" ref="D75">IFERROR(VLOOKUP(B75,数据结构!$B$5:$M$68,3,0),"")</f>
        <v/>
      </c>
      <c r="E75" s="75" t="str">
        <f t="array" ref="E75">IFERROR(VLOOKUP(B75,数据结构!$B$5:$M$68,7,0),"")</f>
        <v/>
      </c>
      <c r="F75" s="66"/>
      <c r="G75" s="66"/>
      <c r="H75" s="68" t="str">
        <f t="array" ref="H75">IF(IFERROR(G75/F75,"")=0,"",IFERROR(G75/F75,""))</f>
        <v/>
      </c>
      <c r="I75" s="69"/>
      <c r="J75" s="69"/>
      <c r="K75" s="76" t="str">
        <f t="array" ref="K75">IFERROR(MAX(I75+VLOOKUP(INDEX(种植记录!B75,MATCH(种植记录!I75,种植记录!I75,)),数据结构!$B$5:$M$68,8,0),J75+VLOOKUP(INDEX(种植记录!B75,MATCH(种植记录!I75,种植记录!I75,)),数据结构!$B$5:$M$68,9,0)),"")</f>
        <v/>
      </c>
      <c r="L75" s="76" t="str">
        <f t="array" ref="L75">IFERROR(K75+VLOOKUP(B75,数据结构!$B$5:$M$68,10,0),"")</f>
        <v/>
      </c>
      <c r="M75" s="76" t="str">
        <f t="array" ref="M75">IFERROR(I75+VLOOKUP(INDEX(种植记录!B75,MATCH(种植记录!I75,种植记录!I75,)),数据结构!$B$5:$M$68,11,0),"")</f>
        <v/>
      </c>
      <c r="N75" s="76" t="str">
        <f t="array" ref="N75">IFERROR(M75+VLOOKUP(B75,数据结构!$B$5:$M$68,12,0),"")</f>
        <v/>
      </c>
    </row>
    <row r="76" spans="2:14">
      <c r="B76" s="66"/>
      <c r="C76" s="75" t="str">
        <f t="array" ref="C76">IFERROR(VLOOKUP(B76,数据结构!$B$5:$M$68,2,0),"")</f>
        <v/>
      </c>
      <c r="D76" s="75" t="str">
        <f t="array" ref="D76">IFERROR(VLOOKUP(B76,数据结构!$B$5:$M$68,3,0),"")</f>
        <v/>
      </c>
      <c r="E76" s="75" t="str">
        <f t="array" ref="E76">IFERROR(VLOOKUP(B76,数据结构!$B$5:$M$68,7,0),"")</f>
        <v/>
      </c>
      <c r="F76" s="66"/>
      <c r="G76" s="66"/>
      <c r="H76" s="68" t="str">
        <f t="array" ref="H76">IF(IFERROR(G76/F76,"")=0,"",IFERROR(G76/F76,""))</f>
        <v/>
      </c>
      <c r="I76" s="69"/>
      <c r="J76" s="69"/>
      <c r="K76" s="76" t="str">
        <f t="array" ref="K76">IFERROR(MAX(I76+VLOOKUP(INDEX(种植记录!B76,MATCH(种植记录!I76,种植记录!I76,)),数据结构!$B$5:$M$68,8,0),J76+VLOOKUP(INDEX(种植记录!B76,MATCH(种植记录!I76,种植记录!I76,)),数据结构!$B$5:$M$68,9,0)),"")</f>
        <v/>
      </c>
      <c r="L76" s="76" t="str">
        <f t="array" ref="L76">IFERROR(K76+VLOOKUP(B76,数据结构!$B$5:$M$68,10,0),"")</f>
        <v/>
      </c>
      <c r="M76" s="76" t="str">
        <f t="array" ref="M76">IFERROR(I76+VLOOKUP(INDEX(种植记录!B76,MATCH(种植记录!I76,种植记录!I76,)),数据结构!$B$5:$M$68,11,0),"")</f>
        <v/>
      </c>
      <c r="N76" s="76" t="str">
        <f t="array" ref="N76">IFERROR(M76+VLOOKUP(B76,数据结构!$B$5:$M$68,12,0),"")</f>
        <v/>
      </c>
    </row>
    <row r="77" spans="2:14">
      <c r="B77" s="66"/>
      <c r="C77" s="75" t="str">
        <f t="array" ref="C77">IFERROR(VLOOKUP(B77,数据结构!$B$5:$M$68,2,0),"")</f>
        <v/>
      </c>
      <c r="D77" s="75" t="str">
        <f t="array" ref="D77">IFERROR(VLOOKUP(B77,数据结构!$B$5:$M$68,3,0),"")</f>
        <v/>
      </c>
      <c r="E77" s="75" t="str">
        <f t="array" ref="E77">IFERROR(VLOOKUP(B77,数据结构!$B$5:$M$68,7,0),"")</f>
        <v/>
      </c>
      <c r="F77" s="66"/>
      <c r="G77" s="66"/>
      <c r="H77" s="68" t="str">
        <f t="array" ref="H77">IF(IFERROR(G77/F77,"")=0,"",IFERROR(G77/F77,""))</f>
        <v/>
      </c>
      <c r="I77" s="69"/>
      <c r="J77" s="69"/>
      <c r="K77" s="76" t="str">
        <f t="array" ref="K77">IFERROR(MAX(I77+VLOOKUP(INDEX(种植记录!B77,MATCH(种植记录!I77,种植记录!I77,)),数据结构!$B$5:$M$68,8,0),J77+VLOOKUP(INDEX(种植记录!B77,MATCH(种植记录!I77,种植记录!I77,)),数据结构!$B$5:$M$68,9,0)),"")</f>
        <v/>
      </c>
      <c r="L77" s="76" t="str">
        <f t="array" ref="L77">IFERROR(K77+VLOOKUP(B77,数据结构!$B$5:$M$68,10,0),"")</f>
        <v/>
      </c>
      <c r="M77" s="76" t="str">
        <f t="array" ref="M77">IFERROR(I77+VLOOKUP(INDEX(种植记录!B77,MATCH(种植记录!I77,种植记录!I77,)),数据结构!$B$5:$M$68,11,0),"")</f>
        <v/>
      </c>
      <c r="N77" s="76" t="str">
        <f t="array" ref="N77">IFERROR(M77+VLOOKUP(B77,数据结构!$B$5:$M$68,12,0),"")</f>
        <v/>
      </c>
    </row>
    <row r="78" spans="2:14">
      <c r="B78" s="66"/>
      <c r="C78" s="75" t="str">
        <f t="array" ref="C78">IFERROR(VLOOKUP(B78,数据结构!$B$5:$M$68,2,0),"")</f>
        <v/>
      </c>
      <c r="D78" s="75" t="str">
        <f t="array" ref="D78">IFERROR(VLOOKUP(B78,数据结构!$B$5:$M$68,3,0),"")</f>
        <v/>
      </c>
      <c r="E78" s="75" t="str">
        <f t="array" ref="E78">IFERROR(VLOOKUP(B78,数据结构!$B$5:$M$68,7,0),"")</f>
        <v/>
      </c>
      <c r="F78" s="66"/>
      <c r="G78" s="66"/>
      <c r="H78" s="68" t="str">
        <f t="array" ref="H78">IF(IFERROR(G78/F78,"")=0,"",IFERROR(G78/F78,""))</f>
        <v/>
      </c>
      <c r="I78" s="69"/>
      <c r="J78" s="69"/>
      <c r="K78" s="76" t="str">
        <f t="array" ref="K78">IFERROR(MAX(I78+VLOOKUP(INDEX(种植记录!B78,MATCH(种植记录!I78,种植记录!I78,)),数据结构!$B$5:$M$68,8,0),J78+VLOOKUP(INDEX(种植记录!B78,MATCH(种植记录!I78,种植记录!I78,)),数据结构!$B$5:$M$68,9,0)),"")</f>
        <v/>
      </c>
      <c r="L78" s="76" t="str">
        <f t="array" ref="L78">IFERROR(K78+VLOOKUP(B78,数据结构!$B$5:$M$68,10,0),"")</f>
        <v/>
      </c>
      <c r="M78" s="76" t="str">
        <f t="array" ref="M78">IFERROR(I78+VLOOKUP(INDEX(种植记录!B78,MATCH(种植记录!I78,种植记录!I78,)),数据结构!$B$5:$M$68,11,0),"")</f>
        <v/>
      </c>
      <c r="N78" s="76" t="str">
        <f t="array" ref="N78">IFERROR(M78+VLOOKUP(B78,数据结构!$B$5:$M$68,12,0),"")</f>
        <v/>
      </c>
    </row>
    <row r="79" spans="2:14">
      <c r="B79" s="66"/>
      <c r="C79" s="75" t="str">
        <f t="array" ref="C79">IFERROR(VLOOKUP(B79,数据结构!$B$5:$M$68,2,0),"")</f>
        <v/>
      </c>
      <c r="D79" s="75" t="str">
        <f t="array" ref="D79">IFERROR(VLOOKUP(B79,数据结构!$B$5:$M$68,3,0),"")</f>
        <v/>
      </c>
      <c r="E79" s="75" t="str">
        <f t="array" ref="E79">IFERROR(VLOOKUP(B79,数据结构!$B$5:$M$68,7,0),"")</f>
        <v/>
      </c>
      <c r="F79" s="66"/>
      <c r="G79" s="66"/>
      <c r="H79" s="68" t="str">
        <f t="array" ref="H79">IF(IFERROR(G79/F79,"")=0,"",IFERROR(G79/F79,""))</f>
        <v/>
      </c>
      <c r="I79" s="69"/>
      <c r="J79" s="69"/>
      <c r="K79" s="76" t="str">
        <f t="array" ref="K79">IFERROR(MAX(I79+VLOOKUP(INDEX(种植记录!B79,MATCH(种植记录!I79,种植记录!I79,)),数据结构!$B$5:$M$68,8,0),J79+VLOOKUP(INDEX(种植记录!B79,MATCH(种植记录!I79,种植记录!I79,)),数据结构!$B$5:$M$68,9,0)),"")</f>
        <v/>
      </c>
      <c r="L79" s="76" t="str">
        <f t="array" ref="L79">IFERROR(K79+VLOOKUP(B79,数据结构!$B$5:$M$68,10,0),"")</f>
        <v/>
      </c>
      <c r="M79" s="76" t="str">
        <f t="array" ref="M79">IFERROR(I79+VLOOKUP(INDEX(种植记录!B79,MATCH(种植记录!I79,种植记录!I79,)),数据结构!$B$5:$M$68,11,0),"")</f>
        <v/>
      </c>
      <c r="N79" s="76" t="str">
        <f t="array" ref="N79">IFERROR(M79+VLOOKUP(B79,数据结构!$B$5:$M$68,12,0),"")</f>
        <v/>
      </c>
    </row>
    <row r="80" spans="2:14">
      <c r="B80" s="66"/>
      <c r="C80" s="75" t="str">
        <f t="array" ref="C80">IFERROR(VLOOKUP(B80,数据结构!$B$5:$M$68,2,0),"")</f>
        <v/>
      </c>
      <c r="D80" s="75" t="str">
        <f t="array" ref="D80">IFERROR(VLOOKUP(B80,数据结构!$B$5:$M$68,3,0),"")</f>
        <v/>
      </c>
      <c r="E80" s="75" t="str">
        <f t="array" ref="E80">IFERROR(VLOOKUP(B80,数据结构!$B$5:$M$68,7,0),"")</f>
        <v/>
      </c>
      <c r="F80" s="66"/>
      <c r="G80" s="66"/>
      <c r="H80" s="68" t="str">
        <f t="array" ref="H80">IF(IFERROR(G80/F80,"")=0,"",IFERROR(G80/F80,""))</f>
        <v/>
      </c>
      <c r="I80" s="69"/>
      <c r="J80" s="69"/>
      <c r="K80" s="76" t="str">
        <f t="array" ref="K80">IFERROR(MAX(I80+VLOOKUP(INDEX(种植记录!B80,MATCH(种植记录!I80,种植记录!I80,)),数据结构!$B$5:$M$68,8,0),J80+VLOOKUP(INDEX(种植记录!B80,MATCH(种植记录!I80,种植记录!I80,)),数据结构!$B$5:$M$68,9,0)),"")</f>
        <v/>
      </c>
      <c r="L80" s="76" t="str">
        <f t="array" ref="L80">IFERROR(K80+VLOOKUP(B80,数据结构!$B$5:$M$68,10,0),"")</f>
        <v/>
      </c>
      <c r="M80" s="76" t="str">
        <f t="array" ref="M80">IFERROR(I80+VLOOKUP(INDEX(种植记录!B80,MATCH(种植记录!I80,种植记录!I80,)),数据结构!$B$5:$M$68,11,0),"")</f>
        <v/>
      </c>
      <c r="N80" s="76" t="str">
        <f t="array" ref="N80">IFERROR(M80+VLOOKUP(B80,数据结构!$B$5:$M$68,12,0),"")</f>
        <v/>
      </c>
    </row>
    <row r="81" spans="2:14">
      <c r="B81" s="66"/>
      <c r="C81" s="75" t="str">
        <f t="array" ref="C81">IFERROR(VLOOKUP(B81,数据结构!$B$5:$M$68,2,0),"")</f>
        <v/>
      </c>
      <c r="D81" s="75" t="str">
        <f t="array" ref="D81">IFERROR(VLOOKUP(B81,数据结构!$B$5:$M$68,3,0),"")</f>
        <v/>
      </c>
      <c r="E81" s="75" t="str">
        <f t="array" ref="E81">IFERROR(VLOOKUP(B81,数据结构!$B$5:$M$68,7,0),"")</f>
        <v/>
      </c>
      <c r="F81" s="66"/>
      <c r="G81" s="66"/>
      <c r="H81" s="68" t="str">
        <f t="array" ref="H81">IF(IFERROR(G81/F81,"")=0,"",IFERROR(G81/F81,""))</f>
        <v/>
      </c>
      <c r="I81" s="69"/>
      <c r="J81" s="69"/>
      <c r="K81" s="76" t="str">
        <f t="array" ref="K81">IFERROR(MAX(I81+VLOOKUP(INDEX(种植记录!B81,MATCH(种植记录!I81,种植记录!I81,)),数据结构!$B$5:$M$68,8,0),J81+VLOOKUP(INDEX(种植记录!B81,MATCH(种植记录!I81,种植记录!I81,)),数据结构!$B$5:$M$68,9,0)),"")</f>
        <v/>
      </c>
      <c r="L81" s="76" t="str">
        <f t="array" ref="L81">IFERROR(K81+VLOOKUP(B81,数据结构!$B$5:$M$68,10,0),"")</f>
        <v/>
      </c>
      <c r="M81" s="76" t="str">
        <f t="array" ref="M81">IFERROR(I81+VLOOKUP(INDEX(种植记录!B81,MATCH(种植记录!I81,种植记录!I81,)),数据结构!$B$5:$M$68,11,0),"")</f>
        <v/>
      </c>
      <c r="N81" s="76" t="str">
        <f t="array" ref="N81">IFERROR(M81+VLOOKUP(B81,数据结构!$B$5:$M$68,12,0),"")</f>
        <v/>
      </c>
    </row>
    <row r="82" spans="2:14">
      <c r="B82" s="66"/>
      <c r="C82" s="75" t="str">
        <f t="array" ref="C82">IFERROR(VLOOKUP(B82,数据结构!$B$5:$M$68,2,0),"")</f>
        <v/>
      </c>
      <c r="D82" s="75" t="str">
        <f t="array" ref="D82">IFERROR(VLOOKUP(B82,数据结构!$B$5:$M$68,3,0),"")</f>
        <v/>
      </c>
      <c r="E82" s="75" t="str">
        <f t="array" ref="E82">IFERROR(VLOOKUP(B82,数据结构!$B$5:$M$68,7,0),"")</f>
        <v/>
      </c>
      <c r="F82" s="66"/>
      <c r="G82" s="66"/>
      <c r="H82" s="68" t="str">
        <f t="array" ref="H82">IF(IFERROR(G82/F82,"")=0,"",IFERROR(G82/F82,""))</f>
        <v/>
      </c>
      <c r="I82" s="69"/>
      <c r="J82" s="69"/>
      <c r="K82" s="76" t="str">
        <f t="array" ref="K82">IFERROR(MAX(I82+VLOOKUP(INDEX(种植记录!B82,MATCH(种植记录!I82,种植记录!I82,)),数据结构!$B$5:$M$68,8,0),J82+VLOOKUP(INDEX(种植记录!B82,MATCH(种植记录!I82,种植记录!I82,)),数据结构!$B$5:$M$68,9,0)),"")</f>
        <v/>
      </c>
      <c r="L82" s="76" t="str">
        <f t="array" ref="L82">IFERROR(K82+VLOOKUP(B82,数据结构!$B$5:$M$68,10,0),"")</f>
        <v/>
      </c>
      <c r="M82" s="76" t="str">
        <f t="array" ref="M82">IFERROR(I82+VLOOKUP(INDEX(种植记录!B82,MATCH(种植记录!I82,种植记录!I82,)),数据结构!$B$5:$M$68,11,0),"")</f>
        <v/>
      </c>
      <c r="N82" s="76" t="str">
        <f t="array" ref="N82">IFERROR(M82+VLOOKUP(B82,数据结构!$B$5:$M$68,12,0),"")</f>
        <v/>
      </c>
    </row>
    <row r="83" spans="2:14">
      <c r="B83" s="66"/>
      <c r="C83" s="75" t="str">
        <f t="array" ref="C83">IFERROR(VLOOKUP(B83,数据结构!$B$5:$M$68,2,0),"")</f>
        <v/>
      </c>
      <c r="D83" s="75" t="str">
        <f t="array" ref="D83">IFERROR(VLOOKUP(B83,数据结构!$B$5:$M$68,3,0),"")</f>
        <v/>
      </c>
      <c r="E83" s="75" t="str">
        <f t="array" ref="E83">IFERROR(VLOOKUP(B83,数据结构!$B$5:$M$68,7,0),"")</f>
        <v/>
      </c>
      <c r="F83" s="66"/>
      <c r="G83" s="66"/>
      <c r="H83" s="68" t="str">
        <f t="array" ref="H83">IF(IFERROR(G83/F83,"")=0,"",IFERROR(G83/F83,""))</f>
        <v/>
      </c>
      <c r="I83" s="69"/>
      <c r="J83" s="69"/>
      <c r="K83" s="76" t="str">
        <f t="array" ref="K83">IFERROR(MAX(I83+VLOOKUP(INDEX(种植记录!B83,MATCH(种植记录!I83,种植记录!I83,)),数据结构!$B$5:$M$68,8,0),J83+VLOOKUP(INDEX(种植记录!B83,MATCH(种植记录!I83,种植记录!I83,)),数据结构!$B$5:$M$68,9,0)),"")</f>
        <v/>
      </c>
      <c r="L83" s="76" t="str">
        <f t="array" ref="L83">IFERROR(K83+VLOOKUP(B83,数据结构!$B$5:$M$68,10,0),"")</f>
        <v/>
      </c>
      <c r="M83" s="76" t="str">
        <f t="array" ref="M83">IFERROR(I83+VLOOKUP(INDEX(种植记录!B83,MATCH(种植记录!I83,种植记录!I83,)),数据结构!$B$5:$M$68,11,0),"")</f>
        <v/>
      </c>
      <c r="N83" s="76" t="str">
        <f t="array" ref="N83">IFERROR(M83+VLOOKUP(B83,数据结构!$B$5:$M$68,12,0),"")</f>
        <v/>
      </c>
    </row>
    <row r="84" spans="2:14">
      <c r="B84" s="66"/>
      <c r="C84" s="75" t="str">
        <f t="array" ref="C84">IFERROR(VLOOKUP(B84,数据结构!$B$5:$M$68,2,0),"")</f>
        <v/>
      </c>
      <c r="D84" s="75" t="str">
        <f t="array" ref="D84">IFERROR(VLOOKUP(B84,数据结构!$B$5:$M$68,3,0),"")</f>
        <v/>
      </c>
      <c r="E84" s="75" t="str">
        <f t="array" ref="E84">IFERROR(VLOOKUP(B84,数据结构!$B$5:$M$68,7,0),"")</f>
        <v/>
      </c>
      <c r="F84" s="66"/>
      <c r="G84" s="66"/>
      <c r="H84" s="68" t="str">
        <f t="array" ref="H84">IF(IFERROR(G84/F84,"")=0,"",IFERROR(G84/F84,""))</f>
        <v/>
      </c>
      <c r="I84" s="69"/>
      <c r="J84" s="69"/>
      <c r="K84" s="76" t="str">
        <f t="array" ref="K84">IFERROR(MAX(I84+VLOOKUP(INDEX(种植记录!B84,MATCH(种植记录!I84,种植记录!I84,)),数据结构!$B$5:$M$68,8,0),J84+VLOOKUP(INDEX(种植记录!B84,MATCH(种植记录!I84,种植记录!I84,)),数据结构!$B$5:$M$68,9,0)),"")</f>
        <v/>
      </c>
      <c r="L84" s="76" t="str">
        <f t="array" ref="L84">IFERROR(K84+VLOOKUP(B84,数据结构!$B$5:$M$68,10,0),"")</f>
        <v/>
      </c>
      <c r="M84" s="76" t="str">
        <f t="array" ref="M84">IFERROR(I84+VLOOKUP(INDEX(种植记录!B84,MATCH(种植记录!I84,种植记录!I84,)),数据结构!$B$5:$M$68,11,0),"")</f>
        <v/>
      </c>
      <c r="N84" s="76" t="str">
        <f t="array" ref="N84">IFERROR(M84+VLOOKUP(B84,数据结构!$B$5:$M$68,12,0),"")</f>
        <v/>
      </c>
    </row>
    <row r="85" spans="2:14">
      <c r="B85" s="66"/>
      <c r="C85" s="75" t="str">
        <f t="array" ref="C85">IFERROR(VLOOKUP(B85,数据结构!$B$5:$M$68,2,0),"")</f>
        <v/>
      </c>
      <c r="D85" s="75" t="str">
        <f t="array" ref="D85">IFERROR(VLOOKUP(B85,数据结构!$B$5:$M$68,3,0),"")</f>
        <v/>
      </c>
      <c r="E85" s="75" t="str">
        <f t="array" ref="E85">IFERROR(VLOOKUP(B85,数据结构!$B$5:$M$68,7,0),"")</f>
        <v/>
      </c>
      <c r="F85" s="66"/>
      <c r="G85" s="66"/>
      <c r="H85" s="68" t="str">
        <f t="array" ref="H85">IF(IFERROR(G85/F85,"")=0,"",IFERROR(G85/F85,""))</f>
        <v/>
      </c>
      <c r="I85" s="69"/>
      <c r="J85" s="69"/>
      <c r="K85" s="76" t="str">
        <f t="array" ref="K85">IFERROR(MAX(I85+VLOOKUP(INDEX(种植记录!B85,MATCH(种植记录!I85,种植记录!I85,)),数据结构!$B$5:$M$68,8,0),J85+VLOOKUP(INDEX(种植记录!B85,MATCH(种植记录!I85,种植记录!I85,)),数据结构!$B$5:$M$68,9,0)),"")</f>
        <v/>
      </c>
      <c r="L85" s="76" t="str">
        <f t="array" ref="L85">IFERROR(K85+VLOOKUP(B85,数据结构!$B$5:$M$68,10,0),"")</f>
        <v/>
      </c>
      <c r="M85" s="76" t="str">
        <f t="array" ref="M85">IFERROR(I85+VLOOKUP(INDEX(种植记录!B85,MATCH(种植记录!I85,种植记录!I85,)),数据结构!$B$5:$M$68,11,0),"")</f>
        <v/>
      </c>
      <c r="N85" s="76" t="str">
        <f t="array" ref="N85">IFERROR(M85+VLOOKUP(B85,数据结构!$B$5:$M$68,12,0),"")</f>
        <v/>
      </c>
    </row>
    <row r="86" spans="2:14">
      <c r="B86" s="66"/>
      <c r="C86" s="75" t="str">
        <f t="array" ref="C86">IFERROR(VLOOKUP(B86,数据结构!$B$5:$M$68,2,0),"")</f>
        <v/>
      </c>
      <c r="D86" s="75" t="str">
        <f t="array" ref="D86">IFERROR(VLOOKUP(B86,数据结构!$B$5:$M$68,3,0),"")</f>
        <v/>
      </c>
      <c r="E86" s="75" t="str">
        <f t="array" ref="E86">IFERROR(VLOOKUP(B86,数据结构!$B$5:$M$68,7,0),"")</f>
        <v/>
      </c>
      <c r="F86" s="66"/>
      <c r="G86" s="66"/>
      <c r="H86" s="68" t="str">
        <f t="array" ref="H86">IF(IFERROR(G86/F86,"")=0,"",IFERROR(G86/F86,""))</f>
        <v/>
      </c>
      <c r="I86" s="69"/>
      <c r="J86" s="69"/>
      <c r="K86" s="76" t="str">
        <f t="array" ref="K86">IFERROR(MAX(I86+VLOOKUP(INDEX(种植记录!B86,MATCH(种植记录!I86,种植记录!I86,)),数据结构!$B$5:$M$68,8,0),J86+VLOOKUP(INDEX(种植记录!B86,MATCH(种植记录!I86,种植记录!I86,)),数据结构!$B$5:$M$68,9,0)),"")</f>
        <v/>
      </c>
      <c r="L86" s="76" t="str">
        <f t="array" ref="L86">IFERROR(K86+VLOOKUP(B86,数据结构!$B$5:$M$68,10,0),"")</f>
        <v/>
      </c>
      <c r="M86" s="76" t="str">
        <f t="array" ref="M86">IFERROR(I86+VLOOKUP(INDEX(种植记录!B86,MATCH(种植记录!I86,种植记录!I86,)),数据结构!$B$5:$M$68,11,0),"")</f>
        <v/>
      </c>
      <c r="N86" s="76" t="str">
        <f t="array" ref="N86">IFERROR(M86+VLOOKUP(B86,数据结构!$B$5:$M$68,12,0),"")</f>
        <v/>
      </c>
    </row>
    <row r="87" spans="2:14">
      <c r="B87" s="66"/>
      <c r="C87" s="75" t="str">
        <f t="array" ref="C87">IFERROR(VLOOKUP(B87,数据结构!$B$5:$M$68,2,0),"")</f>
        <v/>
      </c>
      <c r="D87" s="75" t="str">
        <f t="array" ref="D87">IFERROR(VLOOKUP(B87,数据结构!$B$5:$M$68,3,0),"")</f>
        <v/>
      </c>
      <c r="E87" s="75" t="str">
        <f t="array" ref="E87">IFERROR(VLOOKUP(B87,数据结构!$B$5:$M$68,7,0),"")</f>
        <v/>
      </c>
      <c r="F87" s="66"/>
      <c r="G87" s="66"/>
      <c r="H87" s="68" t="str">
        <f t="array" ref="H87">IF(IFERROR(G87/F87,"")=0,"",IFERROR(G87/F87,""))</f>
        <v/>
      </c>
      <c r="I87" s="69"/>
      <c r="J87" s="69"/>
      <c r="K87" s="76" t="str">
        <f t="array" ref="K87">IFERROR(MAX(I87+VLOOKUP(INDEX(种植记录!B87,MATCH(种植记录!I87,种植记录!I87,)),数据结构!$B$5:$M$68,8,0),J87+VLOOKUP(INDEX(种植记录!B87,MATCH(种植记录!I87,种植记录!I87,)),数据结构!$B$5:$M$68,9,0)),"")</f>
        <v/>
      </c>
      <c r="L87" s="76" t="str">
        <f t="array" ref="L87">IFERROR(K87+VLOOKUP(B87,数据结构!$B$5:$M$68,10,0),"")</f>
        <v/>
      </c>
      <c r="M87" s="76" t="str">
        <f t="array" ref="M87">IFERROR(I87+VLOOKUP(INDEX(种植记录!B87,MATCH(种植记录!I87,种植记录!I87,)),数据结构!$B$5:$M$68,11,0),"")</f>
        <v/>
      </c>
      <c r="N87" s="76" t="str">
        <f t="array" ref="N87">IFERROR(M87+VLOOKUP(B87,数据结构!$B$5:$M$68,12,0),"")</f>
        <v/>
      </c>
    </row>
    <row r="88" spans="2:14">
      <c r="B88" s="66"/>
      <c r="C88" s="75" t="str">
        <f t="array" ref="C88">IFERROR(VLOOKUP(B88,数据结构!$B$5:$M$68,2,0),"")</f>
        <v/>
      </c>
      <c r="D88" s="75" t="str">
        <f t="array" ref="D88">IFERROR(VLOOKUP(B88,数据结构!$B$5:$M$68,3,0),"")</f>
        <v/>
      </c>
      <c r="E88" s="75" t="str">
        <f t="array" ref="E88">IFERROR(VLOOKUP(B88,数据结构!$B$5:$M$68,7,0),"")</f>
        <v/>
      </c>
      <c r="F88" s="66"/>
      <c r="G88" s="66"/>
      <c r="H88" s="68" t="str">
        <f t="array" ref="H88">IF(IFERROR(G88/F88,"")=0,"",IFERROR(G88/F88,""))</f>
        <v/>
      </c>
      <c r="I88" s="69"/>
      <c r="J88" s="69"/>
      <c r="K88" s="76" t="str">
        <f t="array" ref="K88">IFERROR(MAX(I88+VLOOKUP(INDEX(种植记录!B88,MATCH(种植记录!I88,种植记录!I88,)),数据结构!$B$5:$M$68,8,0),J88+VLOOKUP(INDEX(种植记录!B88,MATCH(种植记录!I88,种植记录!I88,)),数据结构!$B$5:$M$68,9,0)),"")</f>
        <v/>
      </c>
      <c r="L88" s="76" t="str">
        <f t="array" ref="L88">IFERROR(K88+VLOOKUP(B88,数据结构!$B$5:$M$68,10,0),"")</f>
        <v/>
      </c>
      <c r="M88" s="76" t="str">
        <f t="array" ref="M88">IFERROR(I88+VLOOKUP(INDEX(种植记录!B88,MATCH(种植记录!I88,种植记录!I88,)),数据结构!$B$5:$M$68,11,0),"")</f>
        <v/>
      </c>
      <c r="N88" s="76" t="str">
        <f t="array" ref="N88">IFERROR(M88+VLOOKUP(B88,数据结构!$B$5:$M$68,12,0),"")</f>
        <v/>
      </c>
    </row>
    <row r="89" spans="2:14">
      <c r="B89" s="66"/>
      <c r="C89" s="75" t="str">
        <f t="array" ref="C89">IFERROR(VLOOKUP(B89,数据结构!$B$5:$M$68,2,0),"")</f>
        <v/>
      </c>
      <c r="D89" s="75" t="str">
        <f t="array" ref="D89">IFERROR(VLOOKUP(B89,数据结构!$B$5:$M$68,3,0),"")</f>
        <v/>
      </c>
      <c r="E89" s="75" t="str">
        <f t="array" ref="E89">IFERROR(VLOOKUP(B89,数据结构!$B$5:$M$68,7,0),"")</f>
        <v/>
      </c>
      <c r="F89" s="66"/>
      <c r="G89" s="66"/>
      <c r="H89" s="68" t="str">
        <f t="array" ref="H89">IF(IFERROR(G89/F89,"")=0,"",IFERROR(G89/F89,""))</f>
        <v/>
      </c>
      <c r="I89" s="69"/>
      <c r="J89" s="69"/>
      <c r="K89" s="76" t="str">
        <f t="array" ref="K89">IFERROR(MAX(I89+VLOOKUP(INDEX(种植记录!B89,MATCH(种植记录!I89,种植记录!I89,)),数据结构!$B$5:$M$68,8,0),J89+VLOOKUP(INDEX(种植记录!B89,MATCH(种植记录!I89,种植记录!I89,)),数据结构!$B$5:$M$68,9,0)),"")</f>
        <v/>
      </c>
      <c r="L89" s="76" t="str">
        <f t="array" ref="L89">IFERROR(K89+VLOOKUP(B89,数据结构!$B$5:$M$68,10,0),"")</f>
        <v/>
      </c>
      <c r="M89" s="76" t="str">
        <f t="array" ref="M89">IFERROR(I89+VLOOKUP(INDEX(种植记录!B89,MATCH(种植记录!I89,种植记录!I89,)),数据结构!$B$5:$M$68,11,0),"")</f>
        <v/>
      </c>
      <c r="N89" s="76" t="str">
        <f t="array" ref="N89">IFERROR(M89+VLOOKUP(B89,数据结构!$B$5:$M$68,12,0),"")</f>
        <v/>
      </c>
    </row>
    <row r="90" spans="2:14">
      <c r="B90" s="66"/>
      <c r="C90" s="75" t="str">
        <f t="array" ref="C90">IFERROR(VLOOKUP(B90,数据结构!$B$5:$M$68,2,0),"")</f>
        <v/>
      </c>
      <c r="D90" s="75" t="str">
        <f t="array" ref="D90">IFERROR(VLOOKUP(B90,数据结构!$B$5:$M$68,3,0),"")</f>
        <v/>
      </c>
      <c r="E90" s="75" t="str">
        <f t="array" ref="E90">IFERROR(VLOOKUP(B90,数据结构!$B$5:$M$68,7,0),"")</f>
        <v/>
      </c>
      <c r="F90" s="66"/>
      <c r="G90" s="66"/>
      <c r="H90" s="68" t="str">
        <f t="array" ref="H90">IF(IFERROR(G90/F90,"")=0,"",IFERROR(G90/F90,""))</f>
        <v/>
      </c>
      <c r="I90" s="69"/>
      <c r="J90" s="69"/>
      <c r="K90" s="76" t="str">
        <f t="array" ref="K90">IFERROR(MAX(I90+VLOOKUP(INDEX(种植记录!B90,MATCH(种植记录!I90,种植记录!I90,)),数据结构!$B$5:$M$68,8,0),J90+VLOOKUP(INDEX(种植记录!B90,MATCH(种植记录!I90,种植记录!I90,)),数据结构!$B$5:$M$68,9,0)),"")</f>
        <v/>
      </c>
      <c r="L90" s="76" t="str">
        <f t="array" ref="L90">IFERROR(K90+VLOOKUP(B90,数据结构!$B$5:$M$68,10,0),"")</f>
        <v/>
      </c>
      <c r="M90" s="76" t="str">
        <f t="array" ref="M90">IFERROR(I90+VLOOKUP(INDEX(种植记录!B90,MATCH(种植记录!I90,种植记录!I90,)),数据结构!$B$5:$M$68,11,0),"")</f>
        <v/>
      </c>
      <c r="N90" s="76" t="str">
        <f t="array" ref="N90">IFERROR(M90+VLOOKUP(B90,数据结构!$B$5:$M$68,12,0),"")</f>
        <v/>
      </c>
    </row>
    <row r="91" spans="2:14">
      <c r="B91" s="66"/>
      <c r="C91" s="75" t="str">
        <f t="array" ref="C91">IFERROR(VLOOKUP(B91,数据结构!$B$5:$M$68,2,0),"")</f>
        <v/>
      </c>
      <c r="D91" s="75" t="str">
        <f t="array" ref="D91">IFERROR(VLOOKUP(B91,数据结构!$B$5:$M$68,3,0),"")</f>
        <v/>
      </c>
      <c r="E91" s="75" t="str">
        <f t="array" ref="E91">IFERROR(VLOOKUP(B91,数据结构!$B$5:$M$68,7,0),"")</f>
        <v/>
      </c>
      <c r="F91" s="66"/>
      <c r="G91" s="66"/>
      <c r="H91" s="68" t="str">
        <f t="array" ref="H91">IF(IFERROR(G91/F91,"")=0,"",IFERROR(G91/F91,""))</f>
        <v/>
      </c>
      <c r="I91" s="69"/>
      <c r="J91" s="69"/>
      <c r="K91" s="76" t="str">
        <f t="array" ref="K91">IFERROR(MAX(I91+VLOOKUP(INDEX(种植记录!B91,MATCH(种植记录!I91,种植记录!I91,)),数据结构!$B$5:$M$68,8,0),J91+VLOOKUP(INDEX(种植记录!B91,MATCH(种植记录!I91,种植记录!I91,)),数据结构!$B$5:$M$68,9,0)),"")</f>
        <v/>
      </c>
      <c r="L91" s="76" t="str">
        <f t="array" ref="L91">IFERROR(K91+VLOOKUP(B91,数据结构!$B$5:$M$68,10,0),"")</f>
        <v/>
      </c>
      <c r="M91" s="76" t="str">
        <f t="array" ref="M91">IFERROR(I91+VLOOKUP(INDEX(种植记录!B91,MATCH(种植记录!I91,种植记录!I91,)),数据结构!$B$5:$M$68,11,0),"")</f>
        <v/>
      </c>
      <c r="N91" s="76" t="str">
        <f t="array" ref="N91">IFERROR(M91+VLOOKUP(B91,数据结构!$B$5:$M$68,12,0),"")</f>
        <v/>
      </c>
    </row>
    <row r="92" spans="2:14">
      <c r="B92" s="66"/>
      <c r="C92" s="75" t="str">
        <f t="array" ref="C92">IFERROR(VLOOKUP(B92,数据结构!$B$5:$M$68,2,0),"")</f>
        <v/>
      </c>
      <c r="D92" s="75" t="str">
        <f t="array" ref="D92">IFERROR(VLOOKUP(B92,数据结构!$B$5:$M$68,3,0),"")</f>
        <v/>
      </c>
      <c r="E92" s="75" t="str">
        <f t="array" ref="E92">IFERROR(VLOOKUP(B92,数据结构!$B$5:$M$68,7,0),"")</f>
        <v/>
      </c>
      <c r="F92" s="66"/>
      <c r="G92" s="66"/>
      <c r="H92" s="68" t="str">
        <f t="array" ref="H92">IF(IFERROR(G92/F92,"")=0,"",IFERROR(G92/F92,""))</f>
        <v/>
      </c>
      <c r="I92" s="69"/>
      <c r="J92" s="69"/>
      <c r="K92" s="76" t="str">
        <f t="array" ref="K92">IFERROR(MAX(I92+VLOOKUP(INDEX(种植记录!B92,MATCH(种植记录!I92,种植记录!I92,)),数据结构!$B$5:$M$68,8,0),J92+VLOOKUP(INDEX(种植记录!B92,MATCH(种植记录!I92,种植记录!I92,)),数据结构!$B$5:$M$68,9,0)),"")</f>
        <v/>
      </c>
      <c r="L92" s="76" t="str">
        <f t="array" ref="L92">IFERROR(K92+VLOOKUP(B92,数据结构!$B$5:$M$68,10,0),"")</f>
        <v/>
      </c>
      <c r="M92" s="76" t="str">
        <f t="array" ref="M92">IFERROR(I92+VLOOKUP(INDEX(种植记录!B92,MATCH(种植记录!I92,种植记录!I92,)),数据结构!$B$5:$M$68,11,0),"")</f>
        <v/>
      </c>
      <c r="N92" s="76" t="str">
        <f t="array" ref="N92">IFERROR(M92+VLOOKUP(B92,数据结构!$B$5:$M$68,12,0),"")</f>
        <v/>
      </c>
    </row>
    <row r="93" spans="2:14">
      <c r="B93" s="66"/>
      <c r="C93" s="75" t="str">
        <f t="array" ref="C93">IFERROR(VLOOKUP(B93,数据结构!$B$5:$M$68,2,0),"")</f>
        <v/>
      </c>
      <c r="D93" s="75" t="str">
        <f t="array" ref="D93">IFERROR(VLOOKUP(B93,数据结构!$B$5:$M$68,3,0),"")</f>
        <v/>
      </c>
      <c r="E93" s="75" t="str">
        <f t="array" ref="E93">IFERROR(VLOOKUP(B93,数据结构!$B$5:$M$68,7,0),"")</f>
        <v/>
      </c>
      <c r="F93" s="66"/>
      <c r="G93" s="66"/>
      <c r="H93" s="68" t="str">
        <f t="array" ref="H93">IF(IFERROR(G93/F93,"")=0,"",IFERROR(G93/F93,""))</f>
        <v/>
      </c>
      <c r="I93" s="69"/>
      <c r="J93" s="69"/>
      <c r="K93" s="76" t="str">
        <f t="array" ref="K93">IFERROR(MAX(I93+VLOOKUP(INDEX(种植记录!B93,MATCH(种植记录!I93,种植记录!I93,)),数据结构!$B$5:$M$68,8,0),J93+VLOOKUP(INDEX(种植记录!B93,MATCH(种植记录!I93,种植记录!I93,)),数据结构!$B$5:$M$68,9,0)),"")</f>
        <v/>
      </c>
      <c r="L93" s="76" t="str">
        <f t="array" ref="L93">IFERROR(K93+VLOOKUP(B93,数据结构!$B$5:$M$68,10,0),"")</f>
        <v/>
      </c>
      <c r="M93" s="76" t="str">
        <f t="array" ref="M93">IFERROR(I93+VLOOKUP(INDEX(种植记录!B93,MATCH(种植记录!I93,种植记录!I93,)),数据结构!$B$5:$M$68,11,0),"")</f>
        <v/>
      </c>
      <c r="N93" s="76" t="str">
        <f t="array" ref="N93">IFERROR(M93+VLOOKUP(B93,数据结构!$B$5:$M$68,12,0),"")</f>
        <v/>
      </c>
    </row>
    <row r="94" spans="2:14">
      <c r="B94" s="66"/>
      <c r="C94" s="75" t="str">
        <f t="array" ref="C94">IFERROR(VLOOKUP(B94,数据结构!$B$5:$M$68,2,0),"")</f>
        <v/>
      </c>
      <c r="D94" s="75" t="str">
        <f t="array" ref="D94">IFERROR(VLOOKUP(B94,数据结构!$B$5:$M$68,3,0),"")</f>
        <v/>
      </c>
      <c r="E94" s="75" t="str">
        <f t="array" ref="E94">IFERROR(VLOOKUP(B94,数据结构!$B$5:$M$68,7,0),"")</f>
        <v/>
      </c>
      <c r="F94" s="66"/>
      <c r="G94" s="66"/>
      <c r="H94" s="68" t="str">
        <f t="array" ref="H94">IF(IFERROR(G94/F94,"")=0,"",IFERROR(G94/F94,""))</f>
        <v/>
      </c>
      <c r="I94" s="69"/>
      <c r="J94" s="69"/>
      <c r="K94" s="76" t="str">
        <f t="array" ref="K94">IFERROR(MAX(I94+VLOOKUP(INDEX(种植记录!B94,MATCH(种植记录!I94,种植记录!I94,)),数据结构!$B$5:$M$68,8,0),J94+VLOOKUP(INDEX(种植记录!B94,MATCH(种植记录!I94,种植记录!I94,)),数据结构!$B$5:$M$68,9,0)),"")</f>
        <v/>
      </c>
      <c r="L94" s="76" t="str">
        <f t="array" ref="L94">IFERROR(K94+VLOOKUP(B94,数据结构!$B$5:$M$68,10,0),"")</f>
        <v/>
      </c>
      <c r="M94" s="76" t="str">
        <f t="array" ref="M94">IFERROR(I94+VLOOKUP(INDEX(种植记录!B94,MATCH(种植记录!I94,种植记录!I94,)),数据结构!$B$5:$M$68,11,0),"")</f>
        <v/>
      </c>
      <c r="N94" s="76" t="str">
        <f t="array" ref="N94">IFERROR(M94+VLOOKUP(B94,数据结构!$B$5:$M$68,12,0),"")</f>
        <v/>
      </c>
    </row>
    <row r="95" spans="2:14">
      <c r="B95" s="66"/>
      <c r="C95" s="75" t="str">
        <f t="array" ref="C95">IFERROR(VLOOKUP(B95,数据结构!$B$5:$M$68,2,0),"")</f>
        <v/>
      </c>
      <c r="D95" s="75" t="str">
        <f t="array" ref="D95">IFERROR(VLOOKUP(B95,数据结构!$B$5:$M$68,3,0),"")</f>
        <v/>
      </c>
      <c r="E95" s="75" t="str">
        <f t="array" ref="E95">IFERROR(VLOOKUP(B95,数据结构!$B$5:$M$68,7,0),"")</f>
        <v/>
      </c>
      <c r="F95" s="66"/>
      <c r="G95" s="66"/>
      <c r="H95" s="68" t="str">
        <f t="array" ref="H95">IF(IFERROR(G95/F95,"")=0,"",IFERROR(G95/F95,""))</f>
        <v/>
      </c>
      <c r="I95" s="69"/>
      <c r="J95" s="69"/>
      <c r="K95" s="76" t="str">
        <f t="array" ref="K95">IFERROR(MAX(I95+VLOOKUP(INDEX(种植记录!B95,MATCH(种植记录!I95,种植记录!I95,)),数据结构!$B$5:$M$68,8,0),J95+VLOOKUP(INDEX(种植记录!B95,MATCH(种植记录!I95,种植记录!I95,)),数据结构!$B$5:$M$68,9,0)),"")</f>
        <v/>
      </c>
      <c r="L95" s="76" t="str">
        <f t="array" ref="L95">IFERROR(K95+VLOOKUP(B95,数据结构!$B$5:$M$68,10,0),"")</f>
        <v/>
      </c>
      <c r="M95" s="76" t="str">
        <f t="array" ref="M95">IFERROR(I95+VLOOKUP(INDEX(种植记录!B95,MATCH(种植记录!I95,种植记录!I95,)),数据结构!$B$5:$M$68,11,0),"")</f>
        <v/>
      </c>
      <c r="N95" s="76" t="str">
        <f t="array" ref="N95">IFERROR(M95+VLOOKUP(B95,数据结构!$B$5:$M$68,12,0),"")</f>
        <v/>
      </c>
    </row>
    <row r="96" spans="2:14">
      <c r="B96" s="66"/>
      <c r="C96" s="75" t="str">
        <f t="array" ref="C96">IFERROR(VLOOKUP(B96,数据结构!$B$5:$M$68,2,0),"")</f>
        <v/>
      </c>
      <c r="D96" s="75" t="str">
        <f t="array" ref="D96">IFERROR(VLOOKUP(B96,数据结构!$B$5:$M$68,3,0),"")</f>
        <v/>
      </c>
      <c r="E96" s="75" t="str">
        <f t="array" ref="E96">IFERROR(VLOOKUP(B96,数据结构!$B$5:$M$68,7,0),"")</f>
        <v/>
      </c>
      <c r="F96" s="66"/>
      <c r="G96" s="66"/>
      <c r="H96" s="68" t="str">
        <f t="array" ref="H96">IF(IFERROR(G96/F96,"")=0,"",IFERROR(G96/F96,""))</f>
        <v/>
      </c>
      <c r="I96" s="69"/>
      <c r="J96" s="69"/>
      <c r="K96" s="76" t="str">
        <f t="array" ref="K96">IFERROR(MAX(I96+VLOOKUP(INDEX(种植记录!B96,MATCH(种植记录!I96,种植记录!I96,)),数据结构!$B$5:$M$68,8,0),J96+VLOOKUP(INDEX(种植记录!B96,MATCH(种植记录!I96,种植记录!I96,)),数据结构!$B$5:$M$68,9,0)),"")</f>
        <v/>
      </c>
      <c r="L96" s="76" t="str">
        <f t="array" ref="L96">IFERROR(K96+VLOOKUP(B96,数据结构!$B$5:$M$68,10,0),"")</f>
        <v/>
      </c>
      <c r="M96" s="76" t="str">
        <f t="array" ref="M96">IFERROR(I96+VLOOKUP(INDEX(种植记录!B96,MATCH(种植记录!I96,种植记录!I96,)),数据结构!$B$5:$M$68,11,0),"")</f>
        <v/>
      </c>
      <c r="N96" s="76" t="str">
        <f t="array" ref="N96">IFERROR(M96+VLOOKUP(B96,数据结构!$B$5:$M$68,12,0),"")</f>
        <v/>
      </c>
    </row>
    <row r="97" spans="2:14">
      <c r="B97" s="66"/>
      <c r="C97" s="75" t="str">
        <f t="array" ref="C97">IFERROR(VLOOKUP(B97,数据结构!$B$5:$M$68,2,0),"")</f>
        <v/>
      </c>
      <c r="D97" s="75" t="str">
        <f t="array" ref="D97">IFERROR(VLOOKUP(B97,数据结构!$B$5:$M$68,3,0),"")</f>
        <v/>
      </c>
      <c r="E97" s="75" t="str">
        <f t="array" ref="E97">IFERROR(VLOOKUP(B97,数据结构!$B$5:$M$68,7,0),"")</f>
        <v/>
      </c>
      <c r="F97" s="66"/>
      <c r="G97" s="66"/>
      <c r="H97" s="68" t="str">
        <f t="array" ref="H97">IF(IFERROR(G97/F97,"")=0,"",IFERROR(G97/F97,""))</f>
        <v/>
      </c>
      <c r="I97" s="69"/>
      <c r="J97" s="69"/>
      <c r="K97" s="76" t="str">
        <f t="array" ref="K97">IFERROR(MAX(I97+VLOOKUP(INDEX(种植记录!B97,MATCH(种植记录!I97,种植记录!I97,)),数据结构!$B$5:$M$68,8,0),J97+VLOOKUP(INDEX(种植记录!B97,MATCH(种植记录!I97,种植记录!I97,)),数据结构!$B$5:$M$68,9,0)),"")</f>
        <v/>
      </c>
      <c r="L97" s="76" t="str">
        <f t="array" ref="L97">IFERROR(K97+VLOOKUP(B97,数据结构!$B$5:$M$68,10,0),"")</f>
        <v/>
      </c>
      <c r="M97" s="76" t="str">
        <f t="array" ref="M97">IFERROR(I97+VLOOKUP(INDEX(种植记录!B97,MATCH(种植记录!I97,种植记录!I97,)),数据结构!$B$5:$M$68,11,0),"")</f>
        <v/>
      </c>
      <c r="N97" s="76" t="str">
        <f t="array" ref="N97">IFERROR(M97+VLOOKUP(B97,数据结构!$B$5:$M$68,12,0),"")</f>
        <v/>
      </c>
    </row>
    <row r="98" spans="2:14">
      <c r="B98" s="66"/>
      <c r="C98" s="75" t="str">
        <f t="array" ref="C98">IFERROR(VLOOKUP(B98,数据结构!$B$5:$M$68,2,0),"")</f>
        <v/>
      </c>
      <c r="D98" s="75" t="str">
        <f t="array" ref="D98">IFERROR(VLOOKUP(B98,数据结构!$B$5:$M$68,3,0),"")</f>
        <v/>
      </c>
      <c r="E98" s="75" t="str">
        <f t="array" ref="E98">IFERROR(VLOOKUP(B98,数据结构!$B$5:$M$68,7,0),"")</f>
        <v/>
      </c>
      <c r="F98" s="66"/>
      <c r="G98" s="66"/>
      <c r="H98" s="68" t="str">
        <f t="array" ref="H98">IF(IFERROR(G98/F98,"")=0,"",IFERROR(G98/F98,""))</f>
        <v/>
      </c>
      <c r="I98" s="69"/>
      <c r="J98" s="69"/>
      <c r="K98" s="76" t="str">
        <f t="array" ref="K98">IFERROR(MAX(I98+VLOOKUP(INDEX(种植记录!B98,MATCH(种植记录!I98,种植记录!I98,)),数据结构!$B$5:$M$68,8,0),J98+VLOOKUP(INDEX(种植记录!B98,MATCH(种植记录!I98,种植记录!I98,)),数据结构!$B$5:$M$68,9,0)),"")</f>
        <v/>
      </c>
      <c r="L98" s="76" t="str">
        <f t="array" ref="L98">IFERROR(K98+VLOOKUP(B98,数据结构!$B$5:$M$68,10,0),"")</f>
        <v/>
      </c>
      <c r="M98" s="76" t="str">
        <f t="array" ref="M98">IFERROR(I98+VLOOKUP(INDEX(种植记录!B98,MATCH(种植记录!I98,种植记录!I98,)),数据结构!$B$5:$M$68,11,0),"")</f>
        <v/>
      </c>
      <c r="N98" s="76" t="str">
        <f t="array" ref="N98">IFERROR(M98+VLOOKUP(B98,数据结构!$B$5:$M$68,12,0),"")</f>
        <v/>
      </c>
    </row>
    <row r="99" spans="2:14">
      <c r="B99" s="67"/>
      <c r="C99" s="77" t="str">
        <f t="array" ref="C99">IFERROR(VLOOKUP(B99,数据结构!$B$5:$M$68,2,0),"")</f>
        <v/>
      </c>
      <c r="D99" s="77" t="str">
        <f t="array" ref="D99">IFERROR(VLOOKUP(B99,数据结构!$B$5:$M$68,3,0),"")</f>
        <v/>
      </c>
      <c r="E99" s="77" t="str">
        <f t="array" ref="E99">IFERROR(VLOOKUP(B99,数据结构!$B$5:$M$68,7,0),"")</f>
        <v/>
      </c>
      <c r="F99" s="67"/>
      <c r="G99" s="67"/>
      <c r="H99" s="68" t="str">
        <f t="array" ref="H99">IF(IFERROR(G99/F99,"")=0,"",IFERROR(G99/F99,""))</f>
        <v/>
      </c>
      <c r="I99" s="70"/>
      <c r="J99" s="70"/>
      <c r="K99" s="78" t="str">
        <f t="array" ref="K99">IFERROR(MAX(I99+VLOOKUP(INDEX(种植记录!B99,MATCH(种植记录!I99,种植记录!I99,)),数据结构!$B$5:$M$68,8,0),J99+VLOOKUP(INDEX(种植记录!B99,MATCH(种植记录!I99,种植记录!I99,)),数据结构!$B$5:$M$68,9,0)),"")</f>
        <v/>
      </c>
      <c r="L99" s="78" t="str">
        <f t="array" ref="L99">IFERROR(K99+VLOOKUP(B99,数据结构!$B$5:$M$68,10,0),"")</f>
        <v/>
      </c>
      <c r="M99" s="78" t="str">
        <f t="array" ref="M99">IFERROR(I99+VLOOKUP(INDEX(种植记录!B99,MATCH(种植记录!I99,种植记录!I99,)),数据结构!$B$5:$M$68,11,0),"")</f>
        <v/>
      </c>
      <c r="N99" s="78" t="str">
        <f t="array" ref="N99">IFERROR(M99+VLOOKUP(B99,数据结构!$B$5:$M$68,12,0),"")</f>
        <v/>
      </c>
    </row>
  </sheetData>
  <mergeCells count="1">
    <mergeCell ref="D1:L1"/>
  </mergeCells>
  <phoneticPr fontId="1" type="noConversion"/>
  <conditionalFormatting sqref="B99:N99">
    <cfRule type="expression" dxfId="32" priority="7">
      <formula>MOD(ROW(B99),2)=0</formula>
    </cfRule>
    <cfRule type="expression" dxfId="31" priority="8">
      <formula>MOD(ROW(#REF!),2)=0</formula>
    </cfRule>
  </conditionalFormatting>
  <conditionalFormatting sqref="B4:N99">
    <cfRule type="expression" dxfId="9" priority="3">
      <formula>MOD(ROW(B4),2)=0</formula>
    </cfRule>
    <cfRule type="expression" dxfId="8" priority="4">
      <formula>MOD(ROW(B5),2)=0</formula>
    </cfRule>
  </conditionalFormatting>
  <dataValidations count="2">
    <dataValidation type="list" allowBlank="1" showInputMessage="1" showErrorMessage="1" sqref="B4:B99">
      <formula1>数据结构!$B$4:$B$68</formula1>
    </dataValidation>
    <dataValidation type="list" allowBlank="1" showInputMessage="1" showErrorMessage="1" sqref="I4:J99">
      <formula1>$C$1:$C$2</formula1>
    </dataValidation>
  </dataValidations>
  <pageMargins left="0.7" right="0.7" top="0.75" bottom="0.75" header="0.3" footer="0.3"/>
  <pageSetup paperSize="9" orientation="portrait" r:id="rId1"/>
  <ignoredErrors>
    <ignoredError sqref="C4:D4 C10:D10 C5:D5 C6:D6 C7:D7 C8:D8 C9:D9 C14:D18 C11:E11 C12:D12 C13:D13 E4:E10 E12:E99 K4:N99 I71:J99 H4:H99 F41:G99 C20:D99 C19 G40" unlocked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>
      <pane ySplit="3" topLeftCell="A4" activePane="bottomLeft" state="frozen"/>
      <selection pane="bottomLeft" activeCell="A40" sqref="A40"/>
    </sheetView>
  </sheetViews>
  <sheetFormatPr defaultRowHeight="13.2"/>
  <cols>
    <col min="1" max="1" width="2.77734375" style="1" customWidth="1"/>
    <col min="2" max="3" width="12.77734375" style="1" customWidth="1"/>
    <col min="4" max="16" width="10.77734375" style="1" customWidth="1"/>
    <col min="17" max="16384" width="8.88671875" style="1"/>
  </cols>
  <sheetData>
    <row r="1" spans="1:16" ht="19.95" customHeight="1">
      <c r="A1" s="4"/>
      <c r="D1" s="79" t="s">
        <v>402</v>
      </c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6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ht="19.95" customHeight="1">
      <c r="A3" s="4"/>
      <c r="B3" s="12" t="s">
        <v>195</v>
      </c>
      <c r="C3" s="8" t="s">
        <v>206</v>
      </c>
      <c r="D3" s="8" t="s">
        <v>243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8" t="s">
        <v>251</v>
      </c>
      <c r="M3" s="8" t="s">
        <v>252</v>
      </c>
      <c r="N3" s="8" t="s">
        <v>253</v>
      </c>
      <c r="O3" s="8" t="s">
        <v>277</v>
      </c>
      <c r="P3" s="28" t="s">
        <v>278</v>
      </c>
    </row>
    <row r="4" spans="1:16">
      <c r="B4" s="9" t="s">
        <v>257</v>
      </c>
      <c r="C4" s="9" t="str">
        <f t="array" ref="C4">IF(SUMIF(种植记录!$B$4:$B$99,B4,种植记录!$F$4:$F$99)=0,"",SUMIF(种植记录!$B$4:$B$99,B4,种植记录!$F$4:$F$99))</f>
        <v/>
      </c>
      <c r="D4" s="9" t="s">
        <v>276</v>
      </c>
      <c r="E4" s="9" t="s">
        <v>276</v>
      </c>
      <c r="F4" s="9" t="s">
        <v>276</v>
      </c>
      <c r="G4" s="9" t="s">
        <v>276</v>
      </c>
      <c r="H4" s="9" t="s">
        <v>276</v>
      </c>
      <c r="I4" s="9" t="s">
        <v>276</v>
      </c>
      <c r="J4" s="9" t="s">
        <v>276</v>
      </c>
      <c r="K4" s="9" t="s">
        <v>276</v>
      </c>
      <c r="L4" s="9" t="s">
        <v>276</v>
      </c>
      <c r="M4" s="9" t="s">
        <v>276</v>
      </c>
      <c r="N4" s="9" t="s">
        <v>276</v>
      </c>
      <c r="O4" s="9" t="s">
        <v>276</v>
      </c>
      <c r="P4" s="23" t="str">
        <f t="array" ref="P4">IF(SUM(D4:O4)=0,"",SUM(D4:O4))</f>
        <v/>
      </c>
    </row>
    <row r="5" spans="1:16">
      <c r="B5" s="9" t="s">
        <v>4</v>
      </c>
      <c r="C5" s="9">
        <f t="array" ref="C5">IF(SUMIF(种植记录!$B$4:$B$99,B5,种植记录!$F$4:$F$99)=0,"",SUMIF(种植记录!$B$4:$B$99,B5,种植记录!$F$4:$F$99))</f>
        <v>1011</v>
      </c>
      <c r="D5" s="9" t="s">
        <v>276</v>
      </c>
      <c r="E5" s="9">
        <v>189</v>
      </c>
      <c r="F5" s="9">
        <v>189</v>
      </c>
      <c r="G5" s="9">
        <v>189</v>
      </c>
      <c r="H5" s="9">
        <v>1011</v>
      </c>
      <c r="I5" s="9"/>
      <c r="J5" s="9" t="s">
        <v>276</v>
      </c>
      <c r="K5" s="9" t="s">
        <v>276</v>
      </c>
      <c r="L5" s="9" t="s">
        <v>276</v>
      </c>
      <c r="M5" s="9" t="s">
        <v>276</v>
      </c>
      <c r="N5" s="9" t="s">
        <v>276</v>
      </c>
      <c r="O5" s="9" t="s">
        <v>276</v>
      </c>
      <c r="P5" s="23">
        <f t="array" ref="P5">IF(SUM(D5:O5)=0,"",SUM(D5:O5))</f>
        <v>1578</v>
      </c>
    </row>
    <row r="6" spans="1:16">
      <c r="B6" s="9" t="s">
        <v>198</v>
      </c>
      <c r="C6" s="9">
        <f t="array" ref="C6">IF(SUMIF(种植记录!$B$4:$B$99,B6,种植记录!$F$4:$F$99)=0,"",SUMIF(种植记录!$B$4:$B$99,B6,种植记录!$F$4:$F$99))</f>
        <v>982</v>
      </c>
      <c r="D6" s="9" t="s">
        <v>276</v>
      </c>
      <c r="E6" s="9">
        <v>189</v>
      </c>
      <c r="F6" s="9">
        <v>189</v>
      </c>
      <c r="G6" s="9">
        <v>189</v>
      </c>
      <c r="H6" s="9">
        <v>982</v>
      </c>
      <c r="I6" s="9" t="s">
        <v>276</v>
      </c>
      <c r="J6" s="9" t="s">
        <v>276</v>
      </c>
      <c r="K6" s="9" t="s">
        <v>276</v>
      </c>
      <c r="L6" s="9" t="s">
        <v>276</v>
      </c>
      <c r="M6" s="9" t="s">
        <v>276</v>
      </c>
      <c r="N6" s="9" t="s">
        <v>276</v>
      </c>
      <c r="O6" s="9" t="s">
        <v>276</v>
      </c>
      <c r="P6" s="23">
        <f t="array" ref="P6">IF(SUM(D6:O6)=0,"",SUM(D6:O6))</f>
        <v>1549</v>
      </c>
    </row>
    <row r="7" spans="1:16">
      <c r="B7" s="9" t="s">
        <v>204</v>
      </c>
      <c r="C7" s="9">
        <f t="array" ref="C7">IF(SUMIF(种植记录!$B$4:$B$99,B7,种植记录!$F$4:$F$99)=0,"",SUMIF(种植记录!$B$4:$B$99,B7,种植记录!$F$4:$F$99))</f>
        <v>2004</v>
      </c>
      <c r="D7" s="9" t="s">
        <v>276</v>
      </c>
      <c r="E7" s="9">
        <v>378</v>
      </c>
      <c r="F7" s="9">
        <v>378</v>
      </c>
      <c r="G7" s="9">
        <v>378</v>
      </c>
      <c r="H7" s="9">
        <v>2004</v>
      </c>
      <c r="I7" s="9" t="s">
        <v>276</v>
      </c>
      <c r="J7" s="9" t="s">
        <v>276</v>
      </c>
      <c r="K7" s="9" t="s">
        <v>276</v>
      </c>
      <c r="L7" s="9" t="s">
        <v>276</v>
      </c>
      <c r="M7" s="9" t="s">
        <v>276</v>
      </c>
      <c r="N7" s="9" t="s">
        <v>276</v>
      </c>
      <c r="O7" s="9" t="s">
        <v>276</v>
      </c>
      <c r="P7" s="23">
        <f t="array" ref="P7">IF(SUM(D7:O7)=0,"",SUM(D7:O7))</f>
        <v>3138</v>
      </c>
    </row>
    <row r="8" spans="1:16">
      <c r="B8" s="9" t="s">
        <v>241</v>
      </c>
      <c r="C8" s="9" t="str">
        <f t="array" ref="C8">IF(SUMIF(种植记录!$B$4:$B$99,B8,种植记录!$F$4:$F$99)=0,"",SUMIF(种植记录!$B$4:$B$99,B8,种植记录!$F$4:$F$99))</f>
        <v/>
      </c>
      <c r="D8" s="9" t="s">
        <v>276</v>
      </c>
      <c r="E8" s="9" t="s">
        <v>276</v>
      </c>
      <c r="F8" s="9" t="s">
        <v>276</v>
      </c>
      <c r="G8" s="9" t="s">
        <v>276</v>
      </c>
      <c r="H8" s="9" t="s">
        <v>276</v>
      </c>
      <c r="I8" s="9" t="s">
        <v>276</v>
      </c>
      <c r="J8" s="9" t="s">
        <v>276</v>
      </c>
      <c r="K8" s="9" t="s">
        <v>276</v>
      </c>
      <c r="L8" s="9" t="s">
        <v>276</v>
      </c>
      <c r="M8" s="9" t="s">
        <v>276</v>
      </c>
      <c r="N8" s="9" t="s">
        <v>276</v>
      </c>
      <c r="O8" s="9" t="s">
        <v>276</v>
      </c>
      <c r="P8" s="23" t="str">
        <f t="array" ref="P8">IF(SUM(D8:O8)=0,"",SUM(D8:O8))</f>
        <v/>
      </c>
    </row>
    <row r="9" spans="1:16">
      <c r="B9" s="9" t="s">
        <v>258</v>
      </c>
      <c r="C9" s="9" t="str">
        <f t="array" ref="C9">IF(SUMIF(种植记录!$B$4:$B$99,B9,种植记录!$F$4:$F$99)=0,"",SUMIF(种植记录!$B$4:$B$99,B9,种植记录!$F$4:$F$99))</f>
        <v/>
      </c>
      <c r="D9" s="9" t="s">
        <v>276</v>
      </c>
      <c r="E9" s="9" t="s">
        <v>276</v>
      </c>
      <c r="F9" s="9" t="s">
        <v>276</v>
      </c>
      <c r="G9" s="9" t="s">
        <v>276</v>
      </c>
      <c r="H9" s="9" t="s">
        <v>276</v>
      </c>
      <c r="I9" s="9" t="s">
        <v>276</v>
      </c>
      <c r="J9" s="9" t="s">
        <v>276</v>
      </c>
      <c r="K9" s="9" t="s">
        <v>276</v>
      </c>
      <c r="L9" s="9" t="s">
        <v>276</v>
      </c>
      <c r="M9" s="9" t="s">
        <v>276</v>
      </c>
      <c r="N9" s="9" t="s">
        <v>276</v>
      </c>
      <c r="O9" s="9" t="s">
        <v>276</v>
      </c>
      <c r="P9" s="23" t="str">
        <f t="array" ref="P9">IF(SUM(D9:O9)=0,"",SUM(D9:O9))</f>
        <v/>
      </c>
    </row>
    <row r="10" spans="1:16">
      <c r="B10" s="9" t="s">
        <v>259</v>
      </c>
      <c r="C10" s="9" t="str">
        <f t="array" ref="C10">IF(SUMIF(种植记录!$B$4:$B$99,B10,种植记录!$F$4:$F$99)=0,"",SUMIF(种植记录!$B$4:$B$99,B10,种植记录!$F$4:$F$99))</f>
        <v/>
      </c>
      <c r="D10" s="9" t="s">
        <v>276</v>
      </c>
      <c r="E10" s="9" t="s">
        <v>276</v>
      </c>
      <c r="F10" s="9" t="s">
        <v>276</v>
      </c>
      <c r="G10" s="9" t="s">
        <v>276</v>
      </c>
      <c r="H10" s="9" t="s">
        <v>276</v>
      </c>
      <c r="I10" s="9" t="s">
        <v>276</v>
      </c>
      <c r="J10" s="9" t="s">
        <v>276</v>
      </c>
      <c r="K10" s="9" t="s">
        <v>276</v>
      </c>
      <c r="L10" s="9" t="s">
        <v>276</v>
      </c>
      <c r="M10" s="9" t="s">
        <v>276</v>
      </c>
      <c r="N10" s="9" t="s">
        <v>276</v>
      </c>
      <c r="O10" s="9" t="s">
        <v>276</v>
      </c>
      <c r="P10" s="23" t="str">
        <f t="array" ref="P10">IF(SUM(D10:O10)=0,"",SUM(D10:O10))</f>
        <v/>
      </c>
    </row>
    <row r="11" spans="1:16">
      <c r="B11" s="9" t="s">
        <v>5</v>
      </c>
      <c r="C11" s="9" t="str">
        <f t="array" ref="C11">IF(SUMIF(种植记录!$B$4:$B$99,B11,种植记录!$F$4:$F$99)=0,"",SUMIF(种植记录!$B$4:$B$99,B11,种植记录!$F$4:$F$99))</f>
        <v/>
      </c>
      <c r="D11" s="9" t="s">
        <v>276</v>
      </c>
      <c r="E11" s="9" t="s">
        <v>276</v>
      </c>
      <c r="F11" s="9" t="s">
        <v>276</v>
      </c>
      <c r="G11" s="9" t="s">
        <v>276</v>
      </c>
      <c r="H11" s="9" t="s">
        <v>276</v>
      </c>
      <c r="I11" s="9" t="s">
        <v>276</v>
      </c>
      <c r="J11" s="9" t="s">
        <v>276</v>
      </c>
      <c r="K11" s="9" t="s">
        <v>276</v>
      </c>
      <c r="L11" s="9" t="s">
        <v>276</v>
      </c>
      <c r="M11" s="9" t="s">
        <v>276</v>
      </c>
      <c r="N11" s="9" t="s">
        <v>276</v>
      </c>
      <c r="O11" s="9" t="s">
        <v>276</v>
      </c>
      <c r="P11" s="23" t="str">
        <f t="array" ref="P11">IF(SUM(D11:O11)=0,"",SUM(D11:O11))</f>
        <v/>
      </c>
    </row>
    <row r="12" spans="1:16">
      <c r="B12" s="9" t="s">
        <v>6</v>
      </c>
      <c r="C12" s="9" t="str">
        <f t="array" ref="C12">IF(SUMIF(种植记录!$B$4:$B$99,B12,种植记录!$F$4:$F$99)=0,"",SUMIF(种植记录!$B$4:$B$99,B12,种植记录!$F$4:$F$99))</f>
        <v/>
      </c>
      <c r="D12" s="9" t="s">
        <v>276</v>
      </c>
      <c r="E12" s="9" t="s">
        <v>276</v>
      </c>
      <c r="F12" s="9" t="s">
        <v>276</v>
      </c>
      <c r="G12" s="9" t="s">
        <v>276</v>
      </c>
      <c r="H12" s="9" t="s">
        <v>276</v>
      </c>
      <c r="I12" s="9" t="s">
        <v>276</v>
      </c>
      <c r="J12" s="9" t="s">
        <v>276</v>
      </c>
      <c r="K12" s="9" t="s">
        <v>276</v>
      </c>
      <c r="L12" s="9" t="s">
        <v>276</v>
      </c>
      <c r="M12" s="9" t="s">
        <v>276</v>
      </c>
      <c r="N12" s="9" t="s">
        <v>276</v>
      </c>
      <c r="O12" s="9" t="s">
        <v>276</v>
      </c>
      <c r="P12" s="23" t="str">
        <f t="array" ref="P12">IF(SUM(D12:O12)=0,"",SUM(D12:O12))</f>
        <v/>
      </c>
    </row>
    <row r="13" spans="1:16">
      <c r="B13" s="9" t="s">
        <v>7</v>
      </c>
      <c r="C13" s="9" t="str">
        <f t="array" ref="C13">IF(SUMIF(种植记录!$B$4:$B$99,B13,种植记录!$F$4:$F$99)=0,"",SUMIF(种植记录!$B$4:$B$99,B13,种植记录!$F$4:$F$99))</f>
        <v/>
      </c>
      <c r="D13" s="9" t="s">
        <v>276</v>
      </c>
      <c r="E13" s="9" t="s">
        <v>276</v>
      </c>
      <c r="F13" s="9" t="s">
        <v>276</v>
      </c>
      <c r="G13" s="9" t="s">
        <v>276</v>
      </c>
      <c r="H13" s="9" t="s">
        <v>276</v>
      </c>
      <c r="I13" s="9" t="s">
        <v>276</v>
      </c>
      <c r="J13" s="9" t="s">
        <v>276</v>
      </c>
      <c r="K13" s="9" t="s">
        <v>276</v>
      </c>
      <c r="L13" s="9" t="s">
        <v>276</v>
      </c>
      <c r="M13" s="9" t="s">
        <v>276</v>
      </c>
      <c r="N13" s="9" t="s">
        <v>276</v>
      </c>
      <c r="O13" s="9" t="s">
        <v>276</v>
      </c>
      <c r="P13" s="23" t="str">
        <f t="array" ref="P13">IF(SUM(D13:O13)=0,"",SUM(D13:O13))</f>
        <v/>
      </c>
    </row>
    <row r="14" spans="1:16">
      <c r="B14" s="9" t="s">
        <v>8</v>
      </c>
      <c r="C14" s="9" t="str">
        <f t="array" ref="C14">IF(SUMIF(种植记录!$B$4:$B$99,B14,种植记录!$F$4:$F$99)=0,"",SUMIF(种植记录!$B$4:$B$99,B14,种植记录!$F$4:$F$99))</f>
        <v/>
      </c>
      <c r="D14" s="9" t="s">
        <v>276</v>
      </c>
      <c r="E14" s="9" t="s">
        <v>276</v>
      </c>
      <c r="F14" s="9" t="s">
        <v>276</v>
      </c>
      <c r="G14" s="9" t="s">
        <v>276</v>
      </c>
      <c r="H14" s="9" t="s">
        <v>276</v>
      </c>
      <c r="I14" s="9" t="s">
        <v>276</v>
      </c>
      <c r="J14" s="9" t="s">
        <v>276</v>
      </c>
      <c r="K14" s="9" t="s">
        <v>276</v>
      </c>
      <c r="L14" s="9" t="s">
        <v>276</v>
      </c>
      <c r="M14" s="9" t="s">
        <v>276</v>
      </c>
      <c r="N14" s="9" t="s">
        <v>276</v>
      </c>
      <c r="O14" s="9" t="s">
        <v>276</v>
      </c>
      <c r="P14" s="23" t="str">
        <f t="array" ref="P14">IF(SUM(D14:O14)=0,"",SUM(D14:O14))</f>
        <v/>
      </c>
    </row>
    <row r="15" spans="1:16">
      <c r="B15" s="9" t="s">
        <v>9</v>
      </c>
      <c r="C15" s="9" t="str">
        <f t="array" ref="C15">IF(SUMIF(种植记录!$B$4:$B$99,B15,种植记录!$F$4:$F$99)=0,"",SUMIF(种植记录!$B$4:$B$99,B15,种植记录!$F$4:$F$99))</f>
        <v/>
      </c>
      <c r="D15" s="9" t="s">
        <v>276</v>
      </c>
      <c r="E15" s="9" t="s">
        <v>276</v>
      </c>
      <c r="F15" s="9" t="s">
        <v>276</v>
      </c>
      <c r="G15" s="9" t="s">
        <v>276</v>
      </c>
      <c r="H15" s="9" t="s">
        <v>276</v>
      </c>
      <c r="I15" s="9" t="s">
        <v>276</v>
      </c>
      <c r="J15" s="9" t="s">
        <v>276</v>
      </c>
      <c r="K15" s="9" t="s">
        <v>276</v>
      </c>
      <c r="L15" s="9" t="s">
        <v>276</v>
      </c>
      <c r="M15" s="9" t="s">
        <v>276</v>
      </c>
      <c r="N15" s="9" t="s">
        <v>276</v>
      </c>
      <c r="O15" s="9" t="s">
        <v>276</v>
      </c>
      <c r="P15" s="23" t="str">
        <f t="array" ref="P15">IF(SUM(D15:O15)=0,"",SUM(D15:O15))</f>
        <v/>
      </c>
    </row>
    <row r="16" spans="1:16">
      <c r="B16" s="9" t="s">
        <v>10</v>
      </c>
      <c r="C16" s="9">
        <f t="array" ref="C16">IF(SUMIF(种植记录!$B$4:$B$99,B16,种植记录!$F$4:$F$99)=0,"",SUMIF(种植记录!$B$4:$B$99,B16,种植记录!$F$4:$F$99))</f>
        <v>579</v>
      </c>
      <c r="D16" s="9" t="s">
        <v>276</v>
      </c>
      <c r="E16" s="9">
        <v>189</v>
      </c>
      <c r="F16" s="9">
        <v>189</v>
      </c>
      <c r="G16" s="9">
        <v>189</v>
      </c>
      <c r="H16" s="9">
        <v>579</v>
      </c>
      <c r="I16" s="9" t="s">
        <v>276</v>
      </c>
      <c r="J16" s="9" t="s">
        <v>276</v>
      </c>
      <c r="K16" s="9" t="s">
        <v>276</v>
      </c>
      <c r="L16" s="9" t="s">
        <v>276</v>
      </c>
      <c r="M16" s="9" t="s">
        <v>276</v>
      </c>
      <c r="N16" s="9" t="s">
        <v>276</v>
      </c>
      <c r="O16" s="9" t="s">
        <v>276</v>
      </c>
      <c r="P16" s="23">
        <f t="array" ref="P16">IF(SUM(D16:O16)=0,"",SUM(D16:O16))</f>
        <v>1146</v>
      </c>
    </row>
    <row r="17" spans="2:16">
      <c r="B17" s="9" t="s">
        <v>260</v>
      </c>
      <c r="C17" s="9" t="str">
        <f t="array" ref="C17">IF(SUMIF(种植记录!$B$4:$B$99,B17,种植记录!$F$4:$F$99)=0,"",SUMIF(种植记录!$B$4:$B$99,B17,种植记录!$F$4:$F$99))</f>
        <v/>
      </c>
      <c r="D17" s="9" t="s">
        <v>276</v>
      </c>
      <c r="E17" s="9" t="s">
        <v>276</v>
      </c>
      <c r="F17" s="9"/>
      <c r="G17" s="9"/>
      <c r="H17" s="9" t="s">
        <v>276</v>
      </c>
      <c r="I17" s="9" t="s">
        <v>276</v>
      </c>
      <c r="J17" s="9" t="s">
        <v>276</v>
      </c>
      <c r="K17" s="9" t="s">
        <v>276</v>
      </c>
      <c r="L17" s="9" t="s">
        <v>276</v>
      </c>
      <c r="M17" s="9" t="s">
        <v>276</v>
      </c>
      <c r="N17" s="9" t="s">
        <v>276</v>
      </c>
      <c r="O17" s="9" t="s">
        <v>276</v>
      </c>
      <c r="P17" s="23" t="str">
        <f t="array" ref="P17">IF(SUM(D17:O17)=0,"",SUM(D17:O17))</f>
        <v/>
      </c>
    </row>
    <row r="18" spans="2:16">
      <c r="B18" s="9" t="s">
        <v>261</v>
      </c>
      <c r="C18" s="9" t="str">
        <f t="array" ref="C18">IF(SUMIF(种植记录!$B$4:$B$99,B18,种植记录!$F$4:$F$99)=0,"",SUMIF(种植记录!$B$4:$B$99,B18,种植记录!$F$4:$F$99))</f>
        <v/>
      </c>
      <c r="D18" s="9" t="s">
        <v>276</v>
      </c>
      <c r="E18" s="9" t="s">
        <v>276</v>
      </c>
      <c r="F18" s="9" t="s">
        <v>276</v>
      </c>
      <c r="G18" s="9" t="s">
        <v>276</v>
      </c>
      <c r="H18" s="9" t="s">
        <v>276</v>
      </c>
      <c r="I18" s="9" t="s">
        <v>276</v>
      </c>
      <c r="J18" s="9" t="s">
        <v>276</v>
      </c>
      <c r="K18" s="9" t="s">
        <v>276</v>
      </c>
      <c r="L18" s="9" t="s">
        <v>276</v>
      </c>
      <c r="M18" s="9" t="s">
        <v>276</v>
      </c>
      <c r="N18" s="9" t="s">
        <v>276</v>
      </c>
      <c r="O18" s="9" t="s">
        <v>276</v>
      </c>
      <c r="P18" s="23" t="str">
        <f t="array" ref="P18">IF(SUM(D18:O18)=0,"",SUM(D18:O18))</f>
        <v/>
      </c>
    </row>
    <row r="19" spans="2:16">
      <c r="B19" s="9" t="s">
        <v>262</v>
      </c>
      <c r="C19" s="9" t="str">
        <f t="array" ref="C19">IF(SUMIF(种植记录!$B$4:$B$99,B19,种植记录!$F$4:$F$99)=0,"",SUMIF(种植记录!$B$4:$B$99,B19,种植记录!$F$4:$F$99))</f>
        <v/>
      </c>
      <c r="D19" s="9" t="s">
        <v>276</v>
      </c>
      <c r="E19" s="9" t="s">
        <v>276</v>
      </c>
      <c r="F19" s="9" t="s">
        <v>276</v>
      </c>
      <c r="G19" s="9" t="s">
        <v>276</v>
      </c>
      <c r="H19" s="9" t="s">
        <v>276</v>
      </c>
      <c r="I19" s="9" t="s">
        <v>276</v>
      </c>
      <c r="J19" s="9" t="s">
        <v>276</v>
      </c>
      <c r="K19" s="9" t="s">
        <v>276</v>
      </c>
      <c r="L19" s="9" t="s">
        <v>276</v>
      </c>
      <c r="M19" s="9" t="s">
        <v>276</v>
      </c>
      <c r="N19" s="9" t="s">
        <v>276</v>
      </c>
      <c r="O19" s="9" t="s">
        <v>276</v>
      </c>
      <c r="P19" s="23" t="str">
        <f t="array" ref="P19">IF(SUM(D19:O19)=0,"",SUM(D19:O19))</f>
        <v/>
      </c>
    </row>
    <row r="20" spans="2:16">
      <c r="B20" s="9" t="s">
        <v>263</v>
      </c>
      <c r="C20" s="9" t="str">
        <f t="array" ref="C20">IF(SUMIF(种植记录!$B$4:$B$99,B20,种植记录!$F$4:$F$99)=0,"",SUMIF(种植记录!$B$4:$B$99,B20,种植记录!$F$4:$F$99))</f>
        <v/>
      </c>
      <c r="D20" s="9" t="s">
        <v>276</v>
      </c>
      <c r="E20" s="9" t="s">
        <v>276</v>
      </c>
      <c r="F20" s="9" t="s">
        <v>276</v>
      </c>
      <c r="G20" s="9" t="s">
        <v>276</v>
      </c>
      <c r="H20" s="9" t="s">
        <v>276</v>
      </c>
      <c r="I20" s="9" t="s">
        <v>276</v>
      </c>
      <c r="J20" s="9" t="s">
        <v>276</v>
      </c>
      <c r="K20" s="9" t="s">
        <v>276</v>
      </c>
      <c r="L20" s="9" t="s">
        <v>276</v>
      </c>
      <c r="M20" s="9" t="s">
        <v>276</v>
      </c>
      <c r="N20" s="9" t="s">
        <v>276</v>
      </c>
      <c r="O20" s="9" t="s">
        <v>276</v>
      </c>
      <c r="P20" s="23" t="str">
        <f t="array" ref="P20">IF(SUM(D20:O20)=0,"",SUM(D20:O20))</f>
        <v/>
      </c>
    </row>
    <row r="21" spans="2:16">
      <c r="B21" s="9" t="s">
        <v>264</v>
      </c>
      <c r="C21" s="9" t="str">
        <f t="array" ref="C21">IF(SUMIF(种植记录!$B$4:$B$99,B21,种植记录!$F$4:$F$99)=0,"",SUMIF(种植记录!$B$4:$B$99,B21,种植记录!$F$4:$F$99))</f>
        <v/>
      </c>
      <c r="D21" s="9" t="s">
        <v>276</v>
      </c>
      <c r="E21" s="9" t="s">
        <v>276</v>
      </c>
      <c r="F21" s="9" t="s">
        <v>276</v>
      </c>
      <c r="G21" s="9" t="s">
        <v>276</v>
      </c>
      <c r="H21" s="9" t="s">
        <v>276</v>
      </c>
      <c r="I21" s="9" t="s">
        <v>276</v>
      </c>
      <c r="J21" s="9" t="s">
        <v>276</v>
      </c>
      <c r="K21" s="9" t="s">
        <v>276</v>
      </c>
      <c r="L21" s="9" t="s">
        <v>276</v>
      </c>
      <c r="M21" s="9" t="s">
        <v>276</v>
      </c>
      <c r="N21" s="9" t="s">
        <v>276</v>
      </c>
      <c r="O21" s="9" t="s">
        <v>276</v>
      </c>
      <c r="P21" s="23" t="str">
        <f t="array" ref="P21">IF(SUM(D21:O21)=0,"",SUM(D21:O21))</f>
        <v/>
      </c>
    </row>
    <row r="22" spans="2:16">
      <c r="B22" s="9" t="s">
        <v>11</v>
      </c>
      <c r="C22" s="9" t="str">
        <f t="array" ref="C22">IF(SUMIF(种植记录!$B$4:$B$99,B22,种植记录!$F$4:$F$99)=0,"",SUMIF(种植记录!$B$4:$B$99,B22,种植记录!$F$4:$F$99))</f>
        <v/>
      </c>
      <c r="D22" s="9" t="s">
        <v>276</v>
      </c>
      <c r="E22" s="9" t="s">
        <v>276</v>
      </c>
      <c r="F22" s="9" t="s">
        <v>276</v>
      </c>
      <c r="G22" s="9" t="s">
        <v>276</v>
      </c>
      <c r="H22" s="9" t="s">
        <v>276</v>
      </c>
      <c r="I22" s="9" t="s">
        <v>276</v>
      </c>
      <c r="J22" s="9" t="s">
        <v>276</v>
      </c>
      <c r="K22" s="9" t="s">
        <v>276</v>
      </c>
      <c r="L22" s="9" t="s">
        <v>276</v>
      </c>
      <c r="M22" s="9" t="s">
        <v>276</v>
      </c>
      <c r="N22" s="9" t="s">
        <v>276</v>
      </c>
      <c r="O22" s="9" t="s">
        <v>276</v>
      </c>
      <c r="P22" s="23" t="str">
        <f t="array" ref="P22">IF(SUM(D22:O22)=0,"",SUM(D22:O22))</f>
        <v/>
      </c>
    </row>
    <row r="23" spans="2:16">
      <c r="B23" s="9" t="s">
        <v>12</v>
      </c>
      <c r="C23" s="9" t="str">
        <f t="array" ref="C23">IF(SUMIF(种植记录!$B$4:$B$99,B23,种植记录!$F$4:$F$99)=0,"",SUMIF(种植记录!$B$4:$B$99,B23,种植记录!$F$4:$F$99))</f>
        <v/>
      </c>
      <c r="D23" s="9" t="s">
        <v>276</v>
      </c>
      <c r="E23" s="9" t="s">
        <v>276</v>
      </c>
      <c r="F23" s="9" t="s">
        <v>276</v>
      </c>
      <c r="G23" s="9" t="s">
        <v>276</v>
      </c>
      <c r="H23" s="9" t="s">
        <v>276</v>
      </c>
      <c r="I23" s="9" t="s">
        <v>276</v>
      </c>
      <c r="J23" s="9" t="s">
        <v>276</v>
      </c>
      <c r="K23" s="9" t="s">
        <v>276</v>
      </c>
      <c r="L23" s="9" t="s">
        <v>276</v>
      </c>
      <c r="M23" s="9" t="s">
        <v>276</v>
      </c>
      <c r="N23" s="9" t="s">
        <v>276</v>
      </c>
      <c r="O23" s="9" t="s">
        <v>276</v>
      </c>
      <c r="P23" s="23" t="str">
        <f t="array" ref="P23">IF(SUM(D23:O23)=0,"",SUM(D23:O23))</f>
        <v/>
      </c>
    </row>
    <row r="24" spans="2:16">
      <c r="B24" s="9" t="s">
        <v>13</v>
      </c>
      <c r="C24" s="9" t="str">
        <f t="array" ref="C24">IF(SUMIF(种植记录!$B$4:$B$99,B24,种植记录!$F$4:$F$99)=0,"",SUMIF(种植记录!$B$4:$B$99,B24,种植记录!$F$4:$F$99))</f>
        <v/>
      </c>
      <c r="D24" s="9" t="s">
        <v>276</v>
      </c>
      <c r="E24" s="9" t="s">
        <v>276</v>
      </c>
      <c r="F24" s="9" t="s">
        <v>276</v>
      </c>
      <c r="G24" s="9" t="s">
        <v>276</v>
      </c>
      <c r="H24" s="9" t="s">
        <v>276</v>
      </c>
      <c r="I24" s="9" t="s">
        <v>276</v>
      </c>
      <c r="J24" s="9" t="s">
        <v>276</v>
      </c>
      <c r="K24" s="9" t="s">
        <v>276</v>
      </c>
      <c r="L24" s="9" t="s">
        <v>276</v>
      </c>
      <c r="M24" s="9" t="s">
        <v>276</v>
      </c>
      <c r="N24" s="9" t="s">
        <v>276</v>
      </c>
      <c r="O24" s="9" t="s">
        <v>276</v>
      </c>
      <c r="P24" s="23" t="str">
        <f t="array" ref="P24">IF(SUM(D24:O24)=0,"",SUM(D24:O24))</f>
        <v/>
      </c>
    </row>
    <row r="25" spans="2:16">
      <c r="B25" s="9" t="s">
        <v>14</v>
      </c>
      <c r="C25" s="9" t="str">
        <f t="array" ref="C25">IF(SUMIF(种植记录!$B$4:$B$99,B25,种植记录!$F$4:$F$99)=0,"",SUMIF(种植记录!$B$4:$B$99,B25,种植记录!$F$4:$F$99))</f>
        <v/>
      </c>
      <c r="D25" s="9" t="s">
        <v>276</v>
      </c>
      <c r="E25" s="9" t="s">
        <v>276</v>
      </c>
      <c r="F25" s="9" t="s">
        <v>276</v>
      </c>
      <c r="G25" s="9" t="s">
        <v>276</v>
      </c>
      <c r="H25" s="9" t="s">
        <v>276</v>
      </c>
      <c r="I25" s="9" t="s">
        <v>276</v>
      </c>
      <c r="J25" s="9" t="s">
        <v>276</v>
      </c>
      <c r="K25" s="9" t="s">
        <v>276</v>
      </c>
      <c r="L25" s="9" t="s">
        <v>276</v>
      </c>
      <c r="M25" s="9" t="s">
        <v>276</v>
      </c>
      <c r="N25" s="9" t="s">
        <v>276</v>
      </c>
      <c r="O25" s="9" t="s">
        <v>276</v>
      </c>
      <c r="P25" s="23" t="str">
        <f t="array" ref="P25">IF(SUM(D25:O25)=0,"",SUM(D25:O25))</f>
        <v/>
      </c>
    </row>
    <row r="26" spans="2:16">
      <c r="B26" s="9" t="s">
        <v>15</v>
      </c>
      <c r="C26" s="9" t="str">
        <f t="array" ref="C26">IF(SUMIF(种植记录!$B$4:$B$99,B26,种植记录!$F$4:$F$99)=0,"",SUMIF(种植记录!$B$4:$B$99,B26,种植记录!$F$4:$F$99))</f>
        <v/>
      </c>
      <c r="D26" s="9" t="s">
        <v>276</v>
      </c>
      <c r="E26" s="9" t="s">
        <v>276</v>
      </c>
      <c r="F26" s="9" t="s">
        <v>276</v>
      </c>
      <c r="G26" s="9" t="s">
        <v>276</v>
      </c>
      <c r="H26" s="9" t="s">
        <v>276</v>
      </c>
      <c r="I26" s="9" t="s">
        <v>276</v>
      </c>
      <c r="J26" s="9" t="s">
        <v>276</v>
      </c>
      <c r="K26" s="9" t="s">
        <v>276</v>
      </c>
      <c r="L26" s="9" t="s">
        <v>276</v>
      </c>
      <c r="M26" s="9" t="s">
        <v>276</v>
      </c>
      <c r="N26" s="9" t="s">
        <v>276</v>
      </c>
      <c r="O26" s="9" t="s">
        <v>276</v>
      </c>
      <c r="P26" s="23" t="str">
        <f t="array" ref="P26">IF(SUM(D26:O26)=0,"",SUM(D26:O26))</f>
        <v/>
      </c>
    </row>
    <row r="27" spans="2:16">
      <c r="B27" s="9" t="s">
        <v>16</v>
      </c>
      <c r="C27" s="9" t="str">
        <f t="array" ref="C27">IF(SUMIF(种植记录!$B$4:$B$99,B27,种植记录!$F$4:$F$99)=0,"",SUMIF(种植记录!$B$4:$B$99,B27,种植记录!$F$4:$F$99))</f>
        <v/>
      </c>
      <c r="D27" s="9" t="s">
        <v>276</v>
      </c>
      <c r="E27" s="9" t="s">
        <v>276</v>
      </c>
      <c r="F27" s="9" t="s">
        <v>276</v>
      </c>
      <c r="G27" s="9" t="s">
        <v>276</v>
      </c>
      <c r="H27" s="9" t="s">
        <v>276</v>
      </c>
      <c r="I27" s="9" t="s">
        <v>276</v>
      </c>
      <c r="J27" s="9" t="s">
        <v>276</v>
      </c>
      <c r="K27" s="9" t="s">
        <v>276</v>
      </c>
      <c r="L27" s="9" t="s">
        <v>276</v>
      </c>
      <c r="M27" s="9" t="s">
        <v>276</v>
      </c>
      <c r="N27" s="9" t="s">
        <v>276</v>
      </c>
      <c r="O27" s="9" t="s">
        <v>276</v>
      </c>
      <c r="P27" s="23" t="str">
        <f t="array" ref="P27">IF(SUM(D27:O27)=0,"",SUM(D27:O27))</f>
        <v/>
      </c>
    </row>
    <row r="28" spans="2:16">
      <c r="B28" s="9" t="s">
        <v>17</v>
      </c>
      <c r="C28" s="9" t="str">
        <f t="array" ref="C28">IF(SUMIF(种植记录!$B$4:$B$99,B28,种植记录!$F$4:$F$99)=0,"",SUMIF(种植记录!$B$4:$B$99,B28,种植记录!$F$4:$F$99))</f>
        <v/>
      </c>
      <c r="D28" s="9" t="s">
        <v>276</v>
      </c>
      <c r="E28" s="9" t="s">
        <v>276</v>
      </c>
      <c r="F28" s="9" t="s">
        <v>276</v>
      </c>
      <c r="G28" s="9" t="s">
        <v>276</v>
      </c>
      <c r="H28" s="9" t="s">
        <v>276</v>
      </c>
      <c r="I28" s="9" t="s">
        <v>276</v>
      </c>
      <c r="J28" s="9" t="s">
        <v>276</v>
      </c>
      <c r="K28" s="9" t="s">
        <v>276</v>
      </c>
      <c r="L28" s="9" t="s">
        <v>276</v>
      </c>
      <c r="M28" s="9" t="s">
        <v>276</v>
      </c>
      <c r="N28" s="9" t="s">
        <v>276</v>
      </c>
      <c r="O28" s="9" t="s">
        <v>276</v>
      </c>
      <c r="P28" s="23" t="str">
        <f t="array" ref="P28">IF(SUM(D28:O28)=0,"",SUM(D28:O28))</f>
        <v/>
      </c>
    </row>
    <row r="29" spans="2:16">
      <c r="B29" s="9" t="s">
        <v>18</v>
      </c>
      <c r="C29" s="9" t="str">
        <f t="array" ref="C29">IF(SUMIF(种植记录!$B$4:$B$99,B29,种植记录!$F$4:$F$99)=0,"",SUMIF(种植记录!$B$4:$B$99,B29,种植记录!$F$4:$F$99))</f>
        <v/>
      </c>
      <c r="D29" s="9" t="s">
        <v>276</v>
      </c>
      <c r="E29" s="9" t="s">
        <v>276</v>
      </c>
      <c r="F29" s="9" t="s">
        <v>276</v>
      </c>
      <c r="G29" s="9" t="s">
        <v>276</v>
      </c>
      <c r="H29" s="9" t="s">
        <v>276</v>
      </c>
      <c r="I29" s="9" t="s">
        <v>276</v>
      </c>
      <c r="J29" s="9" t="s">
        <v>276</v>
      </c>
      <c r="K29" s="9" t="s">
        <v>276</v>
      </c>
      <c r="L29" s="9" t="s">
        <v>276</v>
      </c>
      <c r="M29" s="9" t="s">
        <v>276</v>
      </c>
      <c r="N29" s="9" t="s">
        <v>276</v>
      </c>
      <c r="O29" s="9" t="s">
        <v>276</v>
      </c>
      <c r="P29" s="23" t="str">
        <f t="array" ref="P29">IF(SUM(D29:O29)=0,"",SUM(D29:O29))</f>
        <v/>
      </c>
    </row>
    <row r="30" spans="2:16">
      <c r="B30" s="9" t="s">
        <v>19</v>
      </c>
      <c r="C30" s="9" t="str">
        <f t="array" ref="C30">IF(SUMIF(种植记录!$B$4:$B$99,B30,种植记录!$F$4:$F$99)=0,"",SUMIF(种植记录!$B$4:$B$99,B30,种植记录!$F$4:$F$99))</f>
        <v/>
      </c>
      <c r="D30" s="9" t="s">
        <v>276</v>
      </c>
      <c r="E30" s="9" t="s">
        <v>276</v>
      </c>
      <c r="F30" s="9" t="s">
        <v>276</v>
      </c>
      <c r="G30" s="9" t="s">
        <v>276</v>
      </c>
      <c r="H30" s="9" t="s">
        <v>276</v>
      </c>
      <c r="I30" s="9" t="s">
        <v>276</v>
      </c>
      <c r="J30" s="9" t="s">
        <v>276</v>
      </c>
      <c r="K30" s="9" t="s">
        <v>276</v>
      </c>
      <c r="L30" s="9" t="s">
        <v>276</v>
      </c>
      <c r="M30" s="9" t="s">
        <v>276</v>
      </c>
      <c r="N30" s="9" t="s">
        <v>276</v>
      </c>
      <c r="O30" s="9" t="s">
        <v>276</v>
      </c>
      <c r="P30" s="23" t="str">
        <f t="array" ref="P30">IF(SUM(D30:O30)=0,"",SUM(D30:O30))</f>
        <v/>
      </c>
    </row>
    <row r="31" spans="2:16">
      <c r="B31" s="9" t="s">
        <v>20</v>
      </c>
      <c r="C31" s="9" t="str">
        <f t="array" ref="C31">IF(SUMIF(种植记录!$B$4:$B$99,B31,种植记录!$F$4:$F$99)=0,"",SUMIF(种植记录!$B$4:$B$99,B31,种植记录!$F$4:$F$99))</f>
        <v/>
      </c>
      <c r="D31" s="9" t="s">
        <v>276</v>
      </c>
      <c r="E31" s="9" t="s">
        <v>276</v>
      </c>
      <c r="F31" s="9" t="s">
        <v>276</v>
      </c>
      <c r="G31" s="9" t="s">
        <v>276</v>
      </c>
      <c r="H31" s="9" t="s">
        <v>276</v>
      </c>
      <c r="I31" s="9" t="s">
        <v>276</v>
      </c>
      <c r="J31" s="9" t="s">
        <v>276</v>
      </c>
      <c r="K31" s="9" t="s">
        <v>276</v>
      </c>
      <c r="L31" s="9" t="s">
        <v>276</v>
      </c>
      <c r="M31" s="9" t="s">
        <v>276</v>
      </c>
      <c r="N31" s="9" t="s">
        <v>276</v>
      </c>
      <c r="O31" s="9" t="s">
        <v>276</v>
      </c>
      <c r="P31" s="23" t="str">
        <f t="array" ref="P31">IF(SUM(D31:O31)=0,"",SUM(D31:O31))</f>
        <v/>
      </c>
    </row>
    <row r="32" spans="2:16">
      <c r="B32" s="9" t="s">
        <v>21</v>
      </c>
      <c r="C32" s="9" t="str">
        <f t="array" ref="C32">IF(SUMIF(种植记录!$B$4:$B$99,B32,种植记录!$F$4:$F$99)=0,"",SUMIF(种植记录!$B$4:$B$99,B32,种植记录!$F$4:$F$99))</f>
        <v/>
      </c>
      <c r="D32" s="9" t="s">
        <v>276</v>
      </c>
      <c r="E32" s="9" t="s">
        <v>276</v>
      </c>
      <c r="F32" s="9" t="s">
        <v>276</v>
      </c>
      <c r="G32" s="9" t="s">
        <v>276</v>
      </c>
      <c r="H32" s="9" t="s">
        <v>276</v>
      </c>
      <c r="I32" s="9" t="s">
        <v>276</v>
      </c>
      <c r="J32" s="9" t="s">
        <v>276</v>
      </c>
      <c r="K32" s="9" t="s">
        <v>276</v>
      </c>
      <c r="L32" s="9" t="s">
        <v>276</v>
      </c>
      <c r="M32" s="9" t="s">
        <v>276</v>
      </c>
      <c r="N32" s="9" t="s">
        <v>276</v>
      </c>
      <c r="O32" s="9" t="s">
        <v>276</v>
      </c>
      <c r="P32" s="23" t="str">
        <f t="array" ref="P32">IF(SUM(D32:O32)=0,"",SUM(D32:O32))</f>
        <v/>
      </c>
    </row>
    <row r="33" spans="2:16">
      <c r="B33" s="9" t="s">
        <v>22</v>
      </c>
      <c r="C33" s="9" t="str">
        <f t="array" ref="C33">IF(SUMIF(种植记录!$B$4:$B$99,B33,种植记录!$F$4:$F$99)=0,"",SUMIF(种植记录!$B$4:$B$99,B33,种植记录!$F$4:$F$99))</f>
        <v/>
      </c>
      <c r="D33" s="9" t="s">
        <v>276</v>
      </c>
      <c r="E33" s="9" t="s">
        <v>276</v>
      </c>
      <c r="F33" s="9" t="s">
        <v>276</v>
      </c>
      <c r="G33" s="9" t="s">
        <v>276</v>
      </c>
      <c r="H33" s="9" t="s">
        <v>276</v>
      </c>
      <c r="I33" s="9" t="s">
        <v>276</v>
      </c>
      <c r="J33" s="9" t="s">
        <v>276</v>
      </c>
      <c r="K33" s="9" t="s">
        <v>276</v>
      </c>
      <c r="L33" s="9" t="s">
        <v>276</v>
      </c>
      <c r="M33" s="9" t="s">
        <v>276</v>
      </c>
      <c r="N33" s="9" t="s">
        <v>276</v>
      </c>
      <c r="O33" s="9" t="s">
        <v>276</v>
      </c>
      <c r="P33" s="23" t="str">
        <f t="array" ref="P33">IF(SUM(D33:O33)=0,"",SUM(D33:O33))</f>
        <v/>
      </c>
    </row>
    <row r="34" spans="2:16">
      <c r="B34" s="9" t="s">
        <v>23</v>
      </c>
      <c r="C34" s="9" t="str">
        <f t="array" ref="C34">IF(SUMIF(种植记录!$B$4:$B$99,B34,种植记录!$F$4:$F$99)=0,"",SUMIF(种植记录!$B$4:$B$99,B34,种植记录!$F$4:$F$99))</f>
        <v/>
      </c>
      <c r="D34" s="9" t="s">
        <v>276</v>
      </c>
      <c r="E34" s="9" t="s">
        <v>276</v>
      </c>
      <c r="F34" s="9" t="s">
        <v>276</v>
      </c>
      <c r="G34" s="9" t="s">
        <v>276</v>
      </c>
      <c r="H34" s="9" t="s">
        <v>276</v>
      </c>
      <c r="I34" s="9" t="s">
        <v>276</v>
      </c>
      <c r="J34" s="9" t="s">
        <v>276</v>
      </c>
      <c r="K34" s="9" t="s">
        <v>276</v>
      </c>
      <c r="L34" s="9" t="s">
        <v>276</v>
      </c>
      <c r="M34" s="9" t="s">
        <v>276</v>
      </c>
      <c r="N34" s="9" t="s">
        <v>276</v>
      </c>
      <c r="O34" s="9" t="s">
        <v>276</v>
      </c>
      <c r="P34" s="23" t="str">
        <f t="array" ref="P34">IF(SUM(D34:O34)=0,"",SUM(D34:O34))</f>
        <v/>
      </c>
    </row>
    <row r="35" spans="2:16">
      <c r="B35" s="9" t="s">
        <v>24</v>
      </c>
      <c r="C35" s="9" t="str">
        <f t="array" ref="C35">IF(SUMIF(种植记录!$B$4:$B$99,B35,种植记录!$F$4:$F$99)=0,"",SUMIF(种植记录!$B$4:$B$99,B35,种植记录!$F$4:$F$99))</f>
        <v/>
      </c>
      <c r="D35" s="9" t="s">
        <v>276</v>
      </c>
      <c r="E35" s="9" t="s">
        <v>276</v>
      </c>
      <c r="F35" s="9" t="s">
        <v>276</v>
      </c>
      <c r="G35" s="9" t="s">
        <v>276</v>
      </c>
      <c r="H35" s="9" t="s">
        <v>276</v>
      </c>
      <c r="I35" s="9" t="s">
        <v>276</v>
      </c>
      <c r="J35" s="9" t="s">
        <v>276</v>
      </c>
      <c r="K35" s="9" t="s">
        <v>276</v>
      </c>
      <c r="L35" s="9" t="s">
        <v>276</v>
      </c>
      <c r="M35" s="9" t="s">
        <v>276</v>
      </c>
      <c r="N35" s="9" t="s">
        <v>276</v>
      </c>
      <c r="O35" s="9" t="s">
        <v>276</v>
      </c>
      <c r="P35" s="23" t="str">
        <f t="array" ref="P35">IF(SUM(D35:O35)=0,"",SUM(D35:O35))</f>
        <v/>
      </c>
    </row>
    <row r="36" spans="2:16">
      <c r="B36" s="9" t="s">
        <v>25</v>
      </c>
      <c r="C36" s="9" t="str">
        <f t="array" ref="C36">IF(SUMIF(种植记录!$B$4:$B$99,B36,种植记录!$F$4:$F$99)=0,"",SUMIF(种植记录!$B$4:$B$99,B36,种植记录!$F$4:$F$99))</f>
        <v/>
      </c>
      <c r="D36" s="9" t="s">
        <v>276</v>
      </c>
      <c r="E36" s="9" t="s">
        <v>276</v>
      </c>
      <c r="F36" s="9" t="s">
        <v>276</v>
      </c>
      <c r="G36" s="9" t="s">
        <v>276</v>
      </c>
      <c r="H36" s="9" t="s">
        <v>276</v>
      </c>
      <c r="I36" s="9" t="s">
        <v>276</v>
      </c>
      <c r="J36" s="9" t="s">
        <v>276</v>
      </c>
      <c r="K36" s="9" t="s">
        <v>276</v>
      </c>
      <c r="L36" s="9" t="s">
        <v>276</v>
      </c>
      <c r="M36" s="9" t="s">
        <v>276</v>
      </c>
      <c r="N36" s="9" t="s">
        <v>276</v>
      </c>
      <c r="O36" s="9" t="s">
        <v>276</v>
      </c>
      <c r="P36" s="23" t="str">
        <f t="array" ref="P36">IF(SUM(D36:O36)=0,"",SUM(D36:O36))</f>
        <v/>
      </c>
    </row>
    <row r="37" spans="2:16">
      <c r="B37" s="9" t="s">
        <v>26</v>
      </c>
      <c r="C37" s="9" t="str">
        <f t="array" ref="C37">IF(SUMIF(种植记录!$B$4:$B$99,B37,种植记录!$F$4:$F$99)=0,"",SUMIF(种植记录!$B$4:$B$99,B37,种植记录!$F$4:$F$99))</f>
        <v/>
      </c>
      <c r="D37" s="9" t="s">
        <v>276</v>
      </c>
      <c r="E37" s="9" t="s">
        <v>276</v>
      </c>
      <c r="F37" s="9" t="s">
        <v>276</v>
      </c>
      <c r="G37" s="9" t="s">
        <v>276</v>
      </c>
      <c r="H37" s="9" t="s">
        <v>276</v>
      </c>
      <c r="I37" s="9" t="s">
        <v>276</v>
      </c>
      <c r="J37" s="9" t="s">
        <v>276</v>
      </c>
      <c r="K37" s="9" t="s">
        <v>276</v>
      </c>
      <c r="L37" s="9" t="s">
        <v>276</v>
      </c>
      <c r="M37" s="9" t="s">
        <v>276</v>
      </c>
      <c r="N37" s="9" t="s">
        <v>276</v>
      </c>
      <c r="O37" s="9" t="s">
        <v>276</v>
      </c>
      <c r="P37" s="23" t="str">
        <f t="array" ref="P37">IF(SUM(D37:O37)=0,"",SUM(D37:O37))</f>
        <v/>
      </c>
    </row>
    <row r="38" spans="2:16">
      <c r="B38" s="9" t="s">
        <v>27</v>
      </c>
      <c r="C38" s="9" t="str">
        <f t="array" ref="C38">IF(SUMIF(种植记录!$B$4:$B$99,B38,种植记录!$F$4:$F$99)=0,"",SUMIF(种植记录!$B$4:$B$99,B38,种植记录!$F$4:$F$99))</f>
        <v/>
      </c>
      <c r="D38" s="9" t="s">
        <v>276</v>
      </c>
      <c r="E38" s="9" t="s">
        <v>276</v>
      </c>
      <c r="F38" s="9" t="s">
        <v>276</v>
      </c>
      <c r="G38" s="9" t="s">
        <v>276</v>
      </c>
      <c r="H38" s="9" t="s">
        <v>276</v>
      </c>
      <c r="I38" s="9" t="s">
        <v>276</v>
      </c>
      <c r="J38" s="9" t="s">
        <v>276</v>
      </c>
      <c r="K38" s="9" t="s">
        <v>276</v>
      </c>
      <c r="L38" s="9" t="s">
        <v>276</v>
      </c>
      <c r="M38" s="9" t="s">
        <v>276</v>
      </c>
      <c r="N38" s="9" t="s">
        <v>276</v>
      </c>
      <c r="O38" s="9" t="s">
        <v>276</v>
      </c>
      <c r="P38" s="23" t="str">
        <f t="array" ref="P38">IF(SUM(D38:O38)=0,"",SUM(D38:O38))</f>
        <v/>
      </c>
    </row>
    <row r="39" spans="2:16">
      <c r="B39" s="9" t="s">
        <v>28</v>
      </c>
      <c r="C39" s="9" t="str">
        <f t="array" ref="C39">IF(SUMIF(种植记录!$B$4:$B$99,B39,种植记录!$F$4:$F$99)=0,"",SUMIF(种植记录!$B$4:$B$99,B39,种植记录!$F$4:$F$99))</f>
        <v/>
      </c>
      <c r="D39" s="9" t="s">
        <v>276</v>
      </c>
      <c r="E39" s="9" t="s">
        <v>276</v>
      </c>
      <c r="F39" s="9" t="s">
        <v>276</v>
      </c>
      <c r="G39" s="9" t="s">
        <v>276</v>
      </c>
      <c r="H39" s="9" t="s">
        <v>276</v>
      </c>
      <c r="I39" s="9" t="s">
        <v>276</v>
      </c>
      <c r="J39" s="9" t="s">
        <v>276</v>
      </c>
      <c r="K39" s="9" t="s">
        <v>276</v>
      </c>
      <c r="L39" s="9" t="s">
        <v>276</v>
      </c>
      <c r="M39" s="9" t="s">
        <v>276</v>
      </c>
      <c r="N39" s="9" t="s">
        <v>276</v>
      </c>
      <c r="O39" s="9" t="s">
        <v>276</v>
      </c>
      <c r="P39" s="23" t="str">
        <f t="array" ref="P39">IF(SUM(D39:O39)=0,"",SUM(D39:O39))</f>
        <v/>
      </c>
    </row>
    <row r="40" spans="2:16">
      <c r="B40" s="9" t="s">
        <v>29</v>
      </c>
      <c r="C40" s="9" t="str">
        <f t="array" ref="C40">IF(SUMIF(种植记录!$B$4:$B$99,B40,种植记录!$F$4:$F$99)=0,"",SUMIF(种植记录!$B$4:$B$99,B40,种植记录!$F$4:$F$99))</f>
        <v/>
      </c>
      <c r="D40" s="9" t="s">
        <v>276</v>
      </c>
      <c r="E40" s="9" t="s">
        <v>276</v>
      </c>
      <c r="F40" s="9" t="s">
        <v>276</v>
      </c>
      <c r="G40" s="9" t="s">
        <v>276</v>
      </c>
      <c r="H40" s="9" t="s">
        <v>276</v>
      </c>
      <c r="I40" s="9" t="s">
        <v>276</v>
      </c>
      <c r="J40" s="9" t="s">
        <v>276</v>
      </c>
      <c r="K40" s="9" t="s">
        <v>276</v>
      </c>
      <c r="L40" s="9" t="s">
        <v>276</v>
      </c>
      <c r="M40" s="9" t="s">
        <v>276</v>
      </c>
      <c r="N40" s="9" t="s">
        <v>276</v>
      </c>
      <c r="O40" s="9" t="s">
        <v>276</v>
      </c>
      <c r="P40" s="23" t="str">
        <f t="array" ref="P40">IF(SUM(D40:O40)=0,"",SUM(D40:O40))</f>
        <v/>
      </c>
    </row>
    <row r="41" spans="2:16">
      <c r="B41" s="9" t="s">
        <v>30</v>
      </c>
      <c r="C41" s="9" t="str">
        <f t="array" ref="C41">IF(SUMIF(种植记录!$B$4:$B$99,B41,种植记录!$F$4:$F$99)=0,"",SUMIF(种植记录!$B$4:$B$99,B41,种植记录!$F$4:$F$99))</f>
        <v/>
      </c>
      <c r="D41" s="9" t="s">
        <v>276</v>
      </c>
      <c r="E41" s="9" t="s">
        <v>276</v>
      </c>
      <c r="F41" s="9" t="s">
        <v>276</v>
      </c>
      <c r="G41" s="9" t="s">
        <v>276</v>
      </c>
      <c r="H41" s="9" t="s">
        <v>276</v>
      </c>
      <c r="I41" s="9" t="s">
        <v>276</v>
      </c>
      <c r="J41" s="9" t="s">
        <v>276</v>
      </c>
      <c r="K41" s="9" t="s">
        <v>276</v>
      </c>
      <c r="L41" s="9" t="s">
        <v>276</v>
      </c>
      <c r="M41" s="9" t="s">
        <v>276</v>
      </c>
      <c r="N41" s="9" t="s">
        <v>276</v>
      </c>
      <c r="O41" s="9" t="s">
        <v>276</v>
      </c>
      <c r="P41" s="23" t="str">
        <f t="array" ref="P41">IF(SUM(D41:O41)=0,"",SUM(D41:O41))</f>
        <v/>
      </c>
    </row>
    <row r="42" spans="2:16">
      <c r="B42" s="9" t="s">
        <v>31</v>
      </c>
      <c r="C42" s="9" t="str">
        <f t="array" ref="C42">IF(SUMIF(种植记录!$B$4:$B$99,B42,种植记录!$F$4:$F$99)=0,"",SUMIF(种植记录!$B$4:$B$99,B42,种植记录!$F$4:$F$99))</f>
        <v/>
      </c>
      <c r="D42" s="9" t="s">
        <v>276</v>
      </c>
      <c r="E42" s="9" t="s">
        <v>276</v>
      </c>
      <c r="F42" s="9" t="s">
        <v>276</v>
      </c>
      <c r="G42" s="9" t="s">
        <v>276</v>
      </c>
      <c r="H42" s="9" t="s">
        <v>276</v>
      </c>
      <c r="I42" s="9" t="s">
        <v>276</v>
      </c>
      <c r="J42" s="9" t="s">
        <v>276</v>
      </c>
      <c r="K42" s="9" t="s">
        <v>276</v>
      </c>
      <c r="L42" s="9" t="s">
        <v>276</v>
      </c>
      <c r="M42" s="9" t="s">
        <v>276</v>
      </c>
      <c r="N42" s="9" t="s">
        <v>276</v>
      </c>
      <c r="O42" s="9" t="s">
        <v>276</v>
      </c>
      <c r="P42" s="23" t="str">
        <f t="array" ref="P42">IF(SUM(D42:O42)=0,"",SUM(D42:O42))</f>
        <v/>
      </c>
    </row>
    <row r="43" spans="2:16">
      <c r="B43" s="9" t="s">
        <v>2</v>
      </c>
      <c r="C43" s="9" t="str">
        <f t="array" ref="C43">IF(SUMIF(种植记录!$B$4:$B$99,B43,种植记录!$F$4:$F$99)=0,"",SUMIF(种植记录!$B$4:$B$99,B43,种植记录!$F$4:$F$99))</f>
        <v/>
      </c>
      <c r="D43" s="9" t="s">
        <v>276</v>
      </c>
      <c r="E43" s="9" t="s">
        <v>276</v>
      </c>
      <c r="F43" s="9" t="s">
        <v>276</v>
      </c>
      <c r="G43" s="9" t="s">
        <v>276</v>
      </c>
      <c r="H43" s="9" t="s">
        <v>276</v>
      </c>
      <c r="I43" s="9" t="s">
        <v>276</v>
      </c>
      <c r="J43" s="9" t="s">
        <v>276</v>
      </c>
      <c r="K43" s="9" t="s">
        <v>276</v>
      </c>
      <c r="L43" s="9" t="s">
        <v>276</v>
      </c>
      <c r="M43" s="9" t="s">
        <v>276</v>
      </c>
      <c r="N43" s="9" t="s">
        <v>276</v>
      </c>
      <c r="O43" s="9" t="s">
        <v>276</v>
      </c>
      <c r="P43" s="23" t="str">
        <f t="array" ref="P43">IF(SUM(D43:O43)=0,"",SUM(D43:O43))</f>
        <v/>
      </c>
    </row>
    <row r="44" spans="2:16">
      <c r="B44" s="9" t="s">
        <v>32</v>
      </c>
      <c r="C44" s="9" t="str">
        <f t="array" ref="C44">IF(SUMIF(种植记录!$B$4:$B$99,B44,种植记录!$F$4:$F$99)=0,"",SUMIF(种植记录!$B$4:$B$99,B44,种植记录!$F$4:$F$99))</f>
        <v/>
      </c>
      <c r="D44" s="9" t="s">
        <v>276</v>
      </c>
      <c r="E44" s="9" t="s">
        <v>276</v>
      </c>
      <c r="F44" s="9" t="s">
        <v>276</v>
      </c>
      <c r="G44" s="9" t="s">
        <v>276</v>
      </c>
      <c r="H44" s="9" t="s">
        <v>276</v>
      </c>
      <c r="I44" s="9" t="s">
        <v>276</v>
      </c>
      <c r="J44" s="9" t="s">
        <v>276</v>
      </c>
      <c r="K44" s="9" t="s">
        <v>276</v>
      </c>
      <c r="L44" s="9" t="s">
        <v>276</v>
      </c>
      <c r="M44" s="9" t="s">
        <v>276</v>
      </c>
      <c r="N44" s="9" t="s">
        <v>276</v>
      </c>
      <c r="O44" s="9" t="s">
        <v>276</v>
      </c>
      <c r="P44" s="23" t="str">
        <f t="array" ref="P44">IF(SUM(D44:O44)=0,"",SUM(D44:O44))</f>
        <v/>
      </c>
    </row>
    <row r="45" spans="2:16">
      <c r="B45" s="9" t="s">
        <v>1</v>
      </c>
      <c r="C45" s="9" t="str">
        <f t="array" ref="C45">IF(SUMIF(种植记录!$B$4:$B$99,B45,种植记录!$F$4:$F$99)=0,"",SUMIF(种植记录!$B$4:$B$99,B45,种植记录!$F$4:$F$99))</f>
        <v/>
      </c>
      <c r="D45" s="9" t="s">
        <v>276</v>
      </c>
      <c r="E45" s="9" t="s">
        <v>276</v>
      </c>
      <c r="F45" s="9" t="s">
        <v>276</v>
      </c>
      <c r="G45" s="9" t="s">
        <v>276</v>
      </c>
      <c r="H45" s="9" t="s">
        <v>276</v>
      </c>
      <c r="I45" s="9" t="s">
        <v>276</v>
      </c>
      <c r="J45" s="9" t="s">
        <v>276</v>
      </c>
      <c r="K45" s="9" t="s">
        <v>276</v>
      </c>
      <c r="L45" s="9" t="s">
        <v>276</v>
      </c>
      <c r="M45" s="9" t="s">
        <v>276</v>
      </c>
      <c r="N45" s="9" t="s">
        <v>276</v>
      </c>
      <c r="O45" s="9" t="s">
        <v>276</v>
      </c>
      <c r="P45" s="23" t="str">
        <f t="array" ref="P45">IF(SUM(D45:O45)=0,"",SUM(D45:O45))</f>
        <v/>
      </c>
    </row>
    <row r="46" spans="2:16">
      <c r="B46" s="9" t="s">
        <v>33</v>
      </c>
      <c r="C46" s="9" t="str">
        <f t="array" ref="C46">IF(SUMIF(种植记录!$B$4:$B$99,B46,种植记录!$F$4:$F$99)=0,"",SUMIF(种植记录!$B$4:$B$99,B46,种植记录!$F$4:$F$99))</f>
        <v/>
      </c>
      <c r="D46" s="9" t="s">
        <v>276</v>
      </c>
      <c r="E46" s="9" t="s">
        <v>276</v>
      </c>
      <c r="F46" s="9" t="s">
        <v>276</v>
      </c>
      <c r="G46" s="9" t="s">
        <v>276</v>
      </c>
      <c r="H46" s="9" t="s">
        <v>276</v>
      </c>
      <c r="I46" s="9" t="s">
        <v>276</v>
      </c>
      <c r="J46" s="9" t="s">
        <v>276</v>
      </c>
      <c r="K46" s="9" t="s">
        <v>276</v>
      </c>
      <c r="L46" s="9" t="s">
        <v>276</v>
      </c>
      <c r="M46" s="9" t="s">
        <v>276</v>
      </c>
      <c r="N46" s="9" t="s">
        <v>276</v>
      </c>
      <c r="O46" s="9" t="s">
        <v>276</v>
      </c>
      <c r="P46" s="23" t="str">
        <f t="array" ref="P46">IF(SUM(D46:O46)=0,"",SUM(D46:O46))</f>
        <v/>
      </c>
    </row>
    <row r="47" spans="2:16">
      <c r="B47" s="9" t="s">
        <v>34</v>
      </c>
      <c r="C47" s="9" t="str">
        <f t="array" ref="C47">IF(SUMIF(种植记录!$B$4:$B$99,B47,种植记录!$F$4:$F$99)=0,"",SUMIF(种植记录!$B$4:$B$99,B47,种植记录!$F$4:$F$99))</f>
        <v/>
      </c>
      <c r="D47" s="9" t="s">
        <v>276</v>
      </c>
      <c r="E47" s="9" t="s">
        <v>276</v>
      </c>
      <c r="F47" s="9" t="s">
        <v>276</v>
      </c>
      <c r="G47" s="9" t="s">
        <v>276</v>
      </c>
      <c r="H47" s="9" t="s">
        <v>276</v>
      </c>
      <c r="I47" s="9" t="s">
        <v>276</v>
      </c>
      <c r="J47" s="9" t="s">
        <v>276</v>
      </c>
      <c r="K47" s="9" t="s">
        <v>276</v>
      </c>
      <c r="L47" s="9" t="s">
        <v>276</v>
      </c>
      <c r="M47" s="9" t="s">
        <v>276</v>
      </c>
      <c r="N47" s="9" t="s">
        <v>276</v>
      </c>
      <c r="O47" s="9" t="s">
        <v>276</v>
      </c>
      <c r="P47" s="23" t="str">
        <f t="array" ref="P47">IF(SUM(D47:O47)=0,"",SUM(D47:O47))</f>
        <v/>
      </c>
    </row>
    <row r="48" spans="2:16">
      <c r="B48" s="9" t="s">
        <v>35</v>
      </c>
      <c r="C48" s="9" t="str">
        <f t="array" ref="C48">IF(SUMIF(种植记录!$B$4:$B$99,B48,种植记录!$F$4:$F$99)=0,"",SUMIF(种植记录!$B$4:$B$99,B48,种植记录!$F$4:$F$99))</f>
        <v/>
      </c>
      <c r="D48" s="9" t="s">
        <v>276</v>
      </c>
      <c r="E48" s="9" t="s">
        <v>276</v>
      </c>
      <c r="F48" s="9" t="s">
        <v>276</v>
      </c>
      <c r="G48" s="9" t="s">
        <v>276</v>
      </c>
      <c r="H48" s="9" t="s">
        <v>276</v>
      </c>
      <c r="I48" s="9" t="s">
        <v>276</v>
      </c>
      <c r="J48" s="9" t="s">
        <v>276</v>
      </c>
      <c r="K48" s="9" t="s">
        <v>276</v>
      </c>
      <c r="L48" s="9" t="s">
        <v>276</v>
      </c>
      <c r="M48" s="9" t="s">
        <v>276</v>
      </c>
      <c r="N48" s="9" t="s">
        <v>276</v>
      </c>
      <c r="O48" s="9" t="s">
        <v>276</v>
      </c>
      <c r="P48" s="23" t="str">
        <f t="array" ref="P48">IF(SUM(D48:O48)=0,"",SUM(D48:O48))</f>
        <v/>
      </c>
    </row>
    <row r="49" spans="2:16">
      <c r="B49" s="9" t="s">
        <v>36</v>
      </c>
      <c r="C49" s="9" t="str">
        <f t="array" ref="C49">IF(SUMIF(种植记录!$B$4:$B$99,B49,种植记录!$F$4:$F$99)=0,"",SUMIF(种植记录!$B$4:$B$99,B49,种植记录!$F$4:$F$99))</f>
        <v/>
      </c>
      <c r="D49" s="9" t="s">
        <v>276</v>
      </c>
      <c r="E49" s="9" t="s">
        <v>276</v>
      </c>
      <c r="F49" s="9" t="s">
        <v>276</v>
      </c>
      <c r="G49" s="9" t="s">
        <v>276</v>
      </c>
      <c r="H49" s="9" t="s">
        <v>276</v>
      </c>
      <c r="I49" s="9" t="s">
        <v>276</v>
      </c>
      <c r="J49" s="9" t="s">
        <v>276</v>
      </c>
      <c r="K49" s="9" t="s">
        <v>276</v>
      </c>
      <c r="L49" s="9" t="s">
        <v>276</v>
      </c>
      <c r="M49" s="9" t="s">
        <v>276</v>
      </c>
      <c r="N49" s="9" t="s">
        <v>276</v>
      </c>
      <c r="O49" s="9" t="s">
        <v>276</v>
      </c>
      <c r="P49" s="23" t="str">
        <f t="array" ref="P49">IF(SUM(D49:O49)=0,"",SUM(D49:O49))</f>
        <v/>
      </c>
    </row>
    <row r="50" spans="2:16">
      <c r="B50" s="9" t="s">
        <v>0</v>
      </c>
      <c r="C50" s="9" t="str">
        <f t="array" ref="C50">IF(SUMIF(种植记录!$B$4:$B$99,B50,种植记录!$F$4:$F$99)=0,"",SUMIF(种植记录!$B$4:$B$99,B50,种植记录!$F$4:$F$99))</f>
        <v/>
      </c>
      <c r="D50" s="9" t="s">
        <v>276</v>
      </c>
      <c r="E50" s="9" t="s">
        <v>276</v>
      </c>
      <c r="F50" s="9" t="s">
        <v>276</v>
      </c>
      <c r="G50" s="9" t="s">
        <v>276</v>
      </c>
      <c r="H50" s="9" t="s">
        <v>276</v>
      </c>
      <c r="I50" s="9" t="s">
        <v>276</v>
      </c>
      <c r="J50" s="9" t="s">
        <v>276</v>
      </c>
      <c r="K50" s="9" t="s">
        <v>276</v>
      </c>
      <c r="L50" s="9" t="s">
        <v>276</v>
      </c>
      <c r="M50" s="9" t="s">
        <v>276</v>
      </c>
      <c r="N50" s="9" t="s">
        <v>276</v>
      </c>
      <c r="O50" s="9" t="s">
        <v>276</v>
      </c>
      <c r="P50" s="23" t="str">
        <f t="array" ref="P50">IF(SUM(D50:O50)=0,"",SUM(D50:O50))</f>
        <v/>
      </c>
    </row>
    <row r="51" spans="2:16">
      <c r="B51" s="9" t="s">
        <v>37</v>
      </c>
      <c r="C51" s="9" t="str">
        <f t="array" ref="C51">IF(SUMIF(种植记录!$B$4:$B$99,B51,种植记录!$F$4:$F$99)=0,"",SUMIF(种植记录!$B$4:$B$99,B51,种植记录!$F$4:$F$99))</f>
        <v/>
      </c>
      <c r="D51" s="9" t="s">
        <v>276</v>
      </c>
      <c r="E51" s="9" t="s">
        <v>276</v>
      </c>
      <c r="F51" s="9" t="s">
        <v>276</v>
      </c>
      <c r="G51" s="9" t="s">
        <v>276</v>
      </c>
      <c r="H51" s="9" t="s">
        <v>276</v>
      </c>
      <c r="I51" s="9" t="s">
        <v>276</v>
      </c>
      <c r="J51" s="9" t="s">
        <v>276</v>
      </c>
      <c r="K51" s="9" t="s">
        <v>276</v>
      </c>
      <c r="L51" s="9" t="s">
        <v>276</v>
      </c>
      <c r="M51" s="9" t="s">
        <v>276</v>
      </c>
      <c r="N51" s="9" t="s">
        <v>276</v>
      </c>
      <c r="O51" s="9" t="s">
        <v>276</v>
      </c>
      <c r="P51" s="23" t="str">
        <f t="array" ref="P51">IF(SUM(D51:O51)=0,"",SUM(D51:O51))</f>
        <v/>
      </c>
    </row>
    <row r="52" spans="2:16">
      <c r="B52" s="9" t="s">
        <v>38</v>
      </c>
      <c r="C52" s="9" t="str">
        <f t="array" ref="C52">IF(SUMIF(种植记录!$B$4:$B$99,B52,种植记录!$F$4:$F$99)=0,"",SUMIF(种植记录!$B$4:$B$99,B52,种植记录!$F$4:$F$99))</f>
        <v/>
      </c>
      <c r="D52" s="9" t="s">
        <v>276</v>
      </c>
      <c r="E52" s="9" t="s">
        <v>276</v>
      </c>
      <c r="F52" s="9" t="s">
        <v>276</v>
      </c>
      <c r="G52" s="9" t="s">
        <v>276</v>
      </c>
      <c r="H52" s="9" t="s">
        <v>276</v>
      </c>
      <c r="I52" s="9" t="s">
        <v>276</v>
      </c>
      <c r="J52" s="9" t="s">
        <v>276</v>
      </c>
      <c r="K52" s="9" t="s">
        <v>276</v>
      </c>
      <c r="L52" s="9" t="s">
        <v>276</v>
      </c>
      <c r="M52" s="9" t="s">
        <v>276</v>
      </c>
      <c r="N52" s="9" t="s">
        <v>276</v>
      </c>
      <c r="O52" s="9" t="s">
        <v>276</v>
      </c>
      <c r="P52" s="23" t="str">
        <f t="array" ref="P52">IF(SUM(D52:O52)=0,"",SUM(D52:O52))</f>
        <v/>
      </c>
    </row>
    <row r="53" spans="2:16">
      <c r="B53" s="9" t="s">
        <v>265</v>
      </c>
      <c r="C53" s="9" t="str">
        <f t="array" ref="C53">IF(SUMIF(种植记录!$B$4:$B$99,B53,种植记录!$F$4:$F$99)=0,"",SUMIF(种植记录!$B$4:$B$99,B53,种植记录!$F$4:$F$99))</f>
        <v/>
      </c>
      <c r="D53" s="9" t="s">
        <v>276</v>
      </c>
      <c r="E53" s="9" t="s">
        <v>276</v>
      </c>
      <c r="F53" s="9" t="s">
        <v>276</v>
      </c>
      <c r="G53" s="9" t="s">
        <v>276</v>
      </c>
      <c r="H53" s="9" t="s">
        <v>276</v>
      </c>
      <c r="I53" s="9" t="s">
        <v>276</v>
      </c>
      <c r="J53" s="9" t="s">
        <v>276</v>
      </c>
      <c r="K53" s="9" t="s">
        <v>276</v>
      </c>
      <c r="L53" s="9" t="s">
        <v>276</v>
      </c>
      <c r="M53" s="9" t="s">
        <v>276</v>
      </c>
      <c r="N53" s="9" t="s">
        <v>276</v>
      </c>
      <c r="O53" s="9" t="s">
        <v>276</v>
      </c>
      <c r="P53" s="23" t="str">
        <f t="array" ref="P53">IF(SUM(D53:O53)=0,"",SUM(D53:O53))</f>
        <v/>
      </c>
    </row>
    <row r="54" spans="2:16">
      <c r="B54" s="9" t="s">
        <v>266</v>
      </c>
      <c r="C54" s="9" t="str">
        <f t="array" ref="C54">IF(SUMIF(种植记录!$B$4:$B$99,B54,种植记录!$F$4:$F$99)=0,"",SUMIF(种植记录!$B$4:$B$99,B54,种植记录!$F$4:$F$99))</f>
        <v/>
      </c>
      <c r="D54" s="9" t="s">
        <v>276</v>
      </c>
      <c r="E54" s="9" t="s">
        <v>276</v>
      </c>
      <c r="F54" s="9" t="s">
        <v>276</v>
      </c>
      <c r="G54" s="9" t="s">
        <v>276</v>
      </c>
      <c r="H54" s="9" t="s">
        <v>276</v>
      </c>
      <c r="I54" s="9" t="s">
        <v>276</v>
      </c>
      <c r="J54" s="9" t="s">
        <v>276</v>
      </c>
      <c r="K54" s="9" t="s">
        <v>276</v>
      </c>
      <c r="L54" s="9" t="s">
        <v>276</v>
      </c>
      <c r="M54" s="9" t="s">
        <v>276</v>
      </c>
      <c r="N54" s="9" t="s">
        <v>276</v>
      </c>
      <c r="O54" s="9" t="s">
        <v>276</v>
      </c>
      <c r="P54" s="23" t="str">
        <f t="array" ref="P54">IF(SUM(D54:O54)=0,"",SUM(D54:O54))</f>
        <v/>
      </c>
    </row>
    <row r="55" spans="2:16">
      <c r="B55" s="9" t="s">
        <v>267</v>
      </c>
      <c r="C55" s="9" t="str">
        <f t="array" ref="C55">IF(SUMIF(种植记录!$B$4:$B$99,B55,种植记录!$F$4:$F$99)=0,"",SUMIF(种植记录!$B$4:$B$99,B55,种植记录!$F$4:$F$99))</f>
        <v/>
      </c>
      <c r="D55" s="9" t="s">
        <v>276</v>
      </c>
      <c r="E55" s="9" t="s">
        <v>276</v>
      </c>
      <c r="F55" s="9" t="s">
        <v>276</v>
      </c>
      <c r="G55" s="9" t="s">
        <v>276</v>
      </c>
      <c r="H55" s="9" t="s">
        <v>276</v>
      </c>
      <c r="I55" s="9" t="s">
        <v>276</v>
      </c>
      <c r="J55" s="9" t="s">
        <v>276</v>
      </c>
      <c r="K55" s="9" t="s">
        <v>276</v>
      </c>
      <c r="L55" s="9" t="s">
        <v>276</v>
      </c>
      <c r="M55" s="9" t="s">
        <v>276</v>
      </c>
      <c r="N55" s="9" t="s">
        <v>276</v>
      </c>
      <c r="O55" s="9" t="s">
        <v>276</v>
      </c>
      <c r="P55" s="23" t="str">
        <f t="array" ref="P55">IF(SUM(D55:O55)=0,"",SUM(D55:O55))</f>
        <v/>
      </c>
    </row>
    <row r="56" spans="2:16">
      <c r="B56" s="9" t="s">
        <v>268</v>
      </c>
      <c r="C56" s="9" t="str">
        <f t="array" ref="C56">IF(SUMIF(种植记录!$B$4:$B$99,B56,种植记录!$F$4:$F$99)=0,"",SUMIF(种植记录!$B$4:$B$99,B56,种植记录!$F$4:$F$99))</f>
        <v/>
      </c>
      <c r="D56" s="9" t="s">
        <v>276</v>
      </c>
      <c r="E56" s="9" t="s">
        <v>276</v>
      </c>
      <c r="F56" s="9" t="s">
        <v>276</v>
      </c>
      <c r="G56" s="9" t="s">
        <v>276</v>
      </c>
      <c r="H56" s="9" t="s">
        <v>276</v>
      </c>
      <c r="I56" s="9" t="s">
        <v>276</v>
      </c>
      <c r="J56" s="9" t="s">
        <v>276</v>
      </c>
      <c r="K56" s="9" t="s">
        <v>276</v>
      </c>
      <c r="L56" s="9" t="s">
        <v>276</v>
      </c>
      <c r="M56" s="9" t="s">
        <v>276</v>
      </c>
      <c r="N56" s="9" t="s">
        <v>276</v>
      </c>
      <c r="O56" s="9" t="s">
        <v>276</v>
      </c>
      <c r="P56" s="23" t="str">
        <f t="array" ref="P56">IF(SUM(D56:O56)=0,"",SUM(D56:O56))</f>
        <v/>
      </c>
    </row>
    <row r="57" spans="2:16">
      <c r="B57" s="9" t="s">
        <v>269</v>
      </c>
      <c r="C57" s="9" t="str">
        <f t="array" ref="C57">IF(SUMIF(种植记录!$B$4:$B$99,B57,种植记录!$F$4:$F$99)=0,"",SUMIF(种植记录!$B$4:$B$99,B57,种植记录!$F$4:$F$99))</f>
        <v/>
      </c>
      <c r="D57" s="9" t="s">
        <v>276</v>
      </c>
      <c r="E57" s="9" t="s">
        <v>276</v>
      </c>
      <c r="F57" s="9" t="s">
        <v>276</v>
      </c>
      <c r="G57" s="9" t="s">
        <v>276</v>
      </c>
      <c r="H57" s="9" t="s">
        <v>276</v>
      </c>
      <c r="I57" s="9" t="s">
        <v>276</v>
      </c>
      <c r="J57" s="9" t="s">
        <v>276</v>
      </c>
      <c r="K57" s="9" t="s">
        <v>276</v>
      </c>
      <c r="L57" s="9" t="s">
        <v>276</v>
      </c>
      <c r="M57" s="9" t="s">
        <v>276</v>
      </c>
      <c r="N57" s="9" t="s">
        <v>276</v>
      </c>
      <c r="O57" s="9" t="s">
        <v>276</v>
      </c>
      <c r="P57" s="23" t="str">
        <f t="array" ref="P57">IF(SUM(D57:O57)=0,"",SUM(D57:O57))</f>
        <v/>
      </c>
    </row>
    <row r="58" spans="2:16">
      <c r="B58" s="9" t="s">
        <v>270</v>
      </c>
      <c r="C58" s="9" t="str">
        <f t="array" ref="C58">IF(SUMIF(种植记录!$B$4:$B$99,B58,种植记录!$F$4:$F$99)=0,"",SUMIF(种植记录!$B$4:$B$99,B58,种植记录!$F$4:$F$99))</f>
        <v/>
      </c>
      <c r="D58" s="9" t="s">
        <v>276</v>
      </c>
      <c r="E58" s="9" t="s">
        <v>276</v>
      </c>
      <c r="F58" s="9" t="s">
        <v>276</v>
      </c>
      <c r="G58" s="9" t="s">
        <v>276</v>
      </c>
      <c r="H58" s="9" t="s">
        <v>276</v>
      </c>
      <c r="I58" s="9" t="s">
        <v>276</v>
      </c>
      <c r="J58" s="9" t="s">
        <v>276</v>
      </c>
      <c r="K58" s="9" t="s">
        <v>276</v>
      </c>
      <c r="L58" s="9" t="s">
        <v>276</v>
      </c>
      <c r="M58" s="9" t="s">
        <v>276</v>
      </c>
      <c r="N58" s="9" t="s">
        <v>276</v>
      </c>
      <c r="O58" s="9" t="s">
        <v>276</v>
      </c>
      <c r="P58" s="23" t="str">
        <f t="array" ref="P58">IF(SUM(D58:O58)=0,"",SUM(D58:O58))</f>
        <v/>
      </c>
    </row>
    <row r="59" spans="2:16">
      <c r="B59" s="9" t="s">
        <v>271</v>
      </c>
      <c r="C59" s="9" t="str">
        <f t="array" ref="C59">IF(SUMIF(种植记录!$B$4:$B$99,B59,种植记录!$F$4:$F$99)=0,"",SUMIF(种植记录!$B$4:$B$99,B59,种植记录!$F$4:$F$99))</f>
        <v/>
      </c>
      <c r="D59" s="9" t="s">
        <v>276</v>
      </c>
      <c r="E59" s="9" t="s">
        <v>276</v>
      </c>
      <c r="F59" s="9" t="s">
        <v>276</v>
      </c>
      <c r="G59" s="9" t="s">
        <v>276</v>
      </c>
      <c r="H59" s="9" t="s">
        <v>276</v>
      </c>
      <c r="I59" s="9" t="s">
        <v>276</v>
      </c>
      <c r="J59" s="9" t="s">
        <v>276</v>
      </c>
      <c r="K59" s="9" t="s">
        <v>276</v>
      </c>
      <c r="L59" s="9" t="s">
        <v>276</v>
      </c>
      <c r="M59" s="9" t="s">
        <v>276</v>
      </c>
      <c r="N59" s="9" t="s">
        <v>276</v>
      </c>
      <c r="O59" s="9" t="s">
        <v>276</v>
      </c>
      <c r="P59" s="23" t="str">
        <f t="array" ref="P59">IF(SUM(D59:O59)=0,"",SUM(D59:O59))</f>
        <v/>
      </c>
    </row>
    <row r="60" spans="2:16">
      <c r="B60" s="9" t="s">
        <v>272</v>
      </c>
      <c r="C60" s="9" t="str">
        <f t="array" ref="C60">IF(SUMIF(种植记录!$B$4:$B$99,B60,种植记录!$F$4:$F$99)=0,"",SUMIF(种植记录!$B$4:$B$99,B60,种植记录!$F$4:$F$99))</f>
        <v/>
      </c>
      <c r="D60" s="9" t="s">
        <v>276</v>
      </c>
      <c r="E60" s="9" t="s">
        <v>276</v>
      </c>
      <c r="F60" s="9" t="s">
        <v>276</v>
      </c>
      <c r="G60" s="9" t="s">
        <v>276</v>
      </c>
      <c r="H60" s="9" t="s">
        <v>276</v>
      </c>
      <c r="I60" s="9" t="s">
        <v>276</v>
      </c>
      <c r="J60" s="9" t="s">
        <v>276</v>
      </c>
      <c r="K60" s="9" t="s">
        <v>276</v>
      </c>
      <c r="L60" s="9" t="s">
        <v>276</v>
      </c>
      <c r="M60" s="9" t="s">
        <v>276</v>
      </c>
      <c r="N60" s="9" t="s">
        <v>276</v>
      </c>
      <c r="O60" s="9" t="s">
        <v>276</v>
      </c>
      <c r="P60" s="23" t="str">
        <f t="array" ref="P60">IF(SUM(D60:O60)=0,"",SUM(D60:O60))</f>
        <v/>
      </c>
    </row>
    <row r="61" spans="2:16">
      <c r="B61" s="9" t="s">
        <v>39</v>
      </c>
      <c r="C61" s="9" t="str">
        <f t="array" ref="C61">IF(SUMIF(种植记录!$B$4:$B$99,B61,种植记录!$F$4:$F$99)=0,"",SUMIF(种植记录!$B$4:$B$99,B61,种植记录!$F$4:$F$99))</f>
        <v/>
      </c>
      <c r="D61" s="9" t="s">
        <v>276</v>
      </c>
      <c r="E61" s="9" t="s">
        <v>276</v>
      </c>
      <c r="F61" s="9" t="s">
        <v>276</v>
      </c>
      <c r="G61" s="9" t="s">
        <v>276</v>
      </c>
      <c r="H61" s="9" t="s">
        <v>276</v>
      </c>
      <c r="I61" s="9" t="s">
        <v>276</v>
      </c>
      <c r="J61" s="9" t="s">
        <v>276</v>
      </c>
      <c r="K61" s="9" t="s">
        <v>276</v>
      </c>
      <c r="L61" s="9" t="s">
        <v>276</v>
      </c>
      <c r="M61" s="9" t="s">
        <v>276</v>
      </c>
      <c r="N61" s="9" t="s">
        <v>276</v>
      </c>
      <c r="O61" s="9" t="s">
        <v>276</v>
      </c>
      <c r="P61" s="23" t="str">
        <f t="array" ref="P61">IF(SUM(D61:O61)=0,"",SUM(D61:O61))</f>
        <v/>
      </c>
    </row>
    <row r="62" spans="2:16">
      <c r="B62" s="9" t="s">
        <v>40</v>
      </c>
      <c r="C62" s="9" t="str">
        <f t="array" ref="C62">IF(SUMIF(种植记录!$B$4:$B$99,B62,种植记录!$F$4:$F$99)=0,"",SUMIF(种植记录!$B$4:$B$99,B62,种植记录!$F$4:$F$99))</f>
        <v/>
      </c>
      <c r="D62" s="9" t="s">
        <v>276</v>
      </c>
      <c r="E62" s="9" t="s">
        <v>276</v>
      </c>
      <c r="F62" s="9" t="s">
        <v>276</v>
      </c>
      <c r="G62" s="9" t="s">
        <v>276</v>
      </c>
      <c r="H62" s="9" t="s">
        <v>276</v>
      </c>
      <c r="I62" s="9" t="s">
        <v>276</v>
      </c>
      <c r="J62" s="9" t="s">
        <v>276</v>
      </c>
      <c r="K62" s="9" t="s">
        <v>276</v>
      </c>
      <c r="L62" s="9" t="s">
        <v>276</v>
      </c>
      <c r="M62" s="9" t="s">
        <v>276</v>
      </c>
      <c r="N62" s="9" t="s">
        <v>276</v>
      </c>
      <c r="O62" s="9" t="s">
        <v>276</v>
      </c>
      <c r="P62" s="23" t="str">
        <f t="array" ref="P62">IF(SUM(D62:O62)=0,"",SUM(D62:O62))</f>
        <v/>
      </c>
    </row>
    <row r="63" spans="2:16">
      <c r="B63" s="9" t="s">
        <v>273</v>
      </c>
      <c r="C63" s="9" t="str">
        <f t="array" ref="C63">IF(SUMIF(种植记录!$B$4:$B$99,B63,种植记录!$F$4:$F$99)=0,"",SUMIF(种植记录!$B$4:$B$99,B63,种植记录!$F$4:$F$99))</f>
        <v/>
      </c>
      <c r="D63" s="9" t="s">
        <v>276</v>
      </c>
      <c r="E63" s="9" t="s">
        <v>276</v>
      </c>
      <c r="F63" s="9" t="s">
        <v>276</v>
      </c>
      <c r="G63" s="9" t="s">
        <v>276</v>
      </c>
      <c r="H63" s="9" t="s">
        <v>276</v>
      </c>
      <c r="I63" s="9" t="s">
        <v>276</v>
      </c>
      <c r="J63" s="9" t="s">
        <v>276</v>
      </c>
      <c r="K63" s="9" t="s">
        <v>276</v>
      </c>
      <c r="L63" s="9" t="s">
        <v>276</v>
      </c>
      <c r="M63" s="9" t="s">
        <v>276</v>
      </c>
      <c r="N63" s="9" t="s">
        <v>276</v>
      </c>
      <c r="O63" s="9" t="s">
        <v>276</v>
      </c>
      <c r="P63" s="23" t="str">
        <f t="array" ref="P63">IF(SUM(D63:O63)=0,"",SUM(D63:O63))</f>
        <v/>
      </c>
    </row>
    <row r="64" spans="2:16">
      <c r="B64" s="9" t="s">
        <v>274</v>
      </c>
      <c r="C64" s="9" t="str">
        <f t="array" ref="C64">IF(SUMIF(种植记录!$B$4:$B$99,B64,种植记录!$F$4:$F$99)=0,"",SUMIF(种植记录!$B$4:$B$99,B64,种植记录!$F$4:$F$99))</f>
        <v/>
      </c>
      <c r="D64" s="9" t="s">
        <v>276</v>
      </c>
      <c r="E64" s="9" t="s">
        <v>276</v>
      </c>
      <c r="F64" s="9" t="s">
        <v>276</v>
      </c>
      <c r="G64" s="9" t="s">
        <v>276</v>
      </c>
      <c r="H64" s="9" t="s">
        <v>276</v>
      </c>
      <c r="I64" s="9" t="s">
        <v>276</v>
      </c>
      <c r="J64" s="9" t="s">
        <v>276</v>
      </c>
      <c r="K64" s="9" t="s">
        <v>276</v>
      </c>
      <c r="L64" s="9" t="s">
        <v>276</v>
      </c>
      <c r="M64" s="9" t="s">
        <v>276</v>
      </c>
      <c r="N64" s="9" t="s">
        <v>276</v>
      </c>
      <c r="O64" s="9" t="s">
        <v>276</v>
      </c>
      <c r="P64" s="23" t="str">
        <f t="array" ref="P64">IF(SUM(D64:O64)=0,"",SUM(D64:O64))</f>
        <v/>
      </c>
    </row>
    <row r="65" spans="2:16">
      <c r="B65" s="9" t="s">
        <v>242</v>
      </c>
      <c r="C65" s="9" t="str">
        <f t="array" ref="C65">IF(SUMIF(种植记录!$B$4:$B$99,B65,种植记录!$F$4:$F$99)=0,"",SUMIF(种植记录!$B$4:$B$99,B65,种植记录!$F$4:$F$99))</f>
        <v/>
      </c>
      <c r="D65" s="9" t="s">
        <v>276</v>
      </c>
      <c r="E65" s="9" t="s">
        <v>276</v>
      </c>
      <c r="F65" s="9" t="s">
        <v>276</v>
      </c>
      <c r="G65" s="9" t="s">
        <v>276</v>
      </c>
      <c r="H65" s="9" t="s">
        <v>276</v>
      </c>
      <c r="I65" s="9" t="s">
        <v>276</v>
      </c>
      <c r="J65" s="9" t="s">
        <v>276</v>
      </c>
      <c r="K65" s="9" t="s">
        <v>276</v>
      </c>
      <c r="L65" s="9" t="s">
        <v>276</v>
      </c>
      <c r="M65" s="9" t="s">
        <v>276</v>
      </c>
      <c r="N65" s="9" t="s">
        <v>276</v>
      </c>
      <c r="O65" s="9" t="s">
        <v>276</v>
      </c>
      <c r="P65" s="23" t="str">
        <f t="array" ref="P65">IF(SUM(D65:O65)=0,"",SUM(D65:O65))</f>
        <v/>
      </c>
    </row>
    <row r="66" spans="2:16">
      <c r="B66" s="9" t="s">
        <v>275</v>
      </c>
      <c r="C66" s="9" t="str">
        <f t="array" ref="C66">IF(SUMIF(种植记录!$B$4:$B$99,B66,种植记录!$F$4:$F$99)=0,"",SUMIF(种植记录!$B$4:$B$99,B66,种植记录!$F$4:$F$99))</f>
        <v/>
      </c>
      <c r="D66" s="9" t="s">
        <v>276</v>
      </c>
      <c r="E66" s="9" t="s">
        <v>276</v>
      </c>
      <c r="F66" s="9" t="s">
        <v>276</v>
      </c>
      <c r="G66" s="9" t="s">
        <v>276</v>
      </c>
      <c r="H66" s="9" t="s">
        <v>276</v>
      </c>
      <c r="I66" s="9" t="s">
        <v>276</v>
      </c>
      <c r="J66" s="9" t="s">
        <v>276</v>
      </c>
      <c r="K66" s="9" t="s">
        <v>276</v>
      </c>
      <c r="L66" s="9" t="s">
        <v>276</v>
      </c>
      <c r="M66" s="9" t="s">
        <v>276</v>
      </c>
      <c r="N66" s="9" t="s">
        <v>276</v>
      </c>
      <c r="O66" s="9" t="s">
        <v>276</v>
      </c>
      <c r="P66" s="23" t="str">
        <f t="array" ref="P66">IF(SUM(D66:O66)=0,"",SUM(D66:O66))</f>
        <v/>
      </c>
    </row>
    <row r="67" spans="2:16">
      <c r="B67" s="9" t="s">
        <v>210</v>
      </c>
      <c r="C67" s="9" t="str">
        <f t="array" ref="C67">IF(SUMIF(种植记录!$B$4:$B$99,B67,种植记录!$F$4:$F$99)=0,"",SUMIF(种植记录!$B$4:$B$99,B67,种植记录!$F$4:$F$99))</f>
        <v/>
      </c>
      <c r="D67" s="9" t="s">
        <v>276</v>
      </c>
      <c r="E67" s="9" t="s">
        <v>276</v>
      </c>
      <c r="F67" s="9" t="s">
        <v>276</v>
      </c>
      <c r="G67" s="9" t="s">
        <v>276</v>
      </c>
      <c r="H67" s="9" t="s">
        <v>276</v>
      </c>
      <c r="I67" s="9" t="s">
        <v>276</v>
      </c>
      <c r="J67" s="9" t="s">
        <v>276</v>
      </c>
      <c r="K67" s="9" t="s">
        <v>276</v>
      </c>
      <c r="L67" s="9" t="s">
        <v>276</v>
      </c>
      <c r="M67" s="9" t="s">
        <v>276</v>
      </c>
      <c r="N67" s="9" t="s">
        <v>276</v>
      </c>
      <c r="O67" s="9" t="s">
        <v>276</v>
      </c>
      <c r="P67" s="23" t="str">
        <f t="array" ref="P67">IF(SUM(D67:O67)=0,"",SUM(D67:O67))</f>
        <v/>
      </c>
    </row>
    <row r="68" spans="2:16">
      <c r="B68" s="15" t="s">
        <v>279</v>
      </c>
      <c r="C68" s="15">
        <f t="array" ref="C68">IF(SUM($C4:$C67)=0,"",SUM($C4:$C67))</f>
        <v>4576</v>
      </c>
      <c r="D68" s="15" t="str">
        <f>IF(SUM(D4:D67)=0,"",SUM(D4:D67))</f>
        <v/>
      </c>
      <c r="E68" s="15">
        <f t="shared" ref="E68:P68" si="0">IF(SUM(E4:E67)=0,"",SUM(E4:E67))</f>
        <v>945</v>
      </c>
      <c r="F68" s="15">
        <f t="shared" si="0"/>
        <v>945</v>
      </c>
      <c r="G68" s="15">
        <f t="shared" si="0"/>
        <v>945</v>
      </c>
      <c r="H68" s="15">
        <f t="shared" si="0"/>
        <v>4576</v>
      </c>
      <c r="I68" s="15" t="str">
        <f t="shared" si="0"/>
        <v/>
      </c>
      <c r="J68" s="15" t="str">
        <f t="shared" si="0"/>
        <v/>
      </c>
      <c r="K68" s="15" t="str">
        <f t="shared" si="0"/>
        <v/>
      </c>
      <c r="L68" s="15" t="str">
        <f t="shared" si="0"/>
        <v/>
      </c>
      <c r="M68" s="15" t="str">
        <f t="shared" si="0"/>
        <v/>
      </c>
      <c r="N68" s="15" t="str">
        <f t="shared" si="0"/>
        <v/>
      </c>
      <c r="O68" s="15" t="str">
        <f t="shared" si="0"/>
        <v/>
      </c>
      <c r="P68" s="15">
        <f t="shared" si="0"/>
        <v>7411</v>
      </c>
    </row>
  </sheetData>
  <dataConsolidate/>
  <mergeCells count="1">
    <mergeCell ref="D1:N1"/>
  </mergeCells>
  <phoneticPr fontId="1" type="noConversion"/>
  <conditionalFormatting sqref="B4:P68">
    <cfRule type="expression" dxfId="30" priority="1">
      <formula>MOD(ROW(B4),2)=0</formula>
    </cfRule>
    <cfRule type="expression" dxfId="29" priority="2">
      <formula>MOD(ROW(B5),2)=0</formula>
    </cfRule>
  </conditionalFormatting>
  <pageMargins left="0.7" right="0.7" top="0.75" bottom="0.75" header="0.3" footer="0.3"/>
  <pageSetup paperSize="9" orientation="portrait" r:id="rId1"/>
  <ignoredErrors>
    <ignoredError sqref="C4:C68 D68:P68" unlocked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>
      <selection activeCell="A40" sqref="A40"/>
    </sheetView>
  </sheetViews>
  <sheetFormatPr defaultRowHeight="13.2"/>
  <cols>
    <col min="1" max="1" width="2.77734375" style="1" customWidth="1"/>
    <col min="2" max="3" width="12.77734375" style="1" customWidth="1"/>
    <col min="4" max="16" width="10.77734375" style="1" customWidth="1"/>
    <col min="17" max="16384" width="8.88671875" style="1"/>
  </cols>
  <sheetData>
    <row r="1" spans="1:16" ht="19.95" customHeight="1">
      <c r="A1" s="4"/>
      <c r="D1" s="79" t="s">
        <v>403</v>
      </c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6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ht="19.95" customHeight="1">
      <c r="A3" s="4"/>
      <c r="B3" s="12" t="s">
        <v>195</v>
      </c>
      <c r="C3" s="8" t="s">
        <v>207</v>
      </c>
      <c r="D3" s="8" t="s">
        <v>243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8" t="s">
        <v>251</v>
      </c>
      <c r="M3" s="8" t="s">
        <v>252</v>
      </c>
      <c r="N3" s="8" t="s">
        <v>253</v>
      </c>
      <c r="O3" s="8" t="s">
        <v>277</v>
      </c>
      <c r="P3" s="28" t="s">
        <v>278</v>
      </c>
    </row>
    <row r="4" spans="1:16">
      <c r="B4" s="9" t="s">
        <v>257</v>
      </c>
      <c r="C4" s="9" t="str">
        <f t="array" ref="C4">IF(SUMIF(种植记录!$B$4:$B$99,B4,种植记录!$G$4:$G$99)=0,"",SUMIF(种植记录!$B$4:$B$99,B4,种植记录!$G$4:$G$99))</f>
        <v/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2"/>
      <c r="P4" s="23" t="str">
        <f>IF(SUM(D4:O4)=0,"",SUM(D4:O4))</f>
        <v/>
      </c>
    </row>
    <row r="5" spans="1:16">
      <c r="B5" s="9" t="s">
        <v>4</v>
      </c>
      <c r="C5" s="9">
        <f t="array" ref="C5">IF(SUMIF(种植记录!$B$4:$B$99,B5,种植记录!$G$4:$G$99)=0,"",SUMIF(种植记录!$B$4:$B$99,B5,种植记录!$G$4:$G$99))</f>
        <v>4582</v>
      </c>
      <c r="D5" s="20"/>
      <c r="E5" s="20">
        <v>818</v>
      </c>
      <c r="F5" s="20">
        <v>843</v>
      </c>
      <c r="G5" s="20">
        <v>848</v>
      </c>
      <c r="H5" s="20">
        <v>4582</v>
      </c>
      <c r="I5" s="20"/>
      <c r="J5" s="20"/>
      <c r="K5" s="20"/>
      <c r="L5" s="20"/>
      <c r="M5" s="20"/>
      <c r="N5" s="20"/>
      <c r="O5" s="22"/>
      <c r="P5" s="23">
        <f t="shared" ref="P5:P67" si="0">IF(SUM(D5:O5)=0,"",SUM(D5:O5))</f>
        <v>7091</v>
      </c>
    </row>
    <row r="6" spans="1:16">
      <c r="B6" s="9" t="s">
        <v>198</v>
      </c>
      <c r="C6" s="9">
        <f t="array" ref="C6">IF(SUMIF(种植记录!$B$4:$B$99,B6,种植记录!$G$4:$G$99)=0,"",SUMIF(种植记录!$B$4:$B$99,B6,种植记录!$G$4:$G$99))</f>
        <v>4425</v>
      </c>
      <c r="D6" s="20"/>
      <c r="E6" s="20">
        <v>867</v>
      </c>
      <c r="F6" s="20">
        <v>825</v>
      </c>
      <c r="G6" s="20">
        <v>863</v>
      </c>
      <c r="H6" s="20">
        <v>4425</v>
      </c>
      <c r="I6" s="20"/>
      <c r="J6" s="20"/>
      <c r="K6" s="20"/>
      <c r="L6" s="20"/>
      <c r="M6" s="20"/>
      <c r="N6" s="20"/>
      <c r="O6" s="22"/>
      <c r="P6" s="23">
        <f t="shared" si="0"/>
        <v>6980</v>
      </c>
    </row>
    <row r="7" spans="1:16">
      <c r="B7" s="9" t="s">
        <v>204</v>
      </c>
      <c r="C7" s="9">
        <f t="array" ref="C7">IF(SUMIF(种植记录!$B$4:$B$99,B7,种植记录!$G$4:$G$99)=0,"",SUMIF(种植记录!$B$4:$B$99,B7,种植记录!$G$4:$G$99))</f>
        <v>8968</v>
      </c>
      <c r="D7" s="20"/>
      <c r="E7" s="20">
        <v>1669</v>
      </c>
      <c r="F7" s="20">
        <v>1658</v>
      </c>
      <c r="G7" s="20">
        <v>1687</v>
      </c>
      <c r="H7" s="20">
        <v>8968</v>
      </c>
      <c r="I7" s="20"/>
      <c r="J7" s="20"/>
      <c r="K7" s="20"/>
      <c r="L7" s="20"/>
      <c r="M7" s="20"/>
      <c r="N7" s="20"/>
      <c r="O7" s="22"/>
      <c r="P7" s="23">
        <f t="shared" si="0"/>
        <v>13982</v>
      </c>
    </row>
    <row r="8" spans="1:16">
      <c r="B8" s="9" t="s">
        <v>241</v>
      </c>
      <c r="C8" s="9" t="str">
        <f t="array" ref="C8">IF(SUMIF(种植记录!$B$4:$B$99,B8,种植记录!$G$4:$G$99)=0,"",SUMIF(种植记录!$B$4:$B$99,B8,种植记录!$G$4:$G$99))</f>
        <v/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2"/>
      <c r="P8" s="23" t="str">
        <f t="shared" si="0"/>
        <v/>
      </c>
    </row>
    <row r="9" spans="1:16">
      <c r="B9" s="9" t="s">
        <v>258</v>
      </c>
      <c r="C9" s="9" t="str">
        <f t="array" ref="C9">IF(SUMIF(种植记录!$B$4:$B$99,B9,种植记录!$G$4:$G$99)=0,"",SUMIF(种植记录!$B$4:$B$99,B9,种植记录!$G$4:$G$99))</f>
        <v/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2"/>
      <c r="P9" s="23" t="str">
        <f t="shared" si="0"/>
        <v/>
      </c>
    </row>
    <row r="10" spans="1:16">
      <c r="B10" s="9" t="s">
        <v>259</v>
      </c>
      <c r="C10" s="9" t="str">
        <f t="array" ref="C10">IF(SUMIF(种植记录!$B$4:$B$99,B10,种植记录!$G$4:$G$99)=0,"",SUMIF(种植记录!$B$4:$B$99,B10,种植记录!$G$4:$G$99))</f>
        <v/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2"/>
      <c r="P10" s="23" t="str">
        <f t="shared" si="0"/>
        <v/>
      </c>
    </row>
    <row r="11" spans="1:16">
      <c r="B11" s="9" t="s">
        <v>5</v>
      </c>
      <c r="C11" s="9" t="str">
        <f t="array" ref="C11">IF(SUMIF(种植记录!$B$4:$B$99,B11,种植记录!$G$4:$G$99)=0,"",SUMIF(种植记录!$B$4:$B$99,B11,种植记录!$G$4:$G$99))</f>
        <v/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2"/>
      <c r="P11" s="23" t="str">
        <f t="shared" si="0"/>
        <v/>
      </c>
    </row>
    <row r="12" spans="1:16">
      <c r="B12" s="9" t="s">
        <v>6</v>
      </c>
      <c r="C12" s="9" t="str">
        <f t="array" ref="C12">IF(SUMIF(种植记录!$B$4:$B$99,B12,种植记录!$G$4:$G$99)=0,"",SUMIF(种植记录!$B$4:$B$99,B12,种植记录!$G$4:$G$99))</f>
        <v/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2"/>
      <c r="P12" s="23" t="str">
        <f t="shared" si="0"/>
        <v/>
      </c>
    </row>
    <row r="13" spans="1:16">
      <c r="B13" s="9" t="s">
        <v>7</v>
      </c>
      <c r="C13" s="9" t="str">
        <f t="array" ref="C13">IF(SUMIF(种植记录!$B$4:$B$99,B13,种植记录!$G$4:$G$99)=0,"",SUMIF(种植记录!$B$4:$B$99,B13,种植记录!$G$4:$G$99))</f>
        <v/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2"/>
      <c r="P13" s="23" t="str">
        <f t="shared" si="0"/>
        <v/>
      </c>
    </row>
    <row r="14" spans="1:16">
      <c r="B14" s="9" t="s">
        <v>8</v>
      </c>
      <c r="C14" s="9" t="str">
        <f t="array" ref="C14">IF(SUMIF(种植记录!$B$4:$B$99,B14,种植记录!$G$4:$G$99)=0,"",SUMIF(种植记录!$B$4:$B$99,B14,种植记录!$G$4:$G$99))</f>
        <v/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2"/>
      <c r="P14" s="23" t="str">
        <f t="shared" si="0"/>
        <v/>
      </c>
    </row>
    <row r="15" spans="1:16">
      <c r="B15" s="9" t="s">
        <v>9</v>
      </c>
      <c r="C15" s="9" t="str">
        <f t="array" ref="C15">IF(SUMIF(种植记录!$B$4:$B$99,B15,种植记录!$G$4:$G$99)=0,"",SUMIF(种植记录!$B$4:$B$99,B15,种植记录!$G$4:$G$99))</f>
        <v/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2"/>
      <c r="P15" s="23" t="str">
        <f t="shared" si="0"/>
        <v/>
      </c>
    </row>
    <row r="16" spans="1:16">
      <c r="B16" s="9" t="s">
        <v>10</v>
      </c>
      <c r="C16" s="9">
        <f t="array" ref="C16">IF(SUMIF(种植记录!$B$4:$B$99,B16,种植记录!$G$4:$G$99)=0,"",SUMIF(种植记录!$B$4:$B$99,B16,种植记录!$G$4:$G$99))</f>
        <v>3466</v>
      </c>
      <c r="D16" s="20"/>
      <c r="E16" s="20">
        <v>912</v>
      </c>
      <c r="F16" s="20">
        <v>1106</v>
      </c>
      <c r="G16" s="20">
        <v>1068</v>
      </c>
      <c r="H16" s="20">
        <v>3466</v>
      </c>
      <c r="I16" s="20"/>
      <c r="J16" s="20"/>
      <c r="K16" s="20"/>
      <c r="L16" s="20"/>
      <c r="M16" s="20"/>
      <c r="N16" s="20"/>
      <c r="O16" s="22"/>
      <c r="P16" s="23">
        <f t="shared" si="0"/>
        <v>6552</v>
      </c>
    </row>
    <row r="17" spans="2:16">
      <c r="B17" s="9" t="s">
        <v>260</v>
      </c>
      <c r="C17" s="9" t="str">
        <f t="array" ref="C17">IF(SUMIF(种植记录!$B$4:$B$99,B17,种植记录!$G$4:$G$99)=0,"",SUMIF(种植记录!$B$4:$B$99,B17,种植记录!$G$4:$G$99))</f>
        <v/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2"/>
      <c r="P17" s="23" t="str">
        <f t="shared" si="0"/>
        <v/>
      </c>
    </row>
    <row r="18" spans="2:16">
      <c r="B18" s="9" t="s">
        <v>261</v>
      </c>
      <c r="C18" s="9" t="str">
        <f t="array" ref="C18">IF(SUMIF(种植记录!$B$4:$B$99,B18,种植记录!$G$4:$G$99)=0,"",SUMIF(种植记录!$B$4:$B$99,B18,种植记录!$G$4:$G$99))</f>
        <v/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2"/>
      <c r="P18" s="23" t="str">
        <f t="shared" si="0"/>
        <v/>
      </c>
    </row>
    <row r="19" spans="2:16">
      <c r="B19" s="9" t="s">
        <v>262</v>
      </c>
      <c r="C19" s="9" t="str">
        <f t="array" ref="C19">IF(SUMIF(种植记录!$B$4:$B$99,B19,种植记录!$G$4:$G$99)=0,"",SUMIF(种植记录!$B$4:$B$99,B19,种植记录!$G$4:$G$99))</f>
        <v/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2"/>
      <c r="P19" s="23" t="str">
        <f t="shared" si="0"/>
        <v/>
      </c>
    </row>
    <row r="20" spans="2:16">
      <c r="B20" s="9" t="s">
        <v>263</v>
      </c>
      <c r="C20" s="9" t="str">
        <f t="array" ref="C20">IF(SUMIF(种植记录!$B$4:$B$99,B20,种植记录!$G$4:$G$99)=0,"",SUMIF(种植记录!$B$4:$B$99,B20,种植记录!$G$4:$G$99))</f>
        <v/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2"/>
      <c r="P20" s="23" t="str">
        <f t="shared" si="0"/>
        <v/>
      </c>
    </row>
    <row r="21" spans="2:16">
      <c r="B21" s="9" t="s">
        <v>264</v>
      </c>
      <c r="C21" s="9" t="str">
        <f t="array" ref="C21">IF(SUMIF(种植记录!$B$4:$B$99,B21,种植记录!$G$4:$G$99)=0,"",SUMIF(种植记录!$B$4:$B$99,B21,种植记录!$G$4:$G$99))</f>
        <v/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2"/>
      <c r="P21" s="23" t="str">
        <f t="shared" si="0"/>
        <v/>
      </c>
    </row>
    <row r="22" spans="2:16">
      <c r="B22" s="9" t="s">
        <v>11</v>
      </c>
      <c r="C22" s="9" t="str">
        <f t="array" ref="C22">IF(SUMIF(种植记录!$B$4:$B$99,B22,种植记录!$G$4:$G$99)=0,"",SUMIF(种植记录!$B$4:$B$99,B22,种植记录!$G$4:$G$99))</f>
        <v/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2"/>
      <c r="P22" s="23" t="str">
        <f t="shared" si="0"/>
        <v/>
      </c>
    </row>
    <row r="23" spans="2:16">
      <c r="B23" s="9" t="s">
        <v>12</v>
      </c>
      <c r="C23" s="9" t="str">
        <f t="array" ref="C23">IF(SUMIF(种植记录!$B$4:$B$99,B23,种植记录!$G$4:$G$99)=0,"",SUMIF(种植记录!$B$4:$B$99,B23,种植记录!$G$4:$G$99))</f>
        <v/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2"/>
      <c r="P23" s="23" t="str">
        <f t="shared" si="0"/>
        <v/>
      </c>
    </row>
    <row r="24" spans="2:16">
      <c r="B24" s="9" t="s">
        <v>13</v>
      </c>
      <c r="C24" s="9" t="str">
        <f t="array" ref="C24">IF(SUMIF(种植记录!$B$4:$B$99,B24,种植记录!$G$4:$G$99)=0,"",SUMIF(种植记录!$B$4:$B$99,B24,种植记录!$G$4:$G$99))</f>
        <v/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2"/>
      <c r="P24" s="23" t="str">
        <f t="shared" si="0"/>
        <v/>
      </c>
    </row>
    <row r="25" spans="2:16">
      <c r="B25" s="9" t="s">
        <v>14</v>
      </c>
      <c r="C25" s="9" t="str">
        <f t="array" ref="C25">IF(SUMIF(种植记录!$B$4:$B$99,B25,种植记录!$G$4:$G$99)=0,"",SUMIF(种植记录!$B$4:$B$99,B25,种植记录!$G$4:$G$99))</f>
        <v/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2"/>
      <c r="P25" s="23" t="str">
        <f t="shared" si="0"/>
        <v/>
      </c>
    </row>
    <row r="26" spans="2:16">
      <c r="B26" s="9" t="s">
        <v>15</v>
      </c>
      <c r="C26" s="9" t="str">
        <f t="array" ref="C26">IF(SUMIF(种植记录!$B$4:$B$99,B26,种植记录!$G$4:$G$99)=0,"",SUMIF(种植记录!$B$4:$B$99,B26,种植记录!$G$4:$G$99))</f>
        <v/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2"/>
      <c r="P26" s="23" t="str">
        <f t="shared" si="0"/>
        <v/>
      </c>
    </row>
    <row r="27" spans="2:16">
      <c r="B27" s="9" t="s">
        <v>16</v>
      </c>
      <c r="C27" s="9" t="str">
        <f t="array" ref="C27">IF(SUMIF(种植记录!$B$4:$B$99,B27,种植记录!$G$4:$G$99)=0,"",SUMIF(种植记录!$B$4:$B$99,B27,种植记录!$G$4:$G$99))</f>
        <v/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2"/>
      <c r="P27" s="23" t="str">
        <f t="shared" si="0"/>
        <v/>
      </c>
    </row>
    <row r="28" spans="2:16">
      <c r="B28" s="9" t="s">
        <v>17</v>
      </c>
      <c r="C28" s="9" t="str">
        <f t="array" ref="C28">IF(SUMIF(种植记录!$B$4:$B$99,B28,种植记录!$G$4:$G$99)=0,"",SUMIF(种植记录!$B$4:$B$99,B28,种植记录!$G$4:$G$99))</f>
        <v/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2"/>
      <c r="P28" s="23" t="str">
        <f t="shared" si="0"/>
        <v/>
      </c>
    </row>
    <row r="29" spans="2:16">
      <c r="B29" s="9" t="s">
        <v>18</v>
      </c>
      <c r="C29" s="9" t="str">
        <f t="array" ref="C29">IF(SUMIF(种植记录!$B$4:$B$99,B29,种植记录!$G$4:$G$99)=0,"",SUMIF(种植记录!$B$4:$B$99,B29,种植记录!$G$4:$G$99))</f>
        <v/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2"/>
      <c r="P29" s="23" t="str">
        <f t="shared" si="0"/>
        <v/>
      </c>
    </row>
    <row r="30" spans="2:16">
      <c r="B30" s="9" t="s">
        <v>19</v>
      </c>
      <c r="C30" s="9" t="str">
        <f t="array" ref="C30">IF(SUMIF(种植记录!$B$4:$B$99,B30,种植记录!$G$4:$G$99)=0,"",SUMIF(种植记录!$B$4:$B$99,B30,种植记录!$G$4:$G$99))</f>
        <v/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2"/>
      <c r="P30" s="23" t="str">
        <f t="shared" si="0"/>
        <v/>
      </c>
    </row>
    <row r="31" spans="2:16">
      <c r="B31" s="9" t="s">
        <v>20</v>
      </c>
      <c r="C31" s="9" t="str">
        <f t="array" ref="C31">IF(SUMIF(种植记录!$B$4:$B$99,B31,种植记录!$G$4:$G$99)=0,"",SUMIF(种植记录!$B$4:$B$99,B31,种植记录!$G$4:$G$99))</f>
        <v/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2"/>
      <c r="P31" s="23" t="str">
        <f t="shared" si="0"/>
        <v/>
      </c>
    </row>
    <row r="32" spans="2:16">
      <c r="B32" s="9" t="s">
        <v>21</v>
      </c>
      <c r="C32" s="9" t="str">
        <f t="array" ref="C32">IF(SUMIF(种植记录!$B$4:$B$99,B32,种植记录!$G$4:$G$99)=0,"",SUMIF(种植记录!$B$4:$B$99,B32,种植记录!$G$4:$G$99))</f>
        <v/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2"/>
      <c r="P32" s="23" t="str">
        <f t="shared" si="0"/>
        <v/>
      </c>
    </row>
    <row r="33" spans="2:16">
      <c r="B33" s="9" t="s">
        <v>22</v>
      </c>
      <c r="C33" s="9" t="str">
        <f t="array" ref="C33">IF(SUMIF(种植记录!$B$4:$B$99,B33,种植记录!$G$4:$G$99)=0,"",SUMIF(种植记录!$B$4:$B$99,B33,种植记录!$G$4:$G$99))</f>
        <v/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2"/>
      <c r="P33" s="23" t="str">
        <f t="shared" si="0"/>
        <v/>
      </c>
    </row>
    <row r="34" spans="2:16">
      <c r="B34" s="9" t="s">
        <v>23</v>
      </c>
      <c r="C34" s="9" t="str">
        <f t="array" ref="C34">IF(SUMIF(种植记录!$B$4:$B$99,B34,种植记录!$G$4:$G$99)=0,"",SUMIF(种植记录!$B$4:$B$99,B34,种植记录!$G$4:$G$99))</f>
        <v/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2"/>
      <c r="P34" s="23" t="str">
        <f t="shared" si="0"/>
        <v/>
      </c>
    </row>
    <row r="35" spans="2:16">
      <c r="B35" s="9" t="s">
        <v>24</v>
      </c>
      <c r="C35" s="9" t="str">
        <f t="array" ref="C35">IF(SUMIF(种植记录!$B$4:$B$99,B35,种植记录!$G$4:$G$99)=0,"",SUMIF(种植记录!$B$4:$B$99,B35,种植记录!$G$4:$G$99))</f>
        <v/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2"/>
      <c r="P35" s="23" t="str">
        <f t="shared" si="0"/>
        <v/>
      </c>
    </row>
    <row r="36" spans="2:16">
      <c r="B36" s="9" t="s">
        <v>25</v>
      </c>
      <c r="C36" s="9" t="str">
        <f t="array" ref="C36">IF(SUMIF(种植记录!$B$4:$B$99,B36,种植记录!$G$4:$G$99)=0,"",SUMIF(种植记录!$B$4:$B$99,B36,种植记录!$G$4:$G$99))</f>
        <v/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2"/>
      <c r="P36" s="23" t="str">
        <f t="shared" si="0"/>
        <v/>
      </c>
    </row>
    <row r="37" spans="2:16">
      <c r="B37" s="9" t="s">
        <v>26</v>
      </c>
      <c r="C37" s="9" t="str">
        <f t="array" ref="C37">IF(SUMIF(种植记录!$B$4:$B$99,B37,种植记录!$G$4:$G$99)=0,"",SUMIF(种植记录!$B$4:$B$99,B37,种植记录!$G$4:$G$99))</f>
        <v/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2"/>
      <c r="P37" s="23" t="str">
        <f t="shared" si="0"/>
        <v/>
      </c>
    </row>
    <row r="38" spans="2:16">
      <c r="B38" s="9" t="s">
        <v>27</v>
      </c>
      <c r="C38" s="9" t="str">
        <f t="array" ref="C38">IF(SUMIF(种植记录!$B$4:$B$99,B38,种植记录!$G$4:$G$99)=0,"",SUMIF(种植记录!$B$4:$B$99,B38,种植记录!$G$4:$G$99))</f>
        <v/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2"/>
      <c r="P38" s="23" t="str">
        <f t="shared" si="0"/>
        <v/>
      </c>
    </row>
    <row r="39" spans="2:16">
      <c r="B39" s="9" t="s">
        <v>28</v>
      </c>
      <c r="C39" s="9" t="str">
        <f t="array" ref="C39">IF(SUMIF(种植记录!$B$4:$B$99,B39,种植记录!$G$4:$G$99)=0,"",SUMIF(种植记录!$B$4:$B$99,B39,种植记录!$G$4:$G$99))</f>
        <v/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2"/>
      <c r="P39" s="23" t="str">
        <f t="shared" si="0"/>
        <v/>
      </c>
    </row>
    <row r="40" spans="2:16">
      <c r="B40" s="9" t="s">
        <v>29</v>
      </c>
      <c r="C40" s="9" t="str">
        <f t="array" ref="C40">IF(SUMIF(种植记录!$B$4:$B$99,B40,种植记录!$G$4:$G$99)=0,"",SUMIF(种植记录!$B$4:$B$99,B40,种植记录!$G$4:$G$99))</f>
        <v/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2"/>
      <c r="P40" s="23" t="str">
        <f t="shared" si="0"/>
        <v/>
      </c>
    </row>
    <row r="41" spans="2:16">
      <c r="B41" s="9" t="s">
        <v>30</v>
      </c>
      <c r="C41" s="9" t="str">
        <f t="array" ref="C41">IF(SUMIF(种植记录!$B$4:$B$99,B41,种植记录!$G$4:$G$99)=0,"",SUMIF(种植记录!$B$4:$B$99,B41,种植记录!$G$4:$G$99))</f>
        <v/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2"/>
      <c r="P41" s="23" t="str">
        <f t="shared" si="0"/>
        <v/>
      </c>
    </row>
    <row r="42" spans="2:16">
      <c r="B42" s="9" t="s">
        <v>31</v>
      </c>
      <c r="C42" s="9" t="str">
        <f t="array" ref="C42">IF(SUMIF(种植记录!$B$4:$B$99,B42,种植记录!$G$4:$G$99)=0,"",SUMIF(种植记录!$B$4:$B$99,B42,种植记录!$G$4:$G$99))</f>
        <v/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2"/>
      <c r="P42" s="23" t="str">
        <f t="shared" si="0"/>
        <v/>
      </c>
    </row>
    <row r="43" spans="2:16">
      <c r="B43" s="9" t="s">
        <v>2</v>
      </c>
      <c r="C43" s="9" t="str">
        <f t="array" ref="C43">IF(SUMIF(种植记录!$B$4:$B$99,B43,种植记录!$G$4:$G$99)=0,"",SUMIF(种植记录!$B$4:$B$99,B43,种植记录!$G$4:$G$99))</f>
        <v/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2"/>
      <c r="P43" s="23" t="str">
        <f t="shared" si="0"/>
        <v/>
      </c>
    </row>
    <row r="44" spans="2:16">
      <c r="B44" s="9" t="s">
        <v>32</v>
      </c>
      <c r="C44" s="9" t="str">
        <f t="array" ref="C44">IF(SUMIF(种植记录!$B$4:$B$99,B44,种植记录!$G$4:$G$99)=0,"",SUMIF(种植记录!$B$4:$B$99,B44,种植记录!$G$4:$G$99))</f>
        <v/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2"/>
      <c r="P44" s="23" t="str">
        <f t="shared" si="0"/>
        <v/>
      </c>
    </row>
    <row r="45" spans="2:16">
      <c r="B45" s="9" t="s">
        <v>1</v>
      </c>
      <c r="C45" s="9" t="str">
        <f t="array" ref="C45">IF(SUMIF(种植记录!$B$4:$B$99,B45,种植记录!$G$4:$G$99)=0,"",SUMIF(种植记录!$B$4:$B$99,B45,种植记录!$G$4:$G$99))</f>
        <v/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2"/>
      <c r="P45" s="23" t="str">
        <f t="shared" si="0"/>
        <v/>
      </c>
    </row>
    <row r="46" spans="2:16">
      <c r="B46" s="9" t="s">
        <v>33</v>
      </c>
      <c r="C46" s="9" t="str">
        <f t="array" ref="C46">IF(SUMIF(种植记录!$B$4:$B$99,B46,种植记录!$G$4:$G$99)=0,"",SUMIF(种植记录!$B$4:$B$99,B46,种植记录!$G$4:$G$99))</f>
        <v/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2"/>
      <c r="P46" s="23" t="str">
        <f t="shared" si="0"/>
        <v/>
      </c>
    </row>
    <row r="47" spans="2:16">
      <c r="B47" s="9" t="s">
        <v>34</v>
      </c>
      <c r="C47" s="9" t="str">
        <f t="array" ref="C47">IF(SUMIF(种植记录!$B$4:$B$99,B47,种植记录!$G$4:$G$99)=0,"",SUMIF(种植记录!$B$4:$B$99,B47,种植记录!$G$4:$G$99))</f>
        <v/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2"/>
      <c r="P47" s="23" t="str">
        <f t="shared" si="0"/>
        <v/>
      </c>
    </row>
    <row r="48" spans="2:16">
      <c r="B48" s="9" t="s">
        <v>35</v>
      </c>
      <c r="C48" s="9" t="str">
        <f t="array" ref="C48">IF(SUMIF(种植记录!$B$4:$B$99,B48,种植记录!$G$4:$G$99)=0,"",SUMIF(种植记录!$B$4:$B$99,B48,种植记录!$G$4:$G$99))</f>
        <v/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2"/>
      <c r="P48" s="23" t="str">
        <f t="shared" si="0"/>
        <v/>
      </c>
    </row>
    <row r="49" spans="2:16">
      <c r="B49" s="9" t="s">
        <v>36</v>
      </c>
      <c r="C49" s="9" t="str">
        <f t="array" ref="C49">IF(SUMIF(种植记录!$B$4:$B$99,B49,种植记录!$G$4:$G$99)=0,"",SUMIF(种植记录!$B$4:$B$99,B49,种植记录!$G$4:$G$99))</f>
        <v/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2"/>
      <c r="P49" s="23" t="str">
        <f t="shared" si="0"/>
        <v/>
      </c>
    </row>
    <row r="50" spans="2:16">
      <c r="B50" s="9" t="s">
        <v>0</v>
      </c>
      <c r="C50" s="9" t="str">
        <f t="array" ref="C50">IF(SUMIF(种植记录!$B$4:$B$99,B50,种植记录!$G$4:$G$99)=0,"",SUMIF(种植记录!$B$4:$B$99,B50,种植记录!$G$4:$G$99))</f>
        <v/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2"/>
      <c r="P50" s="23" t="str">
        <f t="shared" si="0"/>
        <v/>
      </c>
    </row>
    <row r="51" spans="2:16">
      <c r="B51" s="9" t="s">
        <v>37</v>
      </c>
      <c r="C51" s="9" t="str">
        <f t="array" ref="C51">IF(SUMIF(种植记录!$B$4:$B$99,B51,种植记录!$G$4:$G$99)=0,"",SUMIF(种植记录!$B$4:$B$99,B51,种植记录!$G$4:$G$99))</f>
        <v/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2"/>
      <c r="P51" s="23" t="str">
        <f t="shared" si="0"/>
        <v/>
      </c>
    </row>
    <row r="52" spans="2:16">
      <c r="B52" s="9" t="s">
        <v>38</v>
      </c>
      <c r="C52" s="9" t="str">
        <f t="array" ref="C52">IF(SUMIF(种植记录!$B$4:$B$99,B52,种植记录!$G$4:$G$99)=0,"",SUMIF(种植记录!$B$4:$B$99,B52,种植记录!$G$4:$G$99))</f>
        <v/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2"/>
      <c r="P52" s="23" t="str">
        <f t="shared" si="0"/>
        <v/>
      </c>
    </row>
    <row r="53" spans="2:16">
      <c r="B53" s="9" t="s">
        <v>265</v>
      </c>
      <c r="C53" s="9" t="str">
        <f t="array" ref="C53">IF(SUMIF(种植记录!$B$4:$B$99,B53,种植记录!$G$4:$G$99)=0,"",SUMIF(种植记录!$B$4:$B$99,B53,种植记录!$G$4:$G$99))</f>
        <v/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2"/>
      <c r="P53" s="23" t="str">
        <f t="shared" si="0"/>
        <v/>
      </c>
    </row>
    <row r="54" spans="2:16">
      <c r="B54" s="9" t="s">
        <v>266</v>
      </c>
      <c r="C54" s="9" t="str">
        <f t="array" ref="C54">IF(SUMIF(种植记录!$B$4:$B$99,B54,种植记录!$G$4:$G$99)=0,"",SUMIF(种植记录!$B$4:$B$99,B54,种植记录!$G$4:$G$99))</f>
        <v/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2"/>
      <c r="P54" s="23" t="str">
        <f t="shared" si="0"/>
        <v/>
      </c>
    </row>
    <row r="55" spans="2:16">
      <c r="B55" s="9" t="s">
        <v>267</v>
      </c>
      <c r="C55" s="9" t="str">
        <f t="array" ref="C55">IF(SUMIF(种植记录!$B$4:$B$99,B55,种植记录!$G$4:$G$99)=0,"",SUMIF(种植记录!$B$4:$B$99,B55,种植记录!$G$4:$G$99))</f>
        <v/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2"/>
      <c r="P55" s="23" t="str">
        <f t="shared" si="0"/>
        <v/>
      </c>
    </row>
    <row r="56" spans="2:16">
      <c r="B56" s="9" t="s">
        <v>268</v>
      </c>
      <c r="C56" s="9" t="str">
        <f t="array" ref="C56">IF(SUMIF(种植记录!$B$4:$B$99,B56,种植记录!$G$4:$G$99)=0,"",SUMIF(种植记录!$B$4:$B$99,B56,种植记录!$G$4:$G$99))</f>
        <v/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2"/>
      <c r="P56" s="23" t="str">
        <f t="shared" si="0"/>
        <v/>
      </c>
    </row>
    <row r="57" spans="2:16">
      <c r="B57" s="9" t="s">
        <v>269</v>
      </c>
      <c r="C57" s="9" t="str">
        <f t="array" ref="C57">IF(SUMIF(种植记录!$B$4:$B$99,B57,种植记录!$G$4:$G$99)=0,"",SUMIF(种植记录!$B$4:$B$99,B57,种植记录!$G$4:$G$99))</f>
        <v/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2"/>
      <c r="P57" s="23" t="str">
        <f t="shared" si="0"/>
        <v/>
      </c>
    </row>
    <row r="58" spans="2:16">
      <c r="B58" s="9" t="s">
        <v>270</v>
      </c>
      <c r="C58" s="9" t="str">
        <f t="array" ref="C58">IF(SUMIF(种植记录!$B$4:$B$99,B58,种植记录!$G$4:$G$99)=0,"",SUMIF(种植记录!$B$4:$B$99,B58,种植记录!$G$4:$G$99))</f>
        <v/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2"/>
      <c r="P58" s="23" t="str">
        <f t="shared" si="0"/>
        <v/>
      </c>
    </row>
    <row r="59" spans="2:16">
      <c r="B59" s="9" t="s">
        <v>271</v>
      </c>
      <c r="C59" s="9" t="str">
        <f t="array" ref="C59">IF(SUMIF(种植记录!$B$4:$B$99,B59,种植记录!$G$4:$G$99)=0,"",SUMIF(种植记录!$B$4:$B$99,B59,种植记录!$G$4:$G$99))</f>
        <v/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2"/>
      <c r="P59" s="23" t="str">
        <f t="shared" si="0"/>
        <v/>
      </c>
    </row>
    <row r="60" spans="2:16">
      <c r="B60" s="9" t="s">
        <v>272</v>
      </c>
      <c r="C60" s="9" t="str">
        <f t="array" ref="C60">IF(SUMIF(种植记录!$B$4:$B$99,B60,种植记录!$G$4:$G$99)=0,"",SUMIF(种植记录!$B$4:$B$99,B60,种植记录!$G$4:$G$99))</f>
        <v/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2"/>
      <c r="P60" s="23" t="str">
        <f t="shared" si="0"/>
        <v/>
      </c>
    </row>
    <row r="61" spans="2:16">
      <c r="B61" s="9" t="s">
        <v>39</v>
      </c>
      <c r="C61" s="9" t="str">
        <f t="array" ref="C61">IF(SUMIF(种植记录!$B$4:$B$99,B61,种植记录!$G$4:$G$99)=0,"",SUMIF(种植记录!$B$4:$B$99,B61,种植记录!$G$4:$G$99))</f>
        <v/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2"/>
      <c r="P61" s="23" t="str">
        <f t="shared" si="0"/>
        <v/>
      </c>
    </row>
    <row r="62" spans="2:16">
      <c r="B62" s="9" t="s">
        <v>40</v>
      </c>
      <c r="C62" s="9" t="str">
        <f t="array" ref="C62">IF(SUMIF(种植记录!$B$4:$B$99,B62,种植记录!$G$4:$G$99)=0,"",SUMIF(种植记录!$B$4:$B$99,B62,种植记录!$G$4:$G$99))</f>
        <v/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2"/>
      <c r="P62" s="23" t="str">
        <f t="shared" si="0"/>
        <v/>
      </c>
    </row>
    <row r="63" spans="2:16">
      <c r="B63" s="9" t="s">
        <v>273</v>
      </c>
      <c r="C63" s="9" t="str">
        <f t="array" ref="C63">IF(SUMIF(种植记录!$B$4:$B$99,B63,种植记录!$G$4:$G$99)=0,"",SUMIF(种植记录!$B$4:$B$99,B63,种植记录!$G$4:$G$99))</f>
        <v/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2"/>
      <c r="P63" s="23" t="str">
        <f t="shared" si="0"/>
        <v/>
      </c>
    </row>
    <row r="64" spans="2:16">
      <c r="B64" s="9" t="s">
        <v>274</v>
      </c>
      <c r="C64" s="9" t="str">
        <f t="array" ref="C64">IF(SUMIF(种植记录!$B$4:$B$99,B64,种植记录!$G$4:$G$99)=0,"",SUMIF(种植记录!$B$4:$B$99,B64,种植记录!$G$4:$G$99))</f>
        <v/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2"/>
      <c r="P64" s="23" t="str">
        <f t="shared" si="0"/>
        <v/>
      </c>
    </row>
    <row r="65" spans="2:16">
      <c r="B65" s="9" t="s">
        <v>242</v>
      </c>
      <c r="C65" s="9" t="str">
        <f t="array" ref="C65">IF(SUMIF(种植记录!$B$4:$B$99,B65,种植记录!$G$4:$G$99)=0,"",SUMIF(种植记录!$B$4:$B$99,B65,种植记录!$G$4:$G$99))</f>
        <v/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2"/>
      <c r="P65" s="23" t="str">
        <f t="shared" si="0"/>
        <v/>
      </c>
    </row>
    <row r="66" spans="2:16">
      <c r="B66" s="9" t="s">
        <v>275</v>
      </c>
      <c r="C66" s="9" t="str">
        <f t="array" ref="C66">IF(SUMIF(种植记录!$B$4:$B$99,B66,种植记录!$G$4:$G$99)=0,"",SUMIF(种植记录!$B$4:$B$99,B66,种植记录!$G$4:$G$99))</f>
        <v/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2"/>
      <c r="P66" s="23" t="str">
        <f t="shared" si="0"/>
        <v/>
      </c>
    </row>
    <row r="67" spans="2:16">
      <c r="B67" s="9" t="s">
        <v>210</v>
      </c>
      <c r="C67" s="9" t="str">
        <f t="array" ref="C67">IF(SUMIF(种植记录!$B$4:$B$99,B67,种植记录!$G$4:$G$99)=0,"",SUMIF(种植记录!$B$4:$B$99,B67,种植记录!$G$4:$G$99))</f>
        <v/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2"/>
      <c r="P67" s="23" t="str">
        <f t="shared" si="0"/>
        <v/>
      </c>
    </row>
    <row r="68" spans="2:16">
      <c r="B68" s="15" t="s">
        <v>279</v>
      </c>
      <c r="C68" s="15">
        <f>IF(SUM(C4:C67)=0,"",SUM(C4:C67))</f>
        <v>21441</v>
      </c>
      <c r="D68" s="15" t="str">
        <f t="shared" ref="D68:P68" si="1">IF(SUM(D4:D67)=0,"",SUM(D4:D67))</f>
        <v/>
      </c>
      <c r="E68" s="15">
        <f t="shared" si="1"/>
        <v>4266</v>
      </c>
      <c r="F68" s="15">
        <f t="shared" si="1"/>
        <v>4432</v>
      </c>
      <c r="G68" s="15">
        <f t="shared" si="1"/>
        <v>4466</v>
      </c>
      <c r="H68" s="15">
        <f t="shared" si="1"/>
        <v>21441</v>
      </c>
      <c r="I68" s="15" t="str">
        <f t="shared" si="1"/>
        <v/>
      </c>
      <c r="J68" s="15" t="str">
        <f t="shared" si="1"/>
        <v/>
      </c>
      <c r="K68" s="15" t="str">
        <f t="shared" si="1"/>
        <v/>
      </c>
      <c r="L68" s="15" t="str">
        <f t="shared" si="1"/>
        <v/>
      </c>
      <c r="M68" s="15" t="str">
        <f t="shared" si="1"/>
        <v/>
      </c>
      <c r="N68" s="15" t="str">
        <f t="shared" si="1"/>
        <v/>
      </c>
      <c r="O68" s="15" t="str">
        <f t="shared" si="1"/>
        <v/>
      </c>
      <c r="P68" s="15">
        <f t="shared" si="1"/>
        <v>34605</v>
      </c>
    </row>
  </sheetData>
  <mergeCells count="1">
    <mergeCell ref="D1:N1"/>
  </mergeCells>
  <phoneticPr fontId="1" type="noConversion"/>
  <conditionalFormatting sqref="B4:P68">
    <cfRule type="expression" dxfId="28" priority="1">
      <formula>MOD(ROW(B4),2)=0</formula>
    </cfRule>
    <cfRule type="expression" dxfId="27" priority="2">
      <formula>MOD(ROW(B5),2)=0</formula>
    </cfRule>
  </conditionalFormatting>
  <pageMargins left="0.7" right="0.7" top="0.75" bottom="0.75" header="0.3" footer="0.3"/>
  <ignoredErrors>
    <ignoredError sqref="C68:P68 C9:C67 C4:C8" unlocked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>
      <selection activeCell="A40" sqref="A40"/>
    </sheetView>
  </sheetViews>
  <sheetFormatPr defaultRowHeight="13.2"/>
  <cols>
    <col min="1" max="1" width="2.77734375" customWidth="1"/>
    <col min="2" max="3" width="12.77734375" customWidth="1"/>
    <col min="4" max="16" width="10.77734375" customWidth="1"/>
  </cols>
  <sheetData>
    <row r="1" spans="1:16" ht="19.95" customHeight="1">
      <c r="A1" s="4"/>
      <c r="B1" s="1"/>
      <c r="C1" s="1"/>
      <c r="D1" s="79" t="s">
        <v>404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1"/>
      <c r="P1" s="1"/>
    </row>
    <row r="2" spans="1:16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ht="19.95" customHeight="1">
      <c r="A3" s="4"/>
      <c r="B3" s="12" t="s">
        <v>195</v>
      </c>
      <c r="C3" s="8" t="s">
        <v>281</v>
      </c>
      <c r="D3" s="8" t="s">
        <v>243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8" t="s">
        <v>251</v>
      </c>
      <c r="M3" s="8" t="s">
        <v>252</v>
      </c>
      <c r="N3" s="8" t="s">
        <v>253</v>
      </c>
      <c r="O3" s="8" t="s">
        <v>255</v>
      </c>
      <c r="P3" s="28" t="s">
        <v>254</v>
      </c>
    </row>
    <row r="4" spans="1:16">
      <c r="B4" s="9" t="s">
        <v>257</v>
      </c>
      <c r="C4" s="11" t="str">
        <f t="array" ref="C4">IFERROR(收获统计!C4/种植统计!C4,"")</f>
        <v/>
      </c>
      <c r="D4" s="11" t="str">
        <f t="array" ref="D4">IFERROR(收获统计!D4/种植统计!D4,"")</f>
        <v/>
      </c>
      <c r="E4" s="11" t="str">
        <f t="array" ref="E4">IFERROR(收获统计!E4/种植统计!E4,"")</f>
        <v/>
      </c>
      <c r="F4" s="11" t="str">
        <f t="array" ref="F4">IFERROR(收获统计!F4/种植统计!F4,"")</f>
        <v/>
      </c>
      <c r="G4" s="11" t="str">
        <f t="array" ref="G4">IFERROR(收获统计!G4/种植统计!G4,"")</f>
        <v/>
      </c>
      <c r="H4" s="11" t="str">
        <f t="array" ref="H4">IFERROR(收获统计!H4/种植统计!H4,"")</f>
        <v/>
      </c>
      <c r="I4" s="11" t="str">
        <f t="array" ref="I4">IFERROR(收获统计!I4/种植统计!I4,"")</f>
        <v/>
      </c>
      <c r="J4" s="11" t="str">
        <f t="array" ref="J4">IFERROR(收获统计!J4/种植统计!J4,"")</f>
        <v/>
      </c>
      <c r="K4" s="11" t="str">
        <f t="array" ref="K4">IFERROR(收获统计!K4/种植统计!K4,"")</f>
        <v/>
      </c>
      <c r="L4" s="11" t="str">
        <f t="array" ref="L4">IFERROR(收获统计!L4/种植统计!L4,"")</f>
        <v/>
      </c>
      <c r="M4" s="11" t="str">
        <f t="array" ref="M4">IFERROR(收获统计!M4/种植统计!M4,"")</f>
        <v/>
      </c>
      <c r="N4" s="11" t="str">
        <f t="array" ref="N4">IFERROR(收获统计!N4/种植统计!N4,"")</f>
        <v/>
      </c>
      <c r="O4" s="11" t="str">
        <f t="array" ref="O4">IFERROR(收获统计!O4/种植统计!O4,"")</f>
        <v/>
      </c>
      <c r="P4" s="16" t="str">
        <f t="array" ref="P4">IFERROR(收获统计!P4/种植统计!P4,"")</f>
        <v/>
      </c>
    </row>
    <row r="5" spans="1:16">
      <c r="B5" s="9" t="s">
        <v>4</v>
      </c>
      <c r="C5" s="11">
        <f t="array" ref="C5">IFERROR(收获统计!C5/种植统计!C5,"")</f>
        <v>4.5321463897131551</v>
      </c>
      <c r="D5" s="11" t="str">
        <f t="array" ref="D5">IFERROR(收获统计!D5/种植统计!D5,"")</f>
        <v/>
      </c>
      <c r="E5" s="11">
        <f t="array" ref="E5">IFERROR(收获统计!E5/种植统计!E5,"")</f>
        <v>4.3280423280423284</v>
      </c>
      <c r="F5" s="11">
        <f t="array" ref="F5">IFERROR(收获统计!F5/种植统计!F5,"")</f>
        <v>4.4603174603174605</v>
      </c>
      <c r="G5" s="11">
        <f t="array" ref="G5">IFERROR(收获统计!G5/种植统计!G5,"")</f>
        <v>4.4867724867724865</v>
      </c>
      <c r="H5" s="11">
        <f t="array" ref="H5">IFERROR(收获统计!H5/种植统计!H5,"")</f>
        <v>4.5321463897131551</v>
      </c>
      <c r="I5" s="11" t="str">
        <f t="array" ref="I5">IFERROR(收获统计!I5/种植统计!I5,"")</f>
        <v/>
      </c>
      <c r="J5" s="11" t="str">
        <f t="array" ref="J5">IFERROR(收获统计!J5/种植统计!J5,"")</f>
        <v/>
      </c>
      <c r="K5" s="11" t="str">
        <f t="array" ref="K5">IFERROR(收获统计!K5/种植统计!K5,"")</f>
        <v/>
      </c>
      <c r="L5" s="11" t="str">
        <f t="array" ref="L5">IFERROR(收获统计!L5/种植统计!L5,"")</f>
        <v/>
      </c>
      <c r="M5" s="11" t="str">
        <f t="array" ref="M5">IFERROR(收获统计!M5/种植统计!M5,"")</f>
        <v/>
      </c>
      <c r="N5" s="11" t="str">
        <f t="array" ref="N5">IFERROR(收获统计!N5/种植统计!N5,"")</f>
        <v/>
      </c>
      <c r="O5" s="11" t="str">
        <f t="array" ref="O5">IFERROR(收获统计!O5/种植统计!O5,"")</f>
        <v/>
      </c>
      <c r="P5" s="16">
        <f t="array" ref="P5">IFERROR(收获统计!P5/种植统计!P5,"")</f>
        <v>4.4936628643852981</v>
      </c>
    </row>
    <row r="6" spans="1:16">
      <c r="B6" s="9" t="s">
        <v>198</v>
      </c>
      <c r="C6" s="11">
        <f t="array" ref="C6">IFERROR(收获统计!C6/种植统计!C6,"")</f>
        <v>4.5061099796334014</v>
      </c>
      <c r="D6" s="11" t="str">
        <f t="array" ref="D6">IFERROR(收获统计!D6/种植统计!D6,"")</f>
        <v/>
      </c>
      <c r="E6" s="11">
        <f t="array" ref="E6">IFERROR(收获统计!E6/种植统计!E6,"")</f>
        <v>4.587301587301587</v>
      </c>
      <c r="F6" s="11">
        <f t="array" ref="F6">IFERROR(收获统计!F6/种植统计!F6,"")</f>
        <v>4.3650793650793647</v>
      </c>
      <c r="G6" s="11">
        <f t="array" ref="G6">IFERROR(收获统计!G6/种植统计!G6,"")</f>
        <v>4.5661375661375665</v>
      </c>
      <c r="H6" s="11">
        <f t="array" ref="H6">IFERROR(收获统计!H6/种植统计!H6,"")</f>
        <v>4.5061099796334014</v>
      </c>
      <c r="I6" s="11" t="str">
        <f t="array" ref="I6">IFERROR(收获统计!I6/种植统计!I6,"")</f>
        <v/>
      </c>
      <c r="J6" s="11" t="str">
        <f t="array" ref="J6">IFERROR(收获统计!J6/种植统计!J6,"")</f>
        <v/>
      </c>
      <c r="K6" s="11" t="str">
        <f t="array" ref="K6">IFERROR(收获统计!K6/种植统计!K6,"")</f>
        <v/>
      </c>
      <c r="L6" s="11" t="str">
        <f t="array" ref="L6">IFERROR(收获统计!L6/种植统计!L6,"")</f>
        <v/>
      </c>
      <c r="M6" s="11" t="str">
        <f t="array" ref="M6">IFERROR(收获统计!M6/种植统计!M6,"")</f>
        <v/>
      </c>
      <c r="N6" s="11" t="str">
        <f t="array" ref="N6">IFERROR(收获统计!N6/种植统计!N6,"")</f>
        <v/>
      </c>
      <c r="O6" s="11" t="str">
        <f t="array" ref="O6">IFERROR(收获统计!O6/种植统计!O6,"")</f>
        <v/>
      </c>
      <c r="P6" s="16">
        <f t="array" ref="P6">IFERROR(收获统计!P6/种植统计!P6,"")</f>
        <v>4.5061329890251773</v>
      </c>
    </row>
    <row r="7" spans="1:16">
      <c r="B7" s="9" t="s">
        <v>204</v>
      </c>
      <c r="C7" s="11">
        <f t="array" ref="C7">IFERROR(收获统计!C7/种植统计!C7,"")</f>
        <v>4.4750499001996005</v>
      </c>
      <c r="D7" s="11" t="str">
        <f t="array" ref="D7">IFERROR(收获统计!D7/种植统计!D7,"")</f>
        <v/>
      </c>
      <c r="E7" s="11">
        <f t="array" ref="E7">IFERROR(收获统计!E7/种植统计!E7,"")</f>
        <v>4.4153439153439153</v>
      </c>
      <c r="F7" s="11">
        <f t="array" ref="F7">IFERROR(收获统计!F7/种植统计!F7,"")</f>
        <v>4.3862433862433861</v>
      </c>
      <c r="G7" s="11">
        <f t="array" ref="G7">IFERROR(收获统计!G7/种植统计!G7,"")</f>
        <v>4.4629629629629628</v>
      </c>
      <c r="H7" s="11">
        <f t="array" ref="H7">IFERROR(收获统计!H7/种植统计!H7,"")</f>
        <v>4.4750499001996005</v>
      </c>
      <c r="I7" s="11" t="str">
        <f t="array" ref="I7">IFERROR(收获统计!I7/种植统计!I7,"")</f>
        <v/>
      </c>
      <c r="J7" s="11" t="str">
        <f t="array" ref="J7">IFERROR(收获统计!J7/种植统计!J7,"")</f>
        <v/>
      </c>
      <c r="K7" s="11" t="str">
        <f t="array" ref="K7">IFERROR(收获统计!K7/种植统计!K7,"")</f>
        <v/>
      </c>
      <c r="L7" s="11" t="str">
        <f t="array" ref="L7">IFERROR(收获统计!L7/种植统计!L7,"")</f>
        <v/>
      </c>
      <c r="M7" s="11" t="str">
        <f t="array" ref="M7">IFERROR(收获统计!M7/种植统计!M7,"")</f>
        <v/>
      </c>
      <c r="N7" s="11" t="str">
        <f t="array" ref="N7">IFERROR(收获统计!N7/种植统计!N7,"")</f>
        <v/>
      </c>
      <c r="O7" s="11" t="str">
        <f t="array" ref="O7">IFERROR(收获统计!O7/种植统计!O7,"")</f>
        <v/>
      </c>
      <c r="P7" s="16">
        <f t="array" ref="P7">IFERROR(收获统计!P7/种植统计!P7,"")</f>
        <v>4.4557042702358194</v>
      </c>
    </row>
    <row r="8" spans="1:16">
      <c r="B8" s="9" t="s">
        <v>241</v>
      </c>
      <c r="C8" s="11" t="str">
        <f t="array" ref="C8">IFERROR(收获统计!C8/种植统计!C8,"")</f>
        <v/>
      </c>
      <c r="D8" s="11" t="str">
        <f t="array" ref="D8">IFERROR(收获统计!D8/种植统计!D8,"")</f>
        <v/>
      </c>
      <c r="E8" s="11" t="str">
        <f t="array" ref="E8">IFERROR(收获统计!E8/种植统计!E8,"")</f>
        <v/>
      </c>
      <c r="F8" s="11" t="str">
        <f t="array" ref="F8">IFERROR(收获统计!F8/种植统计!F8,"")</f>
        <v/>
      </c>
      <c r="G8" s="11" t="str">
        <f t="array" ref="G8">IFERROR(收获统计!G8/种植统计!G8,"")</f>
        <v/>
      </c>
      <c r="H8" s="11" t="str">
        <f t="array" ref="H8">IFERROR(收获统计!H8/种植统计!H8,"")</f>
        <v/>
      </c>
      <c r="I8" s="11" t="str">
        <f t="array" ref="I8">IFERROR(收获统计!I8/种植统计!I8,"")</f>
        <v/>
      </c>
      <c r="J8" s="11" t="str">
        <f t="array" ref="J8">IFERROR(收获统计!J8/种植统计!J8,"")</f>
        <v/>
      </c>
      <c r="K8" s="11" t="str">
        <f t="array" ref="K8">IFERROR(收获统计!K8/种植统计!K8,"")</f>
        <v/>
      </c>
      <c r="L8" s="11" t="str">
        <f t="array" ref="L8">IFERROR(收获统计!L8/种植统计!L8,"")</f>
        <v/>
      </c>
      <c r="M8" s="11" t="str">
        <f t="array" ref="M8">IFERROR(收获统计!M8/种植统计!M8,"")</f>
        <v/>
      </c>
      <c r="N8" s="11" t="str">
        <f t="array" ref="N8">IFERROR(收获统计!N8/种植统计!N8,"")</f>
        <v/>
      </c>
      <c r="O8" s="11" t="str">
        <f t="array" ref="O8">IFERROR(收获统计!O8/种植统计!O8,"")</f>
        <v/>
      </c>
      <c r="P8" s="16" t="str">
        <f t="array" ref="P8">IFERROR(收获统计!P8/种植统计!P8,"")</f>
        <v/>
      </c>
    </row>
    <row r="9" spans="1:16">
      <c r="B9" s="9" t="s">
        <v>258</v>
      </c>
      <c r="C9" s="11" t="str">
        <f t="array" ref="C9">IFERROR(收获统计!C9/种植统计!C9,"")</f>
        <v/>
      </c>
      <c r="D9" s="11" t="str">
        <f t="array" ref="D9">IFERROR(收获统计!D9/种植统计!D9,"")</f>
        <v/>
      </c>
      <c r="E9" s="11" t="str">
        <f t="array" ref="E9">IFERROR(收获统计!E9/种植统计!E9,"")</f>
        <v/>
      </c>
      <c r="F9" s="11" t="str">
        <f t="array" ref="F9">IFERROR(收获统计!F9/种植统计!F9,"")</f>
        <v/>
      </c>
      <c r="G9" s="11" t="str">
        <f t="array" ref="G9">IFERROR(收获统计!G9/种植统计!G9,"")</f>
        <v/>
      </c>
      <c r="H9" s="11" t="str">
        <f t="array" ref="H9">IFERROR(收获统计!H9/种植统计!H9,"")</f>
        <v/>
      </c>
      <c r="I9" s="11" t="str">
        <f t="array" ref="I9">IFERROR(收获统计!I9/种植统计!I9,"")</f>
        <v/>
      </c>
      <c r="J9" s="11" t="str">
        <f t="array" ref="J9">IFERROR(收获统计!J9/种植统计!J9,"")</f>
        <v/>
      </c>
      <c r="K9" s="11" t="str">
        <f t="array" ref="K9">IFERROR(收获统计!K9/种植统计!K9,"")</f>
        <v/>
      </c>
      <c r="L9" s="11" t="str">
        <f t="array" ref="L9">IFERROR(收获统计!L9/种植统计!L9,"")</f>
        <v/>
      </c>
      <c r="M9" s="11" t="str">
        <f t="array" ref="M9">IFERROR(收获统计!M9/种植统计!M9,"")</f>
        <v/>
      </c>
      <c r="N9" s="11" t="str">
        <f t="array" ref="N9">IFERROR(收获统计!N9/种植统计!N9,"")</f>
        <v/>
      </c>
      <c r="O9" s="11" t="str">
        <f t="array" ref="O9">IFERROR(收获统计!O9/种植统计!O9,"")</f>
        <v/>
      </c>
      <c r="P9" s="16" t="str">
        <f t="array" ref="P9">IFERROR(收获统计!P9/种植统计!P9,"")</f>
        <v/>
      </c>
    </row>
    <row r="10" spans="1:16">
      <c r="B10" s="9" t="s">
        <v>259</v>
      </c>
      <c r="C10" s="11" t="str">
        <f t="array" ref="C10">IFERROR(收获统计!C10/种植统计!C10,"")</f>
        <v/>
      </c>
      <c r="D10" s="11" t="str">
        <f t="array" ref="D10">IFERROR(收获统计!D10/种植统计!D10,"")</f>
        <v/>
      </c>
      <c r="E10" s="11" t="str">
        <f t="array" ref="E10">IFERROR(收获统计!E10/种植统计!E10,"")</f>
        <v/>
      </c>
      <c r="F10" s="11" t="str">
        <f t="array" ref="F10">IFERROR(收获统计!F10/种植统计!F10,"")</f>
        <v/>
      </c>
      <c r="G10" s="11" t="str">
        <f t="array" ref="G10">IFERROR(收获统计!G10/种植统计!G10,"")</f>
        <v/>
      </c>
      <c r="H10" s="11" t="str">
        <f t="array" ref="H10">IFERROR(收获统计!H10/种植统计!H10,"")</f>
        <v/>
      </c>
      <c r="I10" s="11" t="str">
        <f t="array" ref="I10">IFERROR(收获统计!I10/种植统计!I10,"")</f>
        <v/>
      </c>
      <c r="J10" s="11" t="str">
        <f t="array" ref="J10">IFERROR(收获统计!J10/种植统计!J10,"")</f>
        <v/>
      </c>
      <c r="K10" s="11" t="str">
        <f t="array" ref="K10">IFERROR(收获统计!K10/种植统计!K10,"")</f>
        <v/>
      </c>
      <c r="L10" s="11" t="str">
        <f t="array" ref="L10">IFERROR(收获统计!L10/种植统计!L10,"")</f>
        <v/>
      </c>
      <c r="M10" s="11" t="str">
        <f t="array" ref="M10">IFERROR(收获统计!M10/种植统计!M10,"")</f>
        <v/>
      </c>
      <c r="N10" s="11" t="str">
        <f t="array" ref="N10">IFERROR(收获统计!N10/种植统计!N10,"")</f>
        <v/>
      </c>
      <c r="O10" s="11" t="str">
        <f t="array" ref="O10">IFERROR(收获统计!O10/种植统计!O10,"")</f>
        <v/>
      </c>
      <c r="P10" s="16" t="str">
        <f t="array" ref="P10">IFERROR(收获统计!P10/种植统计!P10,"")</f>
        <v/>
      </c>
    </row>
    <row r="11" spans="1:16">
      <c r="B11" s="9" t="s">
        <v>5</v>
      </c>
      <c r="C11" s="11" t="str">
        <f t="array" ref="C11">IFERROR(收获统计!C11/种植统计!C11,"")</f>
        <v/>
      </c>
      <c r="D11" s="11" t="str">
        <f t="array" ref="D11">IFERROR(收获统计!D11/种植统计!D11,"")</f>
        <v/>
      </c>
      <c r="E11" s="11" t="str">
        <f t="array" ref="E11">IFERROR(收获统计!E11/种植统计!E11,"")</f>
        <v/>
      </c>
      <c r="F11" s="11" t="str">
        <f t="array" ref="F11">IFERROR(收获统计!F11/种植统计!F11,"")</f>
        <v/>
      </c>
      <c r="G11" s="11" t="str">
        <f t="array" ref="G11">IFERROR(收获统计!G11/种植统计!G11,"")</f>
        <v/>
      </c>
      <c r="H11" s="11" t="str">
        <f t="array" ref="H11">IFERROR(收获统计!H11/种植统计!H11,"")</f>
        <v/>
      </c>
      <c r="I11" s="11" t="str">
        <f t="array" ref="I11">IFERROR(收获统计!I11/种植统计!I11,"")</f>
        <v/>
      </c>
      <c r="J11" s="11" t="str">
        <f t="array" ref="J11">IFERROR(收获统计!J11/种植统计!J11,"")</f>
        <v/>
      </c>
      <c r="K11" s="11" t="str">
        <f t="array" ref="K11">IFERROR(收获统计!K11/种植统计!K11,"")</f>
        <v/>
      </c>
      <c r="L11" s="11" t="str">
        <f t="array" ref="L11">IFERROR(收获统计!L11/种植统计!L11,"")</f>
        <v/>
      </c>
      <c r="M11" s="11" t="str">
        <f t="array" ref="M11">IFERROR(收获统计!M11/种植统计!M11,"")</f>
        <v/>
      </c>
      <c r="N11" s="11" t="str">
        <f t="array" ref="N11">IFERROR(收获统计!N11/种植统计!N11,"")</f>
        <v/>
      </c>
      <c r="O11" s="11" t="str">
        <f t="array" ref="O11">IFERROR(收获统计!O11/种植统计!O11,"")</f>
        <v/>
      </c>
      <c r="P11" s="16" t="str">
        <f t="array" ref="P11">IFERROR(收获统计!P11/种植统计!P11,"")</f>
        <v/>
      </c>
    </row>
    <row r="12" spans="1:16">
      <c r="B12" s="9" t="s">
        <v>6</v>
      </c>
      <c r="C12" s="11" t="str">
        <f t="array" ref="C12">IFERROR(收获统计!C12/种植统计!C12,"")</f>
        <v/>
      </c>
      <c r="D12" s="11" t="str">
        <f t="array" ref="D12">IFERROR(收获统计!D12/种植统计!D12,"")</f>
        <v/>
      </c>
      <c r="E12" s="11" t="str">
        <f t="array" ref="E12">IFERROR(收获统计!E12/种植统计!E12,"")</f>
        <v/>
      </c>
      <c r="F12" s="11" t="str">
        <f t="array" ref="F12">IFERROR(收获统计!F12/种植统计!F12,"")</f>
        <v/>
      </c>
      <c r="G12" s="11" t="str">
        <f t="array" ref="G12">IFERROR(收获统计!G12/种植统计!G12,"")</f>
        <v/>
      </c>
      <c r="H12" s="11" t="str">
        <f t="array" ref="H12">IFERROR(收获统计!H12/种植统计!H12,"")</f>
        <v/>
      </c>
      <c r="I12" s="11" t="str">
        <f t="array" ref="I12">IFERROR(收获统计!I12/种植统计!I12,"")</f>
        <v/>
      </c>
      <c r="J12" s="11" t="str">
        <f t="array" ref="J12">IFERROR(收获统计!J12/种植统计!J12,"")</f>
        <v/>
      </c>
      <c r="K12" s="11" t="str">
        <f t="array" ref="K12">IFERROR(收获统计!K12/种植统计!K12,"")</f>
        <v/>
      </c>
      <c r="L12" s="11" t="str">
        <f t="array" ref="L12">IFERROR(收获统计!L12/种植统计!L12,"")</f>
        <v/>
      </c>
      <c r="M12" s="11" t="str">
        <f t="array" ref="M12">IFERROR(收获统计!M12/种植统计!M12,"")</f>
        <v/>
      </c>
      <c r="N12" s="11" t="str">
        <f t="array" ref="N12">IFERROR(收获统计!N12/种植统计!N12,"")</f>
        <v/>
      </c>
      <c r="O12" s="11" t="str">
        <f t="array" ref="O12">IFERROR(收获统计!O12/种植统计!O12,"")</f>
        <v/>
      </c>
      <c r="P12" s="16" t="str">
        <f t="array" ref="P12">IFERROR(收获统计!P12/种植统计!P12,"")</f>
        <v/>
      </c>
    </row>
    <row r="13" spans="1:16">
      <c r="B13" s="9" t="s">
        <v>7</v>
      </c>
      <c r="C13" s="11" t="str">
        <f t="array" ref="C13">IFERROR(收获统计!C13/种植统计!C13,"")</f>
        <v/>
      </c>
      <c r="D13" s="11" t="str">
        <f t="array" ref="D13">IFERROR(收获统计!D13/种植统计!D13,"")</f>
        <v/>
      </c>
      <c r="E13" s="11" t="str">
        <f t="array" ref="E13">IFERROR(收获统计!E13/种植统计!E13,"")</f>
        <v/>
      </c>
      <c r="F13" s="11" t="str">
        <f t="array" ref="F13">IFERROR(收获统计!F13/种植统计!F13,"")</f>
        <v/>
      </c>
      <c r="G13" s="11" t="str">
        <f t="array" ref="G13">IFERROR(收获统计!G13/种植统计!G13,"")</f>
        <v/>
      </c>
      <c r="H13" s="11" t="str">
        <f t="array" ref="H13">IFERROR(收获统计!H13/种植统计!H13,"")</f>
        <v/>
      </c>
      <c r="I13" s="11" t="str">
        <f t="array" ref="I13">IFERROR(收获统计!I13/种植统计!I13,"")</f>
        <v/>
      </c>
      <c r="J13" s="11" t="str">
        <f t="array" ref="J13">IFERROR(收获统计!J13/种植统计!J13,"")</f>
        <v/>
      </c>
      <c r="K13" s="11" t="str">
        <f t="array" ref="K13">IFERROR(收获统计!K13/种植统计!K13,"")</f>
        <v/>
      </c>
      <c r="L13" s="11" t="str">
        <f t="array" ref="L13">IFERROR(收获统计!L13/种植统计!L13,"")</f>
        <v/>
      </c>
      <c r="M13" s="11" t="str">
        <f t="array" ref="M13">IFERROR(收获统计!M13/种植统计!M13,"")</f>
        <v/>
      </c>
      <c r="N13" s="11" t="str">
        <f t="array" ref="N13">IFERROR(收获统计!N13/种植统计!N13,"")</f>
        <v/>
      </c>
      <c r="O13" s="11" t="str">
        <f t="array" ref="O13">IFERROR(收获统计!O13/种植统计!O13,"")</f>
        <v/>
      </c>
      <c r="P13" s="16" t="str">
        <f t="array" ref="P13">IFERROR(收获统计!P13/种植统计!P13,"")</f>
        <v/>
      </c>
    </row>
    <row r="14" spans="1:16">
      <c r="B14" s="9" t="s">
        <v>8</v>
      </c>
      <c r="C14" s="11" t="str">
        <f t="array" ref="C14">IFERROR(收获统计!C14/种植统计!C14,"")</f>
        <v/>
      </c>
      <c r="D14" s="11" t="str">
        <f t="array" ref="D14">IFERROR(收获统计!D14/种植统计!D14,"")</f>
        <v/>
      </c>
      <c r="E14" s="11" t="str">
        <f t="array" ref="E14">IFERROR(收获统计!E14/种植统计!E14,"")</f>
        <v/>
      </c>
      <c r="F14" s="11" t="str">
        <f t="array" ref="F14">IFERROR(收获统计!F14/种植统计!F14,"")</f>
        <v/>
      </c>
      <c r="G14" s="11" t="str">
        <f t="array" ref="G14">IFERROR(收获统计!G14/种植统计!G14,"")</f>
        <v/>
      </c>
      <c r="H14" s="11" t="str">
        <f t="array" ref="H14">IFERROR(收获统计!H14/种植统计!H14,"")</f>
        <v/>
      </c>
      <c r="I14" s="11" t="str">
        <f t="array" ref="I14">IFERROR(收获统计!I14/种植统计!I14,"")</f>
        <v/>
      </c>
      <c r="J14" s="11" t="str">
        <f t="array" ref="J14">IFERROR(收获统计!J14/种植统计!J14,"")</f>
        <v/>
      </c>
      <c r="K14" s="11" t="str">
        <f t="array" ref="K14">IFERROR(收获统计!K14/种植统计!K14,"")</f>
        <v/>
      </c>
      <c r="L14" s="11" t="str">
        <f t="array" ref="L14">IFERROR(收获统计!L14/种植统计!L14,"")</f>
        <v/>
      </c>
      <c r="M14" s="11" t="str">
        <f t="array" ref="M14">IFERROR(收获统计!M14/种植统计!M14,"")</f>
        <v/>
      </c>
      <c r="N14" s="11" t="str">
        <f t="array" ref="N14">IFERROR(收获统计!N14/种植统计!N14,"")</f>
        <v/>
      </c>
      <c r="O14" s="11" t="str">
        <f t="array" ref="O14">IFERROR(收获统计!O14/种植统计!O14,"")</f>
        <v/>
      </c>
      <c r="P14" s="16" t="str">
        <f t="array" ref="P14">IFERROR(收获统计!P14/种植统计!P14,"")</f>
        <v/>
      </c>
    </row>
    <row r="15" spans="1:16">
      <c r="B15" s="9" t="s">
        <v>9</v>
      </c>
      <c r="C15" s="11" t="str">
        <f t="array" ref="C15">IFERROR(收获统计!C15/种植统计!C15,"")</f>
        <v/>
      </c>
      <c r="D15" s="11" t="str">
        <f t="array" ref="D15">IFERROR(收获统计!D15/种植统计!D15,"")</f>
        <v/>
      </c>
      <c r="E15" s="11" t="str">
        <f t="array" ref="E15">IFERROR(收获统计!E15/种植统计!E15,"")</f>
        <v/>
      </c>
      <c r="F15" s="11" t="str">
        <f t="array" ref="F15">IFERROR(收获统计!F15/种植统计!F15,"")</f>
        <v/>
      </c>
      <c r="G15" s="11" t="str">
        <f t="array" ref="G15">IFERROR(收获统计!G15/种植统计!G15,"")</f>
        <v/>
      </c>
      <c r="H15" s="11" t="str">
        <f t="array" ref="H15">IFERROR(收获统计!H15/种植统计!H15,"")</f>
        <v/>
      </c>
      <c r="I15" s="11" t="str">
        <f t="array" ref="I15">IFERROR(收获统计!I15/种植统计!I15,"")</f>
        <v/>
      </c>
      <c r="J15" s="11" t="str">
        <f t="array" ref="J15">IFERROR(收获统计!J15/种植统计!J15,"")</f>
        <v/>
      </c>
      <c r="K15" s="11" t="str">
        <f t="array" ref="K15">IFERROR(收获统计!K15/种植统计!K15,"")</f>
        <v/>
      </c>
      <c r="L15" s="11" t="str">
        <f t="array" ref="L15">IFERROR(收获统计!L15/种植统计!L15,"")</f>
        <v/>
      </c>
      <c r="M15" s="11" t="str">
        <f t="array" ref="M15">IFERROR(收获统计!M15/种植统计!M15,"")</f>
        <v/>
      </c>
      <c r="N15" s="11" t="str">
        <f t="array" ref="N15">IFERROR(收获统计!N15/种植统计!N15,"")</f>
        <v/>
      </c>
      <c r="O15" s="11" t="str">
        <f t="array" ref="O15">IFERROR(收获统计!O15/种植统计!O15,"")</f>
        <v/>
      </c>
      <c r="P15" s="16" t="str">
        <f t="array" ref="P15">IFERROR(收获统计!P15/种植统计!P15,"")</f>
        <v/>
      </c>
    </row>
    <row r="16" spans="1:16">
      <c r="B16" s="9" t="s">
        <v>10</v>
      </c>
      <c r="C16" s="11">
        <f t="array" ref="C16">IFERROR(收获统计!C16/种植统计!C16,"")</f>
        <v>5.9861830742659761</v>
      </c>
      <c r="D16" s="11" t="str">
        <f t="array" ref="D16">IFERROR(收获统计!D16/种植统计!D16,"")</f>
        <v/>
      </c>
      <c r="E16" s="11">
        <f t="array" ref="E16">IFERROR(收获统计!E16/种植统计!E16,"")</f>
        <v>4.8253968253968251</v>
      </c>
      <c r="F16" s="11">
        <f t="array" ref="F16">IFERROR(收获统计!F16/种植统计!F16,"")</f>
        <v>5.8518518518518521</v>
      </c>
      <c r="G16" s="11">
        <f t="array" ref="G16">IFERROR(收获统计!G16/种植统计!G16,"")</f>
        <v>5.6507936507936511</v>
      </c>
      <c r="H16" s="11">
        <f t="array" ref="H16">IFERROR(收获统计!H16/种植统计!H16,"")</f>
        <v>5.9861830742659761</v>
      </c>
      <c r="I16" s="11" t="str">
        <f t="array" ref="I16">IFERROR(收获统计!I16/种植统计!I16,"")</f>
        <v/>
      </c>
      <c r="J16" s="11" t="str">
        <f t="array" ref="J16">IFERROR(收获统计!J16/种植统计!J16,"")</f>
        <v/>
      </c>
      <c r="K16" s="11" t="str">
        <f t="array" ref="K16">IFERROR(收获统计!K16/种植统计!K16,"")</f>
        <v/>
      </c>
      <c r="L16" s="11" t="str">
        <f t="array" ref="L16">IFERROR(收获统计!L16/种植统计!L16,"")</f>
        <v/>
      </c>
      <c r="M16" s="11" t="str">
        <f t="array" ref="M16">IFERROR(收获统计!M16/种植统计!M16,"")</f>
        <v/>
      </c>
      <c r="N16" s="11" t="str">
        <f t="array" ref="N16">IFERROR(收获统计!N16/种植统计!N16,"")</f>
        <v/>
      </c>
      <c r="O16" s="11" t="str">
        <f t="array" ref="O16">IFERROR(收获统计!O16/种植统计!O16,"")</f>
        <v/>
      </c>
      <c r="P16" s="16">
        <f t="array" ref="P16">IFERROR(收获统计!P16/种植统计!P16,"")</f>
        <v>5.7172774869109944</v>
      </c>
    </row>
    <row r="17" spans="2:16">
      <c r="B17" s="9" t="s">
        <v>260</v>
      </c>
      <c r="C17" s="11" t="str">
        <f t="array" ref="C17">IFERROR(收获统计!C17/种植统计!C17,"")</f>
        <v/>
      </c>
      <c r="D17" s="11" t="str">
        <f t="array" ref="D17">IFERROR(收获统计!D17/种植统计!D17,"")</f>
        <v/>
      </c>
      <c r="E17" s="11" t="str">
        <f t="array" ref="E17">IFERROR(收获统计!E17/种植统计!E17,"")</f>
        <v/>
      </c>
      <c r="F17" s="11" t="str">
        <f t="array" ref="F17">IFERROR(收获统计!F17/种植统计!F17,"")</f>
        <v/>
      </c>
      <c r="G17" s="11" t="str">
        <f t="array" ref="G17">IFERROR(收获统计!G17/种植统计!G17,"")</f>
        <v/>
      </c>
      <c r="H17" s="11" t="str">
        <f t="array" ref="H17">IFERROR(收获统计!H17/种植统计!H17,"")</f>
        <v/>
      </c>
      <c r="I17" s="11" t="str">
        <f t="array" ref="I17">IFERROR(收获统计!I17/种植统计!I17,"")</f>
        <v/>
      </c>
      <c r="J17" s="11" t="str">
        <f t="array" ref="J17">IFERROR(收获统计!J17/种植统计!J17,"")</f>
        <v/>
      </c>
      <c r="K17" s="11" t="str">
        <f t="array" ref="K17">IFERROR(收获统计!K17/种植统计!K17,"")</f>
        <v/>
      </c>
      <c r="L17" s="11" t="str">
        <f t="array" ref="L17">IFERROR(收获统计!L17/种植统计!L17,"")</f>
        <v/>
      </c>
      <c r="M17" s="11" t="str">
        <f t="array" ref="M17">IFERROR(收获统计!M17/种植统计!M17,"")</f>
        <v/>
      </c>
      <c r="N17" s="11" t="str">
        <f t="array" ref="N17">IFERROR(收获统计!N17/种植统计!N17,"")</f>
        <v/>
      </c>
      <c r="O17" s="11" t="str">
        <f t="array" ref="O17">IFERROR(收获统计!O17/种植统计!O17,"")</f>
        <v/>
      </c>
      <c r="P17" s="16" t="str">
        <f t="array" ref="P17">IFERROR(收获统计!P17/种植统计!P17,"")</f>
        <v/>
      </c>
    </row>
    <row r="18" spans="2:16">
      <c r="B18" s="9" t="s">
        <v>261</v>
      </c>
      <c r="C18" s="11" t="str">
        <f t="array" ref="C18">IFERROR(收获统计!C18/种植统计!C18,"")</f>
        <v/>
      </c>
      <c r="D18" s="11" t="str">
        <f t="array" ref="D18">IFERROR(收获统计!D18/种植统计!D18,"")</f>
        <v/>
      </c>
      <c r="E18" s="11" t="str">
        <f t="array" ref="E18">IFERROR(收获统计!E18/种植统计!E18,"")</f>
        <v/>
      </c>
      <c r="F18" s="11" t="str">
        <f t="array" ref="F18">IFERROR(收获统计!F18/种植统计!F18,"")</f>
        <v/>
      </c>
      <c r="G18" s="11" t="str">
        <f t="array" ref="G18">IFERROR(收获统计!G18/种植统计!G18,"")</f>
        <v/>
      </c>
      <c r="H18" s="11" t="str">
        <f t="array" ref="H18">IFERROR(收获统计!H18/种植统计!H18,"")</f>
        <v/>
      </c>
      <c r="I18" s="11" t="str">
        <f t="array" ref="I18">IFERROR(收获统计!I18/种植统计!I18,"")</f>
        <v/>
      </c>
      <c r="J18" s="11" t="str">
        <f t="array" ref="J18">IFERROR(收获统计!J18/种植统计!J18,"")</f>
        <v/>
      </c>
      <c r="K18" s="11" t="str">
        <f t="array" ref="K18">IFERROR(收获统计!K18/种植统计!K18,"")</f>
        <v/>
      </c>
      <c r="L18" s="11" t="str">
        <f t="array" ref="L18">IFERROR(收获统计!L18/种植统计!L18,"")</f>
        <v/>
      </c>
      <c r="M18" s="11" t="str">
        <f t="array" ref="M18">IFERROR(收获统计!M18/种植统计!M18,"")</f>
        <v/>
      </c>
      <c r="N18" s="11" t="str">
        <f t="array" ref="N18">IFERROR(收获统计!N18/种植统计!N18,"")</f>
        <v/>
      </c>
      <c r="O18" s="11" t="str">
        <f t="array" ref="O18">IFERROR(收获统计!O18/种植统计!O18,"")</f>
        <v/>
      </c>
      <c r="P18" s="16" t="str">
        <f t="array" ref="P18">IFERROR(收获统计!P18/种植统计!P18,"")</f>
        <v/>
      </c>
    </row>
    <row r="19" spans="2:16">
      <c r="B19" s="9" t="s">
        <v>262</v>
      </c>
      <c r="C19" s="11" t="str">
        <f t="array" ref="C19">IFERROR(收获统计!C19/种植统计!C19,"")</f>
        <v/>
      </c>
      <c r="D19" s="11" t="str">
        <f t="array" ref="D19">IFERROR(收获统计!D19/种植统计!D19,"")</f>
        <v/>
      </c>
      <c r="E19" s="11" t="str">
        <f t="array" ref="E19">IFERROR(收获统计!E19/种植统计!E19,"")</f>
        <v/>
      </c>
      <c r="F19" s="11" t="str">
        <f t="array" ref="F19">IFERROR(收获统计!F19/种植统计!F19,"")</f>
        <v/>
      </c>
      <c r="G19" s="11" t="str">
        <f t="array" ref="G19">IFERROR(收获统计!G19/种植统计!G19,"")</f>
        <v/>
      </c>
      <c r="H19" s="11" t="str">
        <f t="array" ref="H19">IFERROR(收获统计!H19/种植统计!H19,"")</f>
        <v/>
      </c>
      <c r="I19" s="11" t="str">
        <f t="array" ref="I19">IFERROR(收获统计!I19/种植统计!I19,"")</f>
        <v/>
      </c>
      <c r="J19" s="11" t="str">
        <f t="array" ref="J19">IFERROR(收获统计!J19/种植统计!J19,"")</f>
        <v/>
      </c>
      <c r="K19" s="11" t="str">
        <f t="array" ref="K19">IFERROR(收获统计!K19/种植统计!K19,"")</f>
        <v/>
      </c>
      <c r="L19" s="11" t="str">
        <f t="array" ref="L19">IFERROR(收获统计!L19/种植统计!L19,"")</f>
        <v/>
      </c>
      <c r="M19" s="11" t="str">
        <f t="array" ref="M19">IFERROR(收获统计!M19/种植统计!M19,"")</f>
        <v/>
      </c>
      <c r="N19" s="11" t="str">
        <f t="array" ref="N19">IFERROR(收获统计!N19/种植统计!N19,"")</f>
        <v/>
      </c>
      <c r="O19" s="11" t="str">
        <f t="array" ref="O19">IFERROR(收获统计!O19/种植统计!O19,"")</f>
        <v/>
      </c>
      <c r="P19" s="16" t="str">
        <f t="array" ref="P19">IFERROR(收获统计!P19/种植统计!P19,"")</f>
        <v/>
      </c>
    </row>
    <row r="20" spans="2:16">
      <c r="B20" s="9" t="s">
        <v>263</v>
      </c>
      <c r="C20" s="11" t="str">
        <f t="array" ref="C20">IFERROR(收获统计!C20/种植统计!C20,"")</f>
        <v/>
      </c>
      <c r="D20" s="11" t="str">
        <f t="array" ref="D20">IFERROR(收获统计!D20/种植统计!D20,"")</f>
        <v/>
      </c>
      <c r="E20" s="11" t="str">
        <f t="array" ref="E20">IFERROR(收获统计!E20/种植统计!E20,"")</f>
        <v/>
      </c>
      <c r="F20" s="11" t="str">
        <f t="array" ref="F20">IFERROR(收获统计!F20/种植统计!F20,"")</f>
        <v/>
      </c>
      <c r="G20" s="11" t="str">
        <f t="array" ref="G20">IFERROR(收获统计!G20/种植统计!G20,"")</f>
        <v/>
      </c>
      <c r="H20" s="11" t="str">
        <f t="array" ref="H20">IFERROR(收获统计!H20/种植统计!H20,"")</f>
        <v/>
      </c>
      <c r="I20" s="11" t="str">
        <f t="array" ref="I20">IFERROR(收获统计!I20/种植统计!I20,"")</f>
        <v/>
      </c>
      <c r="J20" s="11" t="str">
        <f t="array" ref="J20">IFERROR(收获统计!J20/种植统计!J20,"")</f>
        <v/>
      </c>
      <c r="K20" s="11" t="str">
        <f t="array" ref="K20">IFERROR(收获统计!K20/种植统计!K20,"")</f>
        <v/>
      </c>
      <c r="L20" s="11" t="str">
        <f t="array" ref="L20">IFERROR(收获统计!L20/种植统计!L20,"")</f>
        <v/>
      </c>
      <c r="M20" s="11" t="str">
        <f t="array" ref="M20">IFERROR(收获统计!M20/种植统计!M20,"")</f>
        <v/>
      </c>
      <c r="N20" s="11" t="str">
        <f t="array" ref="N20">IFERROR(收获统计!N20/种植统计!N20,"")</f>
        <v/>
      </c>
      <c r="O20" s="11" t="str">
        <f t="array" ref="O20">IFERROR(收获统计!O20/种植统计!O20,"")</f>
        <v/>
      </c>
      <c r="P20" s="16" t="str">
        <f t="array" ref="P20">IFERROR(收获统计!P20/种植统计!P20,"")</f>
        <v/>
      </c>
    </row>
    <row r="21" spans="2:16">
      <c r="B21" s="9" t="s">
        <v>264</v>
      </c>
      <c r="C21" s="11" t="str">
        <f t="array" ref="C21">IFERROR(收获统计!C21/种植统计!C21,"")</f>
        <v/>
      </c>
      <c r="D21" s="11" t="str">
        <f t="array" ref="D21">IFERROR(收获统计!D21/种植统计!D21,"")</f>
        <v/>
      </c>
      <c r="E21" s="11" t="str">
        <f t="array" ref="E21">IFERROR(收获统计!E21/种植统计!E21,"")</f>
        <v/>
      </c>
      <c r="F21" s="11" t="str">
        <f t="array" ref="F21">IFERROR(收获统计!F21/种植统计!F21,"")</f>
        <v/>
      </c>
      <c r="G21" s="11" t="str">
        <f t="array" ref="G21">IFERROR(收获统计!G21/种植统计!G21,"")</f>
        <v/>
      </c>
      <c r="H21" s="11" t="str">
        <f t="array" ref="H21">IFERROR(收获统计!H21/种植统计!H21,"")</f>
        <v/>
      </c>
      <c r="I21" s="11" t="str">
        <f t="array" ref="I21">IFERROR(收获统计!I21/种植统计!I21,"")</f>
        <v/>
      </c>
      <c r="J21" s="11" t="str">
        <f t="array" ref="J21">IFERROR(收获统计!J21/种植统计!J21,"")</f>
        <v/>
      </c>
      <c r="K21" s="11" t="str">
        <f t="array" ref="K21">IFERROR(收获统计!K21/种植统计!K21,"")</f>
        <v/>
      </c>
      <c r="L21" s="11" t="str">
        <f t="array" ref="L21">IFERROR(收获统计!L21/种植统计!L21,"")</f>
        <v/>
      </c>
      <c r="M21" s="11" t="str">
        <f t="array" ref="M21">IFERROR(收获统计!M21/种植统计!M21,"")</f>
        <v/>
      </c>
      <c r="N21" s="11" t="str">
        <f t="array" ref="N21">IFERROR(收获统计!N21/种植统计!N21,"")</f>
        <v/>
      </c>
      <c r="O21" s="11" t="str">
        <f t="array" ref="O21">IFERROR(收获统计!O21/种植统计!O21,"")</f>
        <v/>
      </c>
      <c r="P21" s="16" t="str">
        <f t="array" ref="P21">IFERROR(收获统计!P21/种植统计!P21,"")</f>
        <v/>
      </c>
    </row>
    <row r="22" spans="2:16">
      <c r="B22" s="9" t="s">
        <v>11</v>
      </c>
      <c r="C22" s="11" t="str">
        <f t="array" ref="C22">IFERROR(收获统计!C22/种植统计!C22,"")</f>
        <v/>
      </c>
      <c r="D22" s="11" t="str">
        <f t="array" ref="D22">IFERROR(收获统计!D22/种植统计!D22,"")</f>
        <v/>
      </c>
      <c r="E22" s="11" t="str">
        <f t="array" ref="E22">IFERROR(收获统计!E22/种植统计!E22,"")</f>
        <v/>
      </c>
      <c r="F22" s="11" t="str">
        <f t="array" ref="F22">IFERROR(收获统计!F22/种植统计!F22,"")</f>
        <v/>
      </c>
      <c r="G22" s="11" t="str">
        <f t="array" ref="G22">IFERROR(收获统计!G22/种植统计!G22,"")</f>
        <v/>
      </c>
      <c r="H22" s="11" t="str">
        <f t="array" ref="H22">IFERROR(收获统计!H22/种植统计!H22,"")</f>
        <v/>
      </c>
      <c r="I22" s="11" t="str">
        <f t="array" ref="I22">IFERROR(收获统计!I22/种植统计!I22,"")</f>
        <v/>
      </c>
      <c r="J22" s="11" t="str">
        <f t="array" ref="J22">IFERROR(收获统计!J22/种植统计!J22,"")</f>
        <v/>
      </c>
      <c r="K22" s="11" t="str">
        <f t="array" ref="K22">IFERROR(收获统计!K22/种植统计!K22,"")</f>
        <v/>
      </c>
      <c r="L22" s="11" t="str">
        <f t="array" ref="L22">IFERROR(收获统计!L22/种植统计!L22,"")</f>
        <v/>
      </c>
      <c r="M22" s="11" t="str">
        <f t="array" ref="M22">IFERROR(收获统计!M22/种植统计!M22,"")</f>
        <v/>
      </c>
      <c r="N22" s="11" t="str">
        <f t="array" ref="N22">IFERROR(收获统计!N22/种植统计!N22,"")</f>
        <v/>
      </c>
      <c r="O22" s="11" t="str">
        <f t="array" ref="O22">IFERROR(收获统计!O22/种植统计!O22,"")</f>
        <v/>
      </c>
      <c r="P22" s="16" t="str">
        <f t="array" ref="P22">IFERROR(收获统计!P22/种植统计!P22,"")</f>
        <v/>
      </c>
    </row>
    <row r="23" spans="2:16">
      <c r="B23" s="9" t="s">
        <v>12</v>
      </c>
      <c r="C23" s="11" t="str">
        <f t="array" ref="C23">IFERROR(收获统计!C23/种植统计!C23,"")</f>
        <v/>
      </c>
      <c r="D23" s="11" t="str">
        <f t="array" ref="D23">IFERROR(收获统计!D23/种植统计!D23,"")</f>
        <v/>
      </c>
      <c r="E23" s="11" t="str">
        <f t="array" ref="E23">IFERROR(收获统计!E23/种植统计!E23,"")</f>
        <v/>
      </c>
      <c r="F23" s="11" t="str">
        <f t="array" ref="F23">IFERROR(收获统计!F23/种植统计!F23,"")</f>
        <v/>
      </c>
      <c r="G23" s="11" t="str">
        <f t="array" ref="G23">IFERROR(收获统计!G23/种植统计!G23,"")</f>
        <v/>
      </c>
      <c r="H23" s="11" t="str">
        <f t="array" ref="H23">IFERROR(收获统计!H23/种植统计!H23,"")</f>
        <v/>
      </c>
      <c r="I23" s="11" t="str">
        <f t="array" ref="I23">IFERROR(收获统计!I23/种植统计!I23,"")</f>
        <v/>
      </c>
      <c r="J23" s="11" t="str">
        <f t="array" ref="J23">IFERROR(收获统计!J23/种植统计!J23,"")</f>
        <v/>
      </c>
      <c r="K23" s="11" t="str">
        <f t="array" ref="K23">IFERROR(收获统计!K23/种植统计!K23,"")</f>
        <v/>
      </c>
      <c r="L23" s="11" t="str">
        <f t="array" ref="L23">IFERROR(收获统计!L23/种植统计!L23,"")</f>
        <v/>
      </c>
      <c r="M23" s="11" t="str">
        <f t="array" ref="M23">IFERROR(收获统计!M23/种植统计!M23,"")</f>
        <v/>
      </c>
      <c r="N23" s="11" t="str">
        <f t="array" ref="N23">IFERROR(收获统计!N23/种植统计!N23,"")</f>
        <v/>
      </c>
      <c r="O23" s="11" t="str">
        <f t="array" ref="O23">IFERROR(收获统计!O23/种植统计!O23,"")</f>
        <v/>
      </c>
      <c r="P23" s="16" t="str">
        <f t="array" ref="P23">IFERROR(收获统计!P23/种植统计!P23,"")</f>
        <v/>
      </c>
    </row>
    <row r="24" spans="2:16">
      <c r="B24" s="9" t="s">
        <v>13</v>
      </c>
      <c r="C24" s="11" t="str">
        <f t="array" ref="C24">IFERROR(收获统计!C24/种植统计!C24,"")</f>
        <v/>
      </c>
      <c r="D24" s="11" t="str">
        <f t="array" ref="D24">IFERROR(收获统计!D24/种植统计!D24,"")</f>
        <v/>
      </c>
      <c r="E24" s="11" t="str">
        <f t="array" ref="E24">IFERROR(收获统计!E24/种植统计!E24,"")</f>
        <v/>
      </c>
      <c r="F24" s="11" t="str">
        <f t="array" ref="F24">IFERROR(收获统计!F24/种植统计!F24,"")</f>
        <v/>
      </c>
      <c r="G24" s="11" t="str">
        <f t="array" ref="G24">IFERROR(收获统计!G24/种植统计!G24,"")</f>
        <v/>
      </c>
      <c r="H24" s="11" t="str">
        <f t="array" ref="H24">IFERROR(收获统计!H24/种植统计!H24,"")</f>
        <v/>
      </c>
      <c r="I24" s="11" t="str">
        <f t="array" ref="I24">IFERROR(收获统计!I24/种植统计!I24,"")</f>
        <v/>
      </c>
      <c r="J24" s="11" t="str">
        <f t="array" ref="J24">IFERROR(收获统计!J24/种植统计!J24,"")</f>
        <v/>
      </c>
      <c r="K24" s="11" t="str">
        <f t="array" ref="K24">IFERROR(收获统计!K24/种植统计!K24,"")</f>
        <v/>
      </c>
      <c r="L24" s="11" t="str">
        <f t="array" ref="L24">IFERROR(收获统计!L24/种植统计!L24,"")</f>
        <v/>
      </c>
      <c r="M24" s="11" t="str">
        <f t="array" ref="M24">IFERROR(收获统计!M24/种植统计!M24,"")</f>
        <v/>
      </c>
      <c r="N24" s="11" t="str">
        <f t="array" ref="N24">IFERROR(收获统计!N24/种植统计!N24,"")</f>
        <v/>
      </c>
      <c r="O24" s="11" t="str">
        <f t="array" ref="O24">IFERROR(收获统计!O24/种植统计!O24,"")</f>
        <v/>
      </c>
      <c r="P24" s="16" t="str">
        <f t="array" ref="P24">IFERROR(收获统计!P24/种植统计!P24,"")</f>
        <v/>
      </c>
    </row>
    <row r="25" spans="2:16">
      <c r="B25" s="9" t="s">
        <v>14</v>
      </c>
      <c r="C25" s="11" t="str">
        <f t="array" ref="C25">IFERROR(收获统计!C25/种植统计!C25,"")</f>
        <v/>
      </c>
      <c r="D25" s="11" t="str">
        <f t="array" ref="D25">IFERROR(收获统计!D25/种植统计!D25,"")</f>
        <v/>
      </c>
      <c r="E25" s="11" t="str">
        <f t="array" ref="E25">IFERROR(收获统计!E25/种植统计!E25,"")</f>
        <v/>
      </c>
      <c r="F25" s="11" t="str">
        <f t="array" ref="F25">IFERROR(收获统计!F25/种植统计!F25,"")</f>
        <v/>
      </c>
      <c r="G25" s="11" t="str">
        <f t="array" ref="G25">IFERROR(收获统计!G25/种植统计!G25,"")</f>
        <v/>
      </c>
      <c r="H25" s="11" t="str">
        <f t="array" ref="H25">IFERROR(收获统计!H25/种植统计!H25,"")</f>
        <v/>
      </c>
      <c r="I25" s="11" t="str">
        <f t="array" ref="I25">IFERROR(收获统计!I25/种植统计!I25,"")</f>
        <v/>
      </c>
      <c r="J25" s="11" t="str">
        <f t="array" ref="J25">IFERROR(收获统计!J25/种植统计!J25,"")</f>
        <v/>
      </c>
      <c r="K25" s="11" t="str">
        <f t="array" ref="K25">IFERROR(收获统计!K25/种植统计!K25,"")</f>
        <v/>
      </c>
      <c r="L25" s="11" t="str">
        <f t="array" ref="L25">IFERROR(收获统计!L25/种植统计!L25,"")</f>
        <v/>
      </c>
      <c r="M25" s="11" t="str">
        <f t="array" ref="M25">IFERROR(收获统计!M25/种植统计!M25,"")</f>
        <v/>
      </c>
      <c r="N25" s="11" t="str">
        <f t="array" ref="N25">IFERROR(收获统计!N25/种植统计!N25,"")</f>
        <v/>
      </c>
      <c r="O25" s="11" t="str">
        <f t="array" ref="O25">IFERROR(收获统计!O25/种植统计!O25,"")</f>
        <v/>
      </c>
      <c r="P25" s="16" t="str">
        <f t="array" ref="P25">IFERROR(收获统计!P25/种植统计!P25,"")</f>
        <v/>
      </c>
    </row>
    <row r="26" spans="2:16">
      <c r="B26" s="9" t="s">
        <v>15</v>
      </c>
      <c r="C26" s="11" t="str">
        <f t="array" ref="C26">IFERROR(收获统计!C26/种植统计!C26,"")</f>
        <v/>
      </c>
      <c r="D26" s="11" t="str">
        <f t="array" ref="D26">IFERROR(收获统计!D26/种植统计!D26,"")</f>
        <v/>
      </c>
      <c r="E26" s="11" t="str">
        <f t="array" ref="E26">IFERROR(收获统计!E26/种植统计!E26,"")</f>
        <v/>
      </c>
      <c r="F26" s="11" t="str">
        <f t="array" ref="F26">IFERROR(收获统计!F26/种植统计!F26,"")</f>
        <v/>
      </c>
      <c r="G26" s="11" t="str">
        <f t="array" ref="G26">IFERROR(收获统计!G26/种植统计!G26,"")</f>
        <v/>
      </c>
      <c r="H26" s="11" t="str">
        <f t="array" ref="H26">IFERROR(收获统计!H26/种植统计!H26,"")</f>
        <v/>
      </c>
      <c r="I26" s="11" t="str">
        <f t="array" ref="I26">IFERROR(收获统计!I26/种植统计!I26,"")</f>
        <v/>
      </c>
      <c r="J26" s="11" t="str">
        <f t="array" ref="J26">IFERROR(收获统计!J26/种植统计!J26,"")</f>
        <v/>
      </c>
      <c r="K26" s="11" t="str">
        <f t="array" ref="K26">IFERROR(收获统计!K26/种植统计!K26,"")</f>
        <v/>
      </c>
      <c r="L26" s="11" t="str">
        <f t="array" ref="L26">IFERROR(收获统计!L26/种植统计!L26,"")</f>
        <v/>
      </c>
      <c r="M26" s="11" t="str">
        <f t="array" ref="M26">IFERROR(收获统计!M26/种植统计!M26,"")</f>
        <v/>
      </c>
      <c r="N26" s="11" t="str">
        <f t="array" ref="N26">IFERROR(收获统计!N26/种植统计!N26,"")</f>
        <v/>
      </c>
      <c r="O26" s="11" t="str">
        <f t="array" ref="O26">IFERROR(收获统计!O26/种植统计!O26,"")</f>
        <v/>
      </c>
      <c r="P26" s="16" t="str">
        <f t="array" ref="P26">IFERROR(收获统计!P26/种植统计!P26,"")</f>
        <v/>
      </c>
    </row>
    <row r="27" spans="2:16">
      <c r="B27" s="9" t="s">
        <v>16</v>
      </c>
      <c r="C27" s="11" t="str">
        <f t="array" ref="C27">IFERROR(收获统计!C27/种植统计!C27,"")</f>
        <v/>
      </c>
      <c r="D27" s="11" t="str">
        <f t="array" ref="D27">IFERROR(收获统计!D27/种植统计!D27,"")</f>
        <v/>
      </c>
      <c r="E27" s="11" t="str">
        <f t="array" ref="E27">IFERROR(收获统计!E27/种植统计!E27,"")</f>
        <v/>
      </c>
      <c r="F27" s="11" t="str">
        <f t="array" ref="F27">IFERROR(收获统计!F27/种植统计!F27,"")</f>
        <v/>
      </c>
      <c r="G27" s="11" t="str">
        <f t="array" ref="G27">IFERROR(收获统计!G27/种植统计!G27,"")</f>
        <v/>
      </c>
      <c r="H27" s="11" t="str">
        <f t="array" ref="H27">IFERROR(收获统计!H27/种植统计!H27,"")</f>
        <v/>
      </c>
      <c r="I27" s="11" t="str">
        <f t="array" ref="I27">IFERROR(收获统计!I27/种植统计!I27,"")</f>
        <v/>
      </c>
      <c r="J27" s="11" t="str">
        <f t="array" ref="J27">IFERROR(收获统计!J27/种植统计!J27,"")</f>
        <v/>
      </c>
      <c r="K27" s="11" t="str">
        <f t="array" ref="K27">IFERROR(收获统计!K27/种植统计!K27,"")</f>
        <v/>
      </c>
      <c r="L27" s="11" t="str">
        <f t="array" ref="L27">IFERROR(收获统计!L27/种植统计!L27,"")</f>
        <v/>
      </c>
      <c r="M27" s="11" t="str">
        <f t="array" ref="M27">IFERROR(收获统计!M27/种植统计!M27,"")</f>
        <v/>
      </c>
      <c r="N27" s="11" t="str">
        <f t="array" ref="N27">IFERROR(收获统计!N27/种植统计!N27,"")</f>
        <v/>
      </c>
      <c r="O27" s="11" t="str">
        <f t="array" ref="O27">IFERROR(收获统计!O27/种植统计!O27,"")</f>
        <v/>
      </c>
      <c r="P27" s="16" t="str">
        <f t="array" ref="P27">IFERROR(收获统计!P27/种植统计!P27,"")</f>
        <v/>
      </c>
    </row>
    <row r="28" spans="2:16">
      <c r="B28" s="9" t="s">
        <v>17</v>
      </c>
      <c r="C28" s="11" t="str">
        <f t="array" ref="C28">IFERROR(收获统计!C28/种植统计!C28,"")</f>
        <v/>
      </c>
      <c r="D28" s="11" t="str">
        <f t="array" ref="D28">IFERROR(收获统计!D28/种植统计!D28,"")</f>
        <v/>
      </c>
      <c r="E28" s="11" t="str">
        <f t="array" ref="E28">IFERROR(收获统计!E28/种植统计!E28,"")</f>
        <v/>
      </c>
      <c r="F28" s="11" t="str">
        <f t="array" ref="F28">IFERROR(收获统计!F28/种植统计!F28,"")</f>
        <v/>
      </c>
      <c r="G28" s="11" t="str">
        <f t="array" ref="G28">IFERROR(收获统计!G28/种植统计!G28,"")</f>
        <v/>
      </c>
      <c r="H28" s="11" t="str">
        <f t="array" ref="H28">IFERROR(收获统计!H28/种植统计!H28,"")</f>
        <v/>
      </c>
      <c r="I28" s="11" t="str">
        <f t="array" ref="I28">IFERROR(收获统计!I28/种植统计!I28,"")</f>
        <v/>
      </c>
      <c r="J28" s="11" t="str">
        <f t="array" ref="J28">IFERROR(收获统计!J28/种植统计!J28,"")</f>
        <v/>
      </c>
      <c r="K28" s="11" t="str">
        <f t="array" ref="K28">IFERROR(收获统计!K28/种植统计!K28,"")</f>
        <v/>
      </c>
      <c r="L28" s="11" t="str">
        <f t="array" ref="L28">IFERROR(收获统计!L28/种植统计!L28,"")</f>
        <v/>
      </c>
      <c r="M28" s="11" t="str">
        <f t="array" ref="M28">IFERROR(收获统计!M28/种植统计!M28,"")</f>
        <v/>
      </c>
      <c r="N28" s="11" t="str">
        <f t="array" ref="N28">IFERROR(收获统计!N28/种植统计!N28,"")</f>
        <v/>
      </c>
      <c r="O28" s="11" t="str">
        <f t="array" ref="O28">IFERROR(收获统计!O28/种植统计!O28,"")</f>
        <v/>
      </c>
      <c r="P28" s="16" t="str">
        <f t="array" ref="P28">IFERROR(收获统计!P28/种植统计!P28,"")</f>
        <v/>
      </c>
    </row>
    <row r="29" spans="2:16">
      <c r="B29" s="9" t="s">
        <v>18</v>
      </c>
      <c r="C29" s="11" t="str">
        <f t="array" ref="C29">IFERROR(收获统计!C29/种植统计!C29,"")</f>
        <v/>
      </c>
      <c r="D29" s="11" t="str">
        <f t="array" ref="D29">IFERROR(收获统计!D29/种植统计!D29,"")</f>
        <v/>
      </c>
      <c r="E29" s="11" t="str">
        <f t="array" ref="E29">IFERROR(收获统计!E29/种植统计!E29,"")</f>
        <v/>
      </c>
      <c r="F29" s="11" t="str">
        <f t="array" ref="F29">IFERROR(收获统计!F29/种植统计!F29,"")</f>
        <v/>
      </c>
      <c r="G29" s="11" t="str">
        <f t="array" ref="G29">IFERROR(收获统计!G29/种植统计!G29,"")</f>
        <v/>
      </c>
      <c r="H29" s="11" t="str">
        <f t="array" ref="H29">IFERROR(收获统计!H29/种植统计!H29,"")</f>
        <v/>
      </c>
      <c r="I29" s="11" t="str">
        <f t="array" ref="I29">IFERROR(收获统计!I29/种植统计!I29,"")</f>
        <v/>
      </c>
      <c r="J29" s="11" t="str">
        <f t="array" ref="J29">IFERROR(收获统计!J29/种植统计!J29,"")</f>
        <v/>
      </c>
      <c r="K29" s="11" t="str">
        <f t="array" ref="K29">IFERROR(收获统计!K29/种植统计!K29,"")</f>
        <v/>
      </c>
      <c r="L29" s="11" t="str">
        <f t="array" ref="L29">IFERROR(收获统计!L29/种植统计!L29,"")</f>
        <v/>
      </c>
      <c r="M29" s="11" t="str">
        <f t="array" ref="M29">IFERROR(收获统计!M29/种植统计!M29,"")</f>
        <v/>
      </c>
      <c r="N29" s="11" t="str">
        <f t="array" ref="N29">IFERROR(收获统计!N29/种植统计!N29,"")</f>
        <v/>
      </c>
      <c r="O29" s="11" t="str">
        <f t="array" ref="O29">IFERROR(收获统计!O29/种植统计!O29,"")</f>
        <v/>
      </c>
      <c r="P29" s="16" t="str">
        <f t="array" ref="P29">IFERROR(收获统计!P29/种植统计!P29,"")</f>
        <v/>
      </c>
    </row>
    <row r="30" spans="2:16">
      <c r="B30" s="9" t="s">
        <v>19</v>
      </c>
      <c r="C30" s="11" t="str">
        <f t="array" ref="C30">IFERROR(收获统计!C30/种植统计!C30,"")</f>
        <v/>
      </c>
      <c r="D30" s="11" t="str">
        <f t="array" ref="D30">IFERROR(收获统计!D30/种植统计!D30,"")</f>
        <v/>
      </c>
      <c r="E30" s="11" t="str">
        <f t="array" ref="E30">IFERROR(收获统计!E30/种植统计!E30,"")</f>
        <v/>
      </c>
      <c r="F30" s="11" t="str">
        <f t="array" ref="F30">IFERROR(收获统计!F30/种植统计!F30,"")</f>
        <v/>
      </c>
      <c r="G30" s="11" t="str">
        <f t="array" ref="G30">IFERROR(收获统计!G30/种植统计!G30,"")</f>
        <v/>
      </c>
      <c r="H30" s="11" t="str">
        <f t="array" ref="H30">IFERROR(收获统计!H30/种植统计!H30,"")</f>
        <v/>
      </c>
      <c r="I30" s="11" t="str">
        <f t="array" ref="I30">IFERROR(收获统计!I30/种植统计!I30,"")</f>
        <v/>
      </c>
      <c r="J30" s="11" t="str">
        <f t="array" ref="J30">IFERROR(收获统计!J30/种植统计!J30,"")</f>
        <v/>
      </c>
      <c r="K30" s="11" t="str">
        <f t="array" ref="K30">IFERROR(收获统计!K30/种植统计!K30,"")</f>
        <v/>
      </c>
      <c r="L30" s="11" t="str">
        <f t="array" ref="L30">IFERROR(收获统计!L30/种植统计!L30,"")</f>
        <v/>
      </c>
      <c r="M30" s="11" t="str">
        <f t="array" ref="M30">IFERROR(收获统计!M30/种植统计!M30,"")</f>
        <v/>
      </c>
      <c r="N30" s="11" t="str">
        <f t="array" ref="N30">IFERROR(收获统计!N30/种植统计!N30,"")</f>
        <v/>
      </c>
      <c r="O30" s="11" t="str">
        <f t="array" ref="O30">IFERROR(收获统计!O30/种植统计!O30,"")</f>
        <v/>
      </c>
      <c r="P30" s="16" t="str">
        <f t="array" ref="P30">IFERROR(收获统计!P30/种植统计!P30,"")</f>
        <v/>
      </c>
    </row>
    <row r="31" spans="2:16">
      <c r="B31" s="9" t="s">
        <v>20</v>
      </c>
      <c r="C31" s="11" t="str">
        <f t="array" ref="C31">IFERROR(收获统计!C31/种植统计!C31,"")</f>
        <v/>
      </c>
      <c r="D31" s="11" t="str">
        <f t="array" ref="D31">IFERROR(收获统计!D31/种植统计!D31,"")</f>
        <v/>
      </c>
      <c r="E31" s="11" t="str">
        <f t="array" ref="E31">IFERROR(收获统计!E31/种植统计!E31,"")</f>
        <v/>
      </c>
      <c r="F31" s="11" t="str">
        <f t="array" ref="F31">IFERROR(收获统计!F31/种植统计!F31,"")</f>
        <v/>
      </c>
      <c r="G31" s="11" t="str">
        <f t="array" ref="G31">IFERROR(收获统计!G31/种植统计!G31,"")</f>
        <v/>
      </c>
      <c r="H31" s="11" t="str">
        <f t="array" ref="H31">IFERROR(收获统计!H31/种植统计!H31,"")</f>
        <v/>
      </c>
      <c r="I31" s="11" t="str">
        <f t="array" ref="I31">IFERROR(收获统计!I31/种植统计!I31,"")</f>
        <v/>
      </c>
      <c r="J31" s="11" t="str">
        <f t="array" ref="J31">IFERROR(收获统计!J31/种植统计!J31,"")</f>
        <v/>
      </c>
      <c r="K31" s="11" t="str">
        <f t="array" ref="K31">IFERROR(收获统计!K31/种植统计!K31,"")</f>
        <v/>
      </c>
      <c r="L31" s="11" t="str">
        <f t="array" ref="L31">IFERROR(收获统计!L31/种植统计!L31,"")</f>
        <v/>
      </c>
      <c r="M31" s="11" t="str">
        <f t="array" ref="M31">IFERROR(收获统计!M31/种植统计!M31,"")</f>
        <v/>
      </c>
      <c r="N31" s="11" t="str">
        <f t="array" ref="N31">IFERROR(收获统计!N31/种植统计!N31,"")</f>
        <v/>
      </c>
      <c r="O31" s="11" t="str">
        <f t="array" ref="O31">IFERROR(收获统计!O31/种植统计!O31,"")</f>
        <v/>
      </c>
      <c r="P31" s="16" t="str">
        <f t="array" ref="P31">IFERROR(收获统计!P31/种植统计!P31,"")</f>
        <v/>
      </c>
    </row>
    <row r="32" spans="2:16">
      <c r="B32" s="9" t="s">
        <v>21</v>
      </c>
      <c r="C32" s="11" t="str">
        <f t="array" ref="C32">IFERROR(收获统计!C32/种植统计!C32,"")</f>
        <v/>
      </c>
      <c r="D32" s="11" t="str">
        <f t="array" ref="D32">IFERROR(收获统计!D32/种植统计!D32,"")</f>
        <v/>
      </c>
      <c r="E32" s="11" t="str">
        <f t="array" ref="E32">IFERROR(收获统计!E32/种植统计!E32,"")</f>
        <v/>
      </c>
      <c r="F32" s="11" t="str">
        <f t="array" ref="F32">IFERROR(收获统计!F32/种植统计!F32,"")</f>
        <v/>
      </c>
      <c r="G32" s="11" t="str">
        <f t="array" ref="G32">IFERROR(收获统计!G32/种植统计!G32,"")</f>
        <v/>
      </c>
      <c r="H32" s="11" t="str">
        <f t="array" ref="H32">IFERROR(收获统计!H32/种植统计!H32,"")</f>
        <v/>
      </c>
      <c r="I32" s="11" t="str">
        <f t="array" ref="I32">IFERROR(收获统计!I32/种植统计!I32,"")</f>
        <v/>
      </c>
      <c r="J32" s="11" t="str">
        <f t="array" ref="J32">IFERROR(收获统计!J32/种植统计!J32,"")</f>
        <v/>
      </c>
      <c r="K32" s="11" t="str">
        <f t="array" ref="K32">IFERROR(收获统计!K32/种植统计!K32,"")</f>
        <v/>
      </c>
      <c r="L32" s="11" t="str">
        <f t="array" ref="L32">IFERROR(收获统计!L32/种植统计!L32,"")</f>
        <v/>
      </c>
      <c r="M32" s="11" t="str">
        <f t="array" ref="M32">IFERROR(收获统计!M32/种植统计!M32,"")</f>
        <v/>
      </c>
      <c r="N32" s="11" t="str">
        <f t="array" ref="N32">IFERROR(收获统计!N32/种植统计!N32,"")</f>
        <v/>
      </c>
      <c r="O32" s="11" t="str">
        <f t="array" ref="O32">IFERROR(收获统计!O32/种植统计!O32,"")</f>
        <v/>
      </c>
      <c r="P32" s="16" t="str">
        <f t="array" ref="P32">IFERROR(收获统计!P32/种植统计!P32,"")</f>
        <v/>
      </c>
    </row>
    <row r="33" spans="2:16">
      <c r="B33" s="9" t="s">
        <v>22</v>
      </c>
      <c r="C33" s="11" t="str">
        <f t="array" ref="C33">IFERROR(收获统计!C33/种植统计!C33,"")</f>
        <v/>
      </c>
      <c r="D33" s="11" t="str">
        <f t="array" ref="D33">IFERROR(收获统计!D33/种植统计!D33,"")</f>
        <v/>
      </c>
      <c r="E33" s="11" t="str">
        <f t="array" ref="E33">IFERROR(收获统计!E33/种植统计!E33,"")</f>
        <v/>
      </c>
      <c r="F33" s="11" t="str">
        <f t="array" ref="F33">IFERROR(收获统计!F33/种植统计!F33,"")</f>
        <v/>
      </c>
      <c r="G33" s="11" t="str">
        <f t="array" ref="G33">IFERROR(收获统计!G33/种植统计!G33,"")</f>
        <v/>
      </c>
      <c r="H33" s="11" t="str">
        <f t="array" ref="H33">IFERROR(收获统计!H33/种植统计!H33,"")</f>
        <v/>
      </c>
      <c r="I33" s="11" t="str">
        <f t="array" ref="I33">IFERROR(收获统计!I33/种植统计!I33,"")</f>
        <v/>
      </c>
      <c r="J33" s="11" t="str">
        <f t="array" ref="J33">IFERROR(收获统计!J33/种植统计!J33,"")</f>
        <v/>
      </c>
      <c r="K33" s="11" t="str">
        <f t="array" ref="K33">IFERROR(收获统计!K33/种植统计!K33,"")</f>
        <v/>
      </c>
      <c r="L33" s="11" t="str">
        <f t="array" ref="L33">IFERROR(收获统计!L33/种植统计!L33,"")</f>
        <v/>
      </c>
      <c r="M33" s="11" t="str">
        <f t="array" ref="M33">IFERROR(收获统计!M33/种植统计!M33,"")</f>
        <v/>
      </c>
      <c r="N33" s="11" t="str">
        <f t="array" ref="N33">IFERROR(收获统计!N33/种植统计!N33,"")</f>
        <v/>
      </c>
      <c r="O33" s="11" t="str">
        <f t="array" ref="O33">IFERROR(收获统计!O33/种植统计!O33,"")</f>
        <v/>
      </c>
      <c r="P33" s="16" t="str">
        <f t="array" ref="P33">IFERROR(收获统计!P33/种植统计!P33,"")</f>
        <v/>
      </c>
    </row>
    <row r="34" spans="2:16">
      <c r="B34" s="9" t="s">
        <v>23</v>
      </c>
      <c r="C34" s="11" t="str">
        <f t="array" ref="C34">IFERROR(收获统计!C34/种植统计!C34,"")</f>
        <v/>
      </c>
      <c r="D34" s="11" t="str">
        <f t="array" ref="D34">IFERROR(收获统计!D34/种植统计!D34,"")</f>
        <v/>
      </c>
      <c r="E34" s="11" t="str">
        <f t="array" ref="E34">IFERROR(收获统计!E34/种植统计!E34,"")</f>
        <v/>
      </c>
      <c r="F34" s="11" t="str">
        <f t="array" ref="F34">IFERROR(收获统计!F34/种植统计!F34,"")</f>
        <v/>
      </c>
      <c r="G34" s="11" t="str">
        <f t="array" ref="G34">IFERROR(收获统计!G34/种植统计!G34,"")</f>
        <v/>
      </c>
      <c r="H34" s="11" t="str">
        <f t="array" ref="H34">IFERROR(收获统计!H34/种植统计!H34,"")</f>
        <v/>
      </c>
      <c r="I34" s="11" t="str">
        <f t="array" ref="I34">IFERROR(收获统计!I34/种植统计!I34,"")</f>
        <v/>
      </c>
      <c r="J34" s="11" t="str">
        <f t="array" ref="J34">IFERROR(收获统计!J34/种植统计!J34,"")</f>
        <v/>
      </c>
      <c r="K34" s="11" t="str">
        <f t="array" ref="K34">IFERROR(收获统计!K34/种植统计!K34,"")</f>
        <v/>
      </c>
      <c r="L34" s="11" t="str">
        <f t="array" ref="L34">IFERROR(收获统计!L34/种植统计!L34,"")</f>
        <v/>
      </c>
      <c r="M34" s="11" t="str">
        <f t="array" ref="M34">IFERROR(收获统计!M34/种植统计!M34,"")</f>
        <v/>
      </c>
      <c r="N34" s="11" t="str">
        <f t="array" ref="N34">IFERROR(收获统计!N34/种植统计!N34,"")</f>
        <v/>
      </c>
      <c r="O34" s="11" t="str">
        <f t="array" ref="O34">IFERROR(收获统计!O34/种植统计!O34,"")</f>
        <v/>
      </c>
      <c r="P34" s="16" t="str">
        <f t="array" ref="P34">IFERROR(收获统计!P34/种植统计!P34,"")</f>
        <v/>
      </c>
    </row>
    <row r="35" spans="2:16">
      <c r="B35" s="9" t="s">
        <v>24</v>
      </c>
      <c r="C35" s="11" t="str">
        <f t="array" ref="C35">IFERROR(收获统计!C35/种植统计!C35,"")</f>
        <v/>
      </c>
      <c r="D35" s="11" t="str">
        <f t="array" ref="D35">IFERROR(收获统计!D35/种植统计!D35,"")</f>
        <v/>
      </c>
      <c r="E35" s="11" t="str">
        <f t="array" ref="E35">IFERROR(收获统计!E35/种植统计!E35,"")</f>
        <v/>
      </c>
      <c r="F35" s="11" t="str">
        <f t="array" ref="F35">IFERROR(收获统计!F35/种植统计!F35,"")</f>
        <v/>
      </c>
      <c r="G35" s="11" t="str">
        <f t="array" ref="G35">IFERROR(收获统计!G35/种植统计!G35,"")</f>
        <v/>
      </c>
      <c r="H35" s="11" t="str">
        <f t="array" ref="H35">IFERROR(收获统计!H35/种植统计!H35,"")</f>
        <v/>
      </c>
      <c r="I35" s="11" t="str">
        <f t="array" ref="I35">IFERROR(收获统计!I35/种植统计!I35,"")</f>
        <v/>
      </c>
      <c r="J35" s="11" t="str">
        <f t="array" ref="J35">IFERROR(收获统计!J35/种植统计!J35,"")</f>
        <v/>
      </c>
      <c r="K35" s="11" t="str">
        <f t="array" ref="K35">IFERROR(收获统计!K35/种植统计!K35,"")</f>
        <v/>
      </c>
      <c r="L35" s="11" t="str">
        <f t="array" ref="L35">IFERROR(收获统计!L35/种植统计!L35,"")</f>
        <v/>
      </c>
      <c r="M35" s="11" t="str">
        <f t="array" ref="M35">IFERROR(收获统计!M35/种植统计!M35,"")</f>
        <v/>
      </c>
      <c r="N35" s="11" t="str">
        <f t="array" ref="N35">IFERROR(收获统计!N35/种植统计!N35,"")</f>
        <v/>
      </c>
      <c r="O35" s="11" t="str">
        <f t="array" ref="O35">IFERROR(收获统计!O35/种植统计!O35,"")</f>
        <v/>
      </c>
      <c r="P35" s="16" t="str">
        <f t="array" ref="P35">IFERROR(收获统计!P35/种植统计!P35,"")</f>
        <v/>
      </c>
    </row>
    <row r="36" spans="2:16">
      <c r="B36" s="9" t="s">
        <v>25</v>
      </c>
      <c r="C36" s="11" t="str">
        <f t="array" ref="C36">IFERROR(收获统计!C36/种植统计!C36,"")</f>
        <v/>
      </c>
      <c r="D36" s="11" t="str">
        <f t="array" ref="D36">IFERROR(收获统计!D36/种植统计!D36,"")</f>
        <v/>
      </c>
      <c r="E36" s="11" t="str">
        <f t="array" ref="E36">IFERROR(收获统计!E36/种植统计!E36,"")</f>
        <v/>
      </c>
      <c r="F36" s="11" t="str">
        <f t="array" ref="F36">IFERROR(收获统计!F36/种植统计!F36,"")</f>
        <v/>
      </c>
      <c r="G36" s="11" t="str">
        <f t="array" ref="G36">IFERROR(收获统计!G36/种植统计!G36,"")</f>
        <v/>
      </c>
      <c r="H36" s="11" t="str">
        <f t="array" ref="H36">IFERROR(收获统计!H36/种植统计!H36,"")</f>
        <v/>
      </c>
      <c r="I36" s="11" t="str">
        <f t="array" ref="I36">IFERROR(收获统计!I36/种植统计!I36,"")</f>
        <v/>
      </c>
      <c r="J36" s="11" t="str">
        <f t="array" ref="J36">IFERROR(收获统计!J36/种植统计!J36,"")</f>
        <v/>
      </c>
      <c r="K36" s="11" t="str">
        <f t="array" ref="K36">IFERROR(收获统计!K36/种植统计!K36,"")</f>
        <v/>
      </c>
      <c r="L36" s="11" t="str">
        <f t="array" ref="L36">IFERROR(收获统计!L36/种植统计!L36,"")</f>
        <v/>
      </c>
      <c r="M36" s="11" t="str">
        <f t="array" ref="M36">IFERROR(收获统计!M36/种植统计!M36,"")</f>
        <v/>
      </c>
      <c r="N36" s="11" t="str">
        <f t="array" ref="N36">IFERROR(收获统计!N36/种植统计!N36,"")</f>
        <v/>
      </c>
      <c r="O36" s="11" t="str">
        <f t="array" ref="O36">IFERROR(收获统计!O36/种植统计!O36,"")</f>
        <v/>
      </c>
      <c r="P36" s="16" t="str">
        <f t="array" ref="P36">IFERROR(收获统计!P36/种植统计!P36,"")</f>
        <v/>
      </c>
    </row>
    <row r="37" spans="2:16">
      <c r="B37" s="9" t="s">
        <v>26</v>
      </c>
      <c r="C37" s="11" t="str">
        <f t="array" ref="C37">IFERROR(收获统计!C37/种植统计!C37,"")</f>
        <v/>
      </c>
      <c r="D37" s="11" t="str">
        <f t="array" ref="D37">IFERROR(收获统计!D37/种植统计!D37,"")</f>
        <v/>
      </c>
      <c r="E37" s="11" t="str">
        <f t="array" ref="E37">IFERROR(收获统计!E37/种植统计!E37,"")</f>
        <v/>
      </c>
      <c r="F37" s="11" t="str">
        <f t="array" ref="F37">IFERROR(收获统计!F37/种植统计!F37,"")</f>
        <v/>
      </c>
      <c r="G37" s="11" t="str">
        <f t="array" ref="G37">IFERROR(收获统计!G37/种植统计!G37,"")</f>
        <v/>
      </c>
      <c r="H37" s="11" t="str">
        <f t="array" ref="H37">IFERROR(收获统计!H37/种植统计!H37,"")</f>
        <v/>
      </c>
      <c r="I37" s="11" t="str">
        <f t="array" ref="I37">IFERROR(收获统计!I37/种植统计!I37,"")</f>
        <v/>
      </c>
      <c r="J37" s="11" t="str">
        <f t="array" ref="J37">IFERROR(收获统计!J37/种植统计!J37,"")</f>
        <v/>
      </c>
      <c r="K37" s="11" t="str">
        <f t="array" ref="K37">IFERROR(收获统计!K37/种植统计!K37,"")</f>
        <v/>
      </c>
      <c r="L37" s="11" t="str">
        <f t="array" ref="L37">IFERROR(收获统计!L37/种植统计!L37,"")</f>
        <v/>
      </c>
      <c r="M37" s="11" t="str">
        <f t="array" ref="M37">IFERROR(收获统计!M37/种植统计!M37,"")</f>
        <v/>
      </c>
      <c r="N37" s="11" t="str">
        <f t="array" ref="N37">IFERROR(收获统计!N37/种植统计!N37,"")</f>
        <v/>
      </c>
      <c r="O37" s="11" t="str">
        <f t="array" ref="O37">IFERROR(收获统计!O37/种植统计!O37,"")</f>
        <v/>
      </c>
      <c r="P37" s="16" t="str">
        <f t="array" ref="P37">IFERROR(收获统计!P37/种植统计!P37,"")</f>
        <v/>
      </c>
    </row>
    <row r="38" spans="2:16">
      <c r="B38" s="9" t="s">
        <v>27</v>
      </c>
      <c r="C38" s="11" t="str">
        <f t="array" ref="C38">IFERROR(收获统计!C38/种植统计!C38,"")</f>
        <v/>
      </c>
      <c r="D38" s="11" t="str">
        <f t="array" ref="D38">IFERROR(收获统计!D38/种植统计!D38,"")</f>
        <v/>
      </c>
      <c r="E38" s="11" t="str">
        <f t="array" ref="E38">IFERROR(收获统计!E38/种植统计!E38,"")</f>
        <v/>
      </c>
      <c r="F38" s="11" t="str">
        <f t="array" ref="F38">IFERROR(收获统计!F38/种植统计!F38,"")</f>
        <v/>
      </c>
      <c r="G38" s="11" t="str">
        <f t="array" ref="G38">IFERROR(收获统计!G38/种植统计!G38,"")</f>
        <v/>
      </c>
      <c r="H38" s="11" t="str">
        <f t="array" ref="H38">IFERROR(收获统计!H38/种植统计!H38,"")</f>
        <v/>
      </c>
      <c r="I38" s="11" t="str">
        <f t="array" ref="I38">IFERROR(收获统计!I38/种植统计!I38,"")</f>
        <v/>
      </c>
      <c r="J38" s="11" t="str">
        <f t="array" ref="J38">IFERROR(收获统计!J38/种植统计!J38,"")</f>
        <v/>
      </c>
      <c r="K38" s="11" t="str">
        <f t="array" ref="K38">IFERROR(收获统计!K38/种植统计!K38,"")</f>
        <v/>
      </c>
      <c r="L38" s="11" t="str">
        <f t="array" ref="L38">IFERROR(收获统计!L38/种植统计!L38,"")</f>
        <v/>
      </c>
      <c r="M38" s="11" t="str">
        <f t="array" ref="M38">IFERROR(收获统计!M38/种植统计!M38,"")</f>
        <v/>
      </c>
      <c r="N38" s="11" t="str">
        <f t="array" ref="N38">IFERROR(收获统计!N38/种植统计!N38,"")</f>
        <v/>
      </c>
      <c r="O38" s="11" t="str">
        <f t="array" ref="O38">IFERROR(收获统计!O38/种植统计!O38,"")</f>
        <v/>
      </c>
      <c r="P38" s="16" t="str">
        <f t="array" ref="P38">IFERROR(收获统计!P38/种植统计!P38,"")</f>
        <v/>
      </c>
    </row>
    <row r="39" spans="2:16">
      <c r="B39" s="9" t="s">
        <v>28</v>
      </c>
      <c r="C39" s="11" t="str">
        <f t="array" ref="C39">IFERROR(收获统计!C39/种植统计!C39,"")</f>
        <v/>
      </c>
      <c r="D39" s="11" t="str">
        <f t="array" ref="D39">IFERROR(收获统计!D39/种植统计!D39,"")</f>
        <v/>
      </c>
      <c r="E39" s="11" t="str">
        <f t="array" ref="E39">IFERROR(收获统计!E39/种植统计!E39,"")</f>
        <v/>
      </c>
      <c r="F39" s="11" t="str">
        <f t="array" ref="F39">IFERROR(收获统计!F39/种植统计!F39,"")</f>
        <v/>
      </c>
      <c r="G39" s="11" t="str">
        <f t="array" ref="G39">IFERROR(收获统计!G39/种植统计!G39,"")</f>
        <v/>
      </c>
      <c r="H39" s="11" t="str">
        <f t="array" ref="H39">IFERROR(收获统计!H39/种植统计!H39,"")</f>
        <v/>
      </c>
      <c r="I39" s="11" t="str">
        <f t="array" ref="I39">IFERROR(收获统计!I39/种植统计!I39,"")</f>
        <v/>
      </c>
      <c r="J39" s="11" t="str">
        <f t="array" ref="J39">IFERROR(收获统计!J39/种植统计!J39,"")</f>
        <v/>
      </c>
      <c r="K39" s="11" t="str">
        <f t="array" ref="K39">IFERROR(收获统计!K39/种植统计!K39,"")</f>
        <v/>
      </c>
      <c r="L39" s="11" t="str">
        <f t="array" ref="L39">IFERROR(收获统计!L39/种植统计!L39,"")</f>
        <v/>
      </c>
      <c r="M39" s="11" t="str">
        <f t="array" ref="M39">IFERROR(收获统计!M39/种植统计!M39,"")</f>
        <v/>
      </c>
      <c r="N39" s="11" t="str">
        <f t="array" ref="N39">IFERROR(收获统计!N39/种植统计!N39,"")</f>
        <v/>
      </c>
      <c r="O39" s="11" t="str">
        <f t="array" ref="O39">IFERROR(收获统计!O39/种植统计!O39,"")</f>
        <v/>
      </c>
      <c r="P39" s="16" t="str">
        <f t="array" ref="P39">IFERROR(收获统计!P39/种植统计!P39,"")</f>
        <v/>
      </c>
    </row>
    <row r="40" spans="2:16">
      <c r="B40" s="9" t="s">
        <v>29</v>
      </c>
      <c r="C40" s="11" t="str">
        <f t="array" ref="C40">IFERROR(收获统计!C40/种植统计!C40,"")</f>
        <v/>
      </c>
      <c r="D40" s="11" t="str">
        <f t="array" ref="D40">IFERROR(收获统计!D40/种植统计!D40,"")</f>
        <v/>
      </c>
      <c r="E40" s="11" t="str">
        <f t="array" ref="E40">IFERROR(收获统计!E40/种植统计!E40,"")</f>
        <v/>
      </c>
      <c r="F40" s="11" t="str">
        <f t="array" ref="F40">IFERROR(收获统计!F40/种植统计!F40,"")</f>
        <v/>
      </c>
      <c r="G40" s="11" t="str">
        <f t="array" ref="G40">IFERROR(收获统计!G40/种植统计!G40,"")</f>
        <v/>
      </c>
      <c r="H40" s="11" t="str">
        <f t="array" ref="H40">IFERROR(收获统计!H40/种植统计!H40,"")</f>
        <v/>
      </c>
      <c r="I40" s="11" t="str">
        <f t="array" ref="I40">IFERROR(收获统计!I40/种植统计!I40,"")</f>
        <v/>
      </c>
      <c r="J40" s="11" t="str">
        <f t="array" ref="J40">IFERROR(收获统计!J40/种植统计!J40,"")</f>
        <v/>
      </c>
      <c r="K40" s="11" t="str">
        <f t="array" ref="K40">IFERROR(收获统计!K40/种植统计!K40,"")</f>
        <v/>
      </c>
      <c r="L40" s="11" t="str">
        <f t="array" ref="L40">IFERROR(收获统计!L40/种植统计!L40,"")</f>
        <v/>
      </c>
      <c r="M40" s="11" t="str">
        <f t="array" ref="M40">IFERROR(收获统计!M40/种植统计!M40,"")</f>
        <v/>
      </c>
      <c r="N40" s="11" t="str">
        <f t="array" ref="N40">IFERROR(收获统计!N40/种植统计!N40,"")</f>
        <v/>
      </c>
      <c r="O40" s="11" t="str">
        <f t="array" ref="O40">IFERROR(收获统计!O40/种植统计!O40,"")</f>
        <v/>
      </c>
      <c r="P40" s="16" t="str">
        <f t="array" ref="P40">IFERROR(收获统计!P40/种植统计!P40,"")</f>
        <v/>
      </c>
    </row>
    <row r="41" spans="2:16">
      <c r="B41" s="9" t="s">
        <v>30</v>
      </c>
      <c r="C41" s="11" t="str">
        <f t="array" ref="C41">IFERROR(收获统计!C41/种植统计!C41,"")</f>
        <v/>
      </c>
      <c r="D41" s="11" t="str">
        <f t="array" ref="D41">IFERROR(收获统计!D41/种植统计!D41,"")</f>
        <v/>
      </c>
      <c r="E41" s="11" t="str">
        <f t="array" ref="E41">IFERROR(收获统计!E41/种植统计!E41,"")</f>
        <v/>
      </c>
      <c r="F41" s="11" t="str">
        <f t="array" ref="F41">IFERROR(收获统计!F41/种植统计!F41,"")</f>
        <v/>
      </c>
      <c r="G41" s="11" t="str">
        <f t="array" ref="G41">IFERROR(收获统计!G41/种植统计!G41,"")</f>
        <v/>
      </c>
      <c r="H41" s="11" t="str">
        <f t="array" ref="H41">IFERROR(收获统计!H41/种植统计!H41,"")</f>
        <v/>
      </c>
      <c r="I41" s="11" t="str">
        <f t="array" ref="I41">IFERROR(收获统计!I41/种植统计!I41,"")</f>
        <v/>
      </c>
      <c r="J41" s="11" t="str">
        <f t="array" ref="J41">IFERROR(收获统计!J41/种植统计!J41,"")</f>
        <v/>
      </c>
      <c r="K41" s="11" t="str">
        <f t="array" ref="K41">IFERROR(收获统计!K41/种植统计!K41,"")</f>
        <v/>
      </c>
      <c r="L41" s="11" t="str">
        <f t="array" ref="L41">IFERROR(收获统计!L41/种植统计!L41,"")</f>
        <v/>
      </c>
      <c r="M41" s="11" t="str">
        <f t="array" ref="M41">IFERROR(收获统计!M41/种植统计!M41,"")</f>
        <v/>
      </c>
      <c r="N41" s="11" t="str">
        <f t="array" ref="N41">IFERROR(收获统计!N41/种植统计!N41,"")</f>
        <v/>
      </c>
      <c r="O41" s="11" t="str">
        <f t="array" ref="O41">IFERROR(收获统计!O41/种植统计!O41,"")</f>
        <v/>
      </c>
      <c r="P41" s="16" t="str">
        <f t="array" ref="P41">IFERROR(收获统计!P41/种植统计!P41,"")</f>
        <v/>
      </c>
    </row>
    <row r="42" spans="2:16">
      <c r="B42" s="9" t="s">
        <v>31</v>
      </c>
      <c r="C42" s="11" t="str">
        <f t="array" ref="C42">IFERROR(收获统计!C42/种植统计!C42,"")</f>
        <v/>
      </c>
      <c r="D42" s="11" t="str">
        <f t="array" ref="D42">IFERROR(收获统计!D42/种植统计!D42,"")</f>
        <v/>
      </c>
      <c r="E42" s="11" t="str">
        <f t="array" ref="E42">IFERROR(收获统计!E42/种植统计!E42,"")</f>
        <v/>
      </c>
      <c r="F42" s="11" t="str">
        <f t="array" ref="F42">IFERROR(收获统计!F42/种植统计!F42,"")</f>
        <v/>
      </c>
      <c r="G42" s="11" t="str">
        <f t="array" ref="G42">IFERROR(收获统计!G42/种植统计!G42,"")</f>
        <v/>
      </c>
      <c r="H42" s="11" t="str">
        <f t="array" ref="H42">IFERROR(收获统计!H42/种植统计!H42,"")</f>
        <v/>
      </c>
      <c r="I42" s="11" t="str">
        <f t="array" ref="I42">IFERROR(收获统计!I42/种植统计!I42,"")</f>
        <v/>
      </c>
      <c r="J42" s="11" t="str">
        <f t="array" ref="J42">IFERROR(收获统计!J42/种植统计!J42,"")</f>
        <v/>
      </c>
      <c r="K42" s="11" t="str">
        <f t="array" ref="K42">IFERROR(收获统计!K42/种植统计!K42,"")</f>
        <v/>
      </c>
      <c r="L42" s="11" t="str">
        <f t="array" ref="L42">IFERROR(收获统计!L42/种植统计!L42,"")</f>
        <v/>
      </c>
      <c r="M42" s="11" t="str">
        <f t="array" ref="M42">IFERROR(收获统计!M42/种植统计!M42,"")</f>
        <v/>
      </c>
      <c r="N42" s="11" t="str">
        <f t="array" ref="N42">IFERROR(收获统计!N42/种植统计!N42,"")</f>
        <v/>
      </c>
      <c r="O42" s="11" t="str">
        <f t="array" ref="O42">IFERROR(收获统计!O42/种植统计!O42,"")</f>
        <v/>
      </c>
      <c r="P42" s="16" t="str">
        <f t="array" ref="P42">IFERROR(收获统计!P42/种植统计!P42,"")</f>
        <v/>
      </c>
    </row>
    <row r="43" spans="2:16">
      <c r="B43" s="9" t="s">
        <v>2</v>
      </c>
      <c r="C43" s="11" t="str">
        <f t="array" ref="C43">IFERROR(收获统计!C43/种植统计!C43,"")</f>
        <v/>
      </c>
      <c r="D43" s="11" t="str">
        <f t="array" ref="D43">IFERROR(收获统计!D43/种植统计!D43,"")</f>
        <v/>
      </c>
      <c r="E43" s="11" t="str">
        <f t="array" ref="E43">IFERROR(收获统计!E43/种植统计!E43,"")</f>
        <v/>
      </c>
      <c r="F43" s="11" t="str">
        <f t="array" ref="F43">IFERROR(收获统计!F43/种植统计!F43,"")</f>
        <v/>
      </c>
      <c r="G43" s="11" t="str">
        <f t="array" ref="G43">IFERROR(收获统计!G43/种植统计!G43,"")</f>
        <v/>
      </c>
      <c r="H43" s="11" t="str">
        <f t="array" ref="H43">IFERROR(收获统计!H43/种植统计!H43,"")</f>
        <v/>
      </c>
      <c r="I43" s="11" t="str">
        <f t="array" ref="I43">IFERROR(收获统计!I43/种植统计!I43,"")</f>
        <v/>
      </c>
      <c r="J43" s="11" t="str">
        <f t="array" ref="J43">IFERROR(收获统计!J43/种植统计!J43,"")</f>
        <v/>
      </c>
      <c r="K43" s="11" t="str">
        <f t="array" ref="K43">IFERROR(收获统计!K43/种植统计!K43,"")</f>
        <v/>
      </c>
      <c r="L43" s="11" t="str">
        <f t="array" ref="L43">IFERROR(收获统计!L43/种植统计!L43,"")</f>
        <v/>
      </c>
      <c r="M43" s="11" t="str">
        <f t="array" ref="M43">IFERROR(收获统计!M43/种植统计!M43,"")</f>
        <v/>
      </c>
      <c r="N43" s="11" t="str">
        <f t="array" ref="N43">IFERROR(收获统计!N43/种植统计!N43,"")</f>
        <v/>
      </c>
      <c r="O43" s="11" t="str">
        <f t="array" ref="O43">IFERROR(收获统计!O43/种植统计!O43,"")</f>
        <v/>
      </c>
      <c r="P43" s="16" t="str">
        <f t="array" ref="P43">IFERROR(收获统计!P43/种植统计!P43,"")</f>
        <v/>
      </c>
    </row>
    <row r="44" spans="2:16">
      <c r="B44" s="9" t="s">
        <v>32</v>
      </c>
      <c r="C44" s="11" t="str">
        <f t="array" ref="C44">IFERROR(收获统计!C44/种植统计!C44,"")</f>
        <v/>
      </c>
      <c r="D44" s="11" t="str">
        <f t="array" ref="D44">IFERROR(收获统计!D44/种植统计!D44,"")</f>
        <v/>
      </c>
      <c r="E44" s="11" t="str">
        <f t="array" ref="E44">IFERROR(收获统计!E44/种植统计!E44,"")</f>
        <v/>
      </c>
      <c r="F44" s="11" t="str">
        <f t="array" ref="F44">IFERROR(收获统计!F44/种植统计!F44,"")</f>
        <v/>
      </c>
      <c r="G44" s="11" t="str">
        <f t="array" ref="G44">IFERROR(收获统计!G44/种植统计!G44,"")</f>
        <v/>
      </c>
      <c r="H44" s="11" t="str">
        <f t="array" ref="H44">IFERROR(收获统计!H44/种植统计!H44,"")</f>
        <v/>
      </c>
      <c r="I44" s="11" t="str">
        <f t="array" ref="I44">IFERROR(收获统计!I44/种植统计!I44,"")</f>
        <v/>
      </c>
      <c r="J44" s="11" t="str">
        <f t="array" ref="J44">IFERROR(收获统计!J44/种植统计!J44,"")</f>
        <v/>
      </c>
      <c r="K44" s="11" t="str">
        <f t="array" ref="K44">IFERROR(收获统计!K44/种植统计!K44,"")</f>
        <v/>
      </c>
      <c r="L44" s="11" t="str">
        <f t="array" ref="L44">IFERROR(收获统计!L44/种植统计!L44,"")</f>
        <v/>
      </c>
      <c r="M44" s="11" t="str">
        <f t="array" ref="M44">IFERROR(收获统计!M44/种植统计!M44,"")</f>
        <v/>
      </c>
      <c r="N44" s="11" t="str">
        <f t="array" ref="N44">IFERROR(收获统计!N44/种植统计!N44,"")</f>
        <v/>
      </c>
      <c r="O44" s="11" t="str">
        <f t="array" ref="O44">IFERROR(收获统计!O44/种植统计!O44,"")</f>
        <v/>
      </c>
      <c r="P44" s="16" t="str">
        <f t="array" ref="P44">IFERROR(收获统计!P44/种植统计!P44,"")</f>
        <v/>
      </c>
    </row>
    <row r="45" spans="2:16">
      <c r="B45" s="9" t="s">
        <v>1</v>
      </c>
      <c r="C45" s="11" t="str">
        <f t="array" ref="C45">IFERROR(收获统计!C45/种植统计!C45,"")</f>
        <v/>
      </c>
      <c r="D45" s="11" t="str">
        <f t="array" ref="D45">IFERROR(收获统计!D45/种植统计!D45,"")</f>
        <v/>
      </c>
      <c r="E45" s="11" t="str">
        <f t="array" ref="E45">IFERROR(收获统计!E45/种植统计!E45,"")</f>
        <v/>
      </c>
      <c r="F45" s="11" t="str">
        <f t="array" ref="F45">IFERROR(收获统计!F45/种植统计!F45,"")</f>
        <v/>
      </c>
      <c r="G45" s="11" t="str">
        <f t="array" ref="G45">IFERROR(收获统计!G45/种植统计!G45,"")</f>
        <v/>
      </c>
      <c r="H45" s="11" t="str">
        <f t="array" ref="H45">IFERROR(收获统计!H45/种植统计!H45,"")</f>
        <v/>
      </c>
      <c r="I45" s="11" t="str">
        <f t="array" ref="I45">IFERROR(收获统计!I45/种植统计!I45,"")</f>
        <v/>
      </c>
      <c r="J45" s="11" t="str">
        <f t="array" ref="J45">IFERROR(收获统计!J45/种植统计!J45,"")</f>
        <v/>
      </c>
      <c r="K45" s="11" t="str">
        <f t="array" ref="K45">IFERROR(收获统计!K45/种植统计!K45,"")</f>
        <v/>
      </c>
      <c r="L45" s="11" t="str">
        <f t="array" ref="L45">IFERROR(收获统计!L45/种植统计!L45,"")</f>
        <v/>
      </c>
      <c r="M45" s="11" t="str">
        <f t="array" ref="M45">IFERROR(收获统计!M45/种植统计!M45,"")</f>
        <v/>
      </c>
      <c r="N45" s="11" t="str">
        <f t="array" ref="N45">IFERROR(收获统计!N45/种植统计!N45,"")</f>
        <v/>
      </c>
      <c r="O45" s="11" t="str">
        <f t="array" ref="O45">IFERROR(收获统计!O45/种植统计!O45,"")</f>
        <v/>
      </c>
      <c r="P45" s="16" t="str">
        <f t="array" ref="P45">IFERROR(收获统计!P45/种植统计!P45,"")</f>
        <v/>
      </c>
    </row>
    <row r="46" spans="2:16">
      <c r="B46" s="9" t="s">
        <v>33</v>
      </c>
      <c r="C46" s="11" t="str">
        <f t="array" ref="C46">IFERROR(收获统计!C46/种植统计!C46,"")</f>
        <v/>
      </c>
      <c r="D46" s="11" t="str">
        <f t="array" ref="D46">IFERROR(收获统计!D46/种植统计!D46,"")</f>
        <v/>
      </c>
      <c r="E46" s="11" t="str">
        <f t="array" ref="E46">IFERROR(收获统计!E46/种植统计!E46,"")</f>
        <v/>
      </c>
      <c r="F46" s="11" t="str">
        <f t="array" ref="F46">IFERROR(收获统计!F46/种植统计!F46,"")</f>
        <v/>
      </c>
      <c r="G46" s="11" t="str">
        <f t="array" ref="G46">IFERROR(收获统计!G46/种植统计!G46,"")</f>
        <v/>
      </c>
      <c r="H46" s="11" t="str">
        <f t="array" ref="H46">IFERROR(收获统计!H46/种植统计!H46,"")</f>
        <v/>
      </c>
      <c r="I46" s="11" t="str">
        <f t="array" ref="I46">IFERROR(收获统计!I46/种植统计!I46,"")</f>
        <v/>
      </c>
      <c r="J46" s="11" t="str">
        <f t="array" ref="J46">IFERROR(收获统计!J46/种植统计!J46,"")</f>
        <v/>
      </c>
      <c r="K46" s="11" t="str">
        <f t="array" ref="K46">IFERROR(收获统计!K46/种植统计!K46,"")</f>
        <v/>
      </c>
      <c r="L46" s="11" t="str">
        <f t="array" ref="L46">IFERROR(收获统计!L46/种植统计!L46,"")</f>
        <v/>
      </c>
      <c r="M46" s="11" t="str">
        <f t="array" ref="M46">IFERROR(收获统计!M46/种植统计!M46,"")</f>
        <v/>
      </c>
      <c r="N46" s="11" t="str">
        <f t="array" ref="N46">IFERROR(收获统计!N46/种植统计!N46,"")</f>
        <v/>
      </c>
      <c r="O46" s="11" t="str">
        <f t="array" ref="O46">IFERROR(收获统计!O46/种植统计!O46,"")</f>
        <v/>
      </c>
      <c r="P46" s="16" t="str">
        <f t="array" ref="P46">IFERROR(收获统计!P46/种植统计!P46,"")</f>
        <v/>
      </c>
    </row>
    <row r="47" spans="2:16">
      <c r="B47" s="9" t="s">
        <v>34</v>
      </c>
      <c r="C47" s="11" t="str">
        <f t="array" ref="C47">IFERROR(收获统计!C47/种植统计!C47,"")</f>
        <v/>
      </c>
      <c r="D47" s="11" t="str">
        <f t="array" ref="D47">IFERROR(收获统计!D47/种植统计!D47,"")</f>
        <v/>
      </c>
      <c r="E47" s="11" t="str">
        <f t="array" ref="E47">IFERROR(收获统计!E47/种植统计!E47,"")</f>
        <v/>
      </c>
      <c r="F47" s="11" t="str">
        <f t="array" ref="F47">IFERROR(收获统计!F47/种植统计!F47,"")</f>
        <v/>
      </c>
      <c r="G47" s="11" t="str">
        <f t="array" ref="G47">IFERROR(收获统计!G47/种植统计!G47,"")</f>
        <v/>
      </c>
      <c r="H47" s="11" t="str">
        <f t="array" ref="H47">IFERROR(收获统计!H47/种植统计!H47,"")</f>
        <v/>
      </c>
      <c r="I47" s="11" t="str">
        <f t="array" ref="I47">IFERROR(收获统计!I47/种植统计!I47,"")</f>
        <v/>
      </c>
      <c r="J47" s="11" t="str">
        <f t="array" ref="J47">IFERROR(收获统计!J47/种植统计!J47,"")</f>
        <v/>
      </c>
      <c r="K47" s="11" t="str">
        <f t="array" ref="K47">IFERROR(收获统计!K47/种植统计!K47,"")</f>
        <v/>
      </c>
      <c r="L47" s="11" t="str">
        <f t="array" ref="L47">IFERROR(收获统计!L47/种植统计!L47,"")</f>
        <v/>
      </c>
      <c r="M47" s="11" t="str">
        <f t="array" ref="M47">IFERROR(收获统计!M47/种植统计!M47,"")</f>
        <v/>
      </c>
      <c r="N47" s="11" t="str">
        <f t="array" ref="N47">IFERROR(收获统计!N47/种植统计!N47,"")</f>
        <v/>
      </c>
      <c r="O47" s="11" t="str">
        <f t="array" ref="O47">IFERROR(收获统计!O47/种植统计!O47,"")</f>
        <v/>
      </c>
      <c r="P47" s="16" t="str">
        <f t="array" ref="P47">IFERROR(收获统计!P47/种植统计!P47,"")</f>
        <v/>
      </c>
    </row>
    <row r="48" spans="2:16">
      <c r="B48" s="9" t="s">
        <v>35</v>
      </c>
      <c r="C48" s="11" t="str">
        <f t="array" ref="C48">IFERROR(收获统计!C48/种植统计!C48,"")</f>
        <v/>
      </c>
      <c r="D48" s="11" t="str">
        <f t="array" ref="D48">IFERROR(收获统计!D48/种植统计!D48,"")</f>
        <v/>
      </c>
      <c r="E48" s="11" t="str">
        <f t="array" ref="E48">IFERROR(收获统计!E48/种植统计!E48,"")</f>
        <v/>
      </c>
      <c r="F48" s="11" t="str">
        <f t="array" ref="F48">IFERROR(收获统计!F48/种植统计!F48,"")</f>
        <v/>
      </c>
      <c r="G48" s="11" t="str">
        <f t="array" ref="G48">IFERROR(收获统计!G48/种植统计!G48,"")</f>
        <v/>
      </c>
      <c r="H48" s="11" t="str">
        <f t="array" ref="H48">IFERROR(收获统计!H48/种植统计!H48,"")</f>
        <v/>
      </c>
      <c r="I48" s="11" t="str">
        <f t="array" ref="I48">IFERROR(收获统计!I48/种植统计!I48,"")</f>
        <v/>
      </c>
      <c r="J48" s="11" t="str">
        <f t="array" ref="J48">IFERROR(收获统计!J48/种植统计!J48,"")</f>
        <v/>
      </c>
      <c r="K48" s="11" t="str">
        <f t="array" ref="K48">IFERROR(收获统计!K48/种植统计!K48,"")</f>
        <v/>
      </c>
      <c r="L48" s="11" t="str">
        <f t="array" ref="L48">IFERROR(收获统计!L48/种植统计!L48,"")</f>
        <v/>
      </c>
      <c r="M48" s="11" t="str">
        <f t="array" ref="M48">IFERROR(收获统计!M48/种植统计!M48,"")</f>
        <v/>
      </c>
      <c r="N48" s="11" t="str">
        <f t="array" ref="N48">IFERROR(收获统计!N48/种植统计!N48,"")</f>
        <v/>
      </c>
      <c r="O48" s="11" t="str">
        <f t="array" ref="O48">IFERROR(收获统计!O48/种植统计!O48,"")</f>
        <v/>
      </c>
      <c r="P48" s="16" t="str">
        <f t="array" ref="P48">IFERROR(收获统计!P48/种植统计!P48,"")</f>
        <v/>
      </c>
    </row>
    <row r="49" spans="2:16">
      <c r="B49" s="9" t="s">
        <v>36</v>
      </c>
      <c r="C49" s="11" t="str">
        <f t="array" ref="C49">IFERROR(收获统计!C49/种植统计!C49,"")</f>
        <v/>
      </c>
      <c r="D49" s="11" t="str">
        <f t="array" ref="D49">IFERROR(收获统计!D49/种植统计!D49,"")</f>
        <v/>
      </c>
      <c r="E49" s="11" t="str">
        <f t="array" ref="E49">IFERROR(收获统计!E49/种植统计!E49,"")</f>
        <v/>
      </c>
      <c r="F49" s="11" t="str">
        <f t="array" ref="F49">IFERROR(收获统计!F49/种植统计!F49,"")</f>
        <v/>
      </c>
      <c r="G49" s="11" t="str">
        <f t="array" ref="G49">IFERROR(收获统计!G49/种植统计!G49,"")</f>
        <v/>
      </c>
      <c r="H49" s="11" t="str">
        <f t="array" ref="H49">IFERROR(收获统计!H49/种植统计!H49,"")</f>
        <v/>
      </c>
      <c r="I49" s="11" t="str">
        <f t="array" ref="I49">IFERROR(收获统计!I49/种植统计!I49,"")</f>
        <v/>
      </c>
      <c r="J49" s="11" t="str">
        <f t="array" ref="J49">IFERROR(收获统计!J49/种植统计!J49,"")</f>
        <v/>
      </c>
      <c r="K49" s="11" t="str">
        <f t="array" ref="K49">IFERROR(收获统计!K49/种植统计!K49,"")</f>
        <v/>
      </c>
      <c r="L49" s="11" t="str">
        <f t="array" ref="L49">IFERROR(收获统计!L49/种植统计!L49,"")</f>
        <v/>
      </c>
      <c r="M49" s="11" t="str">
        <f t="array" ref="M49">IFERROR(收获统计!M49/种植统计!M49,"")</f>
        <v/>
      </c>
      <c r="N49" s="11" t="str">
        <f t="array" ref="N49">IFERROR(收获统计!N49/种植统计!N49,"")</f>
        <v/>
      </c>
      <c r="O49" s="11" t="str">
        <f t="array" ref="O49">IFERROR(收获统计!O49/种植统计!O49,"")</f>
        <v/>
      </c>
      <c r="P49" s="16" t="str">
        <f t="array" ref="P49">IFERROR(收获统计!P49/种植统计!P49,"")</f>
        <v/>
      </c>
    </row>
    <row r="50" spans="2:16">
      <c r="B50" s="9" t="s">
        <v>0</v>
      </c>
      <c r="C50" s="11" t="str">
        <f t="array" ref="C50">IFERROR(收获统计!C50/种植统计!C50,"")</f>
        <v/>
      </c>
      <c r="D50" s="11" t="str">
        <f t="array" ref="D50">IFERROR(收获统计!D50/种植统计!D50,"")</f>
        <v/>
      </c>
      <c r="E50" s="11" t="str">
        <f t="array" ref="E50">IFERROR(收获统计!E50/种植统计!E50,"")</f>
        <v/>
      </c>
      <c r="F50" s="11" t="str">
        <f t="array" ref="F50">IFERROR(收获统计!F50/种植统计!F50,"")</f>
        <v/>
      </c>
      <c r="G50" s="11" t="str">
        <f t="array" ref="G50">IFERROR(收获统计!G50/种植统计!G50,"")</f>
        <v/>
      </c>
      <c r="H50" s="11" t="str">
        <f t="array" ref="H50">IFERROR(收获统计!H50/种植统计!H50,"")</f>
        <v/>
      </c>
      <c r="I50" s="11" t="str">
        <f t="array" ref="I50">IFERROR(收获统计!I50/种植统计!I50,"")</f>
        <v/>
      </c>
      <c r="J50" s="11" t="str">
        <f t="array" ref="J50">IFERROR(收获统计!J50/种植统计!J50,"")</f>
        <v/>
      </c>
      <c r="K50" s="11" t="str">
        <f t="array" ref="K50">IFERROR(收获统计!K50/种植统计!K50,"")</f>
        <v/>
      </c>
      <c r="L50" s="11" t="str">
        <f t="array" ref="L50">IFERROR(收获统计!L50/种植统计!L50,"")</f>
        <v/>
      </c>
      <c r="M50" s="11" t="str">
        <f t="array" ref="M50">IFERROR(收获统计!M50/种植统计!M50,"")</f>
        <v/>
      </c>
      <c r="N50" s="11" t="str">
        <f t="array" ref="N50">IFERROR(收获统计!N50/种植统计!N50,"")</f>
        <v/>
      </c>
      <c r="O50" s="11" t="str">
        <f t="array" ref="O50">IFERROR(收获统计!O50/种植统计!O50,"")</f>
        <v/>
      </c>
      <c r="P50" s="16" t="str">
        <f t="array" ref="P50">IFERROR(收获统计!P50/种植统计!P50,"")</f>
        <v/>
      </c>
    </row>
    <row r="51" spans="2:16">
      <c r="B51" s="9" t="s">
        <v>37</v>
      </c>
      <c r="C51" s="11" t="str">
        <f t="array" ref="C51">IFERROR(收获统计!C51/种植统计!C51,"")</f>
        <v/>
      </c>
      <c r="D51" s="11" t="str">
        <f t="array" ref="D51">IFERROR(收获统计!D51/种植统计!D51,"")</f>
        <v/>
      </c>
      <c r="E51" s="11" t="str">
        <f t="array" ref="E51">IFERROR(收获统计!E51/种植统计!E51,"")</f>
        <v/>
      </c>
      <c r="F51" s="11" t="str">
        <f t="array" ref="F51">IFERROR(收获统计!F51/种植统计!F51,"")</f>
        <v/>
      </c>
      <c r="G51" s="11" t="str">
        <f t="array" ref="G51">IFERROR(收获统计!G51/种植统计!G51,"")</f>
        <v/>
      </c>
      <c r="H51" s="11" t="str">
        <f t="array" ref="H51">IFERROR(收获统计!H51/种植统计!H51,"")</f>
        <v/>
      </c>
      <c r="I51" s="11" t="str">
        <f t="array" ref="I51">IFERROR(收获统计!I51/种植统计!I51,"")</f>
        <v/>
      </c>
      <c r="J51" s="11" t="str">
        <f t="array" ref="J51">IFERROR(收获统计!J51/种植统计!J51,"")</f>
        <v/>
      </c>
      <c r="K51" s="11" t="str">
        <f t="array" ref="K51">IFERROR(收获统计!K51/种植统计!K51,"")</f>
        <v/>
      </c>
      <c r="L51" s="11" t="str">
        <f t="array" ref="L51">IFERROR(收获统计!L51/种植统计!L51,"")</f>
        <v/>
      </c>
      <c r="M51" s="11" t="str">
        <f t="array" ref="M51">IFERROR(收获统计!M51/种植统计!M51,"")</f>
        <v/>
      </c>
      <c r="N51" s="11" t="str">
        <f t="array" ref="N51">IFERROR(收获统计!N51/种植统计!N51,"")</f>
        <v/>
      </c>
      <c r="O51" s="11" t="str">
        <f t="array" ref="O51">IFERROR(收获统计!O51/种植统计!O51,"")</f>
        <v/>
      </c>
      <c r="P51" s="16" t="str">
        <f t="array" ref="P51">IFERROR(收获统计!P51/种植统计!P51,"")</f>
        <v/>
      </c>
    </row>
    <row r="52" spans="2:16">
      <c r="B52" s="9" t="s">
        <v>38</v>
      </c>
      <c r="C52" s="11" t="str">
        <f t="array" ref="C52">IFERROR(收获统计!C52/种植统计!C52,"")</f>
        <v/>
      </c>
      <c r="D52" s="11" t="str">
        <f t="array" ref="D52">IFERROR(收获统计!D52/种植统计!D52,"")</f>
        <v/>
      </c>
      <c r="E52" s="11" t="str">
        <f t="array" ref="E52">IFERROR(收获统计!E52/种植统计!E52,"")</f>
        <v/>
      </c>
      <c r="F52" s="11" t="str">
        <f t="array" ref="F52">IFERROR(收获统计!F52/种植统计!F52,"")</f>
        <v/>
      </c>
      <c r="G52" s="11" t="str">
        <f t="array" ref="G52">IFERROR(收获统计!G52/种植统计!G52,"")</f>
        <v/>
      </c>
      <c r="H52" s="11" t="str">
        <f t="array" ref="H52">IFERROR(收获统计!H52/种植统计!H52,"")</f>
        <v/>
      </c>
      <c r="I52" s="11" t="str">
        <f t="array" ref="I52">IFERROR(收获统计!I52/种植统计!I52,"")</f>
        <v/>
      </c>
      <c r="J52" s="11" t="str">
        <f t="array" ref="J52">IFERROR(收获统计!J52/种植统计!J52,"")</f>
        <v/>
      </c>
      <c r="K52" s="11" t="str">
        <f t="array" ref="K52">IFERROR(收获统计!K52/种植统计!K52,"")</f>
        <v/>
      </c>
      <c r="L52" s="11" t="str">
        <f t="array" ref="L52">IFERROR(收获统计!L52/种植统计!L52,"")</f>
        <v/>
      </c>
      <c r="M52" s="11" t="str">
        <f t="array" ref="M52">IFERROR(收获统计!M52/种植统计!M52,"")</f>
        <v/>
      </c>
      <c r="N52" s="11" t="str">
        <f t="array" ref="N52">IFERROR(收获统计!N52/种植统计!N52,"")</f>
        <v/>
      </c>
      <c r="O52" s="11" t="str">
        <f t="array" ref="O52">IFERROR(收获统计!O52/种植统计!O52,"")</f>
        <v/>
      </c>
      <c r="P52" s="16" t="str">
        <f t="array" ref="P52">IFERROR(收获统计!P52/种植统计!P52,"")</f>
        <v/>
      </c>
    </row>
    <row r="53" spans="2:16">
      <c r="B53" s="9" t="s">
        <v>265</v>
      </c>
      <c r="C53" s="11" t="str">
        <f t="array" ref="C53">IFERROR(收获统计!C53/种植统计!C53,"")</f>
        <v/>
      </c>
      <c r="D53" s="11" t="str">
        <f t="array" ref="D53">IFERROR(收获统计!D53/种植统计!D53,"")</f>
        <v/>
      </c>
      <c r="E53" s="11" t="str">
        <f t="array" ref="E53">IFERROR(收获统计!E53/种植统计!E53,"")</f>
        <v/>
      </c>
      <c r="F53" s="11" t="str">
        <f t="array" ref="F53">IFERROR(收获统计!F53/种植统计!F53,"")</f>
        <v/>
      </c>
      <c r="G53" s="11" t="str">
        <f t="array" ref="G53">IFERROR(收获统计!G53/种植统计!G53,"")</f>
        <v/>
      </c>
      <c r="H53" s="11" t="str">
        <f t="array" ref="H53">IFERROR(收获统计!H53/种植统计!H53,"")</f>
        <v/>
      </c>
      <c r="I53" s="11" t="str">
        <f t="array" ref="I53">IFERROR(收获统计!I53/种植统计!I53,"")</f>
        <v/>
      </c>
      <c r="J53" s="11" t="str">
        <f t="array" ref="J53">IFERROR(收获统计!J53/种植统计!J53,"")</f>
        <v/>
      </c>
      <c r="K53" s="11" t="str">
        <f t="array" ref="K53">IFERROR(收获统计!K53/种植统计!K53,"")</f>
        <v/>
      </c>
      <c r="L53" s="11" t="str">
        <f t="array" ref="L53">IFERROR(收获统计!L53/种植统计!L53,"")</f>
        <v/>
      </c>
      <c r="M53" s="11" t="str">
        <f t="array" ref="M53">IFERROR(收获统计!M53/种植统计!M53,"")</f>
        <v/>
      </c>
      <c r="N53" s="11" t="str">
        <f t="array" ref="N53">IFERROR(收获统计!N53/种植统计!N53,"")</f>
        <v/>
      </c>
      <c r="O53" s="11" t="str">
        <f t="array" ref="O53">IFERROR(收获统计!O53/种植统计!O53,"")</f>
        <v/>
      </c>
      <c r="P53" s="16" t="str">
        <f t="array" ref="P53">IFERROR(收获统计!P53/种植统计!P53,"")</f>
        <v/>
      </c>
    </row>
    <row r="54" spans="2:16">
      <c r="B54" s="9" t="s">
        <v>266</v>
      </c>
      <c r="C54" s="11" t="str">
        <f t="array" ref="C54">IFERROR(收获统计!C54/种植统计!C54,"")</f>
        <v/>
      </c>
      <c r="D54" s="11" t="str">
        <f t="array" ref="D54">IFERROR(收获统计!D54/种植统计!D54,"")</f>
        <v/>
      </c>
      <c r="E54" s="11" t="str">
        <f t="array" ref="E54">IFERROR(收获统计!E54/种植统计!E54,"")</f>
        <v/>
      </c>
      <c r="F54" s="11" t="str">
        <f t="array" ref="F54">IFERROR(收获统计!F54/种植统计!F54,"")</f>
        <v/>
      </c>
      <c r="G54" s="11" t="str">
        <f t="array" ref="G54">IFERROR(收获统计!G54/种植统计!G54,"")</f>
        <v/>
      </c>
      <c r="H54" s="11" t="str">
        <f t="array" ref="H54">IFERROR(收获统计!H54/种植统计!H54,"")</f>
        <v/>
      </c>
      <c r="I54" s="11" t="str">
        <f t="array" ref="I54">IFERROR(收获统计!I54/种植统计!I54,"")</f>
        <v/>
      </c>
      <c r="J54" s="11" t="str">
        <f t="array" ref="J54">IFERROR(收获统计!J54/种植统计!J54,"")</f>
        <v/>
      </c>
      <c r="K54" s="11" t="str">
        <f t="array" ref="K54">IFERROR(收获统计!K54/种植统计!K54,"")</f>
        <v/>
      </c>
      <c r="L54" s="11" t="str">
        <f t="array" ref="L54">IFERROR(收获统计!L54/种植统计!L54,"")</f>
        <v/>
      </c>
      <c r="M54" s="11" t="str">
        <f t="array" ref="M54">IFERROR(收获统计!M54/种植统计!M54,"")</f>
        <v/>
      </c>
      <c r="N54" s="11" t="str">
        <f t="array" ref="N54">IFERROR(收获统计!N54/种植统计!N54,"")</f>
        <v/>
      </c>
      <c r="O54" s="11" t="str">
        <f t="array" ref="O54">IFERROR(收获统计!O54/种植统计!O54,"")</f>
        <v/>
      </c>
      <c r="P54" s="16" t="str">
        <f t="array" ref="P54">IFERROR(收获统计!P54/种植统计!P54,"")</f>
        <v/>
      </c>
    </row>
    <row r="55" spans="2:16">
      <c r="B55" s="9" t="s">
        <v>267</v>
      </c>
      <c r="C55" s="11" t="str">
        <f t="array" ref="C55">IFERROR(收获统计!C55/种植统计!C55,"")</f>
        <v/>
      </c>
      <c r="D55" s="11" t="str">
        <f t="array" ref="D55">IFERROR(收获统计!D55/种植统计!D55,"")</f>
        <v/>
      </c>
      <c r="E55" s="11" t="str">
        <f t="array" ref="E55">IFERROR(收获统计!E55/种植统计!E55,"")</f>
        <v/>
      </c>
      <c r="F55" s="11" t="str">
        <f t="array" ref="F55">IFERROR(收获统计!F55/种植统计!F55,"")</f>
        <v/>
      </c>
      <c r="G55" s="11" t="str">
        <f t="array" ref="G55">IFERROR(收获统计!G55/种植统计!G55,"")</f>
        <v/>
      </c>
      <c r="H55" s="11" t="str">
        <f t="array" ref="H55">IFERROR(收获统计!H55/种植统计!H55,"")</f>
        <v/>
      </c>
      <c r="I55" s="11" t="str">
        <f t="array" ref="I55">IFERROR(收获统计!I55/种植统计!I55,"")</f>
        <v/>
      </c>
      <c r="J55" s="11" t="str">
        <f t="array" ref="J55">IFERROR(收获统计!J55/种植统计!J55,"")</f>
        <v/>
      </c>
      <c r="K55" s="11" t="str">
        <f t="array" ref="K55">IFERROR(收获统计!K55/种植统计!K55,"")</f>
        <v/>
      </c>
      <c r="L55" s="11" t="str">
        <f t="array" ref="L55">IFERROR(收获统计!L55/种植统计!L55,"")</f>
        <v/>
      </c>
      <c r="M55" s="11" t="str">
        <f t="array" ref="M55">IFERROR(收获统计!M55/种植统计!M55,"")</f>
        <v/>
      </c>
      <c r="N55" s="11" t="str">
        <f t="array" ref="N55">IFERROR(收获统计!N55/种植统计!N55,"")</f>
        <v/>
      </c>
      <c r="O55" s="11" t="str">
        <f t="array" ref="O55">IFERROR(收获统计!O55/种植统计!O55,"")</f>
        <v/>
      </c>
      <c r="P55" s="16" t="str">
        <f t="array" ref="P55">IFERROR(收获统计!P55/种植统计!P55,"")</f>
        <v/>
      </c>
    </row>
    <row r="56" spans="2:16">
      <c r="B56" s="9" t="s">
        <v>268</v>
      </c>
      <c r="C56" s="11" t="str">
        <f t="array" ref="C56">IFERROR(收获统计!C56/种植统计!C56,"")</f>
        <v/>
      </c>
      <c r="D56" s="11" t="str">
        <f t="array" ref="D56">IFERROR(收获统计!D56/种植统计!D56,"")</f>
        <v/>
      </c>
      <c r="E56" s="11" t="str">
        <f t="array" ref="E56">IFERROR(收获统计!E56/种植统计!E56,"")</f>
        <v/>
      </c>
      <c r="F56" s="11" t="str">
        <f t="array" ref="F56">IFERROR(收获统计!F56/种植统计!F56,"")</f>
        <v/>
      </c>
      <c r="G56" s="11" t="str">
        <f t="array" ref="G56">IFERROR(收获统计!G56/种植统计!G56,"")</f>
        <v/>
      </c>
      <c r="H56" s="11" t="str">
        <f t="array" ref="H56">IFERROR(收获统计!H56/种植统计!H56,"")</f>
        <v/>
      </c>
      <c r="I56" s="11" t="str">
        <f t="array" ref="I56">IFERROR(收获统计!I56/种植统计!I56,"")</f>
        <v/>
      </c>
      <c r="J56" s="11" t="str">
        <f t="array" ref="J56">IFERROR(收获统计!J56/种植统计!J56,"")</f>
        <v/>
      </c>
      <c r="K56" s="11" t="str">
        <f t="array" ref="K56">IFERROR(收获统计!K56/种植统计!K56,"")</f>
        <v/>
      </c>
      <c r="L56" s="11" t="str">
        <f t="array" ref="L56">IFERROR(收获统计!L56/种植统计!L56,"")</f>
        <v/>
      </c>
      <c r="M56" s="11" t="str">
        <f t="array" ref="M56">IFERROR(收获统计!M56/种植统计!M56,"")</f>
        <v/>
      </c>
      <c r="N56" s="11" t="str">
        <f t="array" ref="N56">IFERROR(收获统计!N56/种植统计!N56,"")</f>
        <v/>
      </c>
      <c r="O56" s="11" t="str">
        <f t="array" ref="O56">IFERROR(收获统计!O56/种植统计!O56,"")</f>
        <v/>
      </c>
      <c r="P56" s="16" t="str">
        <f t="array" ref="P56">IFERROR(收获统计!P56/种植统计!P56,"")</f>
        <v/>
      </c>
    </row>
    <row r="57" spans="2:16">
      <c r="B57" s="9" t="s">
        <v>269</v>
      </c>
      <c r="C57" s="11" t="str">
        <f t="array" ref="C57">IFERROR(收获统计!C57/种植统计!C57,"")</f>
        <v/>
      </c>
      <c r="D57" s="11" t="str">
        <f t="array" ref="D57">IFERROR(收获统计!D57/种植统计!D57,"")</f>
        <v/>
      </c>
      <c r="E57" s="11" t="str">
        <f t="array" ref="E57">IFERROR(收获统计!E57/种植统计!E57,"")</f>
        <v/>
      </c>
      <c r="F57" s="11" t="str">
        <f t="array" ref="F57">IFERROR(收获统计!F57/种植统计!F57,"")</f>
        <v/>
      </c>
      <c r="G57" s="11" t="str">
        <f t="array" ref="G57">IFERROR(收获统计!G57/种植统计!G57,"")</f>
        <v/>
      </c>
      <c r="H57" s="11" t="str">
        <f t="array" ref="H57">IFERROR(收获统计!H57/种植统计!H57,"")</f>
        <v/>
      </c>
      <c r="I57" s="11" t="str">
        <f t="array" ref="I57">IFERROR(收获统计!I57/种植统计!I57,"")</f>
        <v/>
      </c>
      <c r="J57" s="11" t="str">
        <f t="array" ref="J57">IFERROR(收获统计!J57/种植统计!J57,"")</f>
        <v/>
      </c>
      <c r="K57" s="11" t="str">
        <f t="array" ref="K57">IFERROR(收获统计!K57/种植统计!K57,"")</f>
        <v/>
      </c>
      <c r="L57" s="11" t="str">
        <f t="array" ref="L57">IFERROR(收获统计!L57/种植统计!L57,"")</f>
        <v/>
      </c>
      <c r="M57" s="11" t="str">
        <f t="array" ref="M57">IFERROR(收获统计!M57/种植统计!M57,"")</f>
        <v/>
      </c>
      <c r="N57" s="11" t="str">
        <f t="array" ref="N57">IFERROR(收获统计!N57/种植统计!N57,"")</f>
        <v/>
      </c>
      <c r="O57" s="11" t="str">
        <f t="array" ref="O57">IFERROR(收获统计!O57/种植统计!O57,"")</f>
        <v/>
      </c>
      <c r="P57" s="16" t="str">
        <f t="array" ref="P57">IFERROR(收获统计!P57/种植统计!P57,"")</f>
        <v/>
      </c>
    </row>
    <row r="58" spans="2:16">
      <c r="B58" s="9" t="s">
        <v>270</v>
      </c>
      <c r="C58" s="11" t="str">
        <f t="array" ref="C58">IFERROR(收获统计!C58/种植统计!C58,"")</f>
        <v/>
      </c>
      <c r="D58" s="11" t="str">
        <f t="array" ref="D58">IFERROR(收获统计!D58/种植统计!D58,"")</f>
        <v/>
      </c>
      <c r="E58" s="11" t="str">
        <f t="array" ref="E58">IFERROR(收获统计!E58/种植统计!E58,"")</f>
        <v/>
      </c>
      <c r="F58" s="11" t="str">
        <f t="array" ref="F58">IFERROR(收获统计!F58/种植统计!F58,"")</f>
        <v/>
      </c>
      <c r="G58" s="11" t="str">
        <f t="array" ref="G58">IFERROR(收获统计!G58/种植统计!G58,"")</f>
        <v/>
      </c>
      <c r="H58" s="11" t="str">
        <f t="array" ref="H58">IFERROR(收获统计!H58/种植统计!H58,"")</f>
        <v/>
      </c>
      <c r="I58" s="11" t="str">
        <f t="array" ref="I58">IFERROR(收获统计!I58/种植统计!I58,"")</f>
        <v/>
      </c>
      <c r="J58" s="11" t="str">
        <f t="array" ref="J58">IFERROR(收获统计!J58/种植统计!J58,"")</f>
        <v/>
      </c>
      <c r="K58" s="11" t="str">
        <f t="array" ref="K58">IFERROR(收获统计!K58/种植统计!K58,"")</f>
        <v/>
      </c>
      <c r="L58" s="11" t="str">
        <f t="array" ref="L58">IFERROR(收获统计!L58/种植统计!L58,"")</f>
        <v/>
      </c>
      <c r="M58" s="11" t="str">
        <f t="array" ref="M58">IFERROR(收获统计!M58/种植统计!M58,"")</f>
        <v/>
      </c>
      <c r="N58" s="11" t="str">
        <f t="array" ref="N58">IFERROR(收获统计!N58/种植统计!N58,"")</f>
        <v/>
      </c>
      <c r="O58" s="11" t="str">
        <f t="array" ref="O58">IFERROR(收获统计!O58/种植统计!O58,"")</f>
        <v/>
      </c>
      <c r="P58" s="16" t="str">
        <f t="array" ref="P58">IFERROR(收获统计!P58/种植统计!P58,"")</f>
        <v/>
      </c>
    </row>
    <row r="59" spans="2:16">
      <c r="B59" s="9" t="s">
        <v>271</v>
      </c>
      <c r="C59" s="11" t="str">
        <f t="array" ref="C59">IFERROR(收获统计!C59/种植统计!C59,"")</f>
        <v/>
      </c>
      <c r="D59" s="11" t="str">
        <f t="array" ref="D59">IFERROR(收获统计!D59/种植统计!D59,"")</f>
        <v/>
      </c>
      <c r="E59" s="11" t="str">
        <f t="array" ref="E59">IFERROR(收获统计!E59/种植统计!E59,"")</f>
        <v/>
      </c>
      <c r="F59" s="11" t="str">
        <f t="array" ref="F59">IFERROR(收获统计!F59/种植统计!F59,"")</f>
        <v/>
      </c>
      <c r="G59" s="11" t="str">
        <f t="array" ref="G59">IFERROR(收获统计!G59/种植统计!G59,"")</f>
        <v/>
      </c>
      <c r="H59" s="11" t="str">
        <f t="array" ref="H59">IFERROR(收获统计!H59/种植统计!H59,"")</f>
        <v/>
      </c>
      <c r="I59" s="11" t="str">
        <f t="array" ref="I59">IFERROR(收获统计!I59/种植统计!I59,"")</f>
        <v/>
      </c>
      <c r="J59" s="11" t="str">
        <f t="array" ref="J59">IFERROR(收获统计!J59/种植统计!J59,"")</f>
        <v/>
      </c>
      <c r="K59" s="11" t="str">
        <f t="array" ref="K59">IFERROR(收获统计!K59/种植统计!K59,"")</f>
        <v/>
      </c>
      <c r="L59" s="11" t="str">
        <f t="array" ref="L59">IFERROR(收获统计!L59/种植统计!L59,"")</f>
        <v/>
      </c>
      <c r="M59" s="11" t="str">
        <f t="array" ref="M59">IFERROR(收获统计!M59/种植统计!M59,"")</f>
        <v/>
      </c>
      <c r="N59" s="11" t="str">
        <f t="array" ref="N59">IFERROR(收获统计!N59/种植统计!N59,"")</f>
        <v/>
      </c>
      <c r="O59" s="11" t="str">
        <f t="array" ref="O59">IFERROR(收获统计!O59/种植统计!O59,"")</f>
        <v/>
      </c>
      <c r="P59" s="16" t="str">
        <f t="array" ref="P59">IFERROR(收获统计!P59/种植统计!P59,"")</f>
        <v/>
      </c>
    </row>
    <row r="60" spans="2:16">
      <c r="B60" s="9" t="s">
        <v>272</v>
      </c>
      <c r="C60" s="11" t="str">
        <f t="array" ref="C60">IFERROR(收获统计!C60/种植统计!C60,"")</f>
        <v/>
      </c>
      <c r="D60" s="11" t="str">
        <f t="array" ref="D60">IFERROR(收获统计!D60/种植统计!D60,"")</f>
        <v/>
      </c>
      <c r="E60" s="11" t="str">
        <f t="array" ref="E60">IFERROR(收获统计!E60/种植统计!E60,"")</f>
        <v/>
      </c>
      <c r="F60" s="11" t="str">
        <f t="array" ref="F60">IFERROR(收获统计!F60/种植统计!F60,"")</f>
        <v/>
      </c>
      <c r="G60" s="11" t="str">
        <f t="array" ref="G60">IFERROR(收获统计!G60/种植统计!G60,"")</f>
        <v/>
      </c>
      <c r="H60" s="11" t="str">
        <f t="array" ref="H60">IFERROR(收获统计!H60/种植统计!H60,"")</f>
        <v/>
      </c>
      <c r="I60" s="11" t="str">
        <f t="array" ref="I60">IFERROR(收获统计!I60/种植统计!I60,"")</f>
        <v/>
      </c>
      <c r="J60" s="11" t="str">
        <f t="array" ref="J60">IFERROR(收获统计!J60/种植统计!J60,"")</f>
        <v/>
      </c>
      <c r="K60" s="11" t="str">
        <f t="array" ref="K60">IFERROR(收获统计!K60/种植统计!K60,"")</f>
        <v/>
      </c>
      <c r="L60" s="11" t="str">
        <f t="array" ref="L60">IFERROR(收获统计!L60/种植统计!L60,"")</f>
        <v/>
      </c>
      <c r="M60" s="11" t="str">
        <f t="array" ref="M60">IFERROR(收获统计!M60/种植统计!M60,"")</f>
        <v/>
      </c>
      <c r="N60" s="11" t="str">
        <f t="array" ref="N60">IFERROR(收获统计!N60/种植统计!N60,"")</f>
        <v/>
      </c>
      <c r="O60" s="11" t="str">
        <f t="array" ref="O60">IFERROR(收获统计!O60/种植统计!O60,"")</f>
        <v/>
      </c>
      <c r="P60" s="16" t="str">
        <f t="array" ref="P60">IFERROR(收获统计!P60/种植统计!P60,"")</f>
        <v/>
      </c>
    </row>
    <row r="61" spans="2:16">
      <c r="B61" s="9" t="s">
        <v>39</v>
      </c>
      <c r="C61" s="11" t="str">
        <f t="array" ref="C61">IFERROR(收获统计!C61/种植统计!C61,"")</f>
        <v/>
      </c>
      <c r="D61" s="11" t="str">
        <f t="array" ref="D61">IFERROR(收获统计!D61/种植统计!D61,"")</f>
        <v/>
      </c>
      <c r="E61" s="11" t="str">
        <f t="array" ref="E61">IFERROR(收获统计!E61/种植统计!E61,"")</f>
        <v/>
      </c>
      <c r="F61" s="11" t="str">
        <f t="array" ref="F61">IFERROR(收获统计!F61/种植统计!F61,"")</f>
        <v/>
      </c>
      <c r="G61" s="11" t="str">
        <f t="array" ref="G61">IFERROR(收获统计!G61/种植统计!G61,"")</f>
        <v/>
      </c>
      <c r="H61" s="11" t="str">
        <f t="array" ref="H61">IFERROR(收获统计!H61/种植统计!H61,"")</f>
        <v/>
      </c>
      <c r="I61" s="11" t="str">
        <f t="array" ref="I61">IFERROR(收获统计!I61/种植统计!I61,"")</f>
        <v/>
      </c>
      <c r="J61" s="11" t="str">
        <f t="array" ref="J61">IFERROR(收获统计!J61/种植统计!J61,"")</f>
        <v/>
      </c>
      <c r="K61" s="11" t="str">
        <f t="array" ref="K61">IFERROR(收获统计!K61/种植统计!K61,"")</f>
        <v/>
      </c>
      <c r="L61" s="11" t="str">
        <f t="array" ref="L61">IFERROR(收获统计!L61/种植统计!L61,"")</f>
        <v/>
      </c>
      <c r="M61" s="11" t="str">
        <f t="array" ref="M61">IFERROR(收获统计!M61/种植统计!M61,"")</f>
        <v/>
      </c>
      <c r="N61" s="11" t="str">
        <f t="array" ref="N61">IFERROR(收获统计!N61/种植统计!N61,"")</f>
        <v/>
      </c>
      <c r="O61" s="11" t="str">
        <f t="array" ref="O61">IFERROR(收获统计!O61/种植统计!O61,"")</f>
        <v/>
      </c>
      <c r="P61" s="16" t="str">
        <f t="array" ref="P61">IFERROR(收获统计!P61/种植统计!P61,"")</f>
        <v/>
      </c>
    </row>
    <row r="62" spans="2:16">
      <c r="B62" s="9" t="s">
        <v>40</v>
      </c>
      <c r="C62" s="11" t="str">
        <f t="array" ref="C62">IFERROR(收获统计!C62/种植统计!C62,"")</f>
        <v/>
      </c>
      <c r="D62" s="11" t="str">
        <f t="array" ref="D62">IFERROR(收获统计!D62/种植统计!D62,"")</f>
        <v/>
      </c>
      <c r="E62" s="11" t="str">
        <f t="array" ref="E62">IFERROR(收获统计!E62/种植统计!E62,"")</f>
        <v/>
      </c>
      <c r="F62" s="11" t="str">
        <f t="array" ref="F62">IFERROR(收获统计!F62/种植统计!F62,"")</f>
        <v/>
      </c>
      <c r="G62" s="11" t="str">
        <f t="array" ref="G62">IFERROR(收获统计!G62/种植统计!G62,"")</f>
        <v/>
      </c>
      <c r="H62" s="11" t="str">
        <f t="array" ref="H62">IFERROR(收获统计!H62/种植统计!H62,"")</f>
        <v/>
      </c>
      <c r="I62" s="11" t="str">
        <f t="array" ref="I62">IFERROR(收获统计!I62/种植统计!I62,"")</f>
        <v/>
      </c>
      <c r="J62" s="11" t="str">
        <f t="array" ref="J62">IFERROR(收获统计!J62/种植统计!J62,"")</f>
        <v/>
      </c>
      <c r="K62" s="11" t="str">
        <f t="array" ref="K62">IFERROR(收获统计!K62/种植统计!K62,"")</f>
        <v/>
      </c>
      <c r="L62" s="11" t="str">
        <f t="array" ref="L62">IFERROR(收获统计!L62/种植统计!L62,"")</f>
        <v/>
      </c>
      <c r="M62" s="11" t="str">
        <f t="array" ref="M62">IFERROR(收获统计!M62/种植统计!M62,"")</f>
        <v/>
      </c>
      <c r="N62" s="11" t="str">
        <f t="array" ref="N62">IFERROR(收获统计!N62/种植统计!N62,"")</f>
        <v/>
      </c>
      <c r="O62" s="11" t="str">
        <f t="array" ref="O62">IFERROR(收获统计!O62/种植统计!O62,"")</f>
        <v/>
      </c>
      <c r="P62" s="16" t="str">
        <f t="array" ref="P62">IFERROR(收获统计!P62/种植统计!P62,"")</f>
        <v/>
      </c>
    </row>
    <row r="63" spans="2:16">
      <c r="B63" s="9" t="s">
        <v>273</v>
      </c>
      <c r="C63" s="11" t="str">
        <f t="array" ref="C63">IFERROR(收获统计!C63/种植统计!C63,"")</f>
        <v/>
      </c>
      <c r="D63" s="11" t="str">
        <f t="array" ref="D63">IFERROR(收获统计!D63/种植统计!D63,"")</f>
        <v/>
      </c>
      <c r="E63" s="11" t="str">
        <f t="array" ref="E63">IFERROR(收获统计!E63/种植统计!E63,"")</f>
        <v/>
      </c>
      <c r="F63" s="11" t="str">
        <f t="array" ref="F63">IFERROR(收获统计!F63/种植统计!F63,"")</f>
        <v/>
      </c>
      <c r="G63" s="11" t="str">
        <f t="array" ref="G63">IFERROR(收获统计!G63/种植统计!G63,"")</f>
        <v/>
      </c>
      <c r="H63" s="11" t="str">
        <f t="array" ref="H63">IFERROR(收获统计!H63/种植统计!H63,"")</f>
        <v/>
      </c>
      <c r="I63" s="11" t="str">
        <f t="array" ref="I63">IFERROR(收获统计!I63/种植统计!I63,"")</f>
        <v/>
      </c>
      <c r="J63" s="11" t="str">
        <f t="array" ref="J63">IFERROR(收获统计!J63/种植统计!J63,"")</f>
        <v/>
      </c>
      <c r="K63" s="11" t="str">
        <f t="array" ref="K63">IFERROR(收获统计!K63/种植统计!K63,"")</f>
        <v/>
      </c>
      <c r="L63" s="11" t="str">
        <f t="array" ref="L63">IFERROR(收获统计!L63/种植统计!L63,"")</f>
        <v/>
      </c>
      <c r="M63" s="11" t="str">
        <f t="array" ref="M63">IFERROR(收获统计!M63/种植统计!M63,"")</f>
        <v/>
      </c>
      <c r="N63" s="11" t="str">
        <f t="array" ref="N63">IFERROR(收获统计!N63/种植统计!N63,"")</f>
        <v/>
      </c>
      <c r="O63" s="11" t="str">
        <f t="array" ref="O63">IFERROR(收获统计!O63/种植统计!O63,"")</f>
        <v/>
      </c>
      <c r="P63" s="16" t="str">
        <f t="array" ref="P63">IFERROR(收获统计!P63/种植统计!P63,"")</f>
        <v/>
      </c>
    </row>
    <row r="64" spans="2:16">
      <c r="B64" s="9" t="s">
        <v>274</v>
      </c>
      <c r="C64" s="11" t="str">
        <f t="array" ref="C64">IFERROR(收获统计!C64/种植统计!C64,"")</f>
        <v/>
      </c>
      <c r="D64" s="11" t="str">
        <f t="array" ref="D64">IFERROR(收获统计!D64/种植统计!D64,"")</f>
        <v/>
      </c>
      <c r="E64" s="11" t="str">
        <f t="array" ref="E64">IFERROR(收获统计!E64/种植统计!E64,"")</f>
        <v/>
      </c>
      <c r="F64" s="11" t="str">
        <f t="array" ref="F64">IFERROR(收获统计!F64/种植统计!F64,"")</f>
        <v/>
      </c>
      <c r="G64" s="11" t="str">
        <f t="array" ref="G64">IFERROR(收获统计!G64/种植统计!G64,"")</f>
        <v/>
      </c>
      <c r="H64" s="11" t="str">
        <f t="array" ref="H64">IFERROR(收获统计!H64/种植统计!H64,"")</f>
        <v/>
      </c>
      <c r="I64" s="11" t="str">
        <f t="array" ref="I64">IFERROR(收获统计!I64/种植统计!I64,"")</f>
        <v/>
      </c>
      <c r="J64" s="11" t="str">
        <f t="array" ref="J64">IFERROR(收获统计!J64/种植统计!J64,"")</f>
        <v/>
      </c>
      <c r="K64" s="11" t="str">
        <f t="array" ref="K64">IFERROR(收获统计!K64/种植统计!K64,"")</f>
        <v/>
      </c>
      <c r="L64" s="11" t="str">
        <f t="array" ref="L64">IFERROR(收获统计!L64/种植统计!L64,"")</f>
        <v/>
      </c>
      <c r="M64" s="11" t="str">
        <f t="array" ref="M64">IFERROR(收获统计!M64/种植统计!M64,"")</f>
        <v/>
      </c>
      <c r="N64" s="11" t="str">
        <f t="array" ref="N64">IFERROR(收获统计!N64/种植统计!N64,"")</f>
        <v/>
      </c>
      <c r="O64" s="11" t="str">
        <f t="array" ref="O64">IFERROR(收获统计!O64/种植统计!O64,"")</f>
        <v/>
      </c>
      <c r="P64" s="16" t="str">
        <f t="array" ref="P64">IFERROR(收获统计!P64/种植统计!P64,"")</f>
        <v/>
      </c>
    </row>
    <row r="65" spans="2:16">
      <c r="B65" s="9" t="s">
        <v>242</v>
      </c>
      <c r="C65" s="11" t="str">
        <f t="array" ref="C65">IFERROR(收获统计!C65/种植统计!C65,"")</f>
        <v/>
      </c>
      <c r="D65" s="11" t="str">
        <f t="array" ref="D65">IFERROR(收获统计!D65/种植统计!D65,"")</f>
        <v/>
      </c>
      <c r="E65" s="11" t="str">
        <f t="array" ref="E65">IFERROR(收获统计!E65/种植统计!E65,"")</f>
        <v/>
      </c>
      <c r="F65" s="11" t="str">
        <f t="array" ref="F65">IFERROR(收获统计!F65/种植统计!F65,"")</f>
        <v/>
      </c>
      <c r="G65" s="11" t="str">
        <f t="array" ref="G65">IFERROR(收获统计!G65/种植统计!G65,"")</f>
        <v/>
      </c>
      <c r="H65" s="11" t="str">
        <f t="array" ref="H65">IFERROR(收获统计!H65/种植统计!H65,"")</f>
        <v/>
      </c>
      <c r="I65" s="11" t="str">
        <f t="array" ref="I65">IFERROR(收获统计!I65/种植统计!I65,"")</f>
        <v/>
      </c>
      <c r="J65" s="11" t="str">
        <f t="array" ref="J65">IFERROR(收获统计!J65/种植统计!J65,"")</f>
        <v/>
      </c>
      <c r="K65" s="11" t="str">
        <f t="array" ref="K65">IFERROR(收获统计!K65/种植统计!K65,"")</f>
        <v/>
      </c>
      <c r="L65" s="11" t="str">
        <f t="array" ref="L65">IFERROR(收获统计!L65/种植统计!L65,"")</f>
        <v/>
      </c>
      <c r="M65" s="11" t="str">
        <f t="array" ref="M65">IFERROR(收获统计!M65/种植统计!M65,"")</f>
        <v/>
      </c>
      <c r="N65" s="11" t="str">
        <f t="array" ref="N65">IFERROR(收获统计!N65/种植统计!N65,"")</f>
        <v/>
      </c>
      <c r="O65" s="11" t="str">
        <f t="array" ref="O65">IFERROR(收获统计!O65/种植统计!O65,"")</f>
        <v/>
      </c>
      <c r="P65" s="16" t="str">
        <f t="array" ref="P65">IFERROR(收获统计!P65/种植统计!P65,"")</f>
        <v/>
      </c>
    </row>
    <row r="66" spans="2:16">
      <c r="B66" s="9" t="s">
        <v>275</v>
      </c>
      <c r="C66" s="11" t="str">
        <f t="array" ref="C66">IFERROR(收获统计!C66/种植统计!C66,"")</f>
        <v/>
      </c>
      <c r="D66" s="11" t="str">
        <f t="array" ref="D66">IFERROR(收获统计!D66/种植统计!D66,"")</f>
        <v/>
      </c>
      <c r="E66" s="11" t="str">
        <f t="array" ref="E66">IFERROR(收获统计!E66/种植统计!E66,"")</f>
        <v/>
      </c>
      <c r="F66" s="11" t="str">
        <f t="array" ref="F66">IFERROR(收获统计!F66/种植统计!F66,"")</f>
        <v/>
      </c>
      <c r="G66" s="11" t="str">
        <f t="array" ref="G66">IFERROR(收获统计!G66/种植统计!G66,"")</f>
        <v/>
      </c>
      <c r="H66" s="11" t="str">
        <f t="array" ref="H66">IFERROR(收获统计!H66/种植统计!H66,"")</f>
        <v/>
      </c>
      <c r="I66" s="11" t="str">
        <f t="array" ref="I66">IFERROR(收获统计!I66/种植统计!I66,"")</f>
        <v/>
      </c>
      <c r="J66" s="11" t="str">
        <f t="array" ref="J66">IFERROR(收获统计!J66/种植统计!J66,"")</f>
        <v/>
      </c>
      <c r="K66" s="11" t="str">
        <f t="array" ref="K66">IFERROR(收获统计!K66/种植统计!K66,"")</f>
        <v/>
      </c>
      <c r="L66" s="11" t="str">
        <f t="array" ref="L66">IFERROR(收获统计!L66/种植统计!L66,"")</f>
        <v/>
      </c>
      <c r="M66" s="11" t="str">
        <f t="array" ref="M66">IFERROR(收获统计!M66/种植统计!M66,"")</f>
        <v/>
      </c>
      <c r="N66" s="11" t="str">
        <f t="array" ref="N66">IFERROR(收获统计!N66/种植统计!N66,"")</f>
        <v/>
      </c>
      <c r="O66" s="11" t="str">
        <f t="array" ref="O66">IFERROR(收获统计!O66/种植统计!O66,"")</f>
        <v/>
      </c>
      <c r="P66" s="16" t="str">
        <f t="array" ref="P66">IFERROR(收获统计!P66/种植统计!P66,"")</f>
        <v/>
      </c>
    </row>
    <row r="67" spans="2:16">
      <c r="B67" s="9" t="s">
        <v>210</v>
      </c>
      <c r="C67" s="11" t="str">
        <f t="array" ref="C67">IFERROR(收获统计!C67/种植统计!C67,"")</f>
        <v/>
      </c>
      <c r="D67" s="11" t="str">
        <f t="array" ref="D67">IFERROR(收获统计!D67/种植统计!D67,"")</f>
        <v/>
      </c>
      <c r="E67" s="11" t="str">
        <f t="array" ref="E67">IFERROR(收获统计!E67/种植统计!E67,"")</f>
        <v/>
      </c>
      <c r="F67" s="11" t="str">
        <f t="array" ref="F67">IFERROR(收获统计!F67/种植统计!F67,"")</f>
        <v/>
      </c>
      <c r="G67" s="11" t="str">
        <f t="array" ref="G67">IFERROR(收获统计!G67/种植统计!G67,"")</f>
        <v/>
      </c>
      <c r="H67" s="11" t="str">
        <f t="array" ref="H67">IFERROR(收获统计!H67/种植统计!H67,"")</f>
        <v/>
      </c>
      <c r="I67" s="11" t="str">
        <f t="array" ref="I67">IFERROR(收获统计!I67/种植统计!I67,"")</f>
        <v/>
      </c>
      <c r="J67" s="11" t="str">
        <f t="array" ref="J67">IFERROR(收获统计!J67/种植统计!J67,"")</f>
        <v/>
      </c>
      <c r="K67" s="11" t="str">
        <f t="array" ref="K67">IFERROR(收获统计!K67/种植统计!K67,"")</f>
        <v/>
      </c>
      <c r="L67" s="11" t="str">
        <f t="array" ref="L67">IFERROR(收获统计!L67/种植统计!L67,"")</f>
        <v/>
      </c>
      <c r="M67" s="11" t="str">
        <f t="array" ref="M67">IFERROR(收获统计!M67/种植统计!M67,"")</f>
        <v/>
      </c>
      <c r="N67" s="11" t="str">
        <f t="array" ref="N67">IFERROR(收获统计!N67/种植统计!N67,"")</f>
        <v/>
      </c>
      <c r="O67" s="11" t="str">
        <f t="array" ref="O67">IFERROR(收获统计!O67/种植统计!O67,"")</f>
        <v/>
      </c>
      <c r="P67" s="16" t="str">
        <f t="array" ref="P67">IFERROR(收获统计!P67/种植统计!P67,"")</f>
        <v/>
      </c>
    </row>
    <row r="68" spans="2:16">
      <c r="B68" s="15" t="s">
        <v>256</v>
      </c>
      <c r="C68" s="16">
        <f t="array" ref="C68">IFERROR(收获统计!C68/种植统计!C68,"")</f>
        <v>4.6855332167832167</v>
      </c>
      <c r="D68" s="16" t="str">
        <f t="array" ref="D68">IFERROR(收获统计!D68/种植统计!D68,"")</f>
        <v/>
      </c>
      <c r="E68" s="16">
        <f t="array" ref="E68">IFERROR(收获统计!E68/种植统计!E68,"")</f>
        <v>4.5142857142857142</v>
      </c>
      <c r="F68" s="16">
        <f t="array" ref="F68">IFERROR(收获统计!F68/种植统计!F68,"")</f>
        <v>4.6899470899470899</v>
      </c>
      <c r="G68" s="16">
        <f t="array" ref="G68">IFERROR(收获统计!G68/种植统计!G68,"")</f>
        <v>4.7259259259259263</v>
      </c>
      <c r="H68" s="16">
        <f t="array" ref="H68">IFERROR(收获统计!H68/种植统计!H68,"")</f>
        <v>4.6855332167832167</v>
      </c>
      <c r="I68" s="16" t="str">
        <f t="array" ref="I68">IFERROR(收获统计!I68/种植统计!I68,"")</f>
        <v/>
      </c>
      <c r="J68" s="16" t="str">
        <f t="array" ref="J68">IFERROR(收获统计!J68/种植统计!J68,"")</f>
        <v/>
      </c>
      <c r="K68" s="16" t="str">
        <f t="array" ref="K68">IFERROR(收获统计!K68/种植统计!K68,"")</f>
        <v/>
      </c>
      <c r="L68" s="16" t="str">
        <f t="array" ref="L68">IFERROR(收获统计!L68/种植统计!L68,"")</f>
        <v/>
      </c>
      <c r="M68" s="16" t="str">
        <f t="array" ref="M68">IFERROR(收获统计!M68/种植统计!M68,"")</f>
        <v/>
      </c>
      <c r="N68" s="16" t="str">
        <f t="array" ref="N68">IFERROR(收获统计!N68/种植统计!N68,"")</f>
        <v/>
      </c>
      <c r="O68" s="16" t="str">
        <f t="array" ref="O68">IFERROR(收获统计!O68/种植统计!O68,"")</f>
        <v/>
      </c>
      <c r="P68" s="16">
        <f t="array" ref="P68">IFERROR(收获统计!P68/种植统计!P68,"")</f>
        <v>4.6694103359870462</v>
      </c>
    </row>
  </sheetData>
  <mergeCells count="1">
    <mergeCell ref="D1:N1"/>
  </mergeCells>
  <phoneticPr fontId="1" type="noConversion"/>
  <conditionalFormatting sqref="B4:P68">
    <cfRule type="expression" dxfId="26" priority="1">
      <formula>MOD(ROW(B4),2)=0</formula>
    </cfRule>
    <cfRule type="expression" dxfId="25" priority="2">
      <formula>MOD(ROW(B5),2)=0</formula>
    </cfRule>
  </conditionalFormatting>
  <pageMargins left="0.7" right="0.7" top="0.75" bottom="0.75" header="0.3" footer="0.3"/>
  <ignoredErrors>
    <ignoredError sqref="C4:C68 D4:P4 D6:P68 D5:I5 J5:P5" unlocked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showGridLines="0" workbookViewId="0">
      <pane ySplit="3" topLeftCell="A4" activePane="bottomLeft" state="frozen"/>
      <selection pane="bottomLeft" activeCell="B29" sqref="B29"/>
    </sheetView>
  </sheetViews>
  <sheetFormatPr defaultRowHeight="13.2"/>
  <cols>
    <col min="1" max="1" width="2.77734375" style="1" customWidth="1"/>
    <col min="2" max="14" width="12.77734375" style="1" customWidth="1"/>
    <col min="15" max="16384" width="8.88671875" style="1"/>
  </cols>
  <sheetData>
    <row r="1" spans="1:14" ht="19.95" customHeight="1">
      <c r="A1" s="4"/>
      <c r="D1" s="79" t="s">
        <v>405</v>
      </c>
      <c r="E1" s="79"/>
      <c r="F1" s="79"/>
      <c r="G1" s="79"/>
      <c r="H1" s="79"/>
      <c r="I1" s="79"/>
      <c r="J1" s="79"/>
      <c r="K1" s="79"/>
      <c r="L1" s="79"/>
      <c r="M1" s="6"/>
      <c r="N1" s="4"/>
    </row>
    <row r="2" spans="1:14" ht="19.95" customHeight="1">
      <c r="A2" s="4"/>
      <c r="B2" s="6"/>
      <c r="C2" s="10"/>
      <c r="D2" s="10"/>
      <c r="E2" s="10"/>
      <c r="F2" s="6"/>
      <c r="G2" s="6"/>
      <c r="H2" s="6"/>
      <c r="I2" s="6"/>
      <c r="J2" s="6"/>
      <c r="K2" s="6"/>
      <c r="L2" s="6"/>
      <c r="M2" s="6"/>
      <c r="N2" s="4"/>
    </row>
    <row r="3" spans="1:14" ht="19.95" customHeight="1">
      <c r="A3" s="4"/>
      <c r="B3" s="12" t="s">
        <v>205</v>
      </c>
      <c r="C3" s="8" t="s">
        <v>311</v>
      </c>
      <c r="D3" s="8" t="s">
        <v>216</v>
      </c>
      <c r="E3" s="2" t="s">
        <v>217</v>
      </c>
      <c r="F3" s="2" t="s">
        <v>213</v>
      </c>
      <c r="G3" s="2" t="s">
        <v>214</v>
      </c>
      <c r="H3" s="2" t="s">
        <v>217</v>
      </c>
      <c r="I3" s="2" t="s">
        <v>213</v>
      </c>
      <c r="J3" s="2" t="s">
        <v>214</v>
      </c>
      <c r="K3" s="2" t="s">
        <v>217</v>
      </c>
      <c r="L3" s="2" t="s">
        <v>213</v>
      </c>
      <c r="M3" s="2" t="s">
        <v>214</v>
      </c>
      <c r="N3" s="3" t="s">
        <v>280</v>
      </c>
    </row>
    <row r="4" spans="1:14">
      <c r="B4" s="17" t="s">
        <v>204</v>
      </c>
      <c r="C4" s="17">
        <v>431</v>
      </c>
      <c r="D4" s="19">
        <f>IF(C4="","",100%)</f>
        <v>1</v>
      </c>
      <c r="E4" s="17" t="str">
        <f t="array" ref="E4">IFERROR(INDEX(数据结构!$E:$E,SMALL(IF(数据结构!$B$5:$B$68=$B4,ROW($5:$68)),ROW($A$1)))&amp;"","")</f>
        <v>微辣</v>
      </c>
      <c r="F4" s="17">
        <v>292</v>
      </c>
      <c r="G4" s="19">
        <f t="array" ref="G4">IF(ISERROR(IF(F4="","",F4/C4)),"",IF(F4="","",F4/C4))</f>
        <v>0.6774941995359629</v>
      </c>
      <c r="H4" s="17" t="str">
        <f t="array" ref="H4">IFERROR(INDEX(数据结构!$F:$F,SMALL(IF(数据结构!$B$5:$B$68=$B4,ROW($5:$68)),ROW($A$1)))&amp;"","")</f>
        <v>超辣</v>
      </c>
      <c r="I4" s="17">
        <v>139</v>
      </c>
      <c r="J4" s="19">
        <f t="array" ref="J4">IF(ISERROR(IF(I4="","",I4/C4)),"",IF(I4="","",I4/C4))</f>
        <v>0.3225058004640371</v>
      </c>
      <c r="K4" s="17" t="str">
        <f t="array" ref="K4">IFERROR(INDEX(数据结构!$G:$G,SMALL(IF(数据结构!$B$5:$B$68=$B4,ROW($5:$68)),ROW($A$1)))&amp;"","")</f>
        <v/>
      </c>
      <c r="L4" s="17"/>
      <c r="M4" s="19" t="str">
        <f t="array" ref="M4">IF(ISERROR(IF(L4="","",L4/C4)),"",IF(L4="","",L4/C4))</f>
        <v/>
      </c>
      <c r="N4" s="18">
        <f t="array" aca="1" ref="N4" ca="1">IF(B4="","",IF(N4="",NOW(),N4))</f>
        <v>44327.702839351849</v>
      </c>
    </row>
    <row r="5" spans="1:14">
      <c r="B5" s="17" t="s">
        <v>4</v>
      </c>
      <c r="C5" s="17">
        <v>206</v>
      </c>
      <c r="D5" s="19">
        <f t="shared" ref="D5:D68" si="0">IF(C5="","",100%)</f>
        <v>1</v>
      </c>
      <c r="E5" s="17" t="str">
        <f t="array" ref="E5">IFERROR(INDEX(数据结构!$E:$E,SMALL(IF(数据结构!$B$5:$B$68=$B5,ROW($5:$68)),ROW($A$1)))&amp;"","")</f>
        <v>微甜</v>
      </c>
      <c r="F5" s="17">
        <v>153</v>
      </c>
      <c r="G5" s="19">
        <f t="array" ref="G5">IF(ISERROR(IF(F5="","",F5/C5)),"",IF(F5="","",F5/C5))</f>
        <v>0.74271844660194175</v>
      </c>
      <c r="H5" s="17" t="str">
        <f t="array" ref="H5">IFERROR(INDEX(数据结构!$F:$F,SMALL(IF(数据结构!$B$5:$B$68=$B5,ROW($5:$68)),ROW($A$1)))&amp;"","")</f>
        <v>超甜</v>
      </c>
      <c r="I5" s="17">
        <v>53</v>
      </c>
      <c r="J5" s="19">
        <f t="array" ref="J5">IF(ISERROR(IF(I5="","",I5/C5)),"",IF(I5="","",I5/C5))</f>
        <v>0.25728155339805825</v>
      </c>
      <c r="K5" s="17" t="str">
        <f t="array" ref="K5">IFERROR(INDEX(数据结构!$G:$G,SMALL(IF(数据结构!$B$5:$B$68=$B5,ROW($5:$68)),ROW($A$1)))&amp;"","")</f>
        <v/>
      </c>
      <c r="L5" s="17"/>
      <c r="M5" s="19" t="str">
        <f t="array" ref="M5">IF(ISERROR(IF(L5="","",L5/C5)),"",IF(L5="","",L5/C5))</f>
        <v/>
      </c>
      <c r="N5" s="18">
        <f t="array" aca="1" ref="N5" ca="1">IF(B5="","",IF(N5="",NOW(),N5))</f>
        <v>44327.70286435185</v>
      </c>
    </row>
    <row r="6" spans="1:14">
      <c r="B6" s="17" t="s">
        <v>198</v>
      </c>
      <c r="C6" s="17">
        <v>213</v>
      </c>
      <c r="D6" s="19">
        <f t="shared" si="0"/>
        <v>1</v>
      </c>
      <c r="E6" s="17" t="str">
        <f t="array" ref="E6">IFERROR(INDEX(数据结构!$E:$E,SMALL(IF(数据结构!$B$5:$B$68=$B6,ROW($5:$68)),ROW($A$1)))&amp;"","")</f>
        <v>微苦</v>
      </c>
      <c r="F6" s="17">
        <v>151</v>
      </c>
      <c r="G6" s="19">
        <f t="array" ref="G6">IF(ISERROR(IF(F6="","",F6/C6)),"",IF(F6="","",F6/C6))</f>
        <v>0.70892018779342725</v>
      </c>
      <c r="H6" s="17" t="str">
        <f t="array" ref="H6">IFERROR(INDEX(数据结构!$F:$F,SMALL(IF(数据结构!$B$5:$B$68=$B6,ROW($5:$68)),ROW($A$1)))&amp;"","")</f>
        <v>超苦</v>
      </c>
      <c r="I6" s="17">
        <v>62</v>
      </c>
      <c r="J6" s="19">
        <f t="array" ref="J6">IF(ISERROR(IF(I6="","",I6/C6)),"",IF(I6="","",I6/C6))</f>
        <v>0.29107981220657275</v>
      </c>
      <c r="K6" s="17" t="str">
        <f t="array" ref="K6">IFERROR(INDEX(数据结构!$G:$G,SMALL(IF(数据结构!$B$5:$B$68=$B6,ROW($5:$68)),ROW($A$1)))&amp;"","")</f>
        <v/>
      </c>
      <c r="L6" s="17"/>
      <c r="M6" s="19" t="str">
        <f t="array" ref="M6">IF(ISERROR(IF(L6="","",L6/C6)),"",IF(L6="","",L6/C6))</f>
        <v/>
      </c>
      <c r="N6" s="18">
        <f t="array" aca="1" ref="N6" ca="1">IF(B6="","",IF(N6="",NOW(),N6))</f>
        <v>44327.702902314813</v>
      </c>
    </row>
    <row r="7" spans="1:14">
      <c r="B7" s="17" t="s">
        <v>204</v>
      </c>
      <c r="C7" s="17">
        <v>421</v>
      </c>
      <c r="D7" s="19">
        <f t="shared" si="0"/>
        <v>1</v>
      </c>
      <c r="E7" s="17" t="str">
        <f t="array" ref="E7">IFERROR(INDEX(数据结构!$E:$E,SMALL(IF(数据结构!$B$5:$B$68=$B7,ROW($5:$68)),ROW($A$1)))&amp;"","")</f>
        <v>微辣</v>
      </c>
      <c r="F7" s="17">
        <v>288</v>
      </c>
      <c r="G7" s="19">
        <f t="array" ref="G7">IF(ISERROR(IF(F7="","",F7/C7)),"",IF(F7="","",F7/C7))</f>
        <v>0.68408551068883605</v>
      </c>
      <c r="H7" s="17" t="str">
        <f t="array" ref="H7">IFERROR(INDEX(数据结构!$F:$F,SMALL(IF(数据结构!$B$5:$B$68=$B7,ROW($5:$68)),ROW($A$1)))&amp;"","")</f>
        <v>超辣</v>
      </c>
      <c r="I7" s="17">
        <v>133</v>
      </c>
      <c r="J7" s="19">
        <f t="array" ref="J7">IF(ISERROR(IF(I7="","",I7/C7)),"",IF(I7="","",I7/C7))</f>
        <v>0.31591448931116389</v>
      </c>
      <c r="K7" s="17" t="str">
        <f t="array" ref="K7">IFERROR(INDEX(数据结构!$G:$G,SMALL(IF(数据结构!$B$5:$B$68=$B7,ROW($5:$68)),ROW($A$1)))&amp;"","")</f>
        <v/>
      </c>
      <c r="L7" s="17"/>
      <c r="M7" s="19" t="str">
        <f t="array" ref="M7">IF(ISERROR(IF(L7="","",L7/C7)),"",IF(L7="","",L7/C7))</f>
        <v/>
      </c>
      <c r="N7" s="18">
        <f t="array" aca="1" ref="N7" ca="1">IF(B7="","",IF(N7="",NOW(),N7))</f>
        <v>44328.643021643518</v>
      </c>
    </row>
    <row r="8" spans="1:14">
      <c r="B8" s="17" t="s">
        <v>4</v>
      </c>
      <c r="C8" s="17">
        <v>207</v>
      </c>
      <c r="D8" s="19">
        <f t="shared" si="0"/>
        <v>1</v>
      </c>
      <c r="E8" s="17" t="str">
        <f t="array" ref="E8">IFERROR(INDEX(数据结构!$E:$E,SMALL(IF(数据结构!$B$5:$B$68=$B8,ROW($5:$68)),ROW($A$1)))&amp;"","")</f>
        <v>微甜</v>
      </c>
      <c r="F8" s="17">
        <v>145</v>
      </c>
      <c r="G8" s="19">
        <f t="array" ref="G8">IF(ISERROR(IF(F8="","",F8/C8)),"",IF(F8="","",F8/C8))</f>
        <v>0.70048309178743962</v>
      </c>
      <c r="H8" s="17" t="str">
        <f t="array" ref="H8">IFERROR(INDEX(数据结构!$F:$F,SMALL(IF(数据结构!$B$5:$B$68=$B8,ROW($5:$68)),ROW($A$1)))&amp;"","")</f>
        <v>超甜</v>
      </c>
      <c r="I8" s="17">
        <v>62</v>
      </c>
      <c r="J8" s="19">
        <f t="array" ref="J8">IF(ISERROR(IF(I8="","",I8/C8)),"",IF(I8="","",I8/C8))</f>
        <v>0.29951690821256038</v>
      </c>
      <c r="K8" s="17" t="str">
        <f t="array" ref="K8">IFERROR(INDEX(数据结构!$G:$G,SMALL(IF(数据结构!$B$5:$B$68=$B8,ROW($5:$68)),ROW($A$1)))&amp;"","")</f>
        <v/>
      </c>
      <c r="L8" s="17"/>
      <c r="M8" s="19" t="str">
        <f t="array" ref="M8">IF(ISERROR(IF(L8="","",L8/C8)),"",IF(L8="","",L8/C8))</f>
        <v/>
      </c>
      <c r="N8" s="18">
        <f t="array" aca="1" ref="N8" ca="1">IF(B8="","",IF(N8="",NOW(),N8))</f>
        <v>44328.64307928241</v>
      </c>
    </row>
    <row r="9" spans="1:14">
      <c r="B9" s="17" t="s">
        <v>198</v>
      </c>
      <c r="C9" s="17">
        <v>232</v>
      </c>
      <c r="D9" s="19">
        <f t="shared" si="0"/>
        <v>1</v>
      </c>
      <c r="E9" s="17" t="str">
        <f t="array" ref="E9">IFERROR(INDEX(数据结构!$E:$E,SMALL(IF(数据结构!$B$5:$B$68=$B9,ROW($5:$68)),ROW($A$1)))&amp;"","")</f>
        <v>微苦</v>
      </c>
      <c r="F9" s="17">
        <v>167</v>
      </c>
      <c r="G9" s="19">
        <f t="array" ref="G9">IF(ISERROR(IF(F9="","",F9/C9)),"",IF(F9="","",F9/C9))</f>
        <v>0.71982758620689657</v>
      </c>
      <c r="H9" s="17" t="str">
        <f t="array" ref="H9">IFERROR(INDEX(数据结构!$F:$F,SMALL(IF(数据结构!$B$5:$B$68=$B9,ROW($5:$68)),ROW($A$1)))&amp;"","")</f>
        <v>超苦</v>
      </c>
      <c r="I9" s="17">
        <v>65</v>
      </c>
      <c r="J9" s="19">
        <f t="array" ref="J9">IF(ISERROR(IF(I9="","",I9/C9)),"",IF(I9="","",I9/C9))</f>
        <v>0.28017241379310343</v>
      </c>
      <c r="K9" s="17" t="str">
        <f t="array" ref="K9">IFERROR(INDEX(数据结构!$G:$G,SMALL(IF(数据结构!$B$5:$B$68=$B9,ROW($5:$68)),ROW($A$1)))&amp;"","")</f>
        <v/>
      </c>
      <c r="L9" s="17"/>
      <c r="M9" s="19" t="str">
        <f t="array" ref="M9">IF(ISERROR(IF(L9="","",L9/C9)),"",IF(L9="","",L9/C9))</f>
        <v/>
      </c>
      <c r="N9" s="18">
        <f t="array" aca="1" ref="N9" ca="1">IF(B9="","",IF(N9="",NOW(),N9))</f>
        <v>44328.643105439813</v>
      </c>
    </row>
    <row r="10" spans="1:14">
      <c r="B10" s="17" t="s">
        <v>204</v>
      </c>
      <c r="C10" s="17">
        <v>430</v>
      </c>
      <c r="D10" s="19">
        <f t="shared" si="0"/>
        <v>1</v>
      </c>
      <c r="E10" s="17" t="str">
        <f t="array" ref="E10">IFERROR(INDEX(数据结构!$E:$E,SMALL(IF(数据结构!$B$5:$B$68=$B10,ROW($5:$68)),ROW($A$1)))&amp;"","")</f>
        <v>微辣</v>
      </c>
      <c r="F10" s="17">
        <v>297</v>
      </c>
      <c r="G10" s="19">
        <f t="array" ref="G10">IF(ISERROR(IF(F10="","",F10/C10)),"",IF(F10="","",F10/C10))</f>
        <v>0.69069767441860463</v>
      </c>
      <c r="H10" s="17" t="str">
        <f t="array" ref="H10">IFERROR(INDEX(数据结构!$F:$F,SMALL(IF(数据结构!$B$5:$B$68=$B10,ROW($5:$68)),ROW($A$1)))&amp;"","")</f>
        <v>超辣</v>
      </c>
      <c r="I10" s="17">
        <v>133</v>
      </c>
      <c r="J10" s="19">
        <f t="array" ref="J10">IF(ISERROR(IF(I10="","",I10/C10)),"",IF(I10="","",I10/C10))</f>
        <v>0.30930232558139537</v>
      </c>
      <c r="K10" s="17" t="str">
        <f t="array" ref="K10">IFERROR(INDEX(数据结构!$G:$G,SMALL(IF(数据结构!$B$5:$B$68=$B10,ROW($5:$68)),ROW($A$1)))&amp;"","")</f>
        <v/>
      </c>
      <c r="L10" s="17"/>
      <c r="M10" s="19" t="str">
        <f t="array" ref="M10">IF(ISERROR(IF(L10="","",L10/C10)),"",IF(L10="","",L10/C10))</f>
        <v/>
      </c>
      <c r="N10" s="18">
        <f t="array" aca="1" ref="N10" ca="1">IF(B10="","",IF(N10="",NOW(),N10))</f>
        <v>44328.647927430553</v>
      </c>
    </row>
    <row r="11" spans="1:14">
      <c r="B11" s="17" t="s">
        <v>4</v>
      </c>
      <c r="C11" s="17">
        <v>220</v>
      </c>
      <c r="D11" s="19">
        <f t="shared" si="0"/>
        <v>1</v>
      </c>
      <c r="E11" s="17" t="str">
        <f t="array" ref="E11">IFERROR(INDEX(数据结构!$E:$E,SMALL(IF(数据结构!$B$5:$B$68=$B11,ROW($5:$68)),ROW($A$1)))&amp;"","")</f>
        <v>微甜</v>
      </c>
      <c r="F11" s="17">
        <v>165</v>
      </c>
      <c r="G11" s="19">
        <f t="array" ref="G11">IF(ISERROR(IF(F11="","",F11/C11)),"",IF(F11="","",F11/C11))</f>
        <v>0.75</v>
      </c>
      <c r="H11" s="17" t="str">
        <f t="array" ref="H11">IFERROR(INDEX(数据结构!$F:$F,SMALL(IF(数据结构!$B$5:$B$68=$B11,ROW($5:$68)),ROW($A$1)))&amp;"","")</f>
        <v>超甜</v>
      </c>
      <c r="I11" s="17">
        <v>55</v>
      </c>
      <c r="J11" s="19">
        <f t="array" ref="J11">IF(ISERROR(IF(I11="","",I11/C11)),"",IF(I11="","",I11/C11))</f>
        <v>0.25</v>
      </c>
      <c r="K11" s="17" t="str">
        <f t="array" ref="K11">IFERROR(INDEX(数据结构!$G:$G,SMALL(IF(数据结构!$B$5:$B$68=$B11,ROW($5:$68)),ROW($A$1)))&amp;"","")</f>
        <v/>
      </c>
      <c r="L11" s="17"/>
      <c r="M11" s="19" t="str">
        <f t="array" ref="M11">IF(ISERROR(IF(L11="","",L11/C11)),"",IF(L11="","",L11/C11))</f>
        <v/>
      </c>
      <c r="N11" s="18">
        <f t="array" aca="1" ref="N11" ca="1">IF(B11="","",IF(N11="",NOW(),N11))</f>
        <v>44328.647981365742</v>
      </c>
    </row>
    <row r="12" spans="1:14">
      <c r="B12" s="17" t="s">
        <v>198</v>
      </c>
      <c r="C12" s="17">
        <v>221</v>
      </c>
      <c r="D12" s="19">
        <f t="shared" si="0"/>
        <v>1</v>
      </c>
      <c r="E12" s="17" t="str">
        <f t="array" ref="E12">IFERROR(INDEX(数据结构!$E:$E,SMALL(IF(数据结构!$B$5:$B$68=$B12,ROW($5:$68)),ROW($A$1)))&amp;"","")</f>
        <v>微苦</v>
      </c>
      <c r="F12" s="17">
        <v>144</v>
      </c>
      <c r="G12" s="19">
        <f t="array" ref="G12">IF(ISERROR(IF(F12="","",F12/C12)),"",IF(F12="","",F12/C12))</f>
        <v>0.65158371040723984</v>
      </c>
      <c r="H12" s="17" t="str">
        <f t="array" ref="H12">IFERROR(INDEX(数据结构!$F:$F,SMALL(IF(数据结构!$B$5:$B$68=$B12,ROW($5:$68)),ROW($A$1)))&amp;"","")</f>
        <v>超苦</v>
      </c>
      <c r="I12" s="17">
        <v>77</v>
      </c>
      <c r="J12" s="19">
        <f t="array" ref="J12">IF(ISERROR(IF(I12="","",I12/C12)),"",IF(I12="","",I12/C12))</f>
        <v>0.34841628959276016</v>
      </c>
      <c r="K12" s="17" t="str">
        <f t="array" ref="K12">IFERROR(INDEX(数据结构!$G:$G,SMALL(IF(数据结构!$B$5:$B$68=$B12,ROW($5:$68)),ROW($A$1)))&amp;"","")</f>
        <v/>
      </c>
      <c r="L12" s="17"/>
      <c r="M12" s="19" t="str">
        <f t="array" ref="M12">IF(ISERROR(IF(L12="","",L12/C12)),"",IF(L12="","",L12/C12))</f>
        <v/>
      </c>
      <c r="N12" s="18">
        <f t="array" aca="1" ref="N12" ca="1">IF(B12="","",IF(N12="",NOW(),N12))</f>
        <v>44328.648021643516</v>
      </c>
    </row>
    <row r="13" spans="1:14">
      <c r="B13" s="17" t="s">
        <v>204</v>
      </c>
      <c r="C13" s="17">
        <v>792</v>
      </c>
      <c r="D13" s="19">
        <f t="shared" si="0"/>
        <v>1</v>
      </c>
      <c r="E13" s="17" t="str">
        <f t="array" ref="E13">IFERROR(INDEX(数据结构!$E:$E,SMALL(IF(数据结构!$B$5:$B$68=$B13,ROW($5:$68)),ROW($A$1)))&amp;"","")</f>
        <v>微辣</v>
      </c>
      <c r="F13" s="17">
        <v>550</v>
      </c>
      <c r="G13" s="19">
        <f t="array" ref="G13">IF(ISERROR(IF(F13="","",F13/C13)),"",IF(F13="","",F13/C13))</f>
        <v>0.69444444444444442</v>
      </c>
      <c r="H13" s="17" t="str">
        <f t="array" ref="H13">IFERROR(INDEX(数据结构!$F:$F,SMALL(IF(数据结构!$B$5:$B$68=$B13,ROW($5:$68)),ROW($A$1)))&amp;"","")</f>
        <v>超辣</v>
      </c>
      <c r="I13" s="17">
        <v>242</v>
      </c>
      <c r="J13" s="19">
        <f t="array" ref="J13">IF(ISERROR(IF(I13="","",I13/C13)),"",IF(I13="","",I13/C13))</f>
        <v>0.30555555555555558</v>
      </c>
      <c r="K13" s="17" t="str">
        <f t="array" ref="K13">IFERROR(INDEX(数据结构!$G:$G,SMALL(IF(数据结构!$B$5:$B$68=$B13,ROW($5:$68)),ROW($A$1)))&amp;"","")</f>
        <v/>
      </c>
      <c r="L13" s="17"/>
      <c r="M13" s="19" t="str">
        <f t="array" ref="M13">IF(ISERROR(IF(L13="","",L13/C13)),"",IF(L13="","",L13/C13))</f>
        <v/>
      </c>
      <c r="N13" s="18">
        <f t="array" aca="1" ref="N13" ca="1">IF(B13="","",IF(N13="",NOW(),N13))</f>
        <v>44330.628147453703</v>
      </c>
    </row>
    <row r="14" spans="1:14">
      <c r="B14" s="17" t="s">
        <v>4</v>
      </c>
      <c r="C14" s="17">
        <v>403</v>
      </c>
      <c r="D14" s="19">
        <f t="shared" si="0"/>
        <v>1</v>
      </c>
      <c r="E14" s="17" t="str">
        <f t="array" ref="E14">IFERROR(INDEX(数据结构!$E:$E,SMALL(IF(数据结构!$B$5:$B$68=$B14,ROW($5:$68)),ROW($A$1)))&amp;"","")</f>
        <v>微甜</v>
      </c>
      <c r="F14" s="17">
        <v>290</v>
      </c>
      <c r="G14" s="19">
        <f t="array" ref="G14">IF(ISERROR(IF(F14="","",F14/C14)),"",IF(F14="","",F14/C14))</f>
        <v>0.71960297766749381</v>
      </c>
      <c r="H14" s="17" t="str">
        <f t="array" ref="H14">IFERROR(INDEX(数据结构!$F:$F,SMALL(IF(数据结构!$B$5:$B$68=$B14,ROW($5:$68)),ROW($A$1)))&amp;"","")</f>
        <v>超甜</v>
      </c>
      <c r="I14" s="17">
        <v>113</v>
      </c>
      <c r="J14" s="19">
        <f t="array" ref="J14">IF(ISERROR(IF(I14="","",I14/C14)),"",IF(I14="","",I14/C14))</f>
        <v>0.28039702233250619</v>
      </c>
      <c r="K14" s="17" t="str">
        <f t="array" ref="K14">IFERROR(INDEX(数据结构!$G:$G,SMALL(IF(数据结构!$B$5:$B$68=$B14,ROW($5:$68)),ROW($A$1)))&amp;"","")</f>
        <v/>
      </c>
      <c r="L14" s="17"/>
      <c r="M14" s="19" t="str">
        <f t="array" ref="M14">IF(ISERROR(IF(L14="","",L14/C14)),"",IF(L14="","",L14/C14))</f>
        <v/>
      </c>
      <c r="N14" s="18">
        <f t="array" aca="1" ref="N14" ca="1">IF(B14="","",IF(N14="",NOW(),N14))</f>
        <v>44330.628174652775</v>
      </c>
    </row>
    <row r="15" spans="1:14">
      <c r="B15" s="17" t="s">
        <v>198</v>
      </c>
      <c r="C15" s="17">
        <v>270</v>
      </c>
      <c r="D15" s="19">
        <f t="shared" si="0"/>
        <v>1</v>
      </c>
      <c r="E15" s="17" t="str">
        <f t="array" ref="E15">IFERROR(INDEX(数据结构!$E:$E,SMALL(IF(数据结构!$B$5:$B$68=$B15,ROW($5:$68)),ROW($A$1)))&amp;"","")</f>
        <v>微苦</v>
      </c>
      <c r="F15" s="17">
        <v>201</v>
      </c>
      <c r="G15" s="19">
        <f t="array" ref="G15">IF(ISERROR(IF(F15="","",F15/C15)),"",IF(F15="","",F15/C15))</f>
        <v>0.74444444444444446</v>
      </c>
      <c r="H15" s="17" t="str">
        <f t="array" ref="H15">IFERROR(INDEX(数据结构!$F:$F,SMALL(IF(数据结构!$B$5:$B$68=$B15,ROW($5:$68)),ROW($A$1)))&amp;"","")</f>
        <v>超苦</v>
      </c>
      <c r="I15" s="17">
        <v>69</v>
      </c>
      <c r="J15" s="19">
        <f t="array" ref="J15">IF(ISERROR(IF(I15="","",I15/C15)),"",IF(I15="","",I15/C15))</f>
        <v>0.25555555555555554</v>
      </c>
      <c r="K15" s="17" t="str">
        <f t="array" ref="K15">IFERROR(INDEX(数据结构!$G:$G,SMALL(IF(数据结构!$B$5:$B$68=$B15,ROW($5:$68)),ROW($A$1)))&amp;"","")</f>
        <v/>
      </c>
      <c r="L15" s="17"/>
      <c r="M15" s="19" t="str">
        <f t="array" ref="M15">IF(ISERROR(IF(L15="","",L15/C15)),"",IF(L15="","",L15/C15))</f>
        <v/>
      </c>
      <c r="N15" s="18">
        <f t="array" aca="1" ref="N15" ca="1">IF(B15="","",IF(N15="",NOW(),N15))</f>
        <v>44330.628221180552</v>
      </c>
    </row>
    <row r="16" spans="1:14">
      <c r="B16" s="17" t="s">
        <v>4</v>
      </c>
      <c r="C16" s="17">
        <v>712</v>
      </c>
      <c r="D16" s="19">
        <f t="shared" si="0"/>
        <v>1</v>
      </c>
      <c r="E16" s="17" t="str">
        <f t="array" ref="E16">IFERROR(INDEX(数据结构!$E:$E,SMALL(IF(数据结构!$B$5:$B$68=$B16,ROW($5:$68)),ROW($A$1)))&amp;"","")</f>
        <v>微甜</v>
      </c>
      <c r="F16" s="17">
        <v>468</v>
      </c>
      <c r="G16" s="19">
        <f t="array" ref="G16">IF(ISERROR(IF(F16="","",F16/C16)),"",IF(F16="","",F16/C16))</f>
        <v>0.65730337078651691</v>
      </c>
      <c r="H16" s="17" t="str">
        <f t="array" ref="H16">IFERROR(INDEX(数据结构!$F:$F,SMALL(IF(数据结构!$B$5:$B$68=$B16,ROW($5:$68)),ROW($A$1)))&amp;"","")</f>
        <v>超甜</v>
      </c>
      <c r="I16" s="17">
        <v>244</v>
      </c>
      <c r="J16" s="19">
        <f t="array" ref="J16">IF(ISERROR(IF(I16="","",I16/C16)),"",IF(I16="","",I16/C16))</f>
        <v>0.34269662921348315</v>
      </c>
      <c r="K16" s="17" t="str">
        <f t="array" ref="K16">IFERROR(INDEX(数据结构!$G:$G,SMALL(IF(数据结构!$B$5:$B$68=$B16,ROW($5:$68)),ROW($A$1)))&amp;"","")</f>
        <v/>
      </c>
      <c r="L16" s="17"/>
      <c r="M16" s="19" t="str">
        <f t="array" ref="M16">IF(ISERROR(IF(L16="","",L16/C16)),"",IF(L16="","",L16/C16))</f>
        <v/>
      </c>
      <c r="N16" s="18">
        <f t="array" aca="1" ref="N16" ca="1">IF(B16="","",IF(N16="",NOW(),N16))</f>
        <v>44331.546986921298</v>
      </c>
    </row>
    <row r="17" spans="2:14">
      <c r="B17" s="17" t="s">
        <v>198</v>
      </c>
      <c r="C17" s="17">
        <v>687</v>
      </c>
      <c r="D17" s="19">
        <f t="shared" si="0"/>
        <v>1</v>
      </c>
      <c r="E17" s="17" t="str">
        <f t="array" ref="E17">IFERROR(INDEX(数据结构!$E:$E,SMALL(IF(数据结构!$B$5:$B$68=$B17,ROW($5:$68)),ROW($A$1)))&amp;"","")</f>
        <v>微苦</v>
      </c>
      <c r="F17" s="17">
        <v>460</v>
      </c>
      <c r="G17" s="19">
        <f t="array" ref="G17">IF(ISERROR(IF(F17="","",F17/C17)),"",IF(F17="","",F17/C17))</f>
        <v>0.66957787481804953</v>
      </c>
      <c r="H17" s="17" t="str">
        <f t="array" ref="H17">IFERROR(INDEX(数据结构!$F:$F,SMALL(IF(数据结构!$B$5:$B$68=$B17,ROW($5:$68)),ROW($A$1)))&amp;"","")</f>
        <v>超苦</v>
      </c>
      <c r="I17" s="17">
        <v>227</v>
      </c>
      <c r="J17" s="19">
        <f t="array" ref="J17">IF(ISERROR(IF(I17="","",I17/C17)),"",IF(I17="","",I17/C17))</f>
        <v>0.33042212518195052</v>
      </c>
      <c r="K17" s="17" t="str">
        <f t="array" ref="K17">IFERROR(INDEX(数据结构!$G:$G,SMALL(IF(数据结构!$B$5:$B$68=$B17,ROW($5:$68)),ROW($A$1)))&amp;"","")</f>
        <v/>
      </c>
      <c r="L17" s="17"/>
      <c r="M17" s="19" t="str">
        <f t="array" ref="M17">IF(ISERROR(IF(L17="","",L17/C17)),"",IF(L17="","",L17/C17))</f>
        <v/>
      </c>
      <c r="N17" s="18">
        <f t="array" aca="1" ref="N17" ca="1">IF(B17="","",IF(N17="",NOW(),N17))</f>
        <v>44331.547023842591</v>
      </c>
    </row>
    <row r="18" spans="2:14">
      <c r="B18" s="17" t="s">
        <v>204</v>
      </c>
      <c r="C18" s="17">
        <v>1409</v>
      </c>
      <c r="D18" s="19">
        <f t="shared" si="0"/>
        <v>1</v>
      </c>
      <c r="E18" s="17" t="str">
        <f t="array" ref="E18">IFERROR(INDEX(数据结构!$E:$E,SMALL(IF(数据结构!$B$5:$B$68=$B18,ROW($5:$68)),ROW($A$1)))&amp;"","")</f>
        <v>微辣</v>
      </c>
      <c r="F18" s="17">
        <v>991</v>
      </c>
      <c r="G18" s="19">
        <f t="array" ref="G18">IF(ISERROR(IF(F18="","",F18/C18)),"",IF(F18="","",F18/C18))</f>
        <v>0.70333569907735982</v>
      </c>
      <c r="H18" s="17" t="str">
        <f t="array" ref="H18">IFERROR(INDEX(数据结构!$F:$F,SMALL(IF(数据结构!$B$5:$B$68=$B18,ROW($5:$68)),ROW($A$1)))&amp;"","")</f>
        <v>超辣</v>
      </c>
      <c r="I18" s="17">
        <v>418</v>
      </c>
      <c r="J18" s="19">
        <f t="array" ref="J18">IF(ISERROR(IF(I18="","",I18/C18)),"",IF(I18="","",I18/C18))</f>
        <v>0.29666430092264018</v>
      </c>
      <c r="K18" s="17" t="str">
        <f t="array" ref="K18">IFERROR(INDEX(数据结构!$G:$G,SMALL(IF(数据结构!$B$5:$B$68=$B18,ROW($5:$68)),ROW($A$1)))&amp;"","")</f>
        <v/>
      </c>
      <c r="L18" s="17"/>
      <c r="M18" s="19" t="str">
        <f t="array" ref="M18">IF(ISERROR(IF(L18="","",L18/C18)),"",IF(L18="","",L18/C18))</f>
        <v/>
      </c>
      <c r="N18" s="18">
        <f t="array" aca="1" ref="N18" ca="1">IF(B18="","",IF(N18="",NOW(),N18))</f>
        <v>44332.223728472221</v>
      </c>
    </row>
    <row r="19" spans="2:14">
      <c r="B19" s="17" t="s">
        <v>204</v>
      </c>
      <c r="C19" s="17">
        <v>1369</v>
      </c>
      <c r="D19" s="19">
        <f t="shared" si="0"/>
        <v>1</v>
      </c>
      <c r="E19" s="17" t="str">
        <f t="array" ref="E19">IFERROR(INDEX(数据结构!$E:$E,SMALL(IF(数据结构!$B$5:$B$68=$B19,ROW($5:$68)),ROW($A$1)))&amp;"","")</f>
        <v>微辣</v>
      </c>
      <c r="F19" s="17">
        <v>960</v>
      </c>
      <c r="G19" s="19">
        <f t="array" ref="G19">IF(ISERROR(IF(F19="","",F19/C19)),"",IF(F19="","",F19/C19))</f>
        <v>0.70124178232286338</v>
      </c>
      <c r="H19" s="17" t="str">
        <f t="array" ref="H19">IFERROR(INDEX(数据结构!$F:$F,SMALL(IF(数据结构!$B$5:$B$68=$B19,ROW($5:$68)),ROW($A$1)))&amp;"","")</f>
        <v>超辣</v>
      </c>
      <c r="I19" s="17">
        <v>409</v>
      </c>
      <c r="J19" s="19">
        <f t="array" ref="J19">IF(ISERROR(IF(I19="","",I19/C19)),"",IF(I19="","",I19/C19))</f>
        <v>0.29875821767713662</v>
      </c>
      <c r="K19" s="17" t="str">
        <f t="array" ref="K19">IFERROR(INDEX(数据结构!$G:$G,SMALL(IF(数据结构!$B$5:$B$68=$B19,ROW($5:$68)),ROW($A$1)))&amp;"","")</f>
        <v/>
      </c>
      <c r="L19" s="17"/>
      <c r="M19" s="19" t="str">
        <f t="array" ref="M19">IF(ISERROR(IF(L19="","",L19/C19)),"",IF(L19="","",L19/C19))</f>
        <v/>
      </c>
      <c r="N19" s="18">
        <f t="array" aca="1" ref="N19" ca="1">IF(B19="","",IF(N19="",NOW(),N19))</f>
        <v>44333.024094328706</v>
      </c>
    </row>
    <row r="20" spans="2:14">
      <c r="B20" s="17" t="s">
        <v>4</v>
      </c>
      <c r="C20" s="17">
        <v>726</v>
      </c>
      <c r="D20" s="19">
        <f t="shared" si="0"/>
        <v>1</v>
      </c>
      <c r="E20" s="17" t="str">
        <f t="array" ref="E20">IFERROR(INDEX(数据结构!$E:$E,SMALL(IF(数据结构!$B$5:$B$68=$B20,ROW($5:$68)),ROW($A$1)))&amp;"","")</f>
        <v>微甜</v>
      </c>
      <c r="F20" s="17">
        <v>515</v>
      </c>
      <c r="G20" s="19">
        <f t="array" ref="G20">IF(ISERROR(IF(F20="","",F20/C20)),"",IF(F20="","",F20/C20))</f>
        <v>0.70936639118457301</v>
      </c>
      <c r="H20" s="17" t="str">
        <f t="array" ref="H20">IFERROR(INDEX(数据结构!$F:$F,SMALL(IF(数据结构!$B$5:$B$68=$B20,ROW($5:$68)),ROW($A$1)))&amp;"","")</f>
        <v>超甜</v>
      </c>
      <c r="I20" s="17">
        <v>211</v>
      </c>
      <c r="J20" s="19">
        <f t="array" ref="J20">IF(ISERROR(IF(I20="","",I20/C20)),"",IF(I20="","",I20/C20))</f>
        <v>0.29063360881542699</v>
      </c>
      <c r="K20" s="17" t="str">
        <f t="array" ref="K20">IFERROR(INDEX(数据结构!$G:$G,SMALL(IF(数据结构!$B$5:$B$68=$B20,ROW($5:$68)),ROW($A$1)))&amp;"","")</f>
        <v/>
      </c>
      <c r="L20" s="17"/>
      <c r="M20" s="19" t="str">
        <f t="array" ref="M20">IF(ISERROR(IF(L20="","",L20/C20)),"",IF(L20="","",L20/C20))</f>
        <v/>
      </c>
      <c r="N20" s="18">
        <f t="array" aca="1" ref="N20" ca="1">IF(B20="","",IF(N20="",NOW(),N20))</f>
        <v>44333.933988773148</v>
      </c>
    </row>
    <row r="21" spans="2:14">
      <c r="B21" s="17" t="s">
        <v>198</v>
      </c>
      <c r="C21" s="17">
        <v>706</v>
      </c>
      <c r="D21" s="19">
        <f t="shared" si="0"/>
        <v>1</v>
      </c>
      <c r="E21" s="17" t="str">
        <f t="array" ref="E21">IFERROR(INDEX(数据结构!$E:$E,SMALL(IF(数据结构!$B$5:$B$68=$B21,ROW($5:$68)),ROW($A$1)))&amp;"","")</f>
        <v>微苦</v>
      </c>
      <c r="F21" s="17">
        <v>484</v>
      </c>
      <c r="G21" s="19">
        <f t="array" ref="G21">IF(ISERROR(IF(F21="","",F21/C21)),"",IF(F21="","",F21/C21))</f>
        <v>0.68555240793201133</v>
      </c>
      <c r="H21" s="17" t="str">
        <f t="array" ref="H21">IFERROR(INDEX(数据结构!$F:$F,SMALL(IF(数据结构!$B$5:$B$68=$B21,ROW($5:$68)),ROW($A$1)))&amp;"","")</f>
        <v>超苦</v>
      </c>
      <c r="I21" s="17">
        <v>222</v>
      </c>
      <c r="J21" s="19">
        <f t="array" ref="J21">IF(ISERROR(IF(I21="","",I21/C21)),"",IF(I21="","",I21/C21))</f>
        <v>0.31444759206798867</v>
      </c>
      <c r="K21" s="17" t="str">
        <f t="array" ref="K21">IFERROR(INDEX(数据结构!$G:$G,SMALL(IF(数据结构!$B$5:$B$68=$B21,ROW($5:$68)),ROW($A$1)))&amp;"","")</f>
        <v/>
      </c>
      <c r="L21" s="17"/>
      <c r="M21" s="19" t="str">
        <f t="array" ref="M21">IF(ISERROR(IF(L21="","",L21/C21)),"",IF(L21="","",L21/C21))</f>
        <v/>
      </c>
      <c r="N21" s="18">
        <f t="array" aca="1" ref="N21" ca="1">IF(B21="","",IF(N21="",NOW(),N21))</f>
        <v>44333.935564583335</v>
      </c>
    </row>
    <row r="22" spans="2:14">
      <c r="B22" s="17" t="s">
        <v>4</v>
      </c>
      <c r="C22" s="17">
        <v>689</v>
      </c>
      <c r="D22" s="19">
        <f t="shared" si="0"/>
        <v>1</v>
      </c>
      <c r="E22" s="17" t="str">
        <f t="array" ref="E22">IFERROR(INDEX(数据结构!$E:$E,SMALL(IF(数据结构!$B$5:$B$68=$B22,ROW($5:$68)),ROW($A$1)))&amp;"","")</f>
        <v>微甜</v>
      </c>
      <c r="F22" s="17">
        <v>480</v>
      </c>
      <c r="G22" s="19">
        <f t="array" ref="G22">IF(ISERROR(IF(F22="","",F22/C22)),"",IF(F22="","",F22/C22))</f>
        <v>0.69666182873730043</v>
      </c>
      <c r="H22" s="17" t="str">
        <f t="array" ref="H22">IFERROR(INDEX(数据结构!$F:$F,SMALL(IF(数据结构!$B$5:$B$68=$B22,ROW($5:$68)),ROW($A$1)))&amp;"","")</f>
        <v>超甜</v>
      </c>
      <c r="I22" s="17">
        <v>209</v>
      </c>
      <c r="J22" s="19">
        <f t="array" ref="J22">IF(ISERROR(IF(I22="","",I22/C22)),"",IF(I22="","",I22/C22))</f>
        <v>0.30333817126269957</v>
      </c>
      <c r="K22" s="17" t="str">
        <f t="array" ref="K22">IFERROR(INDEX(数据结构!$G:$G,SMALL(IF(数据结构!$B$5:$B$68=$B22,ROW($5:$68)),ROW($A$1)))&amp;"","")</f>
        <v/>
      </c>
      <c r="L22" s="17"/>
      <c r="M22" s="19" t="str">
        <f t="array" ref="M22">IF(ISERROR(IF(L22="","",L22/C22)),"",IF(L22="","",L22/C22))</f>
        <v/>
      </c>
      <c r="N22" s="18">
        <f t="array" aca="1" ref="N22" ca="1">IF(B22="","",IF(N22="",NOW(),N22))</f>
        <v>44335.043007870372</v>
      </c>
    </row>
    <row r="23" spans="2:14">
      <c r="B23" s="17" t="s">
        <v>198</v>
      </c>
      <c r="C23" s="17">
        <v>688</v>
      </c>
      <c r="D23" s="19">
        <f t="shared" si="0"/>
        <v>1</v>
      </c>
      <c r="E23" s="17" t="str">
        <f t="array" ref="E23">IFERROR(INDEX(数据结构!$E:$E,SMALL(IF(数据结构!$B$5:$B$68=$B23,ROW($5:$68)),ROW($A$1)))&amp;"","")</f>
        <v>微苦</v>
      </c>
      <c r="F23" s="17">
        <v>485</v>
      </c>
      <c r="G23" s="19">
        <f t="array" ref="G23">IF(ISERROR(IF(F23="","",F23/C23)),"",IF(F23="","",F23/C23))</f>
        <v>0.70494186046511631</v>
      </c>
      <c r="H23" s="17" t="str">
        <f t="array" ref="H23">IFERROR(INDEX(数据结构!$F:$F,SMALL(IF(数据结构!$B$5:$B$68=$B23,ROW($5:$68)),ROW($A$1)))&amp;"","")</f>
        <v>超苦</v>
      </c>
      <c r="I23" s="17">
        <v>203</v>
      </c>
      <c r="J23" s="19">
        <f t="array" ref="J23">IF(ISERROR(IF(I23="","",I23/C23)),"",IF(I23="","",I23/C23))</f>
        <v>0.29505813953488375</v>
      </c>
      <c r="K23" s="17" t="str">
        <f t="array" ref="K23">IFERROR(INDEX(数据结构!$G:$G,SMALL(IF(数据结构!$B$5:$B$68=$B23,ROW($5:$68)),ROW($A$1)))&amp;"","")</f>
        <v/>
      </c>
      <c r="L23" s="17"/>
      <c r="M23" s="19" t="str">
        <f t="array" ref="M23">IF(ISERROR(IF(L23="","",L23/C23)),"",IF(L23="","",L23/C23))</f>
        <v/>
      </c>
      <c r="N23" s="18">
        <f t="array" aca="1" ref="N23" ca="1">IF(B23="","",IF(N23="",NOW(),N23))</f>
        <v>44335.044370138887</v>
      </c>
    </row>
    <row r="24" spans="2:14">
      <c r="B24" s="17" t="s">
        <v>204</v>
      </c>
      <c r="C24" s="17">
        <v>693</v>
      </c>
      <c r="D24" s="19">
        <f t="shared" si="0"/>
        <v>1</v>
      </c>
      <c r="E24" s="17" t="str">
        <f t="array" ref="E24">IFERROR(INDEX(数据结构!$E:$E,SMALL(IF(数据结构!$B$5:$B$68=$B24,ROW($5:$68)),ROW($A$1)))&amp;"","")</f>
        <v>微辣</v>
      </c>
      <c r="F24" s="17">
        <v>486</v>
      </c>
      <c r="G24" s="19">
        <f t="array" ref="G24">IF(ISERROR(IF(F24="","",F24/C24)),"",IF(F24="","",F24/C24))</f>
        <v>0.70129870129870131</v>
      </c>
      <c r="H24" s="17" t="str">
        <f t="array" ref="H24">IFERROR(INDEX(数据结构!$F:$F,SMALL(IF(数据结构!$B$5:$B$68=$B24,ROW($5:$68)),ROW($A$1)))&amp;"","")</f>
        <v>超辣</v>
      </c>
      <c r="I24" s="17">
        <v>207</v>
      </c>
      <c r="J24" s="19">
        <f t="array" ref="J24">IF(ISERROR(IF(I24="","",I24/C24)),"",IF(I24="","",I24/C24))</f>
        <v>0.29870129870129869</v>
      </c>
      <c r="K24" s="17" t="str">
        <f t="array" ref="K24">IFERROR(INDEX(数据结构!$G:$G,SMALL(IF(数据结构!$B$5:$B$68=$B24,ROW($5:$68)),ROW($A$1)))&amp;"","")</f>
        <v/>
      </c>
      <c r="L24" s="17"/>
      <c r="M24" s="19" t="str">
        <f t="array" ref="M24">IF(ISERROR(IF(L24="","",L24/C24)),"",IF(L24="","",L24/C24))</f>
        <v/>
      </c>
      <c r="N24" s="18">
        <f t="array" aca="1" ref="N24" ca="1">IF(B24="","",IF(N24="",NOW(),N24))</f>
        <v>44335.08797847222</v>
      </c>
    </row>
    <row r="25" spans="2:14">
      <c r="B25" s="17" t="s">
        <v>204</v>
      </c>
      <c r="C25" s="17">
        <v>692</v>
      </c>
      <c r="D25" s="19">
        <f t="shared" si="0"/>
        <v>1</v>
      </c>
      <c r="E25" s="17" t="str">
        <f t="array" ref="E25">IFERROR(INDEX(数据结构!$E:$E,SMALL(IF(数据结构!$B$5:$B$68=$B25,ROW($5:$68)),ROW($A$1)))&amp;"","")</f>
        <v>微辣</v>
      </c>
      <c r="F25" s="17">
        <v>499</v>
      </c>
      <c r="G25" s="19">
        <f t="array" ref="G25">IF(ISERROR(IF(F25="","",F25/C25)),"",IF(F25="","",F25/C25))</f>
        <v>0.72109826589595372</v>
      </c>
      <c r="H25" s="17" t="str">
        <f t="array" ref="H25">IFERROR(INDEX(数据结构!$F:$F,SMALL(IF(数据结构!$B$5:$B$68=$B25,ROW($5:$68)),ROW($A$1)))&amp;"","")</f>
        <v>超辣</v>
      </c>
      <c r="I25" s="17">
        <v>193</v>
      </c>
      <c r="J25" s="19">
        <f t="array" ref="J25">IF(ISERROR(IF(I25="","",I25/C25)),"",IF(I25="","",I25/C25))</f>
        <v>0.27890173410404623</v>
      </c>
      <c r="K25" s="17" t="str">
        <f t="array" ref="K25">IFERROR(INDEX(数据结构!$G:$G,SMALL(IF(数据结构!$B$5:$B$68=$B25,ROW($5:$68)),ROW($A$1)))&amp;"","")</f>
        <v/>
      </c>
      <c r="L25" s="17"/>
      <c r="M25" s="19" t="str">
        <f t="array" ref="M25">IF(ISERROR(IF(L25="","",L25/C25)),"",IF(L25="","",L25/C25))</f>
        <v/>
      </c>
      <c r="N25" s="18">
        <f t="array" aca="1" ref="N25" ca="1">IF(B25="","",IF(N25="",NOW(),N25))</f>
        <v>44335.10734386574</v>
      </c>
    </row>
    <row r="26" spans="2:14">
      <c r="B26" s="17" t="s">
        <v>4</v>
      </c>
      <c r="C26" s="17">
        <v>718</v>
      </c>
      <c r="D26" s="19">
        <f t="shared" si="0"/>
        <v>1</v>
      </c>
      <c r="E26" s="17" t="str">
        <f t="array" ref="E26">IFERROR(INDEX(数据结构!$E:$E,SMALL(IF(数据结构!$B$5:$B$68=$B26,ROW($5:$68)),ROW($A$1)))&amp;"","")</f>
        <v>微甜</v>
      </c>
      <c r="F26" s="17">
        <v>503</v>
      </c>
      <c r="G26" s="19">
        <f t="array" ref="G26">IF(ISERROR(IF(F26="","",F26/C26)),"",IF(F26="","",F26/C26))</f>
        <v>0.70055710306406682</v>
      </c>
      <c r="H26" s="17" t="str">
        <f t="array" ref="H26">IFERROR(INDEX(数据结构!$F:$F,SMALL(IF(数据结构!$B$5:$B$68=$B26,ROW($5:$68)),ROW($A$1)))&amp;"","")</f>
        <v>超甜</v>
      </c>
      <c r="I26" s="17">
        <v>215</v>
      </c>
      <c r="J26" s="19">
        <f t="array" ref="J26">IF(ISERROR(IF(I26="","",I26/C26)),"",IF(I26="","",I26/C26))</f>
        <v>0.29944289693593312</v>
      </c>
      <c r="K26" s="17" t="str">
        <f t="array" ref="K26">IFERROR(INDEX(数据结构!$G:$G,SMALL(IF(数据结构!$B$5:$B$68=$B26,ROW($5:$68)),ROW($A$1)))&amp;"","")</f>
        <v/>
      </c>
      <c r="L26" s="17"/>
      <c r="M26" s="19" t="str">
        <f t="array" ref="M26">IF(ISERROR(IF(L26="","",L26/C26)),"",IF(L26="","",L26/C26))</f>
        <v/>
      </c>
      <c r="N26" s="18">
        <f t="array" aca="1" ref="N26" ca="1">IF(B26="","",IF(N26="",NOW(),N26))</f>
        <v>44337.114017824075</v>
      </c>
    </row>
    <row r="27" spans="2:14">
      <c r="B27" s="17" t="s">
        <v>198</v>
      </c>
      <c r="C27" s="17">
        <v>689</v>
      </c>
      <c r="D27" s="19">
        <f t="shared" si="0"/>
        <v>1</v>
      </c>
      <c r="E27" s="17" t="str">
        <f t="array" ref="E27">IFERROR(INDEX(数据结构!$E:$E,SMALL(IF(数据结构!$B$5:$B$68=$B27,ROW($5:$68)),ROW($A$1)))&amp;"","")</f>
        <v>微苦</v>
      </c>
      <c r="F27" s="17">
        <v>488</v>
      </c>
      <c r="G27" s="19">
        <f t="array" ref="G27">IF(ISERROR(IF(F27="","",F27/C27)),"",IF(F27="","",F27/C27))</f>
        <v>0.70827285921625549</v>
      </c>
      <c r="H27" s="17" t="str">
        <f t="array" ref="H27">IFERROR(INDEX(数据结构!$F:$F,SMALL(IF(数据结构!$B$5:$B$68=$B27,ROW($5:$68)),ROW($A$1)))&amp;"","")</f>
        <v>超苦</v>
      </c>
      <c r="I27" s="17">
        <v>201</v>
      </c>
      <c r="J27" s="19">
        <f t="array" ref="J27">IF(ISERROR(IF(I27="","",I27/C27)),"",IF(I27="","",I27/C27))</f>
        <v>0.29172714078374457</v>
      </c>
      <c r="K27" s="17" t="str">
        <f t="array" ref="K27">IFERROR(INDEX(数据结构!$G:$G,SMALL(IF(数据结构!$B$5:$B$68=$B27,ROW($5:$68)),ROW($A$1)))&amp;"","")</f>
        <v/>
      </c>
      <c r="L27" s="17"/>
      <c r="M27" s="19" t="str">
        <f t="array" ref="M27">IF(ISERROR(IF(L27="","",L27/C27)),"",IF(L27="","",L27/C27))</f>
        <v/>
      </c>
      <c r="N27" s="18">
        <f t="array" aca="1" ref="N27" ca="1">IF(B27="","",IF(N27="",NOW(),N27))</f>
        <v>44337.11488645833</v>
      </c>
    </row>
    <row r="28" spans="2:14">
      <c r="B28" s="17" t="s">
        <v>204</v>
      </c>
      <c r="C28" s="17">
        <v>1385</v>
      </c>
      <c r="D28" s="19">
        <f t="shared" si="0"/>
        <v>1</v>
      </c>
      <c r="E28" s="17" t="str">
        <f t="array" ref="E28">IFERROR(INDEX(数据结构!$E:$E,SMALL(IF(数据结构!$B$5:$B$68=$B28,ROW($5:$68)),ROW($A$1)))&amp;"","")</f>
        <v>微辣</v>
      </c>
      <c r="F28" s="17">
        <v>976</v>
      </c>
      <c r="G28" s="19">
        <f t="array" ref="G28">IF(ISERROR(IF(F28="","",F28/C28)),"",IF(F28="","",F28/C28))</f>
        <v>0.70469314079422385</v>
      </c>
      <c r="H28" s="17" t="str">
        <f t="array" ref="H28">IFERROR(INDEX(数据结构!$F:$F,SMALL(IF(数据结构!$B$5:$B$68=$B28,ROW($5:$68)),ROW($A$1)))&amp;"","")</f>
        <v>超辣</v>
      </c>
      <c r="I28" s="17">
        <v>409</v>
      </c>
      <c r="J28" s="19">
        <f t="array" ref="J28">IF(ISERROR(IF(I28="","",I28/C28)),"",IF(I28="","",I28/C28))</f>
        <v>0.29530685920577615</v>
      </c>
      <c r="K28" s="17" t="str">
        <f t="array" ref="K28">IFERROR(INDEX(数据结构!$G:$G,SMALL(IF(数据结构!$B$5:$B$68=$B28,ROW($5:$68)),ROW($A$1)))&amp;"","")</f>
        <v/>
      </c>
      <c r="L28" s="17"/>
      <c r="M28" s="19" t="str">
        <f t="array" ref="M28">IF(ISERROR(IF(L28="","",L28/C28)),"",IF(L28="","",L28/C28))</f>
        <v/>
      </c>
      <c r="N28" s="18">
        <f t="array" aca="1" ref="N28" ca="1">IF(B28="","",IF(N28="",NOW(),N28))</f>
        <v>44337.121253124998</v>
      </c>
    </row>
    <row r="29" spans="2:14">
      <c r="B29" s="17"/>
      <c r="C29" s="17"/>
      <c r="D29" s="19" t="str">
        <f t="shared" si="0"/>
        <v/>
      </c>
      <c r="E29" s="17" t="str">
        <f t="array" ref="E29">IFERROR(INDEX(数据结构!$E:$E,SMALL(IF(数据结构!$B$5:$B$68=$B29,ROW($5:$68)),ROW($A$1)))&amp;"","")</f>
        <v/>
      </c>
      <c r="F29" s="17"/>
      <c r="G29" s="19" t="str">
        <f t="array" ref="G29">IF(ISERROR(IF(F29="","",F29/C29)),"",IF(F29="","",F29/C29))</f>
        <v/>
      </c>
      <c r="H29" s="17" t="str">
        <f t="array" ref="H29">IFERROR(INDEX(数据结构!$F:$F,SMALL(IF(数据结构!$B$5:$B$68=$B29,ROW($5:$68)),ROW($A$1)))&amp;"","")</f>
        <v/>
      </c>
      <c r="I29" s="17"/>
      <c r="J29" s="19" t="str">
        <f t="array" ref="J29">IF(ISERROR(IF(I29="","",I29/C29)),"",IF(I29="","",I29/C29))</f>
        <v/>
      </c>
      <c r="K29" s="17" t="str">
        <f t="array" ref="K29">IFERROR(INDEX(数据结构!$G:$G,SMALL(IF(数据结构!$B$5:$B$68=$B29,ROW($5:$68)),ROW($A$1)))&amp;"","")</f>
        <v/>
      </c>
      <c r="L29" s="17"/>
      <c r="M29" s="19" t="str">
        <f t="array" ref="M29">IF(ISERROR(IF(L29="","",L29/C29)),"",IF(L29="","",L29/C29))</f>
        <v/>
      </c>
      <c r="N29" s="18" t="str">
        <f t="array" aca="1" ref="N29" ca="1">IF(B29="","",IF(N29="",NOW(),N29))</f>
        <v/>
      </c>
    </row>
    <row r="30" spans="2:14">
      <c r="B30" s="17"/>
      <c r="C30" s="17"/>
      <c r="D30" s="19" t="str">
        <f t="shared" si="0"/>
        <v/>
      </c>
      <c r="E30" s="17" t="str">
        <f t="array" ref="E30">IFERROR(INDEX(数据结构!$E:$E,SMALL(IF(数据结构!$B$5:$B$68=$B30,ROW($5:$68)),ROW($A$1)))&amp;"","")</f>
        <v/>
      </c>
      <c r="F30" s="17"/>
      <c r="G30" s="19" t="str">
        <f t="array" ref="G30">IF(ISERROR(IF(F30="","",F30/C30)),"",IF(F30="","",F30/C30))</f>
        <v/>
      </c>
      <c r="H30" s="17" t="str">
        <f t="array" ref="H30">IFERROR(INDEX(数据结构!$F:$F,SMALL(IF(数据结构!$B$5:$B$68=$B30,ROW($5:$68)),ROW($A$1)))&amp;"","")</f>
        <v/>
      </c>
      <c r="I30" s="17"/>
      <c r="J30" s="19" t="str">
        <f t="array" ref="J30">IF(ISERROR(IF(I30="","",I30/C30)),"",IF(I30="","",I30/C30))</f>
        <v/>
      </c>
      <c r="K30" s="17" t="str">
        <f t="array" ref="K30">IFERROR(INDEX(数据结构!$G:$G,SMALL(IF(数据结构!$B$5:$B$68=$B30,ROW($5:$68)),ROW($A$1)))&amp;"","")</f>
        <v/>
      </c>
      <c r="L30" s="17"/>
      <c r="M30" s="19" t="str">
        <f t="array" ref="M30">IF(ISERROR(IF(L30="","",L30/C30)),"",IF(L30="","",L30/C30))</f>
        <v/>
      </c>
      <c r="N30" s="18" t="str">
        <f t="array" aca="1" ref="N30" ca="1">IF(B30="","",IF(N30="",NOW(),N30))</f>
        <v/>
      </c>
    </row>
    <row r="31" spans="2:14">
      <c r="B31" s="17"/>
      <c r="C31" s="17"/>
      <c r="D31" s="19" t="str">
        <f t="shared" si="0"/>
        <v/>
      </c>
      <c r="E31" s="17" t="str">
        <f t="array" ref="E31">IFERROR(INDEX(数据结构!$E:$E,SMALL(IF(数据结构!$B$5:$B$68=$B31,ROW($5:$68)),ROW($A$1)))&amp;"","")</f>
        <v/>
      </c>
      <c r="F31" s="17"/>
      <c r="G31" s="19" t="str">
        <f t="array" ref="G31">IF(ISERROR(IF(F31="","",F31/C31)),"",IF(F31="","",F31/C31))</f>
        <v/>
      </c>
      <c r="H31" s="17" t="str">
        <f t="array" ref="H31">IFERROR(INDEX(数据结构!$F:$F,SMALL(IF(数据结构!$B$5:$B$68=$B31,ROW($5:$68)),ROW($A$1)))&amp;"","")</f>
        <v/>
      </c>
      <c r="I31" s="17"/>
      <c r="J31" s="19" t="str">
        <f t="array" ref="J31">IF(ISERROR(IF(I31="","",I31/C31)),"",IF(I31="","",I31/C31))</f>
        <v/>
      </c>
      <c r="K31" s="17" t="str">
        <f t="array" ref="K31">IFERROR(INDEX(数据结构!$G:$G,SMALL(IF(数据结构!$B$5:$B$68=$B31,ROW($5:$68)),ROW($A$1)))&amp;"","")</f>
        <v/>
      </c>
      <c r="L31" s="17"/>
      <c r="M31" s="19" t="str">
        <f t="array" ref="M31">IF(ISERROR(IF(L31="","",L31/C31)),"",IF(L31="","",L31/C31))</f>
        <v/>
      </c>
      <c r="N31" s="18" t="str">
        <f t="array" aca="1" ref="N31" ca="1">IF(B31="","",IF(N31="",NOW(),N31))</f>
        <v/>
      </c>
    </row>
    <row r="32" spans="2:14">
      <c r="B32" s="17"/>
      <c r="C32" s="17"/>
      <c r="D32" s="19" t="str">
        <f t="shared" si="0"/>
        <v/>
      </c>
      <c r="E32" s="17" t="str">
        <f t="array" ref="E32">IFERROR(INDEX(数据结构!$E:$E,SMALL(IF(数据结构!$B$5:$B$68=$B32,ROW($5:$68)),ROW($A$1)))&amp;"","")</f>
        <v/>
      </c>
      <c r="F32" s="17"/>
      <c r="G32" s="19" t="str">
        <f t="array" ref="G32">IF(ISERROR(IF(F32="","",F32/C32)),"",IF(F32="","",F32/C32))</f>
        <v/>
      </c>
      <c r="H32" s="17" t="str">
        <f t="array" ref="H32">IFERROR(INDEX(数据结构!$F:$F,SMALL(IF(数据结构!$B$5:$B$68=$B32,ROW($5:$68)),ROW($A$1)))&amp;"","")</f>
        <v/>
      </c>
      <c r="I32" s="17"/>
      <c r="J32" s="19" t="str">
        <f t="array" ref="J32">IF(ISERROR(IF(I32="","",I32/C32)),"",IF(I32="","",I32/C32))</f>
        <v/>
      </c>
      <c r="K32" s="17" t="str">
        <f t="array" ref="K32">IFERROR(INDEX(数据结构!$G:$G,SMALL(IF(数据结构!$B$5:$B$68=$B32,ROW($5:$68)),ROW($A$1)))&amp;"","")</f>
        <v/>
      </c>
      <c r="L32" s="17"/>
      <c r="M32" s="19" t="str">
        <f t="array" ref="M32">IF(ISERROR(IF(L32="","",L32/C32)),"",IF(L32="","",L32/C32))</f>
        <v/>
      </c>
      <c r="N32" s="18" t="str">
        <f t="array" aca="1" ref="N32" ca="1">IF(B32="","",IF(N32="",NOW(),N32))</f>
        <v/>
      </c>
    </row>
    <row r="33" spans="2:14">
      <c r="B33" s="17"/>
      <c r="C33" s="17"/>
      <c r="D33" s="19" t="str">
        <f t="shared" si="0"/>
        <v/>
      </c>
      <c r="E33" s="17" t="str">
        <f t="array" ref="E33">IFERROR(INDEX(数据结构!$E:$E,SMALL(IF(数据结构!$B$5:$B$68=$B33,ROW($5:$68)),ROW($A$1)))&amp;"","")</f>
        <v/>
      </c>
      <c r="F33" s="17"/>
      <c r="G33" s="19" t="str">
        <f t="array" ref="G33">IF(ISERROR(IF(F33="","",F33/C33)),"",IF(F33="","",F33/C33))</f>
        <v/>
      </c>
      <c r="H33" s="17" t="str">
        <f t="array" ref="H33">IFERROR(INDEX(数据结构!$F:$F,SMALL(IF(数据结构!$B$5:$B$68=$B33,ROW($5:$68)),ROW($A$1)))&amp;"","")</f>
        <v/>
      </c>
      <c r="I33" s="17"/>
      <c r="J33" s="19" t="str">
        <f t="array" ref="J33">IF(ISERROR(IF(I33="","",I33/C33)),"",IF(I33="","",I33/C33))</f>
        <v/>
      </c>
      <c r="K33" s="17" t="str">
        <f t="array" ref="K33">IFERROR(INDEX(数据结构!$G:$G,SMALL(IF(数据结构!$B$5:$B$68=$B33,ROW($5:$68)),ROW($A$1)))&amp;"","")</f>
        <v/>
      </c>
      <c r="L33" s="17"/>
      <c r="M33" s="19" t="str">
        <f t="array" ref="M33">IF(ISERROR(IF(L33="","",L33/C33)),"",IF(L33="","",L33/C33))</f>
        <v/>
      </c>
      <c r="N33" s="18" t="str">
        <f t="array" aca="1" ref="N33" ca="1">IF(B33="","",IF(N33="",NOW(),N33))</f>
        <v/>
      </c>
    </row>
    <row r="34" spans="2:14">
      <c r="B34" s="17"/>
      <c r="C34" s="17"/>
      <c r="D34" s="19" t="str">
        <f t="shared" si="0"/>
        <v/>
      </c>
      <c r="E34" s="17" t="str">
        <f t="array" ref="E34">IFERROR(INDEX(数据结构!$E:$E,SMALL(IF(数据结构!$B$5:$B$68=$B34,ROW($5:$68)),ROW($A$1)))&amp;"","")</f>
        <v/>
      </c>
      <c r="F34" s="17"/>
      <c r="G34" s="19" t="str">
        <f t="array" ref="G34">IF(ISERROR(IF(F34="","",F34/C34)),"",IF(F34="","",F34/C34))</f>
        <v/>
      </c>
      <c r="H34" s="17" t="str">
        <f t="array" ref="H34">IFERROR(INDEX(数据结构!$F:$F,SMALL(IF(数据结构!$B$5:$B$68=$B34,ROW($5:$68)),ROW($A$1)))&amp;"","")</f>
        <v/>
      </c>
      <c r="I34" s="17"/>
      <c r="J34" s="19" t="str">
        <f t="array" ref="J34">IF(ISERROR(IF(I34="","",I34/C34)),"",IF(I34="","",I34/C34))</f>
        <v/>
      </c>
      <c r="K34" s="17" t="str">
        <f t="array" ref="K34">IFERROR(INDEX(数据结构!$G:$G,SMALL(IF(数据结构!$B$5:$B$68=$B34,ROW($5:$68)),ROW($A$1)))&amp;"","")</f>
        <v/>
      </c>
      <c r="L34" s="17"/>
      <c r="M34" s="19" t="str">
        <f t="array" ref="M34">IF(ISERROR(IF(L34="","",L34/C34)),"",IF(L34="","",L34/C34))</f>
        <v/>
      </c>
      <c r="N34" s="18" t="str">
        <f t="array" aca="1" ref="N34" ca="1">IF(B34="","",IF(N34="",NOW(),N34))</f>
        <v/>
      </c>
    </row>
    <row r="35" spans="2:14">
      <c r="B35" s="17"/>
      <c r="C35" s="17"/>
      <c r="D35" s="19" t="str">
        <f t="shared" si="0"/>
        <v/>
      </c>
      <c r="E35" s="17" t="str">
        <f t="array" ref="E35">IFERROR(INDEX(数据结构!$E:$E,SMALL(IF(数据结构!$B$5:$B$68=$B35,ROW($5:$68)),ROW($A$1)))&amp;"","")</f>
        <v/>
      </c>
      <c r="F35" s="17"/>
      <c r="G35" s="19" t="str">
        <f t="array" ref="G35">IF(ISERROR(IF(F35="","",F35/C35)),"",IF(F35="","",F35/C35))</f>
        <v/>
      </c>
      <c r="H35" s="17" t="str">
        <f t="array" ref="H35">IFERROR(INDEX(数据结构!$F:$F,SMALL(IF(数据结构!$B$5:$B$68=$B35,ROW($5:$68)),ROW($A$1)))&amp;"","")</f>
        <v/>
      </c>
      <c r="I35" s="17"/>
      <c r="J35" s="19" t="str">
        <f t="array" ref="J35">IF(ISERROR(IF(I35="","",I35/C35)),"",IF(I35="","",I35/C35))</f>
        <v/>
      </c>
      <c r="K35" s="17" t="str">
        <f t="array" ref="K35">IFERROR(INDEX(数据结构!$G:$G,SMALL(IF(数据结构!$B$5:$B$68=$B35,ROW($5:$68)),ROW($A$1)))&amp;"","")</f>
        <v/>
      </c>
      <c r="L35" s="17"/>
      <c r="M35" s="19" t="str">
        <f t="array" ref="M35">IF(ISERROR(IF(L35="","",L35/C35)),"",IF(L35="","",L35/C35))</f>
        <v/>
      </c>
      <c r="N35" s="18" t="str">
        <f t="array" aca="1" ref="N35" ca="1">IF(B35="","",IF(N35="",NOW(),N35))</f>
        <v/>
      </c>
    </row>
    <row r="36" spans="2:14">
      <c r="B36" s="17"/>
      <c r="C36" s="17"/>
      <c r="D36" s="19" t="str">
        <f t="shared" si="0"/>
        <v/>
      </c>
      <c r="E36" s="17" t="str">
        <f t="array" ref="E36">IFERROR(INDEX(数据结构!$E:$E,SMALL(IF(数据结构!$B$5:$B$68=$B36,ROW($5:$68)),ROW($A$1)))&amp;"","")</f>
        <v/>
      </c>
      <c r="F36" s="17"/>
      <c r="G36" s="19" t="str">
        <f t="array" ref="G36">IF(ISERROR(IF(F36="","",F36/C36)),"",IF(F36="","",F36/C36))</f>
        <v/>
      </c>
      <c r="H36" s="17" t="str">
        <f t="array" ref="H36">IFERROR(INDEX(数据结构!$F:$F,SMALL(IF(数据结构!$B$5:$B$68=$B36,ROW($5:$68)),ROW($A$1)))&amp;"","")</f>
        <v/>
      </c>
      <c r="I36" s="17"/>
      <c r="J36" s="19" t="str">
        <f t="array" ref="J36">IF(ISERROR(IF(I36="","",I36/C36)),"",IF(I36="","",I36/C36))</f>
        <v/>
      </c>
      <c r="K36" s="17" t="str">
        <f t="array" ref="K36">IFERROR(INDEX(数据结构!$G:$G,SMALL(IF(数据结构!$B$5:$B$68=$B36,ROW($5:$68)),ROW($A$1)))&amp;"","")</f>
        <v/>
      </c>
      <c r="L36" s="17"/>
      <c r="M36" s="19" t="str">
        <f t="array" ref="M36">IF(ISERROR(IF(L36="","",L36/C36)),"",IF(L36="","",L36/C36))</f>
        <v/>
      </c>
      <c r="N36" s="18" t="str">
        <f t="array" aca="1" ref="N36" ca="1">IF(B36="","",IF(N36="",NOW(),N36))</f>
        <v/>
      </c>
    </row>
    <row r="37" spans="2:14">
      <c r="B37" s="17"/>
      <c r="C37" s="17"/>
      <c r="D37" s="19" t="str">
        <f t="shared" si="0"/>
        <v/>
      </c>
      <c r="E37" s="17" t="str">
        <f t="array" ref="E37">IFERROR(INDEX(数据结构!$E:$E,SMALL(IF(数据结构!$B$5:$B$68=$B37,ROW($5:$68)),ROW($A$1)))&amp;"","")</f>
        <v/>
      </c>
      <c r="F37" s="17"/>
      <c r="G37" s="19" t="str">
        <f t="array" ref="G37">IF(ISERROR(IF(F37="","",F37/C37)),"",IF(F37="","",F37/C37))</f>
        <v/>
      </c>
      <c r="H37" s="17" t="str">
        <f t="array" ref="H37">IFERROR(INDEX(数据结构!$F:$F,SMALL(IF(数据结构!$B$5:$B$68=$B37,ROW($5:$68)),ROW($A$1)))&amp;"","")</f>
        <v/>
      </c>
      <c r="I37" s="17"/>
      <c r="J37" s="19" t="str">
        <f t="array" ref="J37">IF(ISERROR(IF(I37="","",I37/C37)),"",IF(I37="","",I37/C37))</f>
        <v/>
      </c>
      <c r="K37" s="17" t="str">
        <f t="array" ref="K37">IFERROR(INDEX(数据结构!$G:$G,SMALL(IF(数据结构!$B$5:$B$68=$B37,ROW($5:$68)),ROW($A$1)))&amp;"","")</f>
        <v/>
      </c>
      <c r="L37" s="17"/>
      <c r="M37" s="19" t="str">
        <f t="array" ref="M37">IF(ISERROR(IF(L37="","",L37/C37)),"",IF(L37="","",L37/C37))</f>
        <v/>
      </c>
      <c r="N37" s="18" t="str">
        <f t="array" aca="1" ref="N37" ca="1">IF(B37="","",IF(N37="",NOW(),N37))</f>
        <v/>
      </c>
    </row>
    <row r="38" spans="2:14">
      <c r="B38" s="17"/>
      <c r="C38" s="17"/>
      <c r="D38" s="19" t="str">
        <f t="shared" si="0"/>
        <v/>
      </c>
      <c r="E38" s="17" t="str">
        <f t="array" ref="E38">IFERROR(INDEX(数据结构!$E:$E,SMALL(IF(数据结构!$B$5:$B$68=$B38,ROW($5:$68)),ROW($A$1)))&amp;"","")</f>
        <v/>
      </c>
      <c r="F38" s="17"/>
      <c r="G38" s="19" t="str">
        <f t="array" ref="G38">IF(ISERROR(IF(F38="","",F38/C38)),"",IF(F38="","",F38/C38))</f>
        <v/>
      </c>
      <c r="H38" s="17" t="str">
        <f t="array" ref="H38">IFERROR(INDEX(数据结构!$F:$F,SMALL(IF(数据结构!$B$5:$B$68=$B38,ROW($5:$68)),ROW($A$1)))&amp;"","")</f>
        <v/>
      </c>
      <c r="I38" s="17"/>
      <c r="J38" s="19" t="str">
        <f t="array" ref="J38">IF(ISERROR(IF(I38="","",I38/C38)),"",IF(I38="","",I38/C38))</f>
        <v/>
      </c>
      <c r="K38" s="17" t="str">
        <f t="array" ref="K38">IFERROR(INDEX(数据结构!$G:$G,SMALL(IF(数据结构!$B$5:$B$68=$B38,ROW($5:$68)),ROW($A$1)))&amp;"","")</f>
        <v/>
      </c>
      <c r="L38" s="17"/>
      <c r="M38" s="19" t="str">
        <f t="array" ref="M38">IF(ISERROR(IF(L38="","",L38/C38)),"",IF(L38="","",L38/C38))</f>
        <v/>
      </c>
      <c r="N38" s="18" t="str">
        <f t="array" aca="1" ref="N38" ca="1">IF(B38="","",IF(N38="",NOW(),N38))</f>
        <v/>
      </c>
    </row>
    <row r="39" spans="2:14">
      <c r="B39" s="17"/>
      <c r="C39" s="17"/>
      <c r="D39" s="19" t="str">
        <f t="shared" si="0"/>
        <v/>
      </c>
      <c r="E39" s="17" t="str">
        <f t="array" ref="E39">IFERROR(INDEX(数据结构!$E:$E,SMALL(IF(数据结构!$B$5:$B$68=$B39,ROW($5:$68)),ROW($A$1)))&amp;"","")</f>
        <v/>
      </c>
      <c r="F39" s="17"/>
      <c r="G39" s="19" t="str">
        <f t="array" ref="G39">IF(ISERROR(IF(F39="","",F39/C39)),"",IF(F39="","",F39/C39))</f>
        <v/>
      </c>
      <c r="H39" s="17" t="str">
        <f t="array" ref="H39">IFERROR(INDEX(数据结构!$F:$F,SMALL(IF(数据结构!$B$5:$B$68=$B39,ROW($5:$68)),ROW($A$1)))&amp;"","")</f>
        <v/>
      </c>
      <c r="I39" s="17"/>
      <c r="J39" s="19" t="str">
        <f t="array" ref="J39">IF(ISERROR(IF(I39="","",I39/C39)),"",IF(I39="","",I39/C39))</f>
        <v/>
      </c>
      <c r="K39" s="17" t="str">
        <f t="array" ref="K39">IFERROR(INDEX(数据结构!$G:$G,SMALL(IF(数据结构!$B$5:$B$68=$B39,ROW($5:$68)),ROW($A$1)))&amp;"","")</f>
        <v/>
      </c>
      <c r="L39" s="17"/>
      <c r="M39" s="19" t="str">
        <f t="array" ref="M39">IF(ISERROR(IF(L39="","",L39/C39)),"",IF(L39="","",L39/C39))</f>
        <v/>
      </c>
      <c r="N39" s="18" t="str">
        <f t="array" aca="1" ref="N39" ca="1">IF(B39="","",IF(N39="",NOW(),N39))</f>
        <v/>
      </c>
    </row>
    <row r="40" spans="2:14">
      <c r="B40" s="17"/>
      <c r="C40" s="17"/>
      <c r="D40" s="19" t="str">
        <f t="shared" si="0"/>
        <v/>
      </c>
      <c r="E40" s="17" t="str">
        <f t="array" ref="E40">IFERROR(INDEX(数据结构!$E:$E,SMALL(IF(数据结构!$B$5:$B$68=$B40,ROW($5:$68)),ROW($A$1)))&amp;"","")</f>
        <v/>
      </c>
      <c r="F40" s="17"/>
      <c r="G40" s="19" t="str">
        <f t="array" ref="G40">IF(ISERROR(IF(F40="","",F40/C40)),"",IF(F40="","",F40/C40))</f>
        <v/>
      </c>
      <c r="H40" s="17" t="str">
        <f t="array" ref="H40">IFERROR(INDEX(数据结构!$F:$F,SMALL(IF(数据结构!$B$5:$B$68=$B40,ROW($5:$68)),ROW($A$1)))&amp;"","")</f>
        <v/>
      </c>
      <c r="I40" s="17"/>
      <c r="J40" s="19" t="str">
        <f t="array" ref="J40">IF(ISERROR(IF(I40="","",I40/C40)),"",IF(I40="","",I40/C40))</f>
        <v/>
      </c>
      <c r="K40" s="17" t="str">
        <f t="array" ref="K40">IFERROR(INDEX(数据结构!$G:$G,SMALL(IF(数据结构!$B$5:$B$68=$B40,ROW($5:$68)),ROW($A$1)))&amp;"","")</f>
        <v/>
      </c>
      <c r="L40" s="17"/>
      <c r="M40" s="19" t="str">
        <f t="array" ref="M40">IF(ISERROR(IF(L40="","",L40/C40)),"",IF(L40="","",L40/C40))</f>
        <v/>
      </c>
      <c r="N40" s="18" t="str">
        <f t="array" aca="1" ref="N40" ca="1">IF(B40="","",IF(N40="",NOW(),N40))</f>
        <v/>
      </c>
    </row>
    <row r="41" spans="2:14">
      <c r="B41" s="17"/>
      <c r="C41" s="17"/>
      <c r="D41" s="19" t="str">
        <f t="shared" si="0"/>
        <v/>
      </c>
      <c r="E41" s="17" t="str">
        <f t="array" ref="E41">IFERROR(INDEX(数据结构!$E:$E,SMALL(IF(数据结构!$B$5:$B$68=$B41,ROW($5:$68)),ROW($A$1)))&amp;"","")</f>
        <v/>
      </c>
      <c r="F41" s="17"/>
      <c r="G41" s="19" t="str">
        <f t="array" ref="G41">IF(ISERROR(IF(F41="","",F41/C41)),"",IF(F41="","",F41/C41))</f>
        <v/>
      </c>
      <c r="H41" s="17" t="str">
        <f t="array" ref="H41">IFERROR(INDEX(数据结构!$F:$F,SMALL(IF(数据结构!$B$5:$B$68=$B41,ROW($5:$68)),ROW($A$1)))&amp;"","")</f>
        <v/>
      </c>
      <c r="I41" s="17"/>
      <c r="J41" s="19" t="str">
        <f t="array" ref="J41">IF(ISERROR(IF(I41="","",I41/C41)),"",IF(I41="","",I41/C41))</f>
        <v/>
      </c>
      <c r="K41" s="17" t="str">
        <f t="array" ref="K41">IFERROR(INDEX(数据结构!$G:$G,SMALL(IF(数据结构!$B$5:$B$68=$B41,ROW($5:$68)),ROW($A$1)))&amp;"","")</f>
        <v/>
      </c>
      <c r="L41" s="17"/>
      <c r="M41" s="19" t="str">
        <f t="array" ref="M41">IF(ISERROR(IF(L41="","",L41/C41)),"",IF(L41="","",L41/C41))</f>
        <v/>
      </c>
      <c r="N41" s="18" t="str">
        <f t="array" aca="1" ref="N41" ca="1">IF(B41="","",IF(N41="",NOW(),N41))</f>
        <v/>
      </c>
    </row>
    <row r="42" spans="2:14">
      <c r="B42" s="17"/>
      <c r="C42" s="17"/>
      <c r="D42" s="19" t="str">
        <f t="shared" si="0"/>
        <v/>
      </c>
      <c r="E42" s="17" t="str">
        <f t="array" ref="E42">IFERROR(INDEX(数据结构!$E:$E,SMALL(IF(数据结构!$B$5:$B$68=$B42,ROW($5:$68)),ROW($A$1)))&amp;"","")</f>
        <v/>
      </c>
      <c r="F42" s="17"/>
      <c r="G42" s="19" t="str">
        <f t="array" ref="G42">IF(ISERROR(IF(F42="","",F42/C42)),"",IF(F42="","",F42/C42))</f>
        <v/>
      </c>
      <c r="H42" s="17" t="str">
        <f t="array" ref="H42">IFERROR(INDEX(数据结构!$F:$F,SMALL(IF(数据结构!$B$5:$B$68=$B42,ROW($5:$68)),ROW($A$1)))&amp;"","")</f>
        <v/>
      </c>
      <c r="I42" s="17"/>
      <c r="J42" s="19" t="str">
        <f t="array" ref="J42">IF(ISERROR(IF(I42="","",I42/C42)),"",IF(I42="","",I42/C42))</f>
        <v/>
      </c>
      <c r="K42" s="17" t="str">
        <f t="array" ref="K42">IFERROR(INDEX(数据结构!$G:$G,SMALL(IF(数据结构!$B$5:$B$68=$B42,ROW($5:$68)),ROW($A$1)))&amp;"","")</f>
        <v/>
      </c>
      <c r="L42" s="17"/>
      <c r="M42" s="19" t="str">
        <f t="array" ref="M42">IF(ISERROR(IF(L42="","",L42/C42)),"",IF(L42="","",L42/C42))</f>
        <v/>
      </c>
      <c r="N42" s="18" t="str">
        <f t="array" aca="1" ref="N42" ca="1">IF(B42="","",IF(N42="",NOW(),N42))</f>
        <v/>
      </c>
    </row>
    <row r="43" spans="2:14">
      <c r="B43" s="17"/>
      <c r="C43" s="17"/>
      <c r="D43" s="19" t="str">
        <f t="shared" si="0"/>
        <v/>
      </c>
      <c r="E43" s="17" t="str">
        <f t="array" ref="E43">IFERROR(INDEX(数据结构!$E:$E,SMALL(IF(数据结构!$B$5:$B$68=$B43,ROW($5:$68)),ROW($A$1)))&amp;"","")</f>
        <v/>
      </c>
      <c r="F43" s="17"/>
      <c r="G43" s="19" t="str">
        <f t="array" ref="G43">IF(ISERROR(IF(F43="","",F43/C43)),"",IF(F43="","",F43/C43))</f>
        <v/>
      </c>
      <c r="H43" s="17" t="str">
        <f t="array" ref="H43">IFERROR(INDEX(数据结构!$F:$F,SMALL(IF(数据结构!$B$5:$B$68=$B43,ROW($5:$68)),ROW($A$1)))&amp;"","")</f>
        <v/>
      </c>
      <c r="I43" s="17"/>
      <c r="J43" s="19" t="str">
        <f t="array" ref="J43">IF(ISERROR(IF(I43="","",I43/C43)),"",IF(I43="","",I43/C43))</f>
        <v/>
      </c>
      <c r="K43" s="17" t="str">
        <f t="array" ref="K43">IFERROR(INDEX(数据结构!$G:$G,SMALL(IF(数据结构!$B$5:$B$68=$B43,ROW($5:$68)),ROW($A$1)))&amp;"","")</f>
        <v/>
      </c>
      <c r="L43" s="17"/>
      <c r="M43" s="19" t="str">
        <f t="array" ref="M43">IF(ISERROR(IF(L43="","",L43/C43)),"",IF(L43="","",L43/C43))</f>
        <v/>
      </c>
      <c r="N43" s="18" t="str">
        <f t="array" aca="1" ref="N43" ca="1">IF(B43="","",IF(N43="",NOW(),N43))</f>
        <v/>
      </c>
    </row>
    <row r="44" spans="2:14">
      <c r="B44" s="17"/>
      <c r="C44" s="17"/>
      <c r="D44" s="19" t="str">
        <f t="shared" si="0"/>
        <v/>
      </c>
      <c r="E44" s="17" t="str">
        <f t="array" ref="E44">IFERROR(INDEX(数据结构!$E:$E,SMALL(IF(数据结构!$B$5:$B$68=$B44,ROW($5:$68)),ROW($A$1)))&amp;"","")</f>
        <v/>
      </c>
      <c r="F44" s="17"/>
      <c r="G44" s="19" t="str">
        <f t="array" ref="G44">IF(ISERROR(IF(F44="","",F44/C44)),"",IF(F44="","",F44/C44))</f>
        <v/>
      </c>
      <c r="H44" s="17" t="str">
        <f t="array" ref="H44">IFERROR(INDEX(数据结构!$F:$F,SMALL(IF(数据结构!$B$5:$B$68=$B44,ROW($5:$68)),ROW($A$1)))&amp;"","")</f>
        <v/>
      </c>
      <c r="I44" s="17"/>
      <c r="J44" s="19" t="str">
        <f t="array" ref="J44">IF(ISERROR(IF(I44="","",I44/C44)),"",IF(I44="","",I44/C44))</f>
        <v/>
      </c>
      <c r="K44" s="17" t="str">
        <f t="array" ref="K44">IFERROR(INDEX(数据结构!$G:$G,SMALL(IF(数据结构!$B$5:$B$68=$B44,ROW($5:$68)),ROW($A$1)))&amp;"","")</f>
        <v/>
      </c>
      <c r="L44" s="17"/>
      <c r="M44" s="19" t="str">
        <f t="array" ref="M44">IF(ISERROR(IF(L44="","",L44/C44)),"",IF(L44="","",L44/C44))</f>
        <v/>
      </c>
      <c r="N44" s="18" t="str">
        <f t="array" aca="1" ref="N44" ca="1">IF(B44="","",IF(N44="",NOW(),N44))</f>
        <v/>
      </c>
    </row>
    <row r="45" spans="2:14">
      <c r="B45" s="17"/>
      <c r="C45" s="17"/>
      <c r="D45" s="19" t="str">
        <f t="shared" si="0"/>
        <v/>
      </c>
      <c r="E45" s="17" t="str">
        <f t="array" ref="E45">IFERROR(INDEX(数据结构!$E:$E,SMALL(IF(数据结构!$B$5:$B$68=$B45,ROW($5:$68)),ROW($A$1)))&amp;"","")</f>
        <v/>
      </c>
      <c r="F45" s="17"/>
      <c r="G45" s="19" t="str">
        <f t="array" ref="G45">IF(ISERROR(IF(F45="","",F45/C45)),"",IF(F45="","",F45/C45))</f>
        <v/>
      </c>
      <c r="H45" s="17" t="str">
        <f t="array" ref="H45">IFERROR(INDEX(数据结构!$F:$F,SMALL(IF(数据结构!$B$5:$B$68=$B45,ROW($5:$68)),ROW($A$1)))&amp;"","")</f>
        <v/>
      </c>
      <c r="I45" s="17"/>
      <c r="J45" s="19" t="str">
        <f t="array" ref="J45">IF(ISERROR(IF(I45="","",I45/C45)),"",IF(I45="","",I45/C45))</f>
        <v/>
      </c>
      <c r="K45" s="17" t="str">
        <f t="array" ref="K45">IFERROR(INDEX(数据结构!$G:$G,SMALL(IF(数据结构!$B$5:$B$68=$B45,ROW($5:$68)),ROW($A$1)))&amp;"","")</f>
        <v/>
      </c>
      <c r="L45" s="17"/>
      <c r="M45" s="19" t="str">
        <f t="array" ref="M45">IF(ISERROR(IF(L45="","",L45/C45)),"",IF(L45="","",L45/C45))</f>
        <v/>
      </c>
      <c r="N45" s="18" t="str">
        <f t="array" aca="1" ref="N45" ca="1">IF(B45="","",IF(N45="",NOW(),N45))</f>
        <v/>
      </c>
    </row>
    <row r="46" spans="2:14">
      <c r="B46" s="17"/>
      <c r="C46" s="17"/>
      <c r="D46" s="19" t="str">
        <f t="shared" si="0"/>
        <v/>
      </c>
      <c r="E46" s="17" t="str">
        <f t="array" ref="E46">IFERROR(INDEX(数据结构!$E:$E,SMALL(IF(数据结构!$B$5:$B$68=$B46,ROW($5:$68)),ROW($A$1)))&amp;"","")</f>
        <v/>
      </c>
      <c r="F46" s="17"/>
      <c r="G46" s="19" t="str">
        <f t="array" ref="G46">IF(ISERROR(IF(F46="","",F46/C46)),"",IF(F46="","",F46/C46))</f>
        <v/>
      </c>
      <c r="H46" s="17" t="str">
        <f t="array" ref="H46">IFERROR(INDEX(数据结构!$F:$F,SMALL(IF(数据结构!$B$5:$B$68=$B46,ROW($5:$68)),ROW($A$1)))&amp;"","")</f>
        <v/>
      </c>
      <c r="I46" s="17"/>
      <c r="J46" s="19" t="str">
        <f t="array" ref="J46">IF(ISERROR(IF(I46="","",I46/C46)),"",IF(I46="","",I46/C46))</f>
        <v/>
      </c>
      <c r="K46" s="17" t="str">
        <f t="array" ref="K46">IFERROR(INDEX(数据结构!$G:$G,SMALL(IF(数据结构!$B$5:$B$68=$B46,ROW($5:$68)),ROW($A$1)))&amp;"","")</f>
        <v/>
      </c>
      <c r="L46" s="17"/>
      <c r="M46" s="19" t="str">
        <f t="array" ref="M46">IF(ISERROR(IF(L46="","",L46/C46)),"",IF(L46="","",L46/C46))</f>
        <v/>
      </c>
      <c r="N46" s="18" t="str">
        <f t="array" aca="1" ref="N46" ca="1">IF(B46="","",IF(N46="",NOW(),N46))</f>
        <v/>
      </c>
    </row>
    <row r="47" spans="2:14">
      <c r="B47" s="17"/>
      <c r="C47" s="17"/>
      <c r="D47" s="19" t="str">
        <f t="shared" si="0"/>
        <v/>
      </c>
      <c r="E47" s="17" t="str">
        <f t="array" ref="E47">IFERROR(INDEX(数据结构!$E:$E,SMALL(IF(数据结构!$B$5:$B$68=$B47,ROW($5:$68)),ROW($A$1)))&amp;"","")</f>
        <v/>
      </c>
      <c r="F47" s="17"/>
      <c r="G47" s="19" t="str">
        <f t="array" ref="G47">IF(ISERROR(IF(F47="","",F47/C47)),"",IF(F47="","",F47/C47))</f>
        <v/>
      </c>
      <c r="H47" s="17" t="str">
        <f t="array" ref="H47">IFERROR(INDEX(数据结构!$F:$F,SMALL(IF(数据结构!$B$5:$B$68=$B47,ROW($5:$68)),ROW($A$1)))&amp;"","")</f>
        <v/>
      </c>
      <c r="I47" s="17"/>
      <c r="J47" s="19" t="str">
        <f t="array" ref="J47">IF(ISERROR(IF(I47="","",I47/C47)),"",IF(I47="","",I47/C47))</f>
        <v/>
      </c>
      <c r="K47" s="17" t="str">
        <f t="array" ref="K47">IFERROR(INDEX(数据结构!$G:$G,SMALL(IF(数据结构!$B$5:$B$68=$B47,ROW($5:$68)),ROW($A$1)))&amp;"","")</f>
        <v/>
      </c>
      <c r="L47" s="17"/>
      <c r="M47" s="19" t="str">
        <f t="array" ref="M47">IF(ISERROR(IF(L47="","",L47/C47)),"",IF(L47="","",L47/C47))</f>
        <v/>
      </c>
      <c r="N47" s="18" t="str">
        <f t="array" aca="1" ref="N47" ca="1">IF(B47="","",IF(N47="",NOW(),N47))</f>
        <v/>
      </c>
    </row>
    <row r="48" spans="2:14">
      <c r="B48" s="17"/>
      <c r="C48" s="17"/>
      <c r="D48" s="19" t="str">
        <f t="shared" si="0"/>
        <v/>
      </c>
      <c r="E48" s="17" t="str">
        <f t="array" ref="E48">IFERROR(INDEX(数据结构!$E:$E,SMALL(IF(数据结构!$B$5:$B$68=$B48,ROW($5:$68)),ROW($A$1)))&amp;"","")</f>
        <v/>
      </c>
      <c r="F48" s="17"/>
      <c r="G48" s="19" t="str">
        <f t="array" ref="G48">IF(ISERROR(IF(F48="","",F48/C48)),"",IF(F48="","",F48/C48))</f>
        <v/>
      </c>
      <c r="H48" s="17" t="str">
        <f t="array" ref="H48">IFERROR(INDEX(数据结构!$F:$F,SMALL(IF(数据结构!$B$5:$B$68=$B48,ROW($5:$68)),ROW($A$1)))&amp;"","")</f>
        <v/>
      </c>
      <c r="I48" s="17"/>
      <c r="J48" s="19" t="str">
        <f t="array" ref="J48">IF(ISERROR(IF(I48="","",I48/C48)),"",IF(I48="","",I48/C48))</f>
        <v/>
      </c>
      <c r="K48" s="17" t="str">
        <f t="array" ref="K48">IFERROR(INDEX(数据结构!$G:$G,SMALL(IF(数据结构!$B$5:$B$68=$B48,ROW($5:$68)),ROW($A$1)))&amp;"","")</f>
        <v/>
      </c>
      <c r="L48" s="17"/>
      <c r="M48" s="19" t="str">
        <f t="array" ref="M48">IF(ISERROR(IF(L48="","",L48/C48)),"",IF(L48="","",L48/C48))</f>
        <v/>
      </c>
      <c r="N48" s="18" t="str">
        <f t="array" aca="1" ref="N48" ca="1">IF(B48="","",IF(N48="",NOW(),N48))</f>
        <v/>
      </c>
    </row>
    <row r="49" spans="2:14">
      <c r="B49" s="17"/>
      <c r="C49" s="17"/>
      <c r="D49" s="19" t="str">
        <f t="shared" si="0"/>
        <v/>
      </c>
      <c r="E49" s="17" t="str">
        <f t="array" ref="E49">IFERROR(INDEX(数据结构!$E:$E,SMALL(IF(数据结构!$B$5:$B$68=$B49,ROW($5:$68)),ROW($A$1)))&amp;"","")</f>
        <v/>
      </c>
      <c r="F49" s="17"/>
      <c r="G49" s="19" t="str">
        <f t="array" ref="G49">IF(ISERROR(IF(F49="","",F49/C49)),"",IF(F49="","",F49/C49))</f>
        <v/>
      </c>
      <c r="H49" s="17" t="str">
        <f t="array" ref="H49">IFERROR(INDEX(数据结构!$F:$F,SMALL(IF(数据结构!$B$5:$B$68=$B49,ROW($5:$68)),ROW($A$1)))&amp;"","")</f>
        <v/>
      </c>
      <c r="I49" s="17"/>
      <c r="J49" s="19" t="str">
        <f t="array" ref="J49">IF(ISERROR(IF(I49="","",I49/C49)),"",IF(I49="","",I49/C49))</f>
        <v/>
      </c>
      <c r="K49" s="17" t="str">
        <f t="array" ref="K49">IFERROR(INDEX(数据结构!$G:$G,SMALL(IF(数据结构!$B$5:$B$68=$B49,ROW($5:$68)),ROW($A$1)))&amp;"","")</f>
        <v/>
      </c>
      <c r="L49" s="17"/>
      <c r="M49" s="19" t="str">
        <f t="array" ref="M49">IF(ISERROR(IF(L49="","",L49/C49)),"",IF(L49="","",L49/C49))</f>
        <v/>
      </c>
      <c r="N49" s="18" t="str">
        <f t="array" aca="1" ref="N49" ca="1">IF(B49="","",IF(N49="",NOW(),N49))</f>
        <v/>
      </c>
    </row>
    <row r="50" spans="2:14">
      <c r="B50" s="17"/>
      <c r="C50" s="17"/>
      <c r="D50" s="19" t="str">
        <f t="shared" si="0"/>
        <v/>
      </c>
      <c r="E50" s="17" t="str">
        <f t="array" ref="E50">IFERROR(INDEX(数据结构!$E:$E,SMALL(IF(数据结构!$B$5:$B$68=$B50,ROW($5:$68)),ROW($A$1)))&amp;"","")</f>
        <v/>
      </c>
      <c r="F50" s="17"/>
      <c r="G50" s="19" t="str">
        <f t="array" ref="G50">IF(ISERROR(IF(F50="","",F50/C50)),"",IF(F50="","",F50/C50))</f>
        <v/>
      </c>
      <c r="H50" s="17" t="str">
        <f t="array" ref="H50">IFERROR(INDEX(数据结构!$F:$F,SMALL(IF(数据结构!$B$5:$B$68=$B50,ROW($5:$68)),ROW($A$1)))&amp;"","")</f>
        <v/>
      </c>
      <c r="I50" s="17"/>
      <c r="J50" s="19" t="str">
        <f t="array" ref="J50">IF(ISERROR(IF(I50="","",I50/C50)),"",IF(I50="","",I50/C50))</f>
        <v/>
      </c>
      <c r="K50" s="17" t="str">
        <f t="array" ref="K50">IFERROR(INDEX(数据结构!$G:$G,SMALL(IF(数据结构!$B$5:$B$68=$B50,ROW($5:$68)),ROW($A$1)))&amp;"","")</f>
        <v/>
      </c>
      <c r="L50" s="17"/>
      <c r="M50" s="19" t="str">
        <f t="array" ref="M50">IF(ISERROR(IF(L50="","",L50/C50)),"",IF(L50="","",L50/C50))</f>
        <v/>
      </c>
      <c r="N50" s="18" t="str">
        <f t="array" aca="1" ref="N50" ca="1">IF(B50="","",IF(N50="",NOW(),N50))</f>
        <v/>
      </c>
    </row>
    <row r="51" spans="2:14">
      <c r="B51" s="17"/>
      <c r="C51" s="17"/>
      <c r="D51" s="19" t="str">
        <f t="shared" si="0"/>
        <v/>
      </c>
      <c r="E51" s="17" t="str">
        <f t="array" ref="E51">IFERROR(INDEX(数据结构!$E:$E,SMALL(IF(数据结构!$B$5:$B$68=$B51,ROW($5:$68)),ROW($A$1)))&amp;"","")</f>
        <v/>
      </c>
      <c r="F51" s="17"/>
      <c r="G51" s="19" t="str">
        <f t="array" ref="G51">IF(ISERROR(IF(F51="","",F51/C51)),"",IF(F51="","",F51/C51))</f>
        <v/>
      </c>
      <c r="H51" s="17" t="str">
        <f t="array" ref="H51">IFERROR(INDEX(数据结构!$F:$F,SMALL(IF(数据结构!$B$5:$B$68=$B51,ROW($5:$68)),ROW($A$1)))&amp;"","")</f>
        <v/>
      </c>
      <c r="I51" s="17"/>
      <c r="J51" s="19" t="str">
        <f t="array" ref="J51">IF(ISERROR(IF(I51="","",I51/C51)),"",IF(I51="","",I51/C51))</f>
        <v/>
      </c>
      <c r="K51" s="17" t="str">
        <f t="array" ref="K51">IFERROR(INDEX(数据结构!$G:$G,SMALL(IF(数据结构!$B$5:$B$68=$B51,ROW($5:$68)),ROW($A$1)))&amp;"","")</f>
        <v/>
      </c>
      <c r="L51" s="17"/>
      <c r="M51" s="19" t="str">
        <f t="array" ref="M51">IF(ISERROR(IF(L51="","",L51/C51)),"",IF(L51="","",L51/C51))</f>
        <v/>
      </c>
      <c r="N51" s="18" t="str">
        <f t="array" aca="1" ref="N51" ca="1">IF(B51="","",IF(N51="",NOW(),N51))</f>
        <v/>
      </c>
    </row>
    <row r="52" spans="2:14">
      <c r="B52" s="17"/>
      <c r="C52" s="17"/>
      <c r="D52" s="19" t="str">
        <f t="shared" si="0"/>
        <v/>
      </c>
      <c r="E52" s="17" t="str">
        <f t="array" ref="E52">IFERROR(INDEX(数据结构!$E:$E,SMALL(IF(数据结构!$B$5:$B$68=$B52,ROW($5:$68)),ROW($A$1)))&amp;"","")</f>
        <v/>
      </c>
      <c r="F52" s="17"/>
      <c r="G52" s="19" t="str">
        <f t="array" ref="G52">IF(ISERROR(IF(F52="","",F52/C52)),"",IF(F52="","",F52/C52))</f>
        <v/>
      </c>
      <c r="H52" s="17" t="str">
        <f t="array" ref="H52">IFERROR(INDEX(数据结构!$F:$F,SMALL(IF(数据结构!$B$5:$B$68=$B52,ROW($5:$68)),ROW($A$1)))&amp;"","")</f>
        <v/>
      </c>
      <c r="I52" s="17"/>
      <c r="J52" s="19" t="str">
        <f t="array" ref="J52">IF(ISERROR(IF(I52="","",I52/C52)),"",IF(I52="","",I52/C52))</f>
        <v/>
      </c>
      <c r="K52" s="17" t="str">
        <f t="array" ref="K52">IFERROR(INDEX(数据结构!$G:$G,SMALL(IF(数据结构!$B$5:$B$68=$B52,ROW($5:$68)),ROW($A$1)))&amp;"","")</f>
        <v/>
      </c>
      <c r="L52" s="17"/>
      <c r="M52" s="19" t="str">
        <f t="array" ref="M52">IF(ISERROR(IF(L52="","",L52/C52)),"",IF(L52="","",L52/C52))</f>
        <v/>
      </c>
      <c r="N52" s="18" t="str">
        <f t="array" aca="1" ref="N52" ca="1">IF(B52="","",IF(N52="",NOW(),N52))</f>
        <v/>
      </c>
    </row>
    <row r="53" spans="2:14">
      <c r="B53" s="17"/>
      <c r="C53" s="17"/>
      <c r="D53" s="19" t="str">
        <f t="shared" si="0"/>
        <v/>
      </c>
      <c r="E53" s="17" t="str">
        <f t="array" ref="E53">IFERROR(INDEX(数据结构!$E:$E,SMALL(IF(数据结构!$B$5:$B$68=$B53,ROW($5:$68)),ROW($A$1)))&amp;"","")</f>
        <v/>
      </c>
      <c r="F53" s="17"/>
      <c r="G53" s="19" t="str">
        <f t="array" ref="G53">IF(ISERROR(IF(F53="","",F53/C53)),"",IF(F53="","",F53/C53))</f>
        <v/>
      </c>
      <c r="H53" s="17" t="str">
        <f t="array" ref="H53">IFERROR(INDEX(数据结构!$F:$F,SMALL(IF(数据结构!$B$5:$B$68=$B53,ROW($5:$68)),ROW($A$1)))&amp;"","")</f>
        <v/>
      </c>
      <c r="I53" s="17"/>
      <c r="J53" s="19" t="str">
        <f t="array" ref="J53">IF(ISERROR(IF(I53="","",I53/C53)),"",IF(I53="","",I53/C53))</f>
        <v/>
      </c>
      <c r="K53" s="17" t="str">
        <f t="array" ref="K53">IFERROR(INDEX(数据结构!$G:$G,SMALL(IF(数据结构!$B$5:$B$68=$B53,ROW($5:$68)),ROW($A$1)))&amp;"","")</f>
        <v/>
      </c>
      <c r="L53" s="17"/>
      <c r="M53" s="19" t="str">
        <f t="array" ref="M53">IF(ISERROR(IF(L53="","",L53/C53)),"",IF(L53="","",L53/C53))</f>
        <v/>
      </c>
      <c r="N53" s="18" t="str">
        <f t="array" aca="1" ref="N53" ca="1">IF(B53="","",IF(N53="",NOW(),N53))</f>
        <v/>
      </c>
    </row>
    <row r="54" spans="2:14">
      <c r="B54" s="17"/>
      <c r="C54" s="17"/>
      <c r="D54" s="19" t="str">
        <f t="shared" si="0"/>
        <v/>
      </c>
      <c r="E54" s="17" t="str">
        <f t="array" ref="E54">IFERROR(INDEX(数据结构!$E:$E,SMALL(IF(数据结构!$B$5:$B$68=$B54,ROW($5:$68)),ROW($A$1)))&amp;"","")</f>
        <v/>
      </c>
      <c r="F54" s="17"/>
      <c r="G54" s="19" t="str">
        <f t="array" ref="G54">IF(ISERROR(IF(F54="","",F54/C54)),"",IF(F54="","",F54/C54))</f>
        <v/>
      </c>
      <c r="H54" s="17" t="str">
        <f t="array" ref="H54">IFERROR(INDEX(数据结构!$F:$F,SMALL(IF(数据结构!$B$5:$B$68=$B54,ROW($5:$68)),ROW($A$1)))&amp;"","")</f>
        <v/>
      </c>
      <c r="I54" s="17"/>
      <c r="J54" s="19" t="str">
        <f t="array" ref="J54">IF(ISERROR(IF(I54="","",I54/C54)),"",IF(I54="","",I54/C54))</f>
        <v/>
      </c>
      <c r="K54" s="17" t="str">
        <f t="array" ref="K54">IFERROR(INDEX(数据结构!$G:$G,SMALL(IF(数据结构!$B$5:$B$68=$B54,ROW($5:$68)),ROW($A$1)))&amp;"","")</f>
        <v/>
      </c>
      <c r="L54" s="17"/>
      <c r="M54" s="19" t="str">
        <f t="array" ref="M54">IF(ISERROR(IF(L54="","",L54/C54)),"",IF(L54="","",L54/C54))</f>
        <v/>
      </c>
      <c r="N54" s="18" t="str">
        <f t="array" aca="1" ref="N54" ca="1">IF(B54="","",IF(N54="",NOW(),N54))</f>
        <v/>
      </c>
    </row>
    <row r="55" spans="2:14">
      <c r="B55" s="17"/>
      <c r="C55" s="17"/>
      <c r="D55" s="19" t="str">
        <f t="shared" si="0"/>
        <v/>
      </c>
      <c r="E55" s="17" t="str">
        <f t="array" ref="E55">IFERROR(INDEX(数据结构!$E:$E,SMALL(IF(数据结构!$B$5:$B$68=$B55,ROW($5:$68)),ROW($A$1)))&amp;"","")</f>
        <v/>
      </c>
      <c r="F55" s="17"/>
      <c r="G55" s="19" t="str">
        <f t="array" ref="G55">IF(ISERROR(IF(F55="","",F55/C55)),"",IF(F55="","",F55/C55))</f>
        <v/>
      </c>
      <c r="H55" s="17" t="str">
        <f t="array" ref="H55">IFERROR(INDEX(数据结构!$F:$F,SMALL(IF(数据结构!$B$5:$B$68=$B55,ROW($5:$68)),ROW($A$1)))&amp;"","")</f>
        <v/>
      </c>
      <c r="I55" s="17"/>
      <c r="J55" s="19" t="str">
        <f t="array" ref="J55">IF(ISERROR(IF(I55="","",I55/C55)),"",IF(I55="","",I55/C55))</f>
        <v/>
      </c>
      <c r="K55" s="17" t="str">
        <f t="array" ref="K55">IFERROR(INDEX(数据结构!$G:$G,SMALL(IF(数据结构!$B$5:$B$68=$B55,ROW($5:$68)),ROW($A$1)))&amp;"","")</f>
        <v/>
      </c>
      <c r="L55" s="17"/>
      <c r="M55" s="19" t="str">
        <f t="array" ref="M55">IF(ISERROR(IF(L55="","",L55/C55)),"",IF(L55="","",L55/C55))</f>
        <v/>
      </c>
      <c r="N55" s="18" t="str">
        <f t="array" aca="1" ref="N55" ca="1">IF(B55="","",IF(N55="",NOW(),N55))</f>
        <v/>
      </c>
    </row>
    <row r="56" spans="2:14">
      <c r="B56" s="17"/>
      <c r="C56" s="17"/>
      <c r="D56" s="19" t="str">
        <f t="shared" si="0"/>
        <v/>
      </c>
      <c r="E56" s="17" t="str">
        <f t="array" ref="E56">IFERROR(INDEX(数据结构!$E:$E,SMALL(IF(数据结构!$B$5:$B$68=$B56,ROW($5:$68)),ROW($A$1)))&amp;"","")</f>
        <v/>
      </c>
      <c r="F56" s="17"/>
      <c r="G56" s="19" t="str">
        <f t="array" ref="G56">IF(ISERROR(IF(F56="","",F56/C56)),"",IF(F56="","",F56/C56))</f>
        <v/>
      </c>
      <c r="H56" s="17" t="str">
        <f t="array" ref="H56">IFERROR(INDEX(数据结构!$F:$F,SMALL(IF(数据结构!$B$5:$B$68=$B56,ROW($5:$68)),ROW($A$1)))&amp;"","")</f>
        <v/>
      </c>
      <c r="I56" s="17"/>
      <c r="J56" s="19" t="str">
        <f t="array" ref="J56">IF(ISERROR(IF(I56="","",I56/C56)),"",IF(I56="","",I56/C56))</f>
        <v/>
      </c>
      <c r="K56" s="17" t="str">
        <f t="array" ref="K56">IFERROR(INDEX(数据结构!$G:$G,SMALL(IF(数据结构!$B$5:$B$68=$B56,ROW($5:$68)),ROW($A$1)))&amp;"","")</f>
        <v/>
      </c>
      <c r="L56" s="17"/>
      <c r="M56" s="19" t="str">
        <f t="array" ref="M56">IF(ISERROR(IF(L56="","",L56/C56)),"",IF(L56="","",L56/C56))</f>
        <v/>
      </c>
      <c r="N56" s="18" t="str">
        <f t="array" aca="1" ref="N56" ca="1">IF(B56="","",IF(N56="",NOW(),N56))</f>
        <v/>
      </c>
    </row>
    <row r="57" spans="2:14">
      <c r="B57" s="17"/>
      <c r="C57" s="17"/>
      <c r="D57" s="19" t="str">
        <f t="shared" si="0"/>
        <v/>
      </c>
      <c r="E57" s="17" t="str">
        <f t="array" ref="E57">IFERROR(INDEX(数据结构!$E:$E,SMALL(IF(数据结构!$B$5:$B$68=$B57,ROW($5:$68)),ROW($A$1)))&amp;"","")</f>
        <v/>
      </c>
      <c r="F57" s="17"/>
      <c r="G57" s="19" t="str">
        <f t="array" ref="G57">IF(ISERROR(IF(F57="","",F57/C57)),"",IF(F57="","",F57/C57))</f>
        <v/>
      </c>
      <c r="H57" s="17" t="str">
        <f t="array" ref="H57">IFERROR(INDEX(数据结构!$F:$F,SMALL(IF(数据结构!$B$5:$B$68=$B57,ROW($5:$68)),ROW($A$1)))&amp;"","")</f>
        <v/>
      </c>
      <c r="I57" s="17"/>
      <c r="J57" s="19" t="str">
        <f t="array" ref="J57">IF(ISERROR(IF(I57="","",I57/C57)),"",IF(I57="","",I57/C57))</f>
        <v/>
      </c>
      <c r="K57" s="17" t="str">
        <f t="array" ref="K57">IFERROR(INDEX(数据结构!$G:$G,SMALL(IF(数据结构!$B$5:$B$68=$B57,ROW($5:$68)),ROW($A$1)))&amp;"","")</f>
        <v/>
      </c>
      <c r="L57" s="17"/>
      <c r="M57" s="19" t="str">
        <f t="array" ref="M57">IF(ISERROR(IF(L57="","",L57/C57)),"",IF(L57="","",L57/C57))</f>
        <v/>
      </c>
      <c r="N57" s="18" t="str">
        <f t="array" aca="1" ref="N57" ca="1">IF(B57="","",IF(N57="",NOW(),N57))</f>
        <v/>
      </c>
    </row>
    <row r="58" spans="2:14">
      <c r="B58" s="17"/>
      <c r="C58" s="17"/>
      <c r="D58" s="19" t="str">
        <f t="shared" si="0"/>
        <v/>
      </c>
      <c r="E58" s="17" t="str">
        <f t="array" ref="E58">IFERROR(INDEX(数据结构!$E:$E,SMALL(IF(数据结构!$B$5:$B$68=$B58,ROW($5:$68)),ROW($A$1)))&amp;"","")</f>
        <v/>
      </c>
      <c r="F58" s="17"/>
      <c r="G58" s="19" t="str">
        <f t="array" ref="G58">IF(ISERROR(IF(F58="","",F58/C58)),"",IF(F58="","",F58/C58))</f>
        <v/>
      </c>
      <c r="H58" s="17" t="str">
        <f t="array" ref="H58">IFERROR(INDEX(数据结构!$F:$F,SMALL(IF(数据结构!$B$5:$B$68=$B58,ROW($5:$68)),ROW($A$1)))&amp;"","")</f>
        <v/>
      </c>
      <c r="I58" s="17"/>
      <c r="J58" s="19" t="str">
        <f t="array" ref="J58">IF(ISERROR(IF(I58="","",I58/C58)),"",IF(I58="","",I58/C58))</f>
        <v/>
      </c>
      <c r="K58" s="17" t="str">
        <f t="array" ref="K58">IFERROR(INDEX(数据结构!$G:$G,SMALL(IF(数据结构!$B$5:$B$68=$B58,ROW($5:$68)),ROW($A$1)))&amp;"","")</f>
        <v/>
      </c>
      <c r="L58" s="17"/>
      <c r="M58" s="19" t="str">
        <f t="array" ref="M58">IF(ISERROR(IF(L58="","",L58/C58)),"",IF(L58="","",L58/C58))</f>
        <v/>
      </c>
      <c r="N58" s="18" t="str">
        <f t="array" aca="1" ref="N58" ca="1">IF(B58="","",IF(N58="",NOW(),N58))</f>
        <v/>
      </c>
    </row>
    <row r="59" spans="2:14">
      <c r="B59" s="17"/>
      <c r="C59" s="17"/>
      <c r="D59" s="19" t="str">
        <f t="shared" si="0"/>
        <v/>
      </c>
      <c r="E59" s="17" t="str">
        <f t="array" ref="E59">IFERROR(INDEX(数据结构!$E:$E,SMALL(IF(数据结构!$B$5:$B$68=$B59,ROW($5:$68)),ROW($A$1)))&amp;"","")</f>
        <v/>
      </c>
      <c r="F59" s="17"/>
      <c r="G59" s="19" t="str">
        <f t="array" ref="G59">IF(ISERROR(IF(F59="","",F59/C59)),"",IF(F59="","",F59/C59))</f>
        <v/>
      </c>
      <c r="H59" s="17" t="str">
        <f t="array" ref="H59">IFERROR(INDEX(数据结构!$F:$F,SMALL(IF(数据结构!$B$5:$B$68=$B59,ROW($5:$68)),ROW($A$1)))&amp;"","")</f>
        <v/>
      </c>
      <c r="I59" s="17"/>
      <c r="J59" s="19" t="str">
        <f t="array" ref="J59">IF(ISERROR(IF(I59="","",I59/C59)),"",IF(I59="","",I59/C59))</f>
        <v/>
      </c>
      <c r="K59" s="17" t="str">
        <f t="array" ref="K59">IFERROR(INDEX(数据结构!$G:$G,SMALL(IF(数据结构!$B$5:$B$68=$B59,ROW($5:$68)),ROW($A$1)))&amp;"","")</f>
        <v/>
      </c>
      <c r="L59" s="17"/>
      <c r="M59" s="19" t="str">
        <f t="array" ref="M59">IF(ISERROR(IF(L59="","",L59/C59)),"",IF(L59="","",L59/C59))</f>
        <v/>
      </c>
      <c r="N59" s="18" t="str">
        <f t="array" aca="1" ref="N59" ca="1">IF(B59="","",IF(N59="",NOW(),N59))</f>
        <v/>
      </c>
    </row>
    <row r="60" spans="2:14">
      <c r="B60" s="17"/>
      <c r="C60" s="17"/>
      <c r="D60" s="19" t="str">
        <f t="shared" si="0"/>
        <v/>
      </c>
      <c r="E60" s="17" t="str">
        <f t="array" ref="E60">IFERROR(INDEX(数据结构!$E:$E,SMALL(IF(数据结构!$B$5:$B$68=$B60,ROW($5:$68)),ROW($A$1)))&amp;"","")</f>
        <v/>
      </c>
      <c r="F60" s="17"/>
      <c r="G60" s="19" t="str">
        <f t="array" ref="G60">IF(ISERROR(IF(F60="","",F60/C60)),"",IF(F60="","",F60/C60))</f>
        <v/>
      </c>
      <c r="H60" s="17" t="str">
        <f t="array" ref="H60">IFERROR(INDEX(数据结构!$F:$F,SMALL(IF(数据结构!$B$5:$B$68=$B60,ROW($5:$68)),ROW($A$1)))&amp;"","")</f>
        <v/>
      </c>
      <c r="I60" s="17"/>
      <c r="J60" s="19" t="str">
        <f t="array" ref="J60">IF(ISERROR(IF(I60="","",I60/C60)),"",IF(I60="","",I60/C60))</f>
        <v/>
      </c>
      <c r="K60" s="17" t="str">
        <f t="array" ref="K60">IFERROR(INDEX(数据结构!$G:$G,SMALL(IF(数据结构!$B$5:$B$68=$B60,ROW($5:$68)),ROW($A$1)))&amp;"","")</f>
        <v/>
      </c>
      <c r="L60" s="17"/>
      <c r="M60" s="19" t="str">
        <f t="array" ref="M60">IF(ISERROR(IF(L60="","",L60/C60)),"",IF(L60="","",L60/C60))</f>
        <v/>
      </c>
      <c r="N60" s="18" t="str">
        <f t="array" aca="1" ref="N60" ca="1">IF(B60="","",IF(N60="",NOW(),N60))</f>
        <v/>
      </c>
    </row>
    <row r="61" spans="2:14">
      <c r="B61" s="17"/>
      <c r="C61" s="17"/>
      <c r="D61" s="19" t="str">
        <f t="shared" si="0"/>
        <v/>
      </c>
      <c r="E61" s="17" t="str">
        <f t="array" ref="E61">IFERROR(INDEX(数据结构!$E:$E,SMALL(IF(数据结构!$B$5:$B$68=$B61,ROW($5:$68)),ROW($A$1)))&amp;"","")</f>
        <v/>
      </c>
      <c r="F61" s="17"/>
      <c r="G61" s="19" t="str">
        <f t="array" ref="G61">IF(ISERROR(IF(F61="","",F61/C61)),"",IF(F61="","",F61/C61))</f>
        <v/>
      </c>
      <c r="H61" s="17" t="str">
        <f t="array" ref="H61">IFERROR(INDEX(数据结构!$F:$F,SMALL(IF(数据结构!$B$5:$B$68=$B61,ROW($5:$68)),ROW($A$1)))&amp;"","")</f>
        <v/>
      </c>
      <c r="I61" s="17"/>
      <c r="J61" s="19" t="str">
        <f t="array" ref="J61">IF(ISERROR(IF(I61="","",I61/C61)),"",IF(I61="","",I61/C61))</f>
        <v/>
      </c>
      <c r="K61" s="17" t="str">
        <f t="array" ref="K61">IFERROR(INDEX(数据结构!$G:$G,SMALL(IF(数据结构!$B$5:$B$68=$B61,ROW($5:$68)),ROW($A$1)))&amp;"","")</f>
        <v/>
      </c>
      <c r="L61" s="17"/>
      <c r="M61" s="19" t="str">
        <f t="array" ref="M61">IF(ISERROR(IF(L61="","",L61/C61)),"",IF(L61="","",L61/C61))</f>
        <v/>
      </c>
      <c r="N61" s="18" t="str">
        <f t="array" aca="1" ref="N61" ca="1">IF(B61="","",IF(N61="",NOW(),N61))</f>
        <v/>
      </c>
    </row>
    <row r="62" spans="2:14">
      <c r="B62" s="17"/>
      <c r="C62" s="17"/>
      <c r="D62" s="19" t="str">
        <f t="shared" si="0"/>
        <v/>
      </c>
      <c r="E62" s="17" t="str">
        <f t="array" ref="E62">IFERROR(INDEX(数据结构!$E:$E,SMALL(IF(数据结构!$B$5:$B$68=$B62,ROW($5:$68)),ROW($A$1)))&amp;"","")</f>
        <v/>
      </c>
      <c r="F62" s="17"/>
      <c r="G62" s="19" t="str">
        <f t="array" ref="G62">IF(ISERROR(IF(F62="","",F62/C62)),"",IF(F62="","",F62/C62))</f>
        <v/>
      </c>
      <c r="H62" s="17" t="str">
        <f t="array" ref="H62">IFERROR(INDEX(数据结构!$F:$F,SMALL(IF(数据结构!$B$5:$B$68=$B62,ROW($5:$68)),ROW($A$1)))&amp;"","")</f>
        <v/>
      </c>
      <c r="I62" s="17"/>
      <c r="J62" s="19" t="str">
        <f t="array" ref="J62">IF(ISERROR(IF(I62="","",I62/C62)),"",IF(I62="","",I62/C62))</f>
        <v/>
      </c>
      <c r="K62" s="17" t="str">
        <f t="array" ref="K62">IFERROR(INDEX(数据结构!$G:$G,SMALL(IF(数据结构!$B$5:$B$68=$B62,ROW($5:$68)),ROW($A$1)))&amp;"","")</f>
        <v/>
      </c>
      <c r="L62" s="17"/>
      <c r="M62" s="19" t="str">
        <f t="array" ref="M62">IF(ISERROR(IF(L62="","",L62/C62)),"",IF(L62="","",L62/C62))</f>
        <v/>
      </c>
      <c r="N62" s="18" t="str">
        <f t="array" aca="1" ref="N62" ca="1">IF(B62="","",IF(N62="",NOW(),N62))</f>
        <v/>
      </c>
    </row>
    <row r="63" spans="2:14">
      <c r="B63" s="17"/>
      <c r="C63" s="17"/>
      <c r="D63" s="19" t="str">
        <f t="shared" si="0"/>
        <v/>
      </c>
      <c r="E63" s="17" t="str">
        <f t="array" ref="E63">IFERROR(INDEX(数据结构!$E:$E,SMALL(IF(数据结构!$B$5:$B$68=$B63,ROW($5:$68)),ROW($A$1)))&amp;"","")</f>
        <v/>
      </c>
      <c r="F63" s="17"/>
      <c r="G63" s="19" t="str">
        <f t="array" ref="G63">IF(ISERROR(IF(F63="","",F63/C63)),"",IF(F63="","",F63/C63))</f>
        <v/>
      </c>
      <c r="H63" s="17" t="str">
        <f t="array" ref="H63">IFERROR(INDEX(数据结构!$F:$F,SMALL(IF(数据结构!$B$5:$B$68=$B63,ROW($5:$68)),ROW($A$1)))&amp;"","")</f>
        <v/>
      </c>
      <c r="I63" s="17"/>
      <c r="J63" s="19" t="str">
        <f t="array" ref="J63">IF(ISERROR(IF(I63="","",I63/C63)),"",IF(I63="","",I63/C63))</f>
        <v/>
      </c>
      <c r="K63" s="17" t="str">
        <f t="array" ref="K63">IFERROR(INDEX(数据结构!$G:$G,SMALL(IF(数据结构!$B$5:$B$68=$B63,ROW($5:$68)),ROW($A$1)))&amp;"","")</f>
        <v/>
      </c>
      <c r="L63" s="17"/>
      <c r="M63" s="19" t="str">
        <f t="array" ref="M63">IF(ISERROR(IF(L63="","",L63/C63)),"",IF(L63="","",L63/C63))</f>
        <v/>
      </c>
      <c r="N63" s="18" t="str">
        <f t="array" aca="1" ref="N63" ca="1">IF(B63="","",IF(N63="",NOW(),N63))</f>
        <v/>
      </c>
    </row>
    <row r="64" spans="2:14">
      <c r="B64" s="17"/>
      <c r="C64" s="17"/>
      <c r="D64" s="19" t="str">
        <f t="shared" si="0"/>
        <v/>
      </c>
      <c r="E64" s="17" t="str">
        <f t="array" ref="E64">IFERROR(INDEX(数据结构!$E:$E,SMALL(IF(数据结构!$B$5:$B$68=$B64,ROW($5:$68)),ROW($A$1)))&amp;"","")</f>
        <v/>
      </c>
      <c r="F64" s="17"/>
      <c r="G64" s="19" t="str">
        <f t="array" ref="G64">IF(ISERROR(IF(F64="","",F64/C64)),"",IF(F64="","",F64/C64))</f>
        <v/>
      </c>
      <c r="H64" s="17" t="str">
        <f t="array" ref="H64">IFERROR(INDEX(数据结构!$F:$F,SMALL(IF(数据结构!$B$5:$B$68=$B64,ROW($5:$68)),ROW($A$1)))&amp;"","")</f>
        <v/>
      </c>
      <c r="I64" s="17"/>
      <c r="J64" s="19" t="str">
        <f t="array" ref="J64">IF(ISERROR(IF(I64="","",I64/C64)),"",IF(I64="","",I64/C64))</f>
        <v/>
      </c>
      <c r="K64" s="17" t="str">
        <f t="array" ref="K64">IFERROR(INDEX(数据结构!$G:$G,SMALL(IF(数据结构!$B$5:$B$68=$B64,ROW($5:$68)),ROW($A$1)))&amp;"","")</f>
        <v/>
      </c>
      <c r="L64" s="17"/>
      <c r="M64" s="19" t="str">
        <f t="array" ref="M64">IF(ISERROR(IF(L64="","",L64/C64)),"",IF(L64="","",L64/C64))</f>
        <v/>
      </c>
      <c r="N64" s="18" t="str">
        <f t="array" aca="1" ref="N64" ca="1">IF(B64="","",IF(N64="",NOW(),N64))</f>
        <v/>
      </c>
    </row>
    <row r="65" spans="2:14">
      <c r="B65" s="17"/>
      <c r="C65" s="17"/>
      <c r="D65" s="19" t="str">
        <f t="shared" si="0"/>
        <v/>
      </c>
      <c r="E65" s="17" t="str">
        <f t="array" ref="E65">IFERROR(INDEX(数据结构!$E:$E,SMALL(IF(数据结构!$B$5:$B$68=$B65,ROW($5:$68)),ROW($A$1)))&amp;"","")</f>
        <v/>
      </c>
      <c r="F65" s="17"/>
      <c r="G65" s="19" t="str">
        <f t="array" ref="G65">IF(ISERROR(IF(F65="","",F65/C65)),"",IF(F65="","",F65/C65))</f>
        <v/>
      </c>
      <c r="H65" s="17" t="str">
        <f t="array" ref="H65">IFERROR(INDEX(数据结构!$F:$F,SMALL(IF(数据结构!$B$5:$B$68=$B65,ROW($5:$68)),ROW($A$1)))&amp;"","")</f>
        <v/>
      </c>
      <c r="I65" s="17"/>
      <c r="J65" s="19" t="str">
        <f t="array" ref="J65">IF(ISERROR(IF(I65="","",I65/C65)),"",IF(I65="","",I65/C65))</f>
        <v/>
      </c>
      <c r="K65" s="17" t="str">
        <f t="array" ref="K65">IFERROR(INDEX(数据结构!$G:$G,SMALL(IF(数据结构!$B$5:$B$68=$B65,ROW($5:$68)),ROW($A$1)))&amp;"","")</f>
        <v/>
      </c>
      <c r="L65" s="17"/>
      <c r="M65" s="19" t="str">
        <f t="array" ref="M65">IF(ISERROR(IF(L65="","",L65/C65)),"",IF(L65="","",L65/C65))</f>
        <v/>
      </c>
      <c r="N65" s="18" t="str">
        <f t="array" aca="1" ref="N65" ca="1">IF(B65="","",IF(N65="",NOW(),N65))</f>
        <v/>
      </c>
    </row>
    <row r="66" spans="2:14">
      <c r="B66" s="17"/>
      <c r="C66" s="17"/>
      <c r="D66" s="19" t="str">
        <f t="shared" si="0"/>
        <v/>
      </c>
      <c r="E66" s="17" t="str">
        <f t="array" ref="E66">IFERROR(INDEX(数据结构!$E:$E,SMALL(IF(数据结构!$B$5:$B$68=$B66,ROW($5:$68)),ROW($A$1)))&amp;"","")</f>
        <v/>
      </c>
      <c r="F66" s="17"/>
      <c r="G66" s="19" t="str">
        <f t="array" ref="G66">IF(ISERROR(IF(F66="","",F66/C66)),"",IF(F66="","",F66/C66))</f>
        <v/>
      </c>
      <c r="H66" s="17" t="str">
        <f t="array" ref="H66">IFERROR(INDEX(数据结构!$F:$F,SMALL(IF(数据结构!$B$5:$B$68=$B66,ROW($5:$68)),ROW($A$1)))&amp;"","")</f>
        <v/>
      </c>
      <c r="I66" s="17"/>
      <c r="J66" s="19" t="str">
        <f t="array" ref="J66">IF(ISERROR(IF(I66="","",I66/C66)),"",IF(I66="","",I66/C66))</f>
        <v/>
      </c>
      <c r="K66" s="17" t="str">
        <f t="array" ref="K66">IFERROR(INDEX(数据结构!$G:$G,SMALL(IF(数据结构!$B$5:$B$68=$B66,ROW($5:$68)),ROW($A$1)))&amp;"","")</f>
        <v/>
      </c>
      <c r="L66" s="17"/>
      <c r="M66" s="19" t="str">
        <f t="array" ref="M66">IF(ISERROR(IF(L66="","",L66/C66)),"",IF(L66="","",L66/C66))</f>
        <v/>
      </c>
      <c r="N66" s="18" t="str">
        <f t="array" aca="1" ref="N66" ca="1">IF(B66="","",IF(N66="",NOW(),N66))</f>
        <v/>
      </c>
    </row>
    <row r="67" spans="2:14">
      <c r="B67" s="17"/>
      <c r="C67" s="17"/>
      <c r="D67" s="19" t="str">
        <f t="shared" si="0"/>
        <v/>
      </c>
      <c r="E67" s="17" t="str">
        <f t="array" ref="E67">IFERROR(INDEX(数据结构!$E:$E,SMALL(IF(数据结构!$B$5:$B$68=$B67,ROW($5:$68)),ROW($A$1)))&amp;"","")</f>
        <v/>
      </c>
      <c r="F67" s="17"/>
      <c r="G67" s="19" t="str">
        <f t="array" ref="G67">IF(ISERROR(IF(F67="","",F67/C67)),"",IF(F67="","",F67/C67))</f>
        <v/>
      </c>
      <c r="H67" s="17" t="str">
        <f t="array" ref="H67">IFERROR(INDEX(数据结构!$F:$F,SMALL(IF(数据结构!$B$5:$B$68=$B67,ROW($5:$68)),ROW($A$1)))&amp;"","")</f>
        <v/>
      </c>
      <c r="I67" s="17"/>
      <c r="J67" s="19" t="str">
        <f t="array" ref="J67">IF(ISERROR(IF(I67="","",I67/C67)),"",IF(I67="","",I67/C67))</f>
        <v/>
      </c>
      <c r="K67" s="17" t="str">
        <f t="array" ref="K67">IFERROR(INDEX(数据结构!$G:$G,SMALL(IF(数据结构!$B$5:$B$68=$B67,ROW($5:$68)),ROW($A$1)))&amp;"","")</f>
        <v/>
      </c>
      <c r="L67" s="17"/>
      <c r="M67" s="19" t="str">
        <f t="array" ref="M67">IF(ISERROR(IF(L67="","",L67/C67)),"",IF(L67="","",L67/C67))</f>
        <v/>
      </c>
      <c r="N67" s="18" t="str">
        <f t="array" aca="1" ref="N67" ca="1">IF(B67="","",IF(N67="",NOW(),N67))</f>
        <v/>
      </c>
    </row>
    <row r="68" spans="2:14">
      <c r="B68" s="17"/>
      <c r="C68" s="17"/>
      <c r="D68" s="19" t="str">
        <f t="shared" si="0"/>
        <v/>
      </c>
      <c r="E68" s="17" t="str">
        <f t="array" ref="E68">IFERROR(INDEX(数据结构!$E:$E,SMALL(IF(数据结构!$B$5:$B$68=$B68,ROW($5:$68)),ROW($A$1)))&amp;"","")</f>
        <v/>
      </c>
      <c r="F68" s="17"/>
      <c r="G68" s="19" t="str">
        <f t="array" ref="G68">IF(ISERROR(IF(F68="","",F68/C68)),"",IF(F68="","",F68/C68))</f>
        <v/>
      </c>
      <c r="H68" s="17" t="str">
        <f t="array" ref="H68">IFERROR(INDEX(数据结构!$F:$F,SMALL(IF(数据结构!$B$5:$B$68=$B68,ROW($5:$68)),ROW($A$1)))&amp;"","")</f>
        <v/>
      </c>
      <c r="I68" s="17"/>
      <c r="J68" s="19" t="str">
        <f t="array" ref="J68">IF(ISERROR(IF(I68="","",I68/C68)),"",IF(I68="","",I68/C68))</f>
        <v/>
      </c>
      <c r="K68" s="17" t="str">
        <f t="array" ref="K68">IFERROR(INDEX(数据结构!$G:$G,SMALL(IF(数据结构!$B$5:$B$68=$B68,ROW($5:$68)),ROW($A$1)))&amp;"","")</f>
        <v/>
      </c>
      <c r="L68" s="17"/>
      <c r="M68" s="19" t="str">
        <f t="array" ref="M68">IF(ISERROR(IF(L68="","",L68/C68)),"",IF(L68="","",L68/C68))</f>
        <v/>
      </c>
      <c r="N68" s="18" t="str">
        <f t="array" aca="1" ref="N68" ca="1">IF(B68="","",IF(N68="",NOW(),N68))</f>
        <v/>
      </c>
    </row>
    <row r="69" spans="2:14">
      <c r="B69" s="17"/>
      <c r="C69" s="17"/>
      <c r="D69" s="19" t="str">
        <f t="shared" ref="D69:D99" si="1">IF(C69="","",100%)</f>
        <v/>
      </c>
      <c r="E69" s="17" t="str">
        <f t="array" ref="E69">IFERROR(INDEX(数据结构!$E:$E,SMALL(IF(数据结构!$B$5:$B$68=$B69,ROW($5:$68)),ROW($A$1)))&amp;"","")</f>
        <v/>
      </c>
      <c r="F69" s="17"/>
      <c r="G69" s="19" t="str">
        <f t="array" ref="G69">IF(ISERROR(IF(F69="","",F69/C69)),"",IF(F69="","",F69/C69))</f>
        <v/>
      </c>
      <c r="H69" s="17" t="str">
        <f t="array" ref="H69">IFERROR(INDEX(数据结构!$F:$F,SMALL(IF(数据结构!$B$5:$B$68=$B69,ROW($5:$68)),ROW($A$1)))&amp;"","")</f>
        <v/>
      </c>
      <c r="I69" s="17"/>
      <c r="J69" s="19" t="str">
        <f t="array" ref="J69">IF(ISERROR(IF(I69="","",I69/C69)),"",IF(I69="","",I69/C69))</f>
        <v/>
      </c>
      <c r="K69" s="17" t="str">
        <f t="array" ref="K69">IFERROR(INDEX(数据结构!$G:$G,SMALL(IF(数据结构!$B$5:$B$68=$B69,ROW($5:$68)),ROW($A$1)))&amp;"","")</f>
        <v/>
      </c>
      <c r="L69" s="17"/>
      <c r="M69" s="19" t="str">
        <f t="array" ref="M69">IF(ISERROR(IF(L69="","",L69/C69)),"",IF(L69="","",L69/C69))</f>
        <v/>
      </c>
      <c r="N69" s="18" t="str">
        <f t="array" aca="1" ref="N69" ca="1">IF(B69="","",IF(N69="",NOW(),N69))</f>
        <v/>
      </c>
    </row>
    <row r="70" spans="2:14">
      <c r="B70" s="17"/>
      <c r="C70" s="17"/>
      <c r="D70" s="19" t="str">
        <f t="shared" si="1"/>
        <v/>
      </c>
      <c r="E70" s="17" t="str">
        <f t="array" ref="E70">IFERROR(INDEX(数据结构!$E:$E,SMALL(IF(数据结构!$B$5:$B$68=$B70,ROW($5:$68)),ROW($A$1)))&amp;"","")</f>
        <v/>
      </c>
      <c r="F70" s="17"/>
      <c r="G70" s="19" t="str">
        <f t="array" ref="G70">IF(ISERROR(IF(F70="","",F70/C70)),"",IF(F70="","",F70/C70))</f>
        <v/>
      </c>
      <c r="H70" s="17" t="str">
        <f t="array" ref="H70">IFERROR(INDEX(数据结构!$F:$F,SMALL(IF(数据结构!$B$5:$B$68=$B70,ROW($5:$68)),ROW($A$1)))&amp;"","")</f>
        <v/>
      </c>
      <c r="I70" s="17"/>
      <c r="J70" s="19" t="str">
        <f t="array" ref="J70">IF(ISERROR(IF(I70="","",I70/C70)),"",IF(I70="","",I70/C70))</f>
        <v/>
      </c>
      <c r="K70" s="17" t="str">
        <f t="array" ref="K70">IFERROR(INDEX(数据结构!$G:$G,SMALL(IF(数据结构!$B$5:$B$68=$B70,ROW($5:$68)),ROW($A$1)))&amp;"","")</f>
        <v/>
      </c>
      <c r="L70" s="17"/>
      <c r="M70" s="19" t="str">
        <f t="array" ref="M70">IF(ISERROR(IF(L70="","",L70/C70)),"",IF(L70="","",L70/C70))</f>
        <v/>
      </c>
      <c r="N70" s="18" t="str">
        <f t="array" aca="1" ref="N70" ca="1">IF(B70="","",IF(N70="",NOW(),N70))</f>
        <v/>
      </c>
    </row>
    <row r="71" spans="2:14">
      <c r="B71" s="17"/>
      <c r="C71" s="17"/>
      <c r="D71" s="19" t="str">
        <f t="shared" si="1"/>
        <v/>
      </c>
      <c r="E71" s="17" t="str">
        <f t="array" ref="E71">IFERROR(INDEX(数据结构!$E:$E,SMALL(IF(数据结构!$B$5:$B$68=$B71,ROW($5:$68)),ROW($A$1)))&amp;"","")</f>
        <v/>
      </c>
      <c r="F71" s="17"/>
      <c r="G71" s="19" t="str">
        <f t="array" ref="G71">IF(ISERROR(IF(F71="","",F71/C71)),"",IF(F71="","",F71/C71))</f>
        <v/>
      </c>
      <c r="H71" s="17" t="str">
        <f t="array" ref="H71">IFERROR(INDEX(数据结构!$F:$F,SMALL(IF(数据结构!$B$5:$B$68=$B71,ROW($5:$68)),ROW($A$1)))&amp;"","")</f>
        <v/>
      </c>
      <c r="I71" s="17"/>
      <c r="J71" s="19" t="str">
        <f t="array" ref="J71">IF(ISERROR(IF(I71="","",I71/C71)),"",IF(I71="","",I71/C71))</f>
        <v/>
      </c>
      <c r="K71" s="17" t="str">
        <f t="array" ref="K71">IFERROR(INDEX(数据结构!$G:$G,SMALL(IF(数据结构!$B$5:$B$68=$B71,ROW($5:$68)),ROW($A$1)))&amp;"","")</f>
        <v/>
      </c>
      <c r="L71" s="17"/>
      <c r="M71" s="19" t="str">
        <f t="array" ref="M71">IF(ISERROR(IF(L71="","",L71/C71)),"",IF(L71="","",L71/C71))</f>
        <v/>
      </c>
      <c r="N71" s="18" t="str">
        <f t="array" aca="1" ref="N71" ca="1">IF(B71="","",IF(N71="",NOW(),N71))</f>
        <v/>
      </c>
    </row>
    <row r="72" spans="2:14">
      <c r="B72" s="17"/>
      <c r="C72" s="17"/>
      <c r="D72" s="19" t="str">
        <f t="shared" si="1"/>
        <v/>
      </c>
      <c r="E72" s="17" t="str">
        <f t="array" ref="E72">IFERROR(INDEX(数据结构!$E:$E,SMALL(IF(数据结构!$B$5:$B$68=$B72,ROW($5:$68)),ROW($A$1)))&amp;"","")</f>
        <v/>
      </c>
      <c r="F72" s="17"/>
      <c r="G72" s="19" t="str">
        <f t="array" ref="G72">IF(ISERROR(IF(F72="","",F72/C72)),"",IF(F72="","",F72/C72))</f>
        <v/>
      </c>
      <c r="H72" s="17" t="str">
        <f t="array" ref="H72">IFERROR(INDEX(数据结构!$F:$F,SMALL(IF(数据结构!$B$5:$B$68=$B72,ROW($5:$68)),ROW($A$1)))&amp;"","")</f>
        <v/>
      </c>
      <c r="I72" s="17"/>
      <c r="J72" s="19" t="str">
        <f t="array" ref="J72">IF(ISERROR(IF(I72="","",I72/C72)),"",IF(I72="","",I72/C72))</f>
        <v/>
      </c>
      <c r="K72" s="17" t="str">
        <f t="array" ref="K72">IFERROR(INDEX(数据结构!$G:$G,SMALL(IF(数据结构!$B$5:$B$68=$B72,ROW($5:$68)),ROW($A$1)))&amp;"","")</f>
        <v/>
      </c>
      <c r="L72" s="17"/>
      <c r="M72" s="19" t="str">
        <f t="array" ref="M72">IF(ISERROR(IF(L72="","",L72/C72)),"",IF(L72="","",L72/C72))</f>
        <v/>
      </c>
      <c r="N72" s="18" t="str">
        <f t="array" aca="1" ref="N72" ca="1">IF(B72="","",IF(N72="",NOW(),N72))</f>
        <v/>
      </c>
    </row>
    <row r="73" spans="2:14">
      <c r="B73" s="17"/>
      <c r="C73" s="17"/>
      <c r="D73" s="19" t="str">
        <f t="shared" si="1"/>
        <v/>
      </c>
      <c r="E73" s="17" t="str">
        <f t="array" ref="E73">IFERROR(INDEX(数据结构!$E:$E,SMALL(IF(数据结构!$B$5:$B$68=$B73,ROW($5:$68)),ROW($A$1)))&amp;"","")</f>
        <v/>
      </c>
      <c r="F73" s="17"/>
      <c r="G73" s="19" t="str">
        <f t="array" ref="G73">IF(ISERROR(IF(F73="","",F73/C73)),"",IF(F73="","",F73/C73))</f>
        <v/>
      </c>
      <c r="H73" s="17" t="str">
        <f t="array" ref="H73">IFERROR(INDEX(数据结构!$F:$F,SMALL(IF(数据结构!$B$5:$B$68=$B73,ROW($5:$68)),ROW($A$1)))&amp;"","")</f>
        <v/>
      </c>
      <c r="I73" s="17"/>
      <c r="J73" s="19" t="str">
        <f t="array" ref="J73">IF(ISERROR(IF(I73="","",I73/C73)),"",IF(I73="","",I73/C73))</f>
        <v/>
      </c>
      <c r="K73" s="17" t="str">
        <f t="array" ref="K73">IFERROR(INDEX(数据结构!$G:$G,SMALL(IF(数据结构!$B$5:$B$68=$B73,ROW($5:$68)),ROW($A$1)))&amp;"","")</f>
        <v/>
      </c>
      <c r="L73" s="17"/>
      <c r="M73" s="19" t="str">
        <f t="array" ref="M73">IF(ISERROR(IF(L73="","",L73/C73)),"",IF(L73="","",L73/C73))</f>
        <v/>
      </c>
      <c r="N73" s="18" t="str">
        <f t="array" aca="1" ref="N73" ca="1">IF(B73="","",IF(N73="",NOW(),N73))</f>
        <v/>
      </c>
    </row>
    <row r="74" spans="2:14">
      <c r="B74" s="17"/>
      <c r="C74" s="17"/>
      <c r="D74" s="19" t="str">
        <f t="shared" si="1"/>
        <v/>
      </c>
      <c r="E74" s="17" t="str">
        <f t="array" ref="E74">IFERROR(INDEX(数据结构!$E:$E,SMALL(IF(数据结构!$B$5:$B$68=$B74,ROW($5:$68)),ROW($A$1)))&amp;"","")</f>
        <v/>
      </c>
      <c r="F74" s="17"/>
      <c r="G74" s="19" t="str">
        <f t="array" ref="G74">IF(ISERROR(IF(F74="","",F74/C74)),"",IF(F74="","",F74/C74))</f>
        <v/>
      </c>
      <c r="H74" s="17" t="str">
        <f t="array" ref="H74">IFERROR(INDEX(数据结构!$F:$F,SMALL(IF(数据结构!$B$5:$B$68=$B74,ROW($5:$68)),ROW($A$1)))&amp;"","")</f>
        <v/>
      </c>
      <c r="I74" s="17"/>
      <c r="J74" s="19" t="str">
        <f t="array" ref="J74">IF(ISERROR(IF(I74="","",I74/C74)),"",IF(I74="","",I74/C74))</f>
        <v/>
      </c>
      <c r="K74" s="17" t="str">
        <f t="array" ref="K74">IFERROR(INDEX(数据结构!$G:$G,SMALL(IF(数据结构!$B$5:$B$68=$B74,ROW($5:$68)),ROW($A$1)))&amp;"","")</f>
        <v/>
      </c>
      <c r="L74" s="17"/>
      <c r="M74" s="19" t="str">
        <f t="array" ref="M74">IF(ISERROR(IF(L74="","",L74/C74)),"",IF(L74="","",L74/C74))</f>
        <v/>
      </c>
      <c r="N74" s="18" t="str">
        <f t="array" aca="1" ref="N74" ca="1">IF(B74="","",IF(N74="",NOW(),N74))</f>
        <v/>
      </c>
    </row>
    <row r="75" spans="2:14">
      <c r="B75" s="17"/>
      <c r="C75" s="17"/>
      <c r="D75" s="19" t="str">
        <f t="shared" si="1"/>
        <v/>
      </c>
      <c r="E75" s="17" t="str">
        <f t="array" ref="E75">IFERROR(INDEX(数据结构!$E:$E,SMALL(IF(数据结构!$B$5:$B$68=$B75,ROW($5:$68)),ROW($A$1)))&amp;"","")</f>
        <v/>
      </c>
      <c r="F75" s="17"/>
      <c r="G75" s="19" t="str">
        <f t="array" ref="G75">IF(ISERROR(IF(F75="","",F75/C75)),"",IF(F75="","",F75/C75))</f>
        <v/>
      </c>
      <c r="H75" s="17" t="str">
        <f t="array" ref="H75">IFERROR(INDEX(数据结构!$F:$F,SMALL(IF(数据结构!$B$5:$B$68=$B75,ROW($5:$68)),ROW($A$1)))&amp;"","")</f>
        <v/>
      </c>
      <c r="I75" s="17"/>
      <c r="J75" s="19" t="str">
        <f t="array" ref="J75">IF(ISERROR(IF(I75="","",I75/C75)),"",IF(I75="","",I75/C75))</f>
        <v/>
      </c>
      <c r="K75" s="17" t="str">
        <f t="array" ref="K75">IFERROR(INDEX(数据结构!$G:$G,SMALL(IF(数据结构!$B$5:$B$68=$B75,ROW($5:$68)),ROW($A$1)))&amp;"","")</f>
        <v/>
      </c>
      <c r="L75" s="17"/>
      <c r="M75" s="19" t="str">
        <f t="array" ref="M75">IF(ISERROR(IF(L75="","",L75/C75)),"",IF(L75="","",L75/C75))</f>
        <v/>
      </c>
      <c r="N75" s="18" t="str">
        <f t="array" aca="1" ref="N75" ca="1">IF(B75="","",IF(N75="",NOW(),N75))</f>
        <v/>
      </c>
    </row>
    <row r="76" spans="2:14">
      <c r="B76" s="17"/>
      <c r="C76" s="17"/>
      <c r="D76" s="19" t="str">
        <f t="shared" si="1"/>
        <v/>
      </c>
      <c r="E76" s="17" t="str">
        <f t="array" ref="E76">IFERROR(INDEX(数据结构!$E:$E,SMALL(IF(数据结构!$B$5:$B$68=$B76,ROW($5:$68)),ROW($A$1)))&amp;"","")</f>
        <v/>
      </c>
      <c r="F76" s="17"/>
      <c r="G76" s="19" t="str">
        <f t="array" ref="G76">IF(ISERROR(IF(F76="","",F76/C76)),"",IF(F76="","",F76/C76))</f>
        <v/>
      </c>
      <c r="H76" s="17" t="str">
        <f t="array" ref="H76">IFERROR(INDEX(数据结构!$F:$F,SMALL(IF(数据结构!$B$5:$B$68=$B76,ROW($5:$68)),ROW($A$1)))&amp;"","")</f>
        <v/>
      </c>
      <c r="I76" s="17"/>
      <c r="J76" s="19" t="str">
        <f t="array" ref="J76">IF(ISERROR(IF(I76="","",I76/C76)),"",IF(I76="","",I76/C76))</f>
        <v/>
      </c>
      <c r="K76" s="17" t="str">
        <f t="array" ref="K76">IFERROR(INDEX(数据结构!$G:$G,SMALL(IF(数据结构!$B$5:$B$68=$B76,ROW($5:$68)),ROW($A$1)))&amp;"","")</f>
        <v/>
      </c>
      <c r="L76" s="17"/>
      <c r="M76" s="19" t="str">
        <f t="array" ref="M76">IF(ISERROR(IF(L76="","",L76/C76)),"",IF(L76="","",L76/C76))</f>
        <v/>
      </c>
      <c r="N76" s="18" t="str">
        <f t="array" aca="1" ref="N76" ca="1">IF(B76="","",IF(N76="",NOW(),N76))</f>
        <v/>
      </c>
    </row>
    <row r="77" spans="2:14">
      <c r="B77" s="17"/>
      <c r="C77" s="17"/>
      <c r="D77" s="19" t="str">
        <f t="shared" si="1"/>
        <v/>
      </c>
      <c r="E77" s="17" t="str">
        <f t="array" ref="E77">IFERROR(INDEX(数据结构!$E:$E,SMALL(IF(数据结构!$B$5:$B$68=$B77,ROW($5:$68)),ROW($A$1)))&amp;"","")</f>
        <v/>
      </c>
      <c r="F77" s="17"/>
      <c r="G77" s="19" t="str">
        <f t="array" ref="G77">IF(ISERROR(IF(F77="","",F77/C77)),"",IF(F77="","",F77/C77))</f>
        <v/>
      </c>
      <c r="H77" s="17" t="str">
        <f t="array" ref="H77">IFERROR(INDEX(数据结构!$F:$F,SMALL(IF(数据结构!$B$5:$B$68=$B77,ROW($5:$68)),ROW($A$1)))&amp;"","")</f>
        <v/>
      </c>
      <c r="I77" s="17"/>
      <c r="J77" s="19" t="str">
        <f t="array" ref="J77">IF(ISERROR(IF(I77="","",I77/C77)),"",IF(I77="","",I77/C77))</f>
        <v/>
      </c>
      <c r="K77" s="17" t="str">
        <f t="array" ref="K77">IFERROR(INDEX(数据结构!$G:$G,SMALL(IF(数据结构!$B$5:$B$68=$B77,ROW($5:$68)),ROW($A$1)))&amp;"","")</f>
        <v/>
      </c>
      <c r="L77" s="17"/>
      <c r="M77" s="19" t="str">
        <f t="array" ref="M77">IF(ISERROR(IF(L77="","",L77/C77)),"",IF(L77="","",L77/C77))</f>
        <v/>
      </c>
      <c r="N77" s="18" t="str">
        <f t="array" aca="1" ref="N77" ca="1">IF(B77="","",IF(N77="",NOW(),N77))</f>
        <v/>
      </c>
    </row>
    <row r="78" spans="2:14">
      <c r="B78" s="17"/>
      <c r="C78" s="17"/>
      <c r="D78" s="19" t="str">
        <f t="shared" si="1"/>
        <v/>
      </c>
      <c r="E78" s="17" t="str">
        <f t="array" ref="E78">IFERROR(INDEX(数据结构!$E:$E,SMALL(IF(数据结构!$B$5:$B$68=$B78,ROW($5:$68)),ROW($A$1)))&amp;"","")</f>
        <v/>
      </c>
      <c r="F78" s="17"/>
      <c r="G78" s="19" t="str">
        <f t="array" ref="G78">IF(ISERROR(IF(F78="","",F78/C78)),"",IF(F78="","",F78/C78))</f>
        <v/>
      </c>
      <c r="H78" s="17" t="str">
        <f t="array" ref="H78">IFERROR(INDEX(数据结构!$F:$F,SMALL(IF(数据结构!$B$5:$B$68=$B78,ROW($5:$68)),ROW($A$1)))&amp;"","")</f>
        <v/>
      </c>
      <c r="I78" s="17"/>
      <c r="J78" s="19" t="str">
        <f t="array" ref="J78">IF(ISERROR(IF(I78="","",I78/C78)),"",IF(I78="","",I78/C78))</f>
        <v/>
      </c>
      <c r="K78" s="17" t="str">
        <f t="array" ref="K78">IFERROR(INDEX(数据结构!$G:$G,SMALL(IF(数据结构!$B$5:$B$68=$B78,ROW($5:$68)),ROW($A$1)))&amp;"","")</f>
        <v/>
      </c>
      <c r="L78" s="17"/>
      <c r="M78" s="19" t="str">
        <f t="array" ref="M78">IF(ISERROR(IF(L78="","",L78/C78)),"",IF(L78="","",L78/C78))</f>
        <v/>
      </c>
      <c r="N78" s="18" t="str">
        <f t="array" aca="1" ref="N78" ca="1">IF(B78="","",IF(N78="",NOW(),N78))</f>
        <v/>
      </c>
    </row>
    <row r="79" spans="2:14">
      <c r="B79" s="17"/>
      <c r="C79" s="17"/>
      <c r="D79" s="19" t="str">
        <f t="shared" si="1"/>
        <v/>
      </c>
      <c r="E79" s="17" t="str">
        <f t="array" ref="E79">IFERROR(INDEX(数据结构!$E:$E,SMALL(IF(数据结构!$B$5:$B$68=$B79,ROW($5:$68)),ROW($A$1)))&amp;"","")</f>
        <v/>
      </c>
      <c r="F79" s="17"/>
      <c r="G79" s="19" t="str">
        <f t="array" ref="G79">IF(ISERROR(IF(F79="","",F79/C79)),"",IF(F79="","",F79/C79))</f>
        <v/>
      </c>
      <c r="H79" s="17" t="str">
        <f t="array" ref="H79">IFERROR(INDEX(数据结构!$F:$F,SMALL(IF(数据结构!$B$5:$B$68=$B79,ROW($5:$68)),ROW($A$1)))&amp;"","")</f>
        <v/>
      </c>
      <c r="I79" s="17"/>
      <c r="J79" s="19" t="str">
        <f t="array" ref="J79">IF(ISERROR(IF(I79="","",I79/C79)),"",IF(I79="","",I79/C79))</f>
        <v/>
      </c>
      <c r="K79" s="17" t="str">
        <f t="array" ref="K79">IFERROR(INDEX(数据结构!$G:$G,SMALL(IF(数据结构!$B$5:$B$68=$B79,ROW($5:$68)),ROW($A$1)))&amp;"","")</f>
        <v/>
      </c>
      <c r="L79" s="17"/>
      <c r="M79" s="19" t="str">
        <f t="array" ref="M79">IF(ISERROR(IF(L79="","",L79/C79)),"",IF(L79="","",L79/C79))</f>
        <v/>
      </c>
      <c r="N79" s="18" t="str">
        <f t="array" aca="1" ref="N79" ca="1">IF(B79="","",IF(N79="",NOW(),N79))</f>
        <v/>
      </c>
    </row>
    <row r="80" spans="2:14">
      <c r="B80" s="17"/>
      <c r="C80" s="17"/>
      <c r="D80" s="19" t="str">
        <f t="shared" si="1"/>
        <v/>
      </c>
      <c r="E80" s="17" t="str">
        <f t="array" ref="E80">IFERROR(INDEX(数据结构!$E:$E,SMALL(IF(数据结构!$B$5:$B$68=$B80,ROW($5:$68)),ROW($A$1)))&amp;"","")</f>
        <v/>
      </c>
      <c r="F80" s="17"/>
      <c r="G80" s="19" t="str">
        <f t="array" ref="G80">IF(ISERROR(IF(F80="","",F80/C80)),"",IF(F80="","",F80/C80))</f>
        <v/>
      </c>
      <c r="H80" s="17" t="str">
        <f t="array" ref="H80">IFERROR(INDEX(数据结构!$F:$F,SMALL(IF(数据结构!$B$5:$B$68=$B80,ROW($5:$68)),ROW($A$1)))&amp;"","")</f>
        <v/>
      </c>
      <c r="I80" s="17"/>
      <c r="J80" s="19" t="str">
        <f t="array" ref="J80">IF(ISERROR(IF(I80="","",I80/C80)),"",IF(I80="","",I80/C80))</f>
        <v/>
      </c>
      <c r="K80" s="17" t="str">
        <f t="array" ref="K80">IFERROR(INDEX(数据结构!$G:$G,SMALL(IF(数据结构!$B$5:$B$68=$B80,ROW($5:$68)),ROW($A$1)))&amp;"","")</f>
        <v/>
      </c>
      <c r="L80" s="17"/>
      <c r="M80" s="19" t="str">
        <f t="array" ref="M80">IF(ISERROR(IF(L80="","",L80/C80)),"",IF(L80="","",L80/C80))</f>
        <v/>
      </c>
      <c r="N80" s="18" t="str">
        <f t="array" aca="1" ref="N80" ca="1">IF(B80="","",IF(N80="",NOW(),N80))</f>
        <v/>
      </c>
    </row>
    <row r="81" spans="2:14">
      <c r="B81" s="17"/>
      <c r="C81" s="17"/>
      <c r="D81" s="19" t="str">
        <f t="shared" si="1"/>
        <v/>
      </c>
      <c r="E81" s="17" t="str">
        <f t="array" ref="E81">IFERROR(INDEX(数据结构!$E:$E,SMALL(IF(数据结构!$B$5:$B$68=$B81,ROW($5:$68)),ROW($A$1)))&amp;"","")</f>
        <v/>
      </c>
      <c r="F81" s="17"/>
      <c r="G81" s="19" t="str">
        <f t="array" ref="G81">IF(ISERROR(IF(F81="","",F81/C81)),"",IF(F81="","",F81/C81))</f>
        <v/>
      </c>
      <c r="H81" s="17" t="str">
        <f t="array" ref="H81">IFERROR(INDEX(数据结构!$F:$F,SMALL(IF(数据结构!$B$5:$B$68=$B81,ROW($5:$68)),ROW($A$1)))&amp;"","")</f>
        <v/>
      </c>
      <c r="I81" s="17"/>
      <c r="J81" s="19" t="str">
        <f t="array" ref="J81">IF(ISERROR(IF(I81="","",I81/C81)),"",IF(I81="","",I81/C81))</f>
        <v/>
      </c>
      <c r="K81" s="17" t="str">
        <f t="array" ref="K81">IFERROR(INDEX(数据结构!$G:$G,SMALL(IF(数据结构!$B$5:$B$68=$B81,ROW($5:$68)),ROW($A$1)))&amp;"","")</f>
        <v/>
      </c>
      <c r="L81" s="17"/>
      <c r="M81" s="19" t="str">
        <f t="array" ref="M81">IF(ISERROR(IF(L81="","",L81/C81)),"",IF(L81="","",L81/C81))</f>
        <v/>
      </c>
      <c r="N81" s="18" t="str">
        <f t="array" aca="1" ref="N81" ca="1">IF(B81="","",IF(N81="",NOW(),N81))</f>
        <v/>
      </c>
    </row>
    <row r="82" spans="2:14">
      <c r="B82" s="17"/>
      <c r="C82" s="17"/>
      <c r="D82" s="19" t="str">
        <f t="shared" si="1"/>
        <v/>
      </c>
      <c r="E82" s="17" t="str">
        <f t="array" ref="E82">IFERROR(INDEX(数据结构!$E:$E,SMALL(IF(数据结构!$B$5:$B$68=$B82,ROW($5:$68)),ROW($A$1)))&amp;"","")</f>
        <v/>
      </c>
      <c r="F82" s="17"/>
      <c r="G82" s="19" t="str">
        <f t="array" ref="G82">IF(ISERROR(IF(F82="","",F82/C82)),"",IF(F82="","",F82/C82))</f>
        <v/>
      </c>
      <c r="H82" s="17" t="str">
        <f t="array" ref="H82">IFERROR(INDEX(数据结构!$F:$F,SMALL(IF(数据结构!$B$5:$B$68=$B82,ROW($5:$68)),ROW($A$1)))&amp;"","")</f>
        <v/>
      </c>
      <c r="I82" s="17"/>
      <c r="J82" s="19" t="str">
        <f t="array" ref="J82">IF(ISERROR(IF(I82="","",I82/C82)),"",IF(I82="","",I82/C82))</f>
        <v/>
      </c>
      <c r="K82" s="17" t="str">
        <f t="array" ref="K82">IFERROR(INDEX(数据结构!$G:$G,SMALL(IF(数据结构!$B$5:$B$68=$B82,ROW($5:$68)),ROW($A$1)))&amp;"","")</f>
        <v/>
      </c>
      <c r="L82" s="17"/>
      <c r="M82" s="19" t="str">
        <f t="array" ref="M82">IF(ISERROR(IF(L82="","",L82/C82)),"",IF(L82="","",L82/C82))</f>
        <v/>
      </c>
      <c r="N82" s="18" t="str">
        <f t="array" aca="1" ref="N82" ca="1">IF(B82="","",IF(N82="",NOW(),N82))</f>
        <v/>
      </c>
    </row>
    <row r="83" spans="2:14">
      <c r="B83" s="17"/>
      <c r="C83" s="17"/>
      <c r="D83" s="19" t="str">
        <f t="shared" si="1"/>
        <v/>
      </c>
      <c r="E83" s="17" t="str">
        <f t="array" ref="E83">IFERROR(INDEX(数据结构!$E:$E,SMALL(IF(数据结构!$B$5:$B$68=$B83,ROW($5:$68)),ROW($A$1)))&amp;"","")</f>
        <v/>
      </c>
      <c r="F83" s="17"/>
      <c r="G83" s="19" t="str">
        <f t="array" ref="G83">IF(ISERROR(IF(F83="","",F83/C83)),"",IF(F83="","",F83/C83))</f>
        <v/>
      </c>
      <c r="H83" s="17" t="str">
        <f t="array" ref="H83">IFERROR(INDEX(数据结构!$F:$F,SMALL(IF(数据结构!$B$5:$B$68=$B83,ROW($5:$68)),ROW($A$1)))&amp;"","")</f>
        <v/>
      </c>
      <c r="I83" s="17"/>
      <c r="J83" s="19" t="str">
        <f t="array" ref="J83">IF(ISERROR(IF(I83="","",I83/C83)),"",IF(I83="","",I83/C83))</f>
        <v/>
      </c>
      <c r="K83" s="17" t="str">
        <f t="array" ref="K83">IFERROR(INDEX(数据结构!$G:$G,SMALL(IF(数据结构!$B$5:$B$68=$B83,ROW($5:$68)),ROW($A$1)))&amp;"","")</f>
        <v/>
      </c>
      <c r="L83" s="17"/>
      <c r="M83" s="19" t="str">
        <f t="array" ref="M83">IF(ISERROR(IF(L83="","",L83/C83)),"",IF(L83="","",L83/C83))</f>
        <v/>
      </c>
      <c r="N83" s="18" t="str">
        <f t="array" aca="1" ref="N83" ca="1">IF(B83="","",IF(N83="",NOW(),N83))</f>
        <v/>
      </c>
    </row>
    <row r="84" spans="2:14">
      <c r="B84" s="17"/>
      <c r="C84" s="17"/>
      <c r="D84" s="19" t="str">
        <f t="shared" si="1"/>
        <v/>
      </c>
      <c r="E84" s="17" t="str">
        <f t="array" ref="E84">IFERROR(INDEX(数据结构!$E:$E,SMALL(IF(数据结构!$B$5:$B$68=$B84,ROW($5:$68)),ROW($A$1)))&amp;"","")</f>
        <v/>
      </c>
      <c r="F84" s="17"/>
      <c r="G84" s="19" t="str">
        <f t="array" ref="G84">IF(ISERROR(IF(F84="","",F84/C84)),"",IF(F84="","",F84/C84))</f>
        <v/>
      </c>
      <c r="H84" s="17" t="str">
        <f t="array" ref="H84">IFERROR(INDEX(数据结构!$F:$F,SMALL(IF(数据结构!$B$5:$B$68=$B84,ROW($5:$68)),ROW($A$1)))&amp;"","")</f>
        <v/>
      </c>
      <c r="I84" s="17"/>
      <c r="J84" s="19" t="str">
        <f t="array" ref="J84">IF(ISERROR(IF(I84="","",I84/C84)),"",IF(I84="","",I84/C84))</f>
        <v/>
      </c>
      <c r="K84" s="17" t="str">
        <f t="array" ref="K84">IFERROR(INDEX(数据结构!$G:$G,SMALL(IF(数据结构!$B$5:$B$68=$B84,ROW($5:$68)),ROW($A$1)))&amp;"","")</f>
        <v/>
      </c>
      <c r="L84" s="17"/>
      <c r="M84" s="19" t="str">
        <f t="array" ref="M84">IF(ISERROR(IF(L84="","",L84/C84)),"",IF(L84="","",L84/C84))</f>
        <v/>
      </c>
      <c r="N84" s="18" t="str">
        <f t="array" aca="1" ref="N84" ca="1">IF(B84="","",IF(N84="",NOW(),N84))</f>
        <v/>
      </c>
    </row>
    <row r="85" spans="2:14">
      <c r="B85" s="17"/>
      <c r="C85" s="17"/>
      <c r="D85" s="19" t="str">
        <f t="shared" si="1"/>
        <v/>
      </c>
      <c r="E85" s="17" t="str">
        <f t="array" ref="E85">IFERROR(INDEX(数据结构!$E:$E,SMALL(IF(数据结构!$B$5:$B$68=$B85,ROW($5:$68)),ROW($A$1)))&amp;"","")</f>
        <v/>
      </c>
      <c r="F85" s="17"/>
      <c r="G85" s="19" t="str">
        <f t="array" ref="G85">IF(ISERROR(IF(F85="","",F85/C85)),"",IF(F85="","",F85/C85))</f>
        <v/>
      </c>
      <c r="H85" s="17" t="str">
        <f t="array" ref="H85">IFERROR(INDEX(数据结构!$F:$F,SMALL(IF(数据结构!$B$5:$B$68=$B85,ROW($5:$68)),ROW($A$1)))&amp;"","")</f>
        <v/>
      </c>
      <c r="I85" s="17"/>
      <c r="J85" s="19" t="str">
        <f t="array" ref="J85">IF(ISERROR(IF(I85="","",I85/C85)),"",IF(I85="","",I85/C85))</f>
        <v/>
      </c>
      <c r="K85" s="17" t="str">
        <f t="array" ref="K85">IFERROR(INDEX(数据结构!$G:$G,SMALL(IF(数据结构!$B$5:$B$68=$B85,ROW($5:$68)),ROW($A$1)))&amp;"","")</f>
        <v/>
      </c>
      <c r="L85" s="17"/>
      <c r="M85" s="19" t="str">
        <f t="array" ref="M85">IF(ISERROR(IF(L85="","",L85/C85)),"",IF(L85="","",L85/C85))</f>
        <v/>
      </c>
      <c r="N85" s="18" t="str">
        <f t="array" aca="1" ref="N85" ca="1">IF(B85="","",IF(N85="",NOW(),N85))</f>
        <v/>
      </c>
    </row>
    <row r="86" spans="2:14">
      <c r="B86" s="17"/>
      <c r="C86" s="17"/>
      <c r="D86" s="19" t="str">
        <f t="shared" si="1"/>
        <v/>
      </c>
      <c r="E86" s="17" t="str">
        <f t="array" ref="E86">IFERROR(INDEX(数据结构!$E:$E,SMALL(IF(数据结构!$B$5:$B$68=$B86,ROW($5:$68)),ROW($A$1)))&amp;"","")</f>
        <v/>
      </c>
      <c r="F86" s="17"/>
      <c r="G86" s="19" t="str">
        <f t="array" ref="G86">IF(ISERROR(IF(F86="","",F86/C86)),"",IF(F86="","",F86/C86))</f>
        <v/>
      </c>
      <c r="H86" s="17" t="str">
        <f t="array" ref="H86">IFERROR(INDEX(数据结构!$F:$F,SMALL(IF(数据结构!$B$5:$B$68=$B86,ROW($5:$68)),ROW($A$1)))&amp;"","")</f>
        <v/>
      </c>
      <c r="I86" s="17"/>
      <c r="J86" s="19" t="str">
        <f t="array" ref="J86">IF(ISERROR(IF(I86="","",I86/C86)),"",IF(I86="","",I86/C86))</f>
        <v/>
      </c>
      <c r="K86" s="17" t="str">
        <f t="array" ref="K86">IFERROR(INDEX(数据结构!$G:$G,SMALL(IF(数据结构!$B$5:$B$68=$B86,ROW($5:$68)),ROW($A$1)))&amp;"","")</f>
        <v/>
      </c>
      <c r="L86" s="17"/>
      <c r="M86" s="19" t="str">
        <f t="array" ref="M86">IF(ISERROR(IF(L86="","",L86/C86)),"",IF(L86="","",L86/C86))</f>
        <v/>
      </c>
      <c r="N86" s="18" t="str">
        <f t="array" aca="1" ref="N86" ca="1">IF(B86="","",IF(N86="",NOW(),N86))</f>
        <v/>
      </c>
    </row>
    <row r="87" spans="2:14">
      <c r="B87" s="17"/>
      <c r="C87" s="17"/>
      <c r="D87" s="19" t="str">
        <f t="shared" si="1"/>
        <v/>
      </c>
      <c r="E87" s="17" t="str">
        <f t="array" ref="E87">IFERROR(INDEX(数据结构!$E:$E,SMALL(IF(数据结构!$B$5:$B$68=$B87,ROW($5:$68)),ROW($A$1)))&amp;"","")</f>
        <v/>
      </c>
      <c r="F87" s="17"/>
      <c r="G87" s="19" t="str">
        <f t="array" ref="G87">IF(ISERROR(IF(F87="","",F87/C87)),"",IF(F87="","",F87/C87))</f>
        <v/>
      </c>
      <c r="H87" s="17" t="str">
        <f t="array" ref="H87">IFERROR(INDEX(数据结构!$F:$F,SMALL(IF(数据结构!$B$5:$B$68=$B87,ROW($5:$68)),ROW($A$1)))&amp;"","")</f>
        <v/>
      </c>
      <c r="I87" s="17"/>
      <c r="J87" s="19" t="str">
        <f t="array" ref="J87">IF(ISERROR(IF(I87="","",I87/C87)),"",IF(I87="","",I87/C87))</f>
        <v/>
      </c>
      <c r="K87" s="17" t="str">
        <f t="array" ref="K87">IFERROR(INDEX(数据结构!$G:$G,SMALL(IF(数据结构!$B$5:$B$68=$B87,ROW($5:$68)),ROW($A$1)))&amp;"","")</f>
        <v/>
      </c>
      <c r="L87" s="17"/>
      <c r="M87" s="19" t="str">
        <f t="array" ref="M87">IF(ISERROR(IF(L87="","",L87/C87)),"",IF(L87="","",L87/C87))</f>
        <v/>
      </c>
      <c r="N87" s="18" t="str">
        <f t="array" aca="1" ref="N87" ca="1">IF(B87="","",IF(N87="",NOW(),N87))</f>
        <v/>
      </c>
    </row>
    <row r="88" spans="2:14">
      <c r="B88" s="17"/>
      <c r="C88" s="17"/>
      <c r="D88" s="19" t="str">
        <f t="shared" si="1"/>
        <v/>
      </c>
      <c r="E88" s="17" t="str">
        <f t="array" ref="E88">IFERROR(INDEX(数据结构!$E:$E,SMALL(IF(数据结构!$B$5:$B$68=$B88,ROW($5:$68)),ROW($A$1)))&amp;"","")</f>
        <v/>
      </c>
      <c r="F88" s="17"/>
      <c r="G88" s="19" t="str">
        <f t="array" ref="G88">IF(ISERROR(IF(F88="","",F88/C88)),"",IF(F88="","",F88/C88))</f>
        <v/>
      </c>
      <c r="H88" s="17" t="str">
        <f t="array" ref="H88">IFERROR(INDEX(数据结构!$F:$F,SMALL(IF(数据结构!$B$5:$B$68=$B88,ROW($5:$68)),ROW($A$1)))&amp;"","")</f>
        <v/>
      </c>
      <c r="I88" s="17"/>
      <c r="J88" s="19" t="str">
        <f t="array" ref="J88">IF(ISERROR(IF(I88="","",I88/C88)),"",IF(I88="","",I88/C88))</f>
        <v/>
      </c>
      <c r="K88" s="17" t="str">
        <f t="array" ref="K88">IFERROR(INDEX(数据结构!$G:$G,SMALL(IF(数据结构!$B$5:$B$68=$B88,ROW($5:$68)),ROW($A$1)))&amp;"","")</f>
        <v/>
      </c>
      <c r="L88" s="17"/>
      <c r="M88" s="19" t="str">
        <f t="array" ref="M88">IF(ISERROR(IF(L88="","",L88/C88)),"",IF(L88="","",L88/C88))</f>
        <v/>
      </c>
      <c r="N88" s="18" t="str">
        <f t="array" aca="1" ref="N88" ca="1">IF(B88="","",IF(N88="",NOW(),N88))</f>
        <v/>
      </c>
    </row>
    <row r="89" spans="2:14">
      <c r="B89" s="17"/>
      <c r="C89" s="17"/>
      <c r="D89" s="19" t="str">
        <f t="shared" si="1"/>
        <v/>
      </c>
      <c r="E89" s="17" t="str">
        <f t="array" ref="E89">IFERROR(INDEX(数据结构!$E:$E,SMALL(IF(数据结构!$B$5:$B$68=$B89,ROW($5:$68)),ROW($A$1)))&amp;"","")</f>
        <v/>
      </c>
      <c r="F89" s="17"/>
      <c r="G89" s="19" t="str">
        <f t="array" ref="G89">IF(ISERROR(IF(F89="","",F89/C89)),"",IF(F89="","",F89/C89))</f>
        <v/>
      </c>
      <c r="H89" s="17" t="str">
        <f t="array" ref="H89">IFERROR(INDEX(数据结构!$F:$F,SMALL(IF(数据结构!$B$5:$B$68=$B89,ROW($5:$68)),ROW($A$1)))&amp;"","")</f>
        <v/>
      </c>
      <c r="I89" s="17"/>
      <c r="J89" s="19" t="str">
        <f t="array" ref="J89">IF(ISERROR(IF(I89="","",I89/C89)),"",IF(I89="","",I89/C89))</f>
        <v/>
      </c>
      <c r="K89" s="17" t="str">
        <f t="array" ref="K89">IFERROR(INDEX(数据结构!$G:$G,SMALL(IF(数据结构!$B$5:$B$68=$B89,ROW($5:$68)),ROW($A$1)))&amp;"","")</f>
        <v/>
      </c>
      <c r="L89" s="17"/>
      <c r="M89" s="19" t="str">
        <f t="array" ref="M89">IF(ISERROR(IF(L89="","",L89/C89)),"",IF(L89="","",L89/C89))</f>
        <v/>
      </c>
      <c r="N89" s="18" t="str">
        <f t="array" aca="1" ref="N89" ca="1">IF(B89="","",IF(N89="",NOW(),N89))</f>
        <v/>
      </c>
    </row>
    <row r="90" spans="2:14">
      <c r="B90" s="17"/>
      <c r="C90" s="17"/>
      <c r="D90" s="19" t="str">
        <f t="shared" si="1"/>
        <v/>
      </c>
      <c r="E90" s="17" t="str">
        <f t="array" ref="E90">IFERROR(INDEX(数据结构!$E:$E,SMALL(IF(数据结构!$B$5:$B$68=$B90,ROW($5:$68)),ROW($A$1)))&amp;"","")</f>
        <v/>
      </c>
      <c r="F90" s="17"/>
      <c r="G90" s="19" t="str">
        <f t="array" ref="G90">IF(ISERROR(IF(F90="","",F90/C90)),"",IF(F90="","",F90/C90))</f>
        <v/>
      </c>
      <c r="H90" s="17" t="str">
        <f t="array" ref="H90">IFERROR(INDEX(数据结构!$F:$F,SMALL(IF(数据结构!$B$5:$B$68=$B90,ROW($5:$68)),ROW($A$1)))&amp;"","")</f>
        <v/>
      </c>
      <c r="I90" s="17"/>
      <c r="J90" s="19" t="str">
        <f t="array" ref="J90">IF(ISERROR(IF(I90="","",I90/C90)),"",IF(I90="","",I90/C90))</f>
        <v/>
      </c>
      <c r="K90" s="17" t="str">
        <f t="array" ref="K90">IFERROR(INDEX(数据结构!$G:$G,SMALL(IF(数据结构!$B$5:$B$68=$B90,ROW($5:$68)),ROW($A$1)))&amp;"","")</f>
        <v/>
      </c>
      <c r="L90" s="17"/>
      <c r="M90" s="19" t="str">
        <f t="array" ref="M90">IF(ISERROR(IF(L90="","",L90/C90)),"",IF(L90="","",L90/C90))</f>
        <v/>
      </c>
      <c r="N90" s="18" t="str">
        <f t="array" aca="1" ref="N90" ca="1">IF(B90="","",IF(N90="",NOW(),N90))</f>
        <v/>
      </c>
    </row>
    <row r="91" spans="2:14">
      <c r="B91" s="17"/>
      <c r="C91" s="17"/>
      <c r="D91" s="19" t="str">
        <f t="shared" si="1"/>
        <v/>
      </c>
      <c r="E91" s="17" t="str">
        <f t="array" ref="E91">IFERROR(INDEX(数据结构!$E:$E,SMALL(IF(数据结构!$B$5:$B$68=$B91,ROW($5:$68)),ROW($A$1)))&amp;"","")</f>
        <v/>
      </c>
      <c r="F91" s="17"/>
      <c r="G91" s="19" t="str">
        <f t="array" ref="G91">IF(ISERROR(IF(F91="","",F91/C91)),"",IF(F91="","",F91/C91))</f>
        <v/>
      </c>
      <c r="H91" s="17" t="str">
        <f t="array" ref="H91">IFERROR(INDEX(数据结构!$F:$F,SMALL(IF(数据结构!$B$5:$B$68=$B91,ROW($5:$68)),ROW($A$1)))&amp;"","")</f>
        <v/>
      </c>
      <c r="I91" s="17"/>
      <c r="J91" s="19" t="str">
        <f t="array" ref="J91">IF(ISERROR(IF(I91="","",I91/C91)),"",IF(I91="","",I91/C91))</f>
        <v/>
      </c>
      <c r="K91" s="17" t="str">
        <f t="array" ref="K91">IFERROR(INDEX(数据结构!$G:$G,SMALL(IF(数据结构!$B$5:$B$68=$B91,ROW($5:$68)),ROW($A$1)))&amp;"","")</f>
        <v/>
      </c>
      <c r="L91" s="17"/>
      <c r="M91" s="19" t="str">
        <f t="array" ref="M91">IF(ISERROR(IF(L91="","",L91/C91)),"",IF(L91="","",L91/C91))</f>
        <v/>
      </c>
      <c r="N91" s="18" t="str">
        <f t="array" aca="1" ref="N91" ca="1">IF(B91="","",IF(N91="",NOW(),N91))</f>
        <v/>
      </c>
    </row>
    <row r="92" spans="2:14">
      <c r="B92" s="17"/>
      <c r="C92" s="17"/>
      <c r="D92" s="19" t="str">
        <f t="shared" si="1"/>
        <v/>
      </c>
      <c r="E92" s="17" t="str">
        <f t="array" ref="E92">IFERROR(INDEX(数据结构!$E:$E,SMALL(IF(数据结构!$B$5:$B$68=$B92,ROW($5:$68)),ROW($A$1)))&amp;"","")</f>
        <v/>
      </c>
      <c r="F92" s="17"/>
      <c r="G92" s="19" t="str">
        <f t="array" ref="G92">IF(ISERROR(IF(F92="","",F92/C92)),"",IF(F92="","",F92/C92))</f>
        <v/>
      </c>
      <c r="H92" s="17" t="str">
        <f t="array" ref="H92">IFERROR(INDEX(数据结构!$F:$F,SMALL(IF(数据结构!$B$5:$B$68=$B92,ROW($5:$68)),ROW($A$1)))&amp;"","")</f>
        <v/>
      </c>
      <c r="I92" s="17"/>
      <c r="J92" s="19" t="str">
        <f t="array" ref="J92">IF(ISERROR(IF(I92="","",I92/C92)),"",IF(I92="","",I92/C92))</f>
        <v/>
      </c>
      <c r="K92" s="17" t="str">
        <f t="array" ref="K92">IFERROR(INDEX(数据结构!$G:$G,SMALL(IF(数据结构!$B$5:$B$68=$B92,ROW($5:$68)),ROW($A$1)))&amp;"","")</f>
        <v/>
      </c>
      <c r="L92" s="17"/>
      <c r="M92" s="19" t="str">
        <f t="array" ref="M92">IF(ISERROR(IF(L92="","",L92/C92)),"",IF(L92="","",L92/C92))</f>
        <v/>
      </c>
      <c r="N92" s="18" t="str">
        <f t="array" aca="1" ref="N92" ca="1">IF(B92="","",IF(N92="",NOW(),N92))</f>
        <v/>
      </c>
    </row>
    <row r="93" spans="2:14">
      <c r="B93" s="17"/>
      <c r="C93" s="17"/>
      <c r="D93" s="19" t="str">
        <f t="shared" si="1"/>
        <v/>
      </c>
      <c r="E93" s="17" t="str">
        <f t="array" ref="E93">IFERROR(INDEX(数据结构!$E:$E,SMALL(IF(数据结构!$B$5:$B$68=$B93,ROW($5:$68)),ROW($A$1)))&amp;"","")</f>
        <v/>
      </c>
      <c r="F93" s="17"/>
      <c r="G93" s="19" t="str">
        <f t="array" ref="G93">IF(ISERROR(IF(F93="","",F93/C93)),"",IF(F93="","",F93/C93))</f>
        <v/>
      </c>
      <c r="H93" s="17" t="str">
        <f t="array" ref="H93">IFERROR(INDEX(数据结构!$F:$F,SMALL(IF(数据结构!$B$5:$B$68=$B93,ROW($5:$68)),ROW($A$1)))&amp;"","")</f>
        <v/>
      </c>
      <c r="I93" s="17"/>
      <c r="J93" s="19" t="str">
        <f t="array" ref="J93">IF(ISERROR(IF(I93="","",I93/C93)),"",IF(I93="","",I93/C93))</f>
        <v/>
      </c>
      <c r="K93" s="17" t="str">
        <f t="array" ref="K93">IFERROR(INDEX(数据结构!$G:$G,SMALL(IF(数据结构!$B$5:$B$68=$B93,ROW($5:$68)),ROW($A$1)))&amp;"","")</f>
        <v/>
      </c>
      <c r="L93" s="17"/>
      <c r="M93" s="19" t="str">
        <f t="array" ref="M93">IF(ISERROR(IF(L93="","",L93/C93)),"",IF(L93="","",L93/C93))</f>
        <v/>
      </c>
      <c r="N93" s="18" t="str">
        <f t="array" aca="1" ref="N93" ca="1">IF(B93="","",IF(N93="",NOW(),N93))</f>
        <v/>
      </c>
    </row>
    <row r="94" spans="2:14">
      <c r="B94" s="17"/>
      <c r="C94" s="17"/>
      <c r="D94" s="19" t="str">
        <f t="shared" si="1"/>
        <v/>
      </c>
      <c r="E94" s="17" t="str">
        <f t="array" ref="E94">IFERROR(INDEX(数据结构!$E:$E,SMALL(IF(数据结构!$B$5:$B$68=$B94,ROW($5:$68)),ROW($A$1)))&amp;"","")</f>
        <v/>
      </c>
      <c r="F94" s="17"/>
      <c r="G94" s="19" t="str">
        <f t="array" ref="G94">IF(ISERROR(IF(F94="","",F94/C94)),"",IF(F94="","",F94/C94))</f>
        <v/>
      </c>
      <c r="H94" s="17" t="str">
        <f t="array" ref="H94">IFERROR(INDEX(数据结构!$F:$F,SMALL(IF(数据结构!$B$5:$B$68=$B94,ROW($5:$68)),ROW($A$1)))&amp;"","")</f>
        <v/>
      </c>
      <c r="I94" s="17"/>
      <c r="J94" s="19" t="str">
        <f t="array" ref="J94">IF(ISERROR(IF(I94="","",I94/C94)),"",IF(I94="","",I94/C94))</f>
        <v/>
      </c>
      <c r="K94" s="17" t="str">
        <f t="array" ref="K94">IFERROR(INDEX(数据结构!$G:$G,SMALL(IF(数据结构!$B$5:$B$68=$B94,ROW($5:$68)),ROW($A$1)))&amp;"","")</f>
        <v/>
      </c>
      <c r="L94" s="17"/>
      <c r="M94" s="19" t="str">
        <f t="array" ref="M94">IF(ISERROR(IF(L94="","",L94/C94)),"",IF(L94="","",L94/C94))</f>
        <v/>
      </c>
      <c r="N94" s="18" t="str">
        <f t="array" aca="1" ref="N94" ca="1">IF(B94="","",IF(N94="",NOW(),N94))</f>
        <v/>
      </c>
    </row>
    <row r="95" spans="2:14">
      <c r="B95" s="17"/>
      <c r="C95" s="17"/>
      <c r="D95" s="19" t="str">
        <f t="shared" si="1"/>
        <v/>
      </c>
      <c r="E95" s="17" t="str">
        <f t="array" ref="E95">IFERROR(INDEX(数据结构!$E:$E,SMALL(IF(数据结构!$B$5:$B$68=$B95,ROW($5:$68)),ROW($A$1)))&amp;"","")</f>
        <v/>
      </c>
      <c r="F95" s="17"/>
      <c r="G95" s="19" t="str">
        <f t="array" ref="G95">IF(ISERROR(IF(F95="","",F95/C95)),"",IF(F95="","",F95/C95))</f>
        <v/>
      </c>
      <c r="H95" s="17" t="str">
        <f t="array" ref="H95">IFERROR(INDEX(数据结构!$F:$F,SMALL(IF(数据结构!$B$5:$B$68=$B95,ROW($5:$68)),ROW($A$1)))&amp;"","")</f>
        <v/>
      </c>
      <c r="I95" s="17"/>
      <c r="J95" s="19" t="str">
        <f t="array" ref="J95">IF(ISERROR(IF(I95="","",I95/C95)),"",IF(I95="","",I95/C95))</f>
        <v/>
      </c>
      <c r="K95" s="17" t="str">
        <f t="array" ref="K95">IFERROR(INDEX(数据结构!$G:$G,SMALL(IF(数据结构!$B$5:$B$68=$B95,ROW($5:$68)),ROW($A$1)))&amp;"","")</f>
        <v/>
      </c>
      <c r="L95" s="17"/>
      <c r="M95" s="19" t="str">
        <f t="array" ref="M95">IF(ISERROR(IF(L95="","",L95/C95)),"",IF(L95="","",L95/C95))</f>
        <v/>
      </c>
      <c r="N95" s="18" t="str">
        <f t="array" aca="1" ref="N95" ca="1">IF(B95="","",IF(N95="",NOW(),N95))</f>
        <v/>
      </c>
    </row>
    <row r="96" spans="2:14">
      <c r="B96" s="17"/>
      <c r="C96" s="17"/>
      <c r="D96" s="19" t="str">
        <f t="shared" si="1"/>
        <v/>
      </c>
      <c r="E96" s="17" t="str">
        <f t="array" ref="E96">IFERROR(INDEX(数据结构!$E:$E,SMALL(IF(数据结构!$B$5:$B$68=$B96,ROW($5:$68)),ROW($A$1)))&amp;"","")</f>
        <v/>
      </c>
      <c r="F96" s="17"/>
      <c r="G96" s="19" t="str">
        <f t="array" ref="G96">IF(ISERROR(IF(F96="","",F96/C96)),"",IF(F96="","",F96/C96))</f>
        <v/>
      </c>
      <c r="H96" s="17" t="str">
        <f t="array" ref="H96">IFERROR(INDEX(数据结构!$F:$F,SMALL(IF(数据结构!$B$5:$B$68=$B96,ROW($5:$68)),ROW($A$1)))&amp;"","")</f>
        <v/>
      </c>
      <c r="I96" s="17"/>
      <c r="J96" s="19" t="str">
        <f t="array" ref="J96">IF(ISERROR(IF(I96="","",I96/C96)),"",IF(I96="","",I96/C96))</f>
        <v/>
      </c>
      <c r="K96" s="17" t="str">
        <f t="array" ref="K96">IFERROR(INDEX(数据结构!$G:$G,SMALL(IF(数据结构!$B$5:$B$68=$B96,ROW($5:$68)),ROW($A$1)))&amp;"","")</f>
        <v/>
      </c>
      <c r="L96" s="17"/>
      <c r="M96" s="19" t="str">
        <f t="array" ref="M96">IF(ISERROR(IF(L96="","",L96/C96)),"",IF(L96="","",L96/C96))</f>
        <v/>
      </c>
      <c r="N96" s="18" t="str">
        <f t="array" aca="1" ref="N96" ca="1">IF(B96="","",IF(N96="",NOW(),N96))</f>
        <v/>
      </c>
    </row>
    <row r="97" spans="2:14">
      <c r="B97" s="17"/>
      <c r="C97" s="17"/>
      <c r="D97" s="19" t="str">
        <f t="shared" si="1"/>
        <v/>
      </c>
      <c r="E97" s="17" t="str">
        <f t="array" ref="E97">IFERROR(INDEX(数据结构!$E:$E,SMALL(IF(数据结构!$B$5:$B$68=$B97,ROW($5:$68)),ROW($A$1)))&amp;"","")</f>
        <v/>
      </c>
      <c r="F97" s="17"/>
      <c r="G97" s="19" t="str">
        <f t="array" ref="G97">IF(ISERROR(IF(F97="","",F97/C97)),"",IF(F97="","",F97/C97))</f>
        <v/>
      </c>
      <c r="H97" s="17" t="str">
        <f t="array" ref="H97">IFERROR(INDEX(数据结构!$F:$F,SMALL(IF(数据结构!$B$5:$B$68=$B97,ROW($5:$68)),ROW($A$1)))&amp;"","")</f>
        <v/>
      </c>
      <c r="I97" s="17"/>
      <c r="J97" s="19" t="str">
        <f t="array" ref="J97">IF(ISERROR(IF(I97="","",I97/C97)),"",IF(I97="","",I97/C97))</f>
        <v/>
      </c>
      <c r="K97" s="17" t="str">
        <f t="array" ref="K97">IFERROR(INDEX(数据结构!$G:$G,SMALL(IF(数据结构!$B$5:$B$68=$B97,ROW($5:$68)),ROW($A$1)))&amp;"","")</f>
        <v/>
      </c>
      <c r="L97" s="17"/>
      <c r="M97" s="19" t="str">
        <f t="array" ref="M97">IF(ISERROR(IF(L97="","",L97/C97)),"",IF(L97="","",L97/C97))</f>
        <v/>
      </c>
      <c r="N97" s="18" t="str">
        <f t="array" aca="1" ref="N97" ca="1">IF(B97="","",IF(N97="",NOW(),N97))</f>
        <v/>
      </c>
    </row>
    <row r="98" spans="2:14">
      <c r="B98" s="17"/>
      <c r="C98" s="17"/>
      <c r="D98" s="19" t="str">
        <f t="shared" si="1"/>
        <v/>
      </c>
      <c r="E98" s="17" t="str">
        <f t="array" ref="E98">IFERROR(INDEX(数据结构!$E:$E,SMALL(IF(数据结构!$B$5:$B$68=$B98,ROW($5:$68)),ROW($A$1)))&amp;"","")</f>
        <v/>
      </c>
      <c r="F98" s="17"/>
      <c r="G98" s="19" t="str">
        <f t="array" ref="G98">IF(ISERROR(IF(F98="","",F98/C98)),"",IF(F98="","",F98/C98))</f>
        <v/>
      </c>
      <c r="H98" s="17" t="str">
        <f t="array" ref="H98">IFERROR(INDEX(数据结构!$F:$F,SMALL(IF(数据结构!$B$5:$B$68=$B98,ROW($5:$68)),ROW($A$1)))&amp;"","")</f>
        <v/>
      </c>
      <c r="I98" s="17"/>
      <c r="J98" s="19" t="str">
        <f t="array" ref="J98">IF(ISERROR(IF(I98="","",I98/C98)),"",IF(I98="","",I98/C98))</f>
        <v/>
      </c>
      <c r="K98" s="17" t="str">
        <f t="array" ref="K98">IFERROR(INDEX(数据结构!$G:$G,SMALL(IF(数据结构!$B$5:$B$68=$B98,ROW($5:$68)),ROW($A$1)))&amp;"","")</f>
        <v/>
      </c>
      <c r="L98" s="17"/>
      <c r="M98" s="19" t="str">
        <f t="array" ref="M98">IF(ISERROR(IF(L98="","",L98/C98)),"",IF(L98="","",L98/C98))</f>
        <v/>
      </c>
      <c r="N98" s="18" t="str">
        <f t="array" aca="1" ref="N98" ca="1">IF(B98="","",IF(N98="",NOW(),N98))</f>
        <v/>
      </c>
    </row>
    <row r="99" spans="2:14">
      <c r="B99" s="17"/>
      <c r="C99" s="17"/>
      <c r="D99" s="19" t="str">
        <f t="shared" si="1"/>
        <v/>
      </c>
      <c r="E99" s="17" t="str">
        <f t="array" ref="E99">IFERROR(INDEX(数据结构!$E:$E,SMALL(IF(数据结构!$B$5:$B$68=$B99,ROW($5:$68)),ROW($A$1)))&amp;"","")</f>
        <v/>
      </c>
      <c r="F99" s="17"/>
      <c r="G99" s="19" t="str">
        <f t="array" ref="G99">IF(ISERROR(IF(F99="","",F99/C99)),"",IF(F99="","",F99/C99))</f>
        <v/>
      </c>
      <c r="H99" s="17" t="str">
        <f t="array" ref="H99">IFERROR(INDEX(数据结构!$F:$F,SMALL(IF(数据结构!$B$5:$B$68=$B99,ROW($5:$68)),ROW($A$1)))&amp;"","")</f>
        <v/>
      </c>
      <c r="I99" s="17"/>
      <c r="J99" s="19" t="str">
        <f t="array" ref="J99">IF(ISERROR(IF(I99="","",I99/C99)),"",IF(I99="","",I99/C99))</f>
        <v/>
      </c>
      <c r="K99" s="17" t="str">
        <f t="array" ref="K99">IFERROR(INDEX(数据结构!$G:$G,SMALL(IF(数据结构!$B$5:$B$68=$B99,ROW($5:$68)),ROW($A$1)))&amp;"","")</f>
        <v/>
      </c>
      <c r="L99" s="17"/>
      <c r="M99" s="19" t="str">
        <f t="array" ref="M99">IF(ISERROR(IF(L99="","",L99/C99)),"",IF(L99="","",L99/C99))</f>
        <v/>
      </c>
      <c r="N99" s="18" t="str">
        <f t="array" aca="1" ref="N99" ca="1">IF(B99="","",IF(N99="",NOW(),N99))</f>
        <v/>
      </c>
    </row>
  </sheetData>
  <mergeCells count="1">
    <mergeCell ref="D1:L1"/>
  </mergeCells>
  <phoneticPr fontId="1" type="noConversion"/>
  <conditionalFormatting sqref="B99:N99">
    <cfRule type="expression" dxfId="24" priority="7">
      <formula>MOD(ROW(B99),2)=0</formula>
    </cfRule>
    <cfRule type="expression" dxfId="23" priority="8">
      <formula>MOD(ROW(#REF!),2)=0</formula>
    </cfRule>
  </conditionalFormatting>
  <conditionalFormatting sqref="B4:N99">
    <cfRule type="expression" dxfId="22" priority="1">
      <formula>MOD(ROW(B4),2)=0</formula>
    </cfRule>
    <cfRule type="expression" dxfId="21" priority="2">
      <formula>MOD(ROW(B5),2)=0</formula>
    </cfRule>
  </conditionalFormatting>
  <dataValidations count="1">
    <dataValidation type="list" allowBlank="1" showInputMessage="1" showErrorMessage="1" sqref="B4:B99">
      <formula1>数据结构!$B$4:$B$68</formula1>
    </dataValidation>
  </dataValidations>
  <pageMargins left="0.7" right="0.7" top="0.75" bottom="0.75" header="0.3" footer="0.3"/>
  <ignoredErrors>
    <ignoredError sqref="D4:D13 G4:G99 J4:J17 M4:M99 N4 N5:N99 J18:J99 E4:E99 H4:H99 K4:K99 D14:D99" unlocked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/>
  </sheetViews>
  <sheetFormatPr defaultRowHeight="13.2"/>
  <cols>
    <col min="1" max="1" width="2.77734375" style="1" customWidth="1"/>
    <col min="2" max="3" width="12.77734375" style="1" customWidth="1"/>
    <col min="4" max="16" width="10.77734375" style="1" customWidth="1"/>
    <col min="17" max="16384" width="8.88671875" style="1"/>
  </cols>
  <sheetData>
    <row r="1" spans="1:16" ht="19.95" customHeight="1">
      <c r="A1" s="4"/>
      <c r="D1" s="79" t="s">
        <v>406</v>
      </c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6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ht="19.95" customHeight="1">
      <c r="A3" s="4"/>
      <c r="B3" s="12" t="s">
        <v>195</v>
      </c>
      <c r="C3" s="8" t="s">
        <v>311</v>
      </c>
      <c r="D3" s="8" t="s">
        <v>243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8" t="s">
        <v>251</v>
      </c>
      <c r="M3" s="8" t="s">
        <v>252</v>
      </c>
      <c r="N3" s="8" t="s">
        <v>253</v>
      </c>
      <c r="O3" s="8" t="s">
        <v>282</v>
      </c>
      <c r="P3" s="28" t="s">
        <v>283</v>
      </c>
    </row>
    <row r="4" spans="1:16">
      <c r="B4" s="9" t="s">
        <v>257</v>
      </c>
      <c r="C4" s="20" t="str">
        <f t="array" ref="C4">IF(SUMIF(分解记录!$B$4:$B$99,B4,分解记录!$C$4:$C$99)=0,"",SUMIF(分解记录!$B$4:$B$99,B4,分解记录!$C$4:$C$99))</f>
        <v/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2"/>
      <c r="P4" s="29" t="str">
        <f t="array" ref="P4">IF(SUM(D4:O4)=0,"",SUM(D4:O4))</f>
        <v/>
      </c>
    </row>
    <row r="5" spans="1:16">
      <c r="B5" s="9" t="s">
        <v>4</v>
      </c>
      <c r="C5" s="20">
        <f t="array" ref="C5">IF(SUMIF(分解记录!$B$4:$B$99,B5,分解记录!$C$4:$C$99)=0,"",SUMIF(分解记录!$B$4:$B$99,B5,分解记录!$C$4:$C$99))</f>
        <v>3881</v>
      </c>
      <c r="D5" s="20"/>
      <c r="E5" s="20">
        <v>845</v>
      </c>
      <c r="F5" s="20">
        <v>843</v>
      </c>
      <c r="G5" s="20">
        <v>848</v>
      </c>
      <c r="H5" s="20">
        <v>3881</v>
      </c>
      <c r="I5" s="20"/>
      <c r="J5" s="20"/>
      <c r="K5" s="20"/>
      <c r="L5" s="20"/>
      <c r="M5" s="20"/>
      <c r="N5" s="20"/>
      <c r="O5" s="22"/>
      <c r="P5" s="29">
        <f t="array" ref="P5">IF(SUM(D5:O5)=0,"",SUM(D5:O5))</f>
        <v>6417</v>
      </c>
    </row>
    <row r="6" spans="1:16">
      <c r="B6" s="9" t="s">
        <v>198</v>
      </c>
      <c r="C6" s="20">
        <f t="array" ref="C6">IF(SUMIF(分解记录!$B$4:$B$99,B6,分解记录!$C$4:$C$99)=0,"",SUMIF(分解记录!$B$4:$B$99,B6,分解记录!$C$4:$C$99))</f>
        <v>3706</v>
      </c>
      <c r="D6" s="20"/>
      <c r="E6" s="20">
        <v>867</v>
      </c>
      <c r="F6" s="20">
        <v>825</v>
      </c>
      <c r="G6" s="20">
        <v>863</v>
      </c>
      <c r="H6" s="20">
        <v>3706</v>
      </c>
      <c r="I6" s="20"/>
      <c r="J6" s="20"/>
      <c r="K6" s="20"/>
      <c r="L6" s="20"/>
      <c r="M6" s="20"/>
      <c r="N6" s="20"/>
      <c r="O6" s="22"/>
      <c r="P6" s="29">
        <f t="array" ref="P6">IF(SUM(D6:O6)=0,"",SUM(D6:O6))</f>
        <v>6261</v>
      </c>
    </row>
    <row r="7" spans="1:16">
      <c r="B7" s="9" t="s">
        <v>204</v>
      </c>
      <c r="C7" s="20">
        <f t="array" ref="C7">IF(SUMIF(分解记录!$B$4:$B$99,B7,分解记录!$C$4:$C$99)=0,"",SUMIF(分解记录!$B$4:$B$99,B7,分解记录!$C$4:$C$99))</f>
        <v>7622</v>
      </c>
      <c r="D7" s="20"/>
      <c r="E7" s="20">
        <v>1669</v>
      </c>
      <c r="F7" s="20">
        <v>1658</v>
      </c>
      <c r="G7" s="20">
        <v>1687</v>
      </c>
      <c r="H7" s="20">
        <v>7622</v>
      </c>
      <c r="I7" s="20"/>
      <c r="J7" s="20"/>
      <c r="K7" s="20"/>
      <c r="L7" s="20"/>
      <c r="M7" s="20"/>
      <c r="N7" s="20"/>
      <c r="O7" s="22"/>
      <c r="P7" s="29">
        <f t="array" ref="P7">IF(SUM(D7:O7)=0,"",SUM(D7:O7))</f>
        <v>12636</v>
      </c>
    </row>
    <row r="8" spans="1:16">
      <c r="B8" s="9" t="s">
        <v>241</v>
      </c>
      <c r="C8" s="20" t="str">
        <f t="array" ref="C8">IF(SUMIF(分解记录!$B$4:$B$99,B8,分解记录!$C$4:$C$99)=0,"",SUMIF(分解记录!$B$4:$B$99,B8,分解记录!$C$4:$C$99))</f>
        <v/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2"/>
      <c r="P8" s="29" t="str">
        <f t="array" ref="P8">IF(SUM(D8:O8)=0,"",SUM(D8:O8))</f>
        <v/>
      </c>
    </row>
    <row r="9" spans="1:16">
      <c r="B9" s="9" t="s">
        <v>258</v>
      </c>
      <c r="C9" s="20" t="str">
        <f t="array" ref="C9">IF(SUMIF(分解记录!$B$4:$B$99,B9,分解记录!$C$4:$C$99)=0,"",SUMIF(分解记录!$B$4:$B$99,B9,分解记录!$C$4:$C$99))</f>
        <v/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2"/>
      <c r="P9" s="29" t="str">
        <f t="array" ref="P9">IF(SUM(D9:O9)=0,"",SUM(D9:O9))</f>
        <v/>
      </c>
    </row>
    <row r="10" spans="1:16">
      <c r="B10" s="9" t="s">
        <v>259</v>
      </c>
      <c r="C10" s="20" t="str">
        <f t="array" ref="C10">IF(SUMIF(分解记录!$B$4:$B$99,B10,分解记录!$C$4:$C$99)=0,"",SUMIF(分解记录!$B$4:$B$99,B10,分解记录!$C$4:$C$99))</f>
        <v/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2"/>
      <c r="P10" s="29" t="str">
        <f t="array" ref="P10">IF(SUM(D10:O10)=0,"",SUM(D10:O10))</f>
        <v/>
      </c>
    </row>
    <row r="11" spans="1:16">
      <c r="B11" s="9" t="s">
        <v>5</v>
      </c>
      <c r="C11" s="20" t="str">
        <f t="array" ref="C11">IF(SUMIF(分解记录!$B$4:$B$99,B11,分解记录!$C$4:$C$99)=0,"",SUMIF(分解记录!$B$4:$B$99,B11,分解记录!$C$4:$C$99))</f>
        <v/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2"/>
      <c r="P11" s="29" t="str">
        <f t="array" ref="P11">IF(SUM(D11:O11)=0,"",SUM(D11:O11))</f>
        <v/>
      </c>
    </row>
    <row r="12" spans="1:16">
      <c r="B12" s="9" t="s">
        <v>6</v>
      </c>
      <c r="C12" s="20" t="str">
        <f t="array" ref="C12">IF(SUMIF(分解记录!$B$4:$B$99,B12,分解记录!$C$4:$C$99)=0,"",SUMIF(分解记录!$B$4:$B$99,B12,分解记录!$C$4:$C$99))</f>
        <v/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2"/>
      <c r="P12" s="29" t="str">
        <f t="array" ref="P12">IF(SUM(D12:O12)=0,"",SUM(D12:O12))</f>
        <v/>
      </c>
    </row>
    <row r="13" spans="1:16">
      <c r="B13" s="9" t="s">
        <v>7</v>
      </c>
      <c r="C13" s="20" t="str">
        <f t="array" ref="C13">IF(SUMIF(分解记录!$B$4:$B$99,B13,分解记录!$C$4:$C$99)=0,"",SUMIF(分解记录!$B$4:$B$99,B13,分解记录!$C$4:$C$99))</f>
        <v/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2"/>
      <c r="P13" s="29" t="str">
        <f t="array" ref="P13">IF(SUM(D13:O13)=0,"",SUM(D13:O13))</f>
        <v/>
      </c>
    </row>
    <row r="14" spans="1:16">
      <c r="B14" s="9" t="s">
        <v>8</v>
      </c>
      <c r="C14" s="20" t="str">
        <f t="array" ref="C14">IF(SUMIF(分解记录!$B$4:$B$99,B14,分解记录!$C$4:$C$99)=0,"",SUMIF(分解记录!$B$4:$B$99,B14,分解记录!$C$4:$C$99))</f>
        <v/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2"/>
      <c r="P14" s="29" t="str">
        <f t="array" ref="P14">IF(SUM(D14:O14)=0,"",SUM(D14:O14))</f>
        <v/>
      </c>
    </row>
    <row r="15" spans="1:16">
      <c r="B15" s="9" t="s">
        <v>9</v>
      </c>
      <c r="C15" s="20" t="str">
        <f t="array" ref="C15">IF(SUMIF(分解记录!$B$4:$B$99,B15,分解记录!$C$4:$C$99)=0,"",SUMIF(分解记录!$B$4:$B$99,B15,分解记录!$C$4:$C$99))</f>
        <v/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2"/>
      <c r="P15" s="29" t="str">
        <f t="array" ref="P15">IF(SUM(D15:O15)=0,"",SUM(D15:O15))</f>
        <v/>
      </c>
    </row>
    <row r="16" spans="1:16">
      <c r="B16" s="9" t="s">
        <v>10</v>
      </c>
      <c r="C16" s="20" t="str">
        <f t="array" ref="C16">IF(SUMIF(分解记录!$B$4:$B$99,B16,分解记录!$C$4:$C$99)=0,"",SUMIF(分解记录!$B$4:$B$99,B16,分解记录!$C$4:$C$99))</f>
        <v/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2"/>
      <c r="P16" s="29" t="str">
        <f t="array" ref="P16">IF(SUM(D16:O16)=0,"",SUM(D16:O16))</f>
        <v/>
      </c>
    </row>
    <row r="17" spans="2:16">
      <c r="B17" s="9" t="s">
        <v>260</v>
      </c>
      <c r="C17" s="20" t="str">
        <f t="array" ref="C17">IF(SUMIF(分解记录!$B$4:$B$99,B17,分解记录!$C$4:$C$99)=0,"",SUMIF(分解记录!$B$4:$B$99,B17,分解记录!$C$4:$C$99))</f>
        <v/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2"/>
      <c r="P17" s="29" t="str">
        <f t="array" ref="P17">IF(SUM(D17:O17)=0,"",SUM(D17:O17))</f>
        <v/>
      </c>
    </row>
    <row r="18" spans="2:16">
      <c r="B18" s="9" t="s">
        <v>261</v>
      </c>
      <c r="C18" s="20" t="str">
        <f t="array" ref="C18">IF(SUMIF(分解记录!$B$4:$B$99,B18,分解记录!$C$4:$C$99)=0,"",SUMIF(分解记录!$B$4:$B$99,B18,分解记录!$C$4:$C$99))</f>
        <v/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2"/>
      <c r="P18" s="29" t="str">
        <f t="array" ref="P18">IF(SUM(D18:O18)=0,"",SUM(D18:O18))</f>
        <v/>
      </c>
    </row>
    <row r="19" spans="2:16">
      <c r="B19" s="9" t="s">
        <v>262</v>
      </c>
      <c r="C19" s="20" t="str">
        <f t="array" ref="C19">IF(SUMIF(分解记录!$B$4:$B$99,B19,分解记录!$C$4:$C$99)=0,"",SUMIF(分解记录!$B$4:$B$99,B19,分解记录!$C$4:$C$99))</f>
        <v/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2"/>
      <c r="P19" s="29" t="str">
        <f t="array" ref="P19">IF(SUM(D19:O19)=0,"",SUM(D19:O19))</f>
        <v/>
      </c>
    </row>
    <row r="20" spans="2:16">
      <c r="B20" s="9" t="s">
        <v>263</v>
      </c>
      <c r="C20" s="20" t="str">
        <f t="array" ref="C20">IF(SUMIF(分解记录!$B$4:$B$99,B20,分解记录!$C$4:$C$99)=0,"",SUMIF(分解记录!$B$4:$B$99,B20,分解记录!$C$4:$C$99))</f>
        <v/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2"/>
      <c r="P20" s="29" t="str">
        <f t="array" ref="P20">IF(SUM(D20:O20)=0,"",SUM(D20:O20))</f>
        <v/>
      </c>
    </row>
    <row r="21" spans="2:16">
      <c r="B21" s="9" t="s">
        <v>264</v>
      </c>
      <c r="C21" s="20" t="str">
        <f t="array" ref="C21">IF(SUMIF(分解记录!$B$4:$B$99,B21,分解记录!$C$4:$C$99)=0,"",SUMIF(分解记录!$B$4:$B$99,B21,分解记录!$C$4:$C$99))</f>
        <v/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2"/>
      <c r="P21" s="29" t="str">
        <f t="array" ref="P21">IF(SUM(D21:O21)=0,"",SUM(D21:O21))</f>
        <v/>
      </c>
    </row>
    <row r="22" spans="2:16">
      <c r="B22" s="9" t="s">
        <v>11</v>
      </c>
      <c r="C22" s="20" t="str">
        <f t="array" ref="C22">IF(SUMIF(分解记录!$B$4:$B$99,B22,分解记录!$C$4:$C$99)=0,"",SUMIF(分解记录!$B$4:$B$99,B22,分解记录!$C$4:$C$99))</f>
        <v/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2"/>
      <c r="P22" s="29" t="str">
        <f t="array" ref="P22">IF(SUM(D22:O22)=0,"",SUM(D22:O22))</f>
        <v/>
      </c>
    </row>
    <row r="23" spans="2:16">
      <c r="B23" s="9" t="s">
        <v>12</v>
      </c>
      <c r="C23" s="20" t="str">
        <f t="array" ref="C23">IF(SUMIF(分解记录!$B$4:$B$99,B23,分解记录!$C$4:$C$99)=0,"",SUMIF(分解记录!$B$4:$B$99,B23,分解记录!$C$4:$C$99))</f>
        <v/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2"/>
      <c r="P23" s="29" t="str">
        <f t="array" ref="P23">IF(SUM(D23:O23)=0,"",SUM(D23:O23))</f>
        <v/>
      </c>
    </row>
    <row r="24" spans="2:16">
      <c r="B24" s="9" t="s">
        <v>13</v>
      </c>
      <c r="C24" s="20" t="str">
        <f t="array" ref="C24">IF(SUMIF(分解记录!$B$4:$B$99,B24,分解记录!$C$4:$C$99)=0,"",SUMIF(分解记录!$B$4:$B$99,B24,分解记录!$C$4:$C$99))</f>
        <v/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2"/>
      <c r="P24" s="29" t="str">
        <f t="array" ref="P24">IF(SUM(D24:O24)=0,"",SUM(D24:O24))</f>
        <v/>
      </c>
    </row>
    <row r="25" spans="2:16">
      <c r="B25" s="9" t="s">
        <v>14</v>
      </c>
      <c r="C25" s="20" t="str">
        <f t="array" ref="C25">IF(SUMIF(分解记录!$B$4:$B$99,B25,分解记录!$C$4:$C$99)=0,"",SUMIF(分解记录!$B$4:$B$99,B25,分解记录!$C$4:$C$99))</f>
        <v/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2"/>
      <c r="P25" s="29" t="str">
        <f t="array" ref="P25">IF(SUM(D25:O25)=0,"",SUM(D25:O25))</f>
        <v/>
      </c>
    </row>
    <row r="26" spans="2:16">
      <c r="B26" s="9" t="s">
        <v>15</v>
      </c>
      <c r="C26" s="20" t="str">
        <f t="array" ref="C26">IF(SUMIF(分解记录!$B$4:$B$99,B26,分解记录!$C$4:$C$99)=0,"",SUMIF(分解记录!$B$4:$B$99,B26,分解记录!$C$4:$C$99))</f>
        <v/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2"/>
      <c r="P26" s="29" t="str">
        <f t="array" ref="P26">IF(SUM(D26:O26)=0,"",SUM(D26:O26))</f>
        <v/>
      </c>
    </row>
    <row r="27" spans="2:16">
      <c r="B27" s="9" t="s">
        <v>16</v>
      </c>
      <c r="C27" s="20" t="str">
        <f t="array" ref="C27">IF(SUMIF(分解记录!$B$4:$B$99,B27,分解记录!$C$4:$C$99)=0,"",SUMIF(分解记录!$B$4:$B$99,B27,分解记录!$C$4:$C$99))</f>
        <v/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2"/>
      <c r="P27" s="29" t="str">
        <f t="array" ref="P27">IF(SUM(D27:O27)=0,"",SUM(D27:O27))</f>
        <v/>
      </c>
    </row>
    <row r="28" spans="2:16">
      <c r="B28" s="9" t="s">
        <v>17</v>
      </c>
      <c r="C28" s="20" t="str">
        <f t="array" ref="C28">IF(SUMIF(分解记录!$B$4:$B$99,B28,分解记录!$C$4:$C$99)=0,"",SUMIF(分解记录!$B$4:$B$99,B28,分解记录!$C$4:$C$99))</f>
        <v/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2"/>
      <c r="P28" s="29" t="str">
        <f t="array" ref="P28">IF(SUM(D28:O28)=0,"",SUM(D28:O28))</f>
        <v/>
      </c>
    </row>
    <row r="29" spans="2:16">
      <c r="B29" s="9" t="s">
        <v>18</v>
      </c>
      <c r="C29" s="20" t="str">
        <f t="array" ref="C29">IF(SUMIF(分解记录!$B$4:$B$99,B29,分解记录!$C$4:$C$99)=0,"",SUMIF(分解记录!$B$4:$B$99,B29,分解记录!$C$4:$C$99))</f>
        <v/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2"/>
      <c r="P29" s="29" t="str">
        <f t="array" ref="P29">IF(SUM(D29:O29)=0,"",SUM(D29:O29))</f>
        <v/>
      </c>
    </row>
    <row r="30" spans="2:16">
      <c r="B30" s="9" t="s">
        <v>19</v>
      </c>
      <c r="C30" s="20" t="str">
        <f t="array" ref="C30">IF(SUMIF(分解记录!$B$4:$B$99,B30,分解记录!$C$4:$C$99)=0,"",SUMIF(分解记录!$B$4:$B$99,B30,分解记录!$C$4:$C$99))</f>
        <v/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2"/>
      <c r="P30" s="29" t="str">
        <f t="array" ref="P30">IF(SUM(D30:O30)=0,"",SUM(D30:O30))</f>
        <v/>
      </c>
    </row>
    <row r="31" spans="2:16">
      <c r="B31" s="9" t="s">
        <v>20</v>
      </c>
      <c r="C31" s="20" t="str">
        <f t="array" ref="C31">IF(SUMIF(分解记录!$B$4:$B$99,B31,分解记录!$C$4:$C$99)=0,"",SUMIF(分解记录!$B$4:$B$99,B31,分解记录!$C$4:$C$99))</f>
        <v/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2"/>
      <c r="P31" s="29" t="str">
        <f t="array" ref="P31">IF(SUM(D31:O31)=0,"",SUM(D31:O31))</f>
        <v/>
      </c>
    </row>
    <row r="32" spans="2:16">
      <c r="B32" s="9" t="s">
        <v>21</v>
      </c>
      <c r="C32" s="20" t="str">
        <f t="array" ref="C32">IF(SUMIF(分解记录!$B$4:$B$99,B32,分解记录!$C$4:$C$99)=0,"",SUMIF(分解记录!$B$4:$B$99,B32,分解记录!$C$4:$C$99))</f>
        <v/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2"/>
      <c r="P32" s="29" t="str">
        <f t="array" ref="P32">IF(SUM(D32:O32)=0,"",SUM(D32:O32))</f>
        <v/>
      </c>
    </row>
    <row r="33" spans="2:16">
      <c r="B33" s="9" t="s">
        <v>22</v>
      </c>
      <c r="C33" s="20" t="str">
        <f t="array" ref="C33">IF(SUMIF(分解记录!$B$4:$B$99,B33,分解记录!$C$4:$C$99)=0,"",SUMIF(分解记录!$B$4:$B$99,B33,分解记录!$C$4:$C$99))</f>
        <v/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2"/>
      <c r="P33" s="29" t="str">
        <f t="array" ref="P33">IF(SUM(D33:O33)=0,"",SUM(D33:O33))</f>
        <v/>
      </c>
    </row>
    <row r="34" spans="2:16">
      <c r="B34" s="9" t="s">
        <v>23</v>
      </c>
      <c r="C34" s="20" t="str">
        <f t="array" ref="C34">IF(SUMIF(分解记录!$B$4:$B$99,B34,分解记录!$C$4:$C$99)=0,"",SUMIF(分解记录!$B$4:$B$99,B34,分解记录!$C$4:$C$99))</f>
        <v/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2"/>
      <c r="P34" s="29" t="str">
        <f t="array" ref="P34">IF(SUM(D34:O34)=0,"",SUM(D34:O34))</f>
        <v/>
      </c>
    </row>
    <row r="35" spans="2:16">
      <c r="B35" s="9" t="s">
        <v>24</v>
      </c>
      <c r="C35" s="20" t="str">
        <f t="array" ref="C35">IF(SUMIF(分解记录!$B$4:$B$99,B35,分解记录!$C$4:$C$99)=0,"",SUMIF(分解记录!$B$4:$B$99,B35,分解记录!$C$4:$C$99))</f>
        <v/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2"/>
      <c r="P35" s="29" t="str">
        <f t="array" ref="P35">IF(SUM(D35:O35)=0,"",SUM(D35:O35))</f>
        <v/>
      </c>
    </row>
    <row r="36" spans="2:16">
      <c r="B36" s="9" t="s">
        <v>25</v>
      </c>
      <c r="C36" s="20" t="str">
        <f t="array" ref="C36">IF(SUMIF(分解记录!$B$4:$B$99,B36,分解记录!$C$4:$C$99)=0,"",SUMIF(分解记录!$B$4:$B$99,B36,分解记录!$C$4:$C$99))</f>
        <v/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2"/>
      <c r="P36" s="29" t="str">
        <f t="array" ref="P36">IF(SUM(D36:O36)=0,"",SUM(D36:O36))</f>
        <v/>
      </c>
    </row>
    <row r="37" spans="2:16">
      <c r="B37" s="9" t="s">
        <v>26</v>
      </c>
      <c r="C37" s="20" t="str">
        <f t="array" ref="C37">IF(SUMIF(分解记录!$B$4:$B$99,B37,分解记录!$C$4:$C$99)=0,"",SUMIF(分解记录!$B$4:$B$99,B37,分解记录!$C$4:$C$99))</f>
        <v/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2"/>
      <c r="P37" s="29" t="str">
        <f t="array" ref="P37">IF(SUM(D37:O37)=0,"",SUM(D37:O37))</f>
        <v/>
      </c>
    </row>
    <row r="38" spans="2:16">
      <c r="B38" s="9" t="s">
        <v>27</v>
      </c>
      <c r="C38" s="20" t="str">
        <f t="array" ref="C38">IF(SUMIF(分解记录!$B$4:$B$99,B38,分解记录!$C$4:$C$99)=0,"",SUMIF(分解记录!$B$4:$B$99,B38,分解记录!$C$4:$C$99))</f>
        <v/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2"/>
      <c r="P38" s="29" t="str">
        <f t="array" ref="P38">IF(SUM(D38:O38)=0,"",SUM(D38:O38))</f>
        <v/>
      </c>
    </row>
    <row r="39" spans="2:16">
      <c r="B39" s="9" t="s">
        <v>28</v>
      </c>
      <c r="C39" s="20" t="str">
        <f t="array" ref="C39">IF(SUMIF(分解记录!$B$4:$B$99,B39,分解记录!$C$4:$C$99)=0,"",SUMIF(分解记录!$B$4:$B$99,B39,分解记录!$C$4:$C$99))</f>
        <v/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2"/>
      <c r="P39" s="29" t="str">
        <f t="array" ref="P39">IF(SUM(D39:O39)=0,"",SUM(D39:O39))</f>
        <v/>
      </c>
    </row>
    <row r="40" spans="2:16">
      <c r="B40" s="9" t="s">
        <v>29</v>
      </c>
      <c r="C40" s="20" t="str">
        <f t="array" ref="C40">IF(SUMIF(分解记录!$B$4:$B$99,B40,分解记录!$C$4:$C$99)=0,"",SUMIF(分解记录!$B$4:$B$99,B40,分解记录!$C$4:$C$99))</f>
        <v/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2"/>
      <c r="P40" s="29" t="str">
        <f t="array" ref="P40">IF(SUM(D40:O40)=0,"",SUM(D40:O40))</f>
        <v/>
      </c>
    </row>
    <row r="41" spans="2:16">
      <c r="B41" s="9" t="s">
        <v>30</v>
      </c>
      <c r="C41" s="20" t="str">
        <f t="array" ref="C41">IF(SUMIF(分解记录!$B$4:$B$99,B41,分解记录!$C$4:$C$99)=0,"",SUMIF(分解记录!$B$4:$B$99,B41,分解记录!$C$4:$C$99))</f>
        <v/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2"/>
      <c r="P41" s="29" t="str">
        <f t="array" ref="P41">IF(SUM(D41:O41)=0,"",SUM(D41:O41))</f>
        <v/>
      </c>
    </row>
    <row r="42" spans="2:16">
      <c r="B42" s="9" t="s">
        <v>31</v>
      </c>
      <c r="C42" s="20" t="str">
        <f t="array" ref="C42">IF(SUMIF(分解记录!$B$4:$B$99,B42,分解记录!$C$4:$C$99)=0,"",SUMIF(分解记录!$B$4:$B$99,B42,分解记录!$C$4:$C$99))</f>
        <v/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2"/>
      <c r="P42" s="29" t="str">
        <f t="array" ref="P42">IF(SUM(D42:O42)=0,"",SUM(D42:O42))</f>
        <v/>
      </c>
    </row>
    <row r="43" spans="2:16">
      <c r="B43" s="9" t="s">
        <v>2</v>
      </c>
      <c r="C43" s="20" t="str">
        <f t="array" ref="C43">IF(SUMIF(分解记录!$B$4:$B$99,B43,分解记录!$C$4:$C$99)=0,"",SUMIF(分解记录!$B$4:$B$99,B43,分解记录!$C$4:$C$99))</f>
        <v/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2"/>
      <c r="P43" s="29" t="str">
        <f t="array" ref="P43">IF(SUM(D43:O43)=0,"",SUM(D43:O43))</f>
        <v/>
      </c>
    </row>
    <row r="44" spans="2:16">
      <c r="B44" s="9" t="s">
        <v>32</v>
      </c>
      <c r="C44" s="20" t="str">
        <f t="array" ref="C44">IF(SUMIF(分解记录!$B$4:$B$99,B44,分解记录!$C$4:$C$99)=0,"",SUMIF(分解记录!$B$4:$B$99,B44,分解记录!$C$4:$C$99))</f>
        <v/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2"/>
      <c r="P44" s="29" t="str">
        <f t="array" ref="P44">IF(SUM(D44:O44)=0,"",SUM(D44:O44))</f>
        <v/>
      </c>
    </row>
    <row r="45" spans="2:16">
      <c r="B45" s="9" t="s">
        <v>1</v>
      </c>
      <c r="C45" s="20" t="str">
        <f t="array" ref="C45">IF(SUMIF(分解记录!$B$4:$B$99,B45,分解记录!$C$4:$C$99)=0,"",SUMIF(分解记录!$B$4:$B$99,B45,分解记录!$C$4:$C$99))</f>
        <v/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2"/>
      <c r="P45" s="29" t="str">
        <f t="array" ref="P45">IF(SUM(D45:O45)=0,"",SUM(D45:O45))</f>
        <v/>
      </c>
    </row>
    <row r="46" spans="2:16">
      <c r="B46" s="9" t="s">
        <v>33</v>
      </c>
      <c r="C46" s="20" t="str">
        <f t="array" ref="C46">IF(SUMIF(分解记录!$B$4:$B$99,B46,分解记录!$C$4:$C$99)=0,"",SUMIF(分解记录!$B$4:$B$99,B46,分解记录!$C$4:$C$99))</f>
        <v/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2"/>
      <c r="P46" s="29" t="str">
        <f t="array" ref="P46">IF(SUM(D46:O46)=0,"",SUM(D46:O46))</f>
        <v/>
      </c>
    </row>
    <row r="47" spans="2:16">
      <c r="B47" s="9" t="s">
        <v>34</v>
      </c>
      <c r="C47" s="20" t="str">
        <f t="array" ref="C47">IF(SUMIF(分解记录!$B$4:$B$99,B47,分解记录!$C$4:$C$99)=0,"",SUMIF(分解记录!$B$4:$B$99,B47,分解记录!$C$4:$C$99))</f>
        <v/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2"/>
      <c r="P47" s="29" t="str">
        <f t="array" ref="P47">IF(SUM(D47:O47)=0,"",SUM(D47:O47))</f>
        <v/>
      </c>
    </row>
    <row r="48" spans="2:16">
      <c r="B48" s="9" t="s">
        <v>35</v>
      </c>
      <c r="C48" s="20" t="str">
        <f t="array" ref="C48">IF(SUMIF(分解记录!$B$4:$B$99,B48,分解记录!$C$4:$C$99)=0,"",SUMIF(分解记录!$B$4:$B$99,B48,分解记录!$C$4:$C$99))</f>
        <v/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2"/>
      <c r="P48" s="29" t="str">
        <f t="array" ref="P48">IF(SUM(D48:O48)=0,"",SUM(D48:O48))</f>
        <v/>
      </c>
    </row>
    <row r="49" spans="2:16">
      <c r="B49" s="9" t="s">
        <v>36</v>
      </c>
      <c r="C49" s="20" t="str">
        <f t="array" ref="C49">IF(SUMIF(分解记录!$B$4:$B$99,B49,分解记录!$C$4:$C$99)=0,"",SUMIF(分解记录!$B$4:$B$99,B49,分解记录!$C$4:$C$99))</f>
        <v/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2"/>
      <c r="P49" s="29" t="str">
        <f t="array" ref="P49">IF(SUM(D49:O49)=0,"",SUM(D49:O49))</f>
        <v/>
      </c>
    </row>
    <row r="50" spans="2:16">
      <c r="B50" s="9" t="s">
        <v>0</v>
      </c>
      <c r="C50" s="20" t="str">
        <f t="array" ref="C50">IF(SUMIF(分解记录!$B$4:$B$99,B50,分解记录!$C$4:$C$99)=0,"",SUMIF(分解记录!$B$4:$B$99,B50,分解记录!$C$4:$C$99))</f>
        <v/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2"/>
      <c r="P50" s="29" t="str">
        <f t="array" ref="P50">IF(SUM(D50:O50)=0,"",SUM(D50:O50))</f>
        <v/>
      </c>
    </row>
    <row r="51" spans="2:16">
      <c r="B51" s="9" t="s">
        <v>37</v>
      </c>
      <c r="C51" s="20" t="str">
        <f t="array" ref="C51">IF(SUMIF(分解记录!$B$4:$B$99,B51,分解记录!$C$4:$C$99)=0,"",SUMIF(分解记录!$B$4:$B$99,B51,分解记录!$C$4:$C$99))</f>
        <v/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2"/>
      <c r="P51" s="29" t="str">
        <f t="array" ref="P51">IF(SUM(D51:O51)=0,"",SUM(D51:O51))</f>
        <v/>
      </c>
    </row>
    <row r="52" spans="2:16">
      <c r="B52" s="9" t="s">
        <v>38</v>
      </c>
      <c r="C52" s="20" t="str">
        <f t="array" ref="C52">IF(SUMIF(分解记录!$B$4:$B$99,B52,分解记录!$C$4:$C$99)=0,"",SUMIF(分解记录!$B$4:$B$99,B52,分解记录!$C$4:$C$99))</f>
        <v/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2"/>
      <c r="P52" s="29" t="str">
        <f t="array" ref="P52">IF(SUM(D52:O52)=0,"",SUM(D52:O52))</f>
        <v/>
      </c>
    </row>
    <row r="53" spans="2:16">
      <c r="B53" s="9" t="s">
        <v>265</v>
      </c>
      <c r="C53" s="20" t="str">
        <f t="array" ref="C53">IF(SUMIF(分解记录!$B$4:$B$99,B53,分解记录!$C$4:$C$99)=0,"",SUMIF(分解记录!$B$4:$B$99,B53,分解记录!$C$4:$C$99))</f>
        <v/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2"/>
      <c r="P53" s="29" t="str">
        <f t="array" ref="P53">IF(SUM(D53:O53)=0,"",SUM(D53:O53))</f>
        <v/>
      </c>
    </row>
    <row r="54" spans="2:16">
      <c r="B54" s="9" t="s">
        <v>266</v>
      </c>
      <c r="C54" s="20" t="str">
        <f t="array" ref="C54">IF(SUMIF(分解记录!$B$4:$B$99,B54,分解记录!$C$4:$C$99)=0,"",SUMIF(分解记录!$B$4:$B$99,B54,分解记录!$C$4:$C$99))</f>
        <v/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2"/>
      <c r="P54" s="29" t="str">
        <f t="array" ref="P54">IF(SUM(D54:O54)=0,"",SUM(D54:O54))</f>
        <v/>
      </c>
    </row>
    <row r="55" spans="2:16">
      <c r="B55" s="9" t="s">
        <v>267</v>
      </c>
      <c r="C55" s="20" t="str">
        <f t="array" ref="C55">IF(SUMIF(分解记录!$B$4:$B$99,B55,分解记录!$C$4:$C$99)=0,"",SUMIF(分解记录!$B$4:$B$99,B55,分解记录!$C$4:$C$99))</f>
        <v/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2"/>
      <c r="P55" s="29" t="str">
        <f t="array" ref="P55">IF(SUM(D55:O55)=0,"",SUM(D55:O55))</f>
        <v/>
      </c>
    </row>
    <row r="56" spans="2:16">
      <c r="B56" s="9" t="s">
        <v>268</v>
      </c>
      <c r="C56" s="20" t="str">
        <f t="array" ref="C56">IF(SUMIF(分解记录!$B$4:$B$99,B56,分解记录!$C$4:$C$99)=0,"",SUMIF(分解记录!$B$4:$B$99,B56,分解记录!$C$4:$C$99))</f>
        <v/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2"/>
      <c r="P56" s="29" t="str">
        <f t="array" ref="P56">IF(SUM(D56:O56)=0,"",SUM(D56:O56))</f>
        <v/>
      </c>
    </row>
    <row r="57" spans="2:16">
      <c r="B57" s="9" t="s">
        <v>269</v>
      </c>
      <c r="C57" s="20" t="str">
        <f t="array" ref="C57">IF(SUMIF(分解记录!$B$4:$B$99,B57,分解记录!$C$4:$C$99)=0,"",SUMIF(分解记录!$B$4:$B$99,B57,分解记录!$C$4:$C$99))</f>
        <v/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2"/>
      <c r="P57" s="29" t="str">
        <f t="array" ref="P57">IF(SUM(D57:O57)=0,"",SUM(D57:O57))</f>
        <v/>
      </c>
    </row>
    <row r="58" spans="2:16">
      <c r="B58" s="9" t="s">
        <v>270</v>
      </c>
      <c r="C58" s="20" t="str">
        <f t="array" ref="C58">IF(SUMIF(分解记录!$B$4:$B$99,B58,分解记录!$C$4:$C$99)=0,"",SUMIF(分解记录!$B$4:$B$99,B58,分解记录!$C$4:$C$99))</f>
        <v/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2"/>
      <c r="P58" s="29" t="str">
        <f t="array" ref="P58">IF(SUM(D58:O58)=0,"",SUM(D58:O58))</f>
        <v/>
      </c>
    </row>
    <row r="59" spans="2:16">
      <c r="B59" s="9" t="s">
        <v>271</v>
      </c>
      <c r="C59" s="20" t="str">
        <f t="array" ref="C59">IF(SUMIF(分解记录!$B$4:$B$99,B59,分解记录!$C$4:$C$99)=0,"",SUMIF(分解记录!$B$4:$B$99,B59,分解记录!$C$4:$C$99))</f>
        <v/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2"/>
      <c r="P59" s="29" t="str">
        <f t="array" ref="P59">IF(SUM(D59:O59)=0,"",SUM(D59:O59))</f>
        <v/>
      </c>
    </row>
    <row r="60" spans="2:16">
      <c r="B60" s="9" t="s">
        <v>272</v>
      </c>
      <c r="C60" s="20" t="str">
        <f t="array" ref="C60">IF(SUMIF(分解记录!$B$4:$B$99,B60,分解记录!$C$4:$C$99)=0,"",SUMIF(分解记录!$B$4:$B$99,B60,分解记录!$C$4:$C$99))</f>
        <v/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2"/>
      <c r="P60" s="29" t="str">
        <f t="array" ref="P60">IF(SUM(D60:O60)=0,"",SUM(D60:O60))</f>
        <v/>
      </c>
    </row>
    <row r="61" spans="2:16">
      <c r="B61" s="9" t="s">
        <v>39</v>
      </c>
      <c r="C61" s="20" t="str">
        <f t="array" ref="C61">IF(SUMIF(分解记录!$B$4:$B$99,B61,分解记录!$C$4:$C$99)=0,"",SUMIF(分解记录!$B$4:$B$99,B61,分解记录!$C$4:$C$99))</f>
        <v/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2"/>
      <c r="P61" s="29" t="str">
        <f t="array" ref="P61">IF(SUM(D61:O61)=0,"",SUM(D61:O61))</f>
        <v/>
      </c>
    </row>
    <row r="62" spans="2:16">
      <c r="B62" s="9" t="s">
        <v>40</v>
      </c>
      <c r="C62" s="20" t="str">
        <f t="array" ref="C62">IF(SUMIF(分解记录!$B$4:$B$99,B62,分解记录!$C$4:$C$99)=0,"",SUMIF(分解记录!$B$4:$B$99,B62,分解记录!$C$4:$C$99))</f>
        <v/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2"/>
      <c r="P62" s="29" t="str">
        <f t="array" ref="P62">IF(SUM(D62:O62)=0,"",SUM(D62:O62))</f>
        <v/>
      </c>
    </row>
    <row r="63" spans="2:16">
      <c r="B63" s="9" t="s">
        <v>273</v>
      </c>
      <c r="C63" s="20" t="str">
        <f t="array" ref="C63">IF(SUMIF(分解记录!$B$4:$B$99,B63,分解记录!$C$4:$C$99)=0,"",SUMIF(分解记录!$B$4:$B$99,B63,分解记录!$C$4:$C$99))</f>
        <v/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2"/>
      <c r="P63" s="29" t="str">
        <f t="array" ref="P63">IF(SUM(D63:O63)=0,"",SUM(D63:O63))</f>
        <v/>
      </c>
    </row>
    <row r="64" spans="2:16">
      <c r="B64" s="9" t="s">
        <v>274</v>
      </c>
      <c r="C64" s="20" t="str">
        <f t="array" ref="C64">IF(SUMIF(分解记录!$B$4:$B$99,B64,分解记录!$C$4:$C$99)=0,"",SUMIF(分解记录!$B$4:$B$99,B64,分解记录!$C$4:$C$99))</f>
        <v/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2"/>
      <c r="P64" s="29" t="str">
        <f t="array" ref="P64">IF(SUM(D64:O64)=0,"",SUM(D64:O64))</f>
        <v/>
      </c>
    </row>
    <row r="65" spans="2:16">
      <c r="B65" s="9" t="s">
        <v>242</v>
      </c>
      <c r="C65" s="20" t="str">
        <f t="array" ref="C65">IF(SUMIF(分解记录!$B$4:$B$99,B65,分解记录!$C$4:$C$99)=0,"",SUMIF(分解记录!$B$4:$B$99,B65,分解记录!$C$4:$C$99))</f>
        <v/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2"/>
      <c r="P65" s="29" t="str">
        <f t="array" ref="P65">IF(SUM(D65:O65)=0,"",SUM(D65:O65))</f>
        <v/>
      </c>
    </row>
    <row r="66" spans="2:16">
      <c r="B66" s="9" t="s">
        <v>275</v>
      </c>
      <c r="C66" s="20" t="str">
        <f t="array" ref="C66">IF(SUMIF(分解记录!$B$4:$B$99,B66,分解记录!$C$4:$C$99)=0,"",SUMIF(分解记录!$B$4:$B$99,B66,分解记录!$C$4:$C$99))</f>
        <v/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2"/>
      <c r="P66" s="29" t="str">
        <f t="array" ref="P66">IF(SUM(D66:O66)=0,"",SUM(D66:O66))</f>
        <v/>
      </c>
    </row>
    <row r="67" spans="2:16">
      <c r="B67" s="9" t="s">
        <v>210</v>
      </c>
      <c r="C67" s="20" t="str">
        <f t="array" ref="C67">IF(SUMIF(分解记录!$B$4:$B$99,B67,分解记录!$C$4:$C$99)=0,"",SUMIF(分解记录!$B$4:$B$99,B67,分解记录!$C$4:$C$99))</f>
        <v/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2"/>
      <c r="P67" s="29" t="str">
        <f t="array" ref="P67">IF(SUM(D67:O67)=0,"",SUM(D67:O67))</f>
        <v/>
      </c>
    </row>
    <row r="68" spans="2:16">
      <c r="B68" s="15" t="s">
        <v>313</v>
      </c>
      <c r="C68" s="21">
        <f t="array" ref="C68">IF(SUM(C4:C67)=0,"",SUM(C4:C67))</f>
        <v>15209</v>
      </c>
      <c r="D68" s="21" t="str">
        <f t="array" ref="D68">IF(SUM(D4:D67)=0,"",SUM(D4:D67))</f>
        <v/>
      </c>
      <c r="E68" s="21">
        <f t="array" ref="E68">IF(SUM(E4:E67)=0,"",SUM(E4:E67))</f>
        <v>3381</v>
      </c>
      <c r="F68" s="21">
        <f t="array" ref="F68">IF(SUM(F4:F67)=0,"",SUM(F4:F67))</f>
        <v>3326</v>
      </c>
      <c r="G68" s="21">
        <f t="array" ref="G68">IF(SUM(G4:G67)=0,"",SUM(G4:G67))</f>
        <v>3398</v>
      </c>
      <c r="H68" s="21">
        <f t="array" ref="H68">IF(SUM(H4:H67)=0,"",SUM(H4:H67))</f>
        <v>15209</v>
      </c>
      <c r="I68" s="21" t="str">
        <f t="array" ref="I68">IF(SUM(I4:I67)=0,"",SUM(I4:I67))</f>
        <v/>
      </c>
      <c r="J68" s="21" t="str">
        <f t="array" ref="J68">IF(SUM(J4:J67)=0,"",SUM(J4:J67))</f>
        <v/>
      </c>
      <c r="K68" s="21" t="str">
        <f t="array" ref="K68">IF(SUM(K4:K67)=0,"",SUM(K4:K67))</f>
        <v/>
      </c>
      <c r="L68" s="21" t="str">
        <f t="array" ref="L68">IF(SUM(L4:L67)=0,"",SUM(L4:L67))</f>
        <v/>
      </c>
      <c r="M68" s="21" t="str">
        <f t="array" ref="M68">IF(SUM(M4:M67)=0,"",SUM(M4:M67))</f>
        <v/>
      </c>
      <c r="N68" s="21" t="str">
        <f t="array" ref="N68">IF(SUM(N4:N67)=0,"",SUM(N4:N67))</f>
        <v/>
      </c>
      <c r="O68" s="21" t="str">
        <f t="array" ref="O68">IF(SUM(O4:O67)=0,"",SUM(O4:O67))</f>
        <v/>
      </c>
      <c r="P68" s="21">
        <f t="array" ref="P68">IF(SUM(P4:P67)=0,"",SUM(P4:P67))</f>
        <v>25314</v>
      </c>
    </row>
  </sheetData>
  <mergeCells count="1">
    <mergeCell ref="D1:N1"/>
  </mergeCells>
  <phoneticPr fontId="1" type="noConversion"/>
  <conditionalFormatting sqref="B4:P68">
    <cfRule type="expression" dxfId="20" priority="1">
      <formula>MOD(ROW(B4),2)=0</formula>
    </cfRule>
    <cfRule type="expression" dxfId="19" priority="2">
      <formula>MOD(ROW(B5),2)=0</formula>
    </cfRule>
  </conditionalFormatting>
  <pageMargins left="0.7" right="0.7" top="0.75" bottom="0.75" header="0.3" footer="0.3"/>
  <ignoredErrors>
    <ignoredError sqref="C4:C7 C68:P68 C8:C67" unlocked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showGridLines="0" workbookViewId="0"/>
  </sheetViews>
  <sheetFormatPr defaultRowHeight="13.2"/>
  <cols>
    <col min="1" max="1" width="2.77734375" style="1" customWidth="1"/>
    <col min="2" max="3" width="12.77734375" style="1" customWidth="1"/>
    <col min="4" max="16" width="10.77734375" style="1" customWidth="1"/>
    <col min="17" max="16384" width="8.88671875" style="1"/>
  </cols>
  <sheetData>
    <row r="1" spans="1:16" ht="19.95" customHeight="1">
      <c r="A1" s="4"/>
      <c r="D1" s="79" t="s">
        <v>407</v>
      </c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6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ht="19.95" customHeight="1">
      <c r="A3" s="4"/>
      <c r="B3" s="12" t="s">
        <v>295</v>
      </c>
      <c r="C3" s="8" t="s">
        <v>296</v>
      </c>
      <c r="D3" s="8" t="s">
        <v>297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8" t="s">
        <v>251</v>
      </c>
      <c r="M3" s="8" t="s">
        <v>252</v>
      </c>
      <c r="N3" s="8" t="s">
        <v>253</v>
      </c>
      <c r="O3" s="8" t="s">
        <v>298</v>
      </c>
      <c r="P3" s="28" t="s">
        <v>299</v>
      </c>
    </row>
    <row r="4" spans="1:16">
      <c r="B4" s="9" t="s">
        <v>300</v>
      </c>
      <c r="C4" s="20" t="str">
        <f t="array" ref="C4">IF(SUMIF(分解记录!$E$4:$K$99,B4,分解记录!$F$4:$L$99)=0,"",SUMIF(分解记录!$E$4:$K$99,B4,分解记录!$F$4:$L$99))</f>
        <v/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2"/>
      <c r="P4" s="22" t="str">
        <f t="array" ref="P4">IF(SUM(D4:O4)=0,"",SUM(D4:O4))</f>
        <v/>
      </c>
    </row>
    <row r="5" spans="1:16">
      <c r="B5" s="9" t="s">
        <v>301</v>
      </c>
      <c r="C5" s="20">
        <f t="array" ref="C5">IF(SUMIF(分解记录!$E$4:$K$99,B5,分解记录!$F$4:$L$99)=0,"",SUMIF(分解记录!$E$4:$K$99,B5,分解记录!$F$4:$L$99))</f>
        <v>2719</v>
      </c>
      <c r="D5" s="20"/>
      <c r="E5" s="20">
        <v>598</v>
      </c>
      <c r="F5" s="20">
        <v>614</v>
      </c>
      <c r="G5" s="20">
        <v>603</v>
      </c>
      <c r="H5" s="20">
        <v>2719</v>
      </c>
      <c r="I5" s="20"/>
      <c r="J5" s="20"/>
      <c r="K5" s="20"/>
      <c r="L5" s="20"/>
      <c r="M5" s="20"/>
      <c r="N5" s="20"/>
      <c r="O5" s="22"/>
      <c r="P5" s="22">
        <f t="array" ref="P5">IF(SUM(D5:O5)=0,"",SUM(D5:O5))</f>
        <v>4534</v>
      </c>
    </row>
    <row r="6" spans="1:16">
      <c r="B6" s="9" t="s">
        <v>302</v>
      </c>
      <c r="C6" s="20">
        <f t="array" ref="C6">IF(SUMIF(分解记录!$E$4:$K$99,B6,分解记录!$F$4:$L$99)=0,"",SUMIF(分解记录!$E$4:$K$99,B6,分解记录!$F$4:$L$99))</f>
        <v>2580</v>
      </c>
      <c r="D6" s="20"/>
      <c r="E6" s="20">
        <v>612</v>
      </c>
      <c r="F6" s="20">
        <v>574</v>
      </c>
      <c r="G6" s="20">
        <v>589</v>
      </c>
      <c r="H6" s="20">
        <v>2580</v>
      </c>
      <c r="I6" s="20"/>
      <c r="J6" s="20"/>
      <c r="K6" s="20"/>
      <c r="L6" s="20"/>
      <c r="M6" s="20"/>
      <c r="N6" s="20"/>
      <c r="O6" s="22"/>
      <c r="P6" s="22">
        <f t="array" ref="P6">IF(SUM(D6:O6)=0,"",SUM(D6:O6))</f>
        <v>4355</v>
      </c>
    </row>
    <row r="7" spans="1:16">
      <c r="B7" s="9" t="s">
        <v>303</v>
      </c>
      <c r="C7" s="20">
        <f t="array" ref="C7">IF(SUMIF(分解记录!$E$4:$K$99,B7,分解记录!$F$4:$L$99)=0,"",SUMIF(分解记录!$E$4:$K$99,B7,分解记录!$F$4:$L$99))</f>
        <v>5339</v>
      </c>
      <c r="D7" s="20"/>
      <c r="E7" s="20">
        <v>1146</v>
      </c>
      <c r="F7" s="20">
        <v>1142</v>
      </c>
      <c r="G7" s="20">
        <v>1160</v>
      </c>
      <c r="H7" s="20">
        <v>5339</v>
      </c>
      <c r="I7" s="20"/>
      <c r="J7" s="20"/>
      <c r="K7" s="20"/>
      <c r="L7" s="20"/>
      <c r="M7" s="20"/>
      <c r="N7" s="20"/>
      <c r="O7" s="22"/>
      <c r="P7" s="22">
        <f t="array" ref="P7">IF(SUM(D7:O7)=0,"",SUM(D7:O7))</f>
        <v>8787</v>
      </c>
    </row>
    <row r="8" spans="1:16">
      <c r="B8" s="9" t="s">
        <v>304</v>
      </c>
      <c r="C8" s="20" t="str">
        <f t="array" ref="C8">IF(SUMIF(分解记录!$E$4:$K$99,B8,分解记录!$F$4:$L$99)=0,"",SUMIF(分解记录!$E$4:$K$99,B8,分解记录!$F$4:$L$99))</f>
        <v/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2"/>
      <c r="P8" s="22" t="str">
        <f t="array" ref="P8">IF(SUM(D8:O8)=0,"",SUM(D8:O8))</f>
        <v/>
      </c>
    </row>
    <row r="9" spans="1:16">
      <c r="B9" s="9" t="s">
        <v>305</v>
      </c>
      <c r="C9" s="20" t="str">
        <f t="array" ref="C9">IF(SUMIF(分解记录!$E$4:$K$99,B9,分解记录!$F$4:$L$99)=0,"",SUMIF(分解记录!$E$4:$K$99,B9,分解记录!$F$4:$L$99))</f>
        <v/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2"/>
      <c r="P9" s="22" t="str">
        <f t="array" ref="P9">IF(SUM(D9:O9)=0,"",SUM(D9:O9))</f>
        <v/>
      </c>
    </row>
    <row r="10" spans="1:16">
      <c r="B10" s="9" t="s">
        <v>306</v>
      </c>
      <c r="C10" s="20">
        <f t="array" ref="C10">IF(SUMIF(分解记录!$E$4:$K$99,B10,分解记录!$F$4:$L$99)=0,"",SUMIF(分解记录!$E$4:$K$99,B10,分解记录!$F$4:$L$99))</f>
        <v>1162</v>
      </c>
      <c r="D10" s="20"/>
      <c r="E10" s="20">
        <v>247</v>
      </c>
      <c r="F10" s="20">
        <v>229</v>
      </c>
      <c r="G10" s="20">
        <v>245</v>
      </c>
      <c r="H10" s="20">
        <v>1162</v>
      </c>
      <c r="I10" s="20"/>
      <c r="J10" s="20"/>
      <c r="K10" s="20"/>
      <c r="L10" s="20"/>
      <c r="M10" s="20"/>
      <c r="N10" s="20"/>
      <c r="O10" s="22"/>
      <c r="P10" s="22">
        <f t="array" ref="P10">IF(SUM(D10:O10)=0,"",SUM(D10:O10))</f>
        <v>1883</v>
      </c>
    </row>
    <row r="11" spans="1:16">
      <c r="B11" s="9" t="s">
        <v>307</v>
      </c>
      <c r="C11" s="20">
        <f t="array" ref="C11">IF(SUMIF(分解记录!$E$4:$K$99,B11,分解记录!$F$4:$L$99)=0,"",SUMIF(分解记录!$E$4:$K$99,B11,分解记录!$F$4:$L$99))</f>
        <v>1126</v>
      </c>
      <c r="D11" s="20"/>
      <c r="E11" s="20">
        <v>255</v>
      </c>
      <c r="F11" s="20">
        <v>251</v>
      </c>
      <c r="G11" s="20">
        <v>274</v>
      </c>
      <c r="H11" s="20">
        <v>1126</v>
      </c>
      <c r="I11" s="20"/>
      <c r="J11" s="20"/>
      <c r="K11" s="20"/>
      <c r="L11" s="20"/>
      <c r="M11" s="20"/>
      <c r="N11" s="20"/>
      <c r="O11" s="22"/>
      <c r="P11" s="22">
        <f t="array" ref="P11">IF(SUM(D11:O11)=0,"",SUM(D11:O11))</f>
        <v>1906</v>
      </c>
    </row>
    <row r="12" spans="1:16">
      <c r="B12" s="9" t="s">
        <v>308</v>
      </c>
      <c r="C12" s="20">
        <f t="array" ref="C12">IF(SUMIF(分解记录!$E$4:$K$99,B12,分解记录!$F$4:$L$99)=0,"",SUMIF(分解记录!$E$4:$K$99,B12,分解记录!$F$4:$L$99))</f>
        <v>2283</v>
      </c>
      <c r="D12" s="20"/>
      <c r="E12" s="20">
        <v>523</v>
      </c>
      <c r="F12" s="20">
        <v>516</v>
      </c>
      <c r="G12" s="20">
        <v>527</v>
      </c>
      <c r="H12" s="20">
        <v>2283</v>
      </c>
      <c r="I12" s="20"/>
      <c r="J12" s="20"/>
      <c r="K12" s="20"/>
      <c r="L12" s="20"/>
      <c r="M12" s="20"/>
      <c r="N12" s="20"/>
      <c r="O12" s="22"/>
      <c r="P12" s="22">
        <f t="array" ref="P12">IF(SUM(D12:O12)=0,"",SUM(D12:O12))</f>
        <v>3849</v>
      </c>
    </row>
    <row r="13" spans="1:16">
      <c r="B13" s="9" t="s">
        <v>309</v>
      </c>
      <c r="C13" s="20" t="str">
        <f t="array" ref="C13">IF(SUMIF(分解记录!$E$4:$K$99,B13,分解记录!$F$4:$L$99)=0,"",SUMIF(分解记录!$E$4:$K$99,B13,分解记录!$F$4:$L$99))</f>
        <v/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2"/>
      <c r="P13" s="22" t="str">
        <f t="array" ref="P13">IF(SUM(D13:O13)=0,"",SUM(D13:O13))</f>
        <v/>
      </c>
    </row>
    <row r="14" spans="1:16">
      <c r="B14" s="15" t="s">
        <v>310</v>
      </c>
      <c r="C14" s="21">
        <f t="array" ref="C14">IF(SUM(C4:C13)=0,"",SUM(C4:C13))</f>
        <v>15209</v>
      </c>
      <c r="D14" s="21" t="str">
        <f t="array" ref="D14">IF(SUM(D4:D13)=0,"",SUM(D4:D13))</f>
        <v/>
      </c>
      <c r="E14" s="21">
        <f t="array" ref="E14">IF(SUM(E4:E13)=0,"",SUM(E4:E13))</f>
        <v>3381</v>
      </c>
      <c r="F14" s="21">
        <f t="array" ref="F14">IF(SUM(F4:F13)=0,"",SUM(F4:F13))</f>
        <v>3326</v>
      </c>
      <c r="G14" s="21">
        <f t="array" ref="G14">IF(SUM(G4:G13)=0,"",SUM(G4:G13))</f>
        <v>3398</v>
      </c>
      <c r="H14" s="21">
        <f t="array" ref="H14">IF(SUM(H4:H13)=0,"",SUM(H4:H13))</f>
        <v>15209</v>
      </c>
      <c r="I14" s="21" t="str">
        <f t="array" ref="I14">IF(SUM(I4:I13)=0,"",SUM(I4:I13))</f>
        <v/>
      </c>
      <c r="J14" s="21" t="str">
        <f t="array" ref="J14">IF(SUM(J4:J13)=0,"",SUM(J4:J13))</f>
        <v/>
      </c>
      <c r="K14" s="21" t="str">
        <f t="array" ref="K14">IF(SUM(K4:K13)=0,"",SUM(K4:K13))</f>
        <v/>
      </c>
      <c r="L14" s="21" t="str">
        <f t="array" ref="L14">IF(SUM(L4:L13)=0,"",SUM(L4:L13))</f>
        <v/>
      </c>
      <c r="M14" s="21" t="str">
        <f t="array" ref="M14">IF(SUM(M4:M13)=0,"",SUM(M4:M13))</f>
        <v/>
      </c>
      <c r="N14" s="21" t="str">
        <f t="array" ref="N14">IF(SUM(N4:N13)=0,"",SUM(N4:N13))</f>
        <v/>
      </c>
      <c r="O14" s="21" t="str">
        <f t="array" ref="O14">IF(SUM(O4:O13)=0,"",SUM(O4:O13))</f>
        <v/>
      </c>
      <c r="P14" s="21">
        <f t="array" ref="P14">IF(SUM(P4:P13)=0,"",SUM(P4:P13))</f>
        <v>25314</v>
      </c>
    </row>
  </sheetData>
  <mergeCells count="1">
    <mergeCell ref="D1:N1"/>
  </mergeCells>
  <phoneticPr fontId="1" type="noConversion"/>
  <conditionalFormatting sqref="B4:P13">
    <cfRule type="expression" dxfId="18" priority="3">
      <formula>MOD(ROW(B4),2)=0</formula>
    </cfRule>
    <cfRule type="expression" dxfId="17" priority="4">
      <formula>MOD(ROW(B5),2)=0</formula>
    </cfRule>
  </conditionalFormatting>
  <pageMargins left="0.7" right="0.7" top="0.75" bottom="0.75" header="0.3" footer="0.3"/>
  <pageSetup paperSize="9" orientation="portrait" r:id="rId1"/>
  <ignoredErrors>
    <ignoredError sqref="C4:C13 C14:P14" unlocked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4"/>
  <sheetViews>
    <sheetView showGridLines="0" workbookViewId="0"/>
  </sheetViews>
  <sheetFormatPr defaultRowHeight="13.2"/>
  <cols>
    <col min="1" max="1" width="2.77734375" style="1" customWidth="1"/>
    <col min="2" max="3" width="12.77734375" style="1" customWidth="1"/>
    <col min="4" max="16" width="10.77734375" style="1" customWidth="1"/>
    <col min="17" max="17" width="8.88671875" style="1" customWidth="1"/>
    <col min="18" max="16384" width="8.88671875" style="1"/>
  </cols>
  <sheetData>
    <row r="1" spans="1:16" ht="19.95" customHeight="1">
      <c r="A1" s="4"/>
      <c r="D1" s="79" t="s">
        <v>408</v>
      </c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6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ht="19.95" customHeight="1">
      <c r="A3" s="4"/>
      <c r="B3" s="12" t="s">
        <v>195</v>
      </c>
      <c r="C3" s="8" t="s">
        <v>214</v>
      </c>
      <c r="D3" s="8" t="s">
        <v>243</v>
      </c>
      <c r="E3" s="8" t="s">
        <v>244</v>
      </c>
      <c r="F3" s="8" t="s">
        <v>245</v>
      </c>
      <c r="G3" s="8" t="s">
        <v>246</v>
      </c>
      <c r="H3" s="8" t="s">
        <v>247</v>
      </c>
      <c r="I3" s="8" t="s">
        <v>248</v>
      </c>
      <c r="J3" s="8" t="s">
        <v>249</v>
      </c>
      <c r="K3" s="8" t="s">
        <v>250</v>
      </c>
      <c r="L3" s="8" t="s">
        <v>251</v>
      </c>
      <c r="M3" s="8" t="s">
        <v>252</v>
      </c>
      <c r="N3" s="8" t="s">
        <v>253</v>
      </c>
      <c r="O3" s="8" t="s">
        <v>282</v>
      </c>
      <c r="P3" s="28" t="s">
        <v>283</v>
      </c>
    </row>
    <row r="4" spans="1:16">
      <c r="B4" s="9" t="s">
        <v>284</v>
      </c>
      <c r="C4" s="24" t="str">
        <f t="array" ref="C4">IFERROR(种子统计!C4/SUMPRODUCT((分解记录!$E$4:$K$99=B4)*分解记录!$C$4:$C$99),"")</f>
        <v/>
      </c>
      <c r="D4" s="24" t="str">
        <f t="array" ref="D4">IFERROR(种子统计!D4/SUMPRODUCT((数据结构!$B$5:$G$68=$B4)*(分解统计!$B$4:$B$67=分解统计!$B$4:$B$67)*分解统计!D$4:D$67),"")</f>
        <v/>
      </c>
      <c r="E4" s="24" t="str">
        <f t="array" ref="E4">IFERROR(种子统计!E4/SUMPRODUCT((数据结构!$B$5:$G$68=$B4)*(分解统计!$B$4:$B$67=分解统计!$B$4:$B$67)*分解统计!E$4:E$67),"")</f>
        <v/>
      </c>
      <c r="F4" s="24" t="str">
        <f t="array" ref="F4">IFERROR(种子统计!F4/SUMPRODUCT((数据结构!$B$5:$G$68=$B4)*(分解统计!$B$4:$B$67=分解统计!$B$4:$B$67)*分解统计!F$4:F$67),"")</f>
        <v/>
      </c>
      <c r="G4" s="24" t="str">
        <f t="array" ref="G4">IFERROR(种子统计!G4/SUMPRODUCT((数据结构!$B$5:$G$68=$B4)*(分解统计!$B$4:$B$67=分解统计!$B$4:$B$67)*分解统计!G$4:G$67),"")</f>
        <v/>
      </c>
      <c r="H4" s="24" t="str">
        <f t="array" ref="H4">IFERROR(种子统计!H4/SUMPRODUCT((数据结构!$B$5:$G$68=$B4)*(分解统计!$B$4:$B$67=分解统计!$B$4:$B$67)*分解统计!H$4:H$67),"")</f>
        <v/>
      </c>
      <c r="I4" s="24" t="str">
        <f t="array" ref="I4">IFERROR(种子统计!I4/SUMPRODUCT((数据结构!$B$5:$G$68=$B4)*(分解统计!$B$4:$B$67=分解统计!$B$4:$B$67)*分解统计!I$4:I$67),"")</f>
        <v/>
      </c>
      <c r="J4" s="24" t="str">
        <f t="array" ref="J4">IFERROR(种子统计!J4/SUMPRODUCT((数据结构!$B$5:$G$68=$B4)*(分解统计!$B$4:$B$67=分解统计!$B$4:$B$67)*分解统计!J$4:J$67),"")</f>
        <v/>
      </c>
      <c r="K4" s="24" t="str">
        <f t="array" ref="K4">IFERROR(种子统计!K4/SUMPRODUCT((数据结构!$B$5:$G$68=$B4)*(分解统计!$B$4:$B$67=分解统计!$B$4:$B$67)*分解统计!K$4:K$67),"")</f>
        <v/>
      </c>
      <c r="L4" s="24" t="str">
        <f t="array" ref="L4">IFERROR(种子统计!L4/SUMPRODUCT((数据结构!$B$5:$G$68=$B4)*(分解统计!$B$4:$B$67=分解统计!$B$4:$B$67)*分解统计!L$4:L$67),"")</f>
        <v/>
      </c>
      <c r="M4" s="24" t="str">
        <f t="array" ref="M4">IFERROR(种子统计!M4/SUMPRODUCT((数据结构!$B$5:$G$68=$B4)*(分解统计!$B$4:$B$67=分解统计!$B$4:$B$67)*分解统计!M$4:M$67),"")</f>
        <v/>
      </c>
      <c r="N4" s="24" t="str">
        <f t="array" ref="N4">IFERROR(种子统计!N4/SUMPRODUCT((数据结构!$B$5:$G$68=$B4)*(分解统计!$B$4:$B$67=分解统计!$B$4:$B$67)*分解统计!N$4:N$67),"")</f>
        <v/>
      </c>
      <c r="O4" s="24" t="str">
        <f t="array" ref="O4">IFERROR(种子统计!O4/SUMPRODUCT((数据结构!$B$5:$G$68=$B4)*(分解统计!$B$4:$B$67=分解统计!$B$4:$B$67)*分解统计!O$4:O$67),"")</f>
        <v/>
      </c>
      <c r="P4" s="25"/>
    </row>
    <row r="5" spans="1:16">
      <c r="B5" s="9" t="s">
        <v>285</v>
      </c>
      <c r="C5" s="24">
        <f t="array" ref="C5">IFERROR(种子统计!C5/SUMPRODUCT((分解记录!$E$4:$K$99=B5)*分解记录!$C$4:$C$99),"")</f>
        <v>0.70059263076526668</v>
      </c>
      <c r="D5" s="24" t="str">
        <f t="array" ref="D5">IFERROR(种子统计!D5/SUMPRODUCT((数据结构!$B$5:$G$68=$B5)*(分解统计!$B$4:$B$67=分解统计!$B$4:$B$67)*分解统计!D$4:D$67),"")</f>
        <v/>
      </c>
      <c r="E5" s="24">
        <f t="array" ref="E5">IFERROR(种子统计!E5/SUMPRODUCT((数据结构!$B$5:$G$68=$B5)*(分解统计!$B$4:$B$67=分解统计!$B$4:$B$67)*分解统计!E$4:E$67),"")</f>
        <v>0.70769230769230773</v>
      </c>
      <c r="F5" s="24">
        <f t="array" ref="F5">IFERROR(种子统计!F5/SUMPRODUCT((数据结构!$B$5:$G$68=$B5)*(分解统计!$B$4:$B$67=分解统计!$B$4:$B$67)*分解统计!F$4:F$67),"")</f>
        <v>0.72835112692763937</v>
      </c>
      <c r="G5" s="24">
        <f t="array" ref="G5">IFERROR(种子统计!G5/SUMPRODUCT((数据结构!$B$5:$G$68=$B5)*(分解统计!$B$4:$B$67=分解统计!$B$4:$B$67)*分解统计!G$4:G$67),"")</f>
        <v>0.71108490566037741</v>
      </c>
      <c r="H5" s="24">
        <f t="array" ref="H5">IFERROR(种子统计!H5/SUMPRODUCT((数据结构!$B$5:$G$68=$B5)*(分解统计!$B$4:$B$67=分解统计!$B$4:$B$67)*分解统计!H$4:H$67),"")</f>
        <v>0.70059263076526668</v>
      </c>
      <c r="I5" s="24" t="str">
        <f t="array" ref="I5">IFERROR(种子统计!I5/SUMPRODUCT((数据结构!$B$5:$G$68=$B5)*(分解统计!$B$4:$B$67=分解统计!$B$4:$B$67)*分解统计!I$4:I$67),"")</f>
        <v/>
      </c>
      <c r="J5" s="24" t="str">
        <f t="array" ref="J5">IFERROR(种子统计!J5/SUMPRODUCT((数据结构!$B$5:$G$68=$B5)*(分解统计!$B$4:$B$67=分解统计!$B$4:$B$67)*分解统计!J$4:J$67),"")</f>
        <v/>
      </c>
      <c r="K5" s="24" t="str">
        <f t="array" ref="K5">IFERROR(种子统计!K5/SUMPRODUCT((数据结构!$B$5:$G$68=$B5)*(分解统计!$B$4:$B$67=分解统计!$B$4:$B$67)*分解统计!K$4:K$67),"")</f>
        <v/>
      </c>
      <c r="L5" s="24" t="str">
        <f t="array" ref="L5">IFERROR(种子统计!L5/SUMPRODUCT((数据结构!$B$5:$G$68=$B5)*(分解统计!$B$4:$B$67=分解统计!$B$4:$B$67)*分解统计!L$4:L$67),"")</f>
        <v/>
      </c>
      <c r="M5" s="24" t="str">
        <f t="array" ref="M5">IFERROR(种子统计!M5/SUMPRODUCT((数据结构!$B$5:$G$68=$B5)*(分解统计!$B$4:$B$67=分解统计!$B$4:$B$67)*分解统计!M$4:M$67),"")</f>
        <v/>
      </c>
      <c r="N5" s="24" t="str">
        <f t="array" ref="N5">IFERROR(种子统计!N5/SUMPRODUCT((数据结构!$B$5:$G$68=$B5)*(分解统计!$B$4:$B$67=分解统计!$B$4:$B$67)*分解统计!N$4:N$67),"")</f>
        <v/>
      </c>
      <c r="O5" s="24" t="str">
        <f t="array" ref="O5">IFERROR(种子统计!O5/SUMPRODUCT((数据结构!$B$5:$G$68=$B5)*(分解统计!$B$4:$B$67=分解统计!$B$4:$B$67)*分解统计!O$4:O$67),"")</f>
        <v/>
      </c>
      <c r="P5" s="25"/>
    </row>
    <row r="6" spans="1:16">
      <c r="B6" s="9" t="s">
        <v>286</v>
      </c>
      <c r="C6" s="24">
        <f t="array" ref="C6">IFERROR(种子统计!C6/SUMPRODUCT((分解记录!$E$4:$K$99=B6)*分解记录!$C$4:$C$99),"")</f>
        <v>0.69616837560712364</v>
      </c>
      <c r="D6" s="24" t="str">
        <f t="array" ref="D6">IFERROR(种子统计!D6/SUMPRODUCT((数据结构!$B$5:$G$68=$B6)*(分解统计!$B$4:$B$67=分解统计!$B$4:$B$67)*分解统计!D$4:D$67),"")</f>
        <v/>
      </c>
      <c r="E6" s="24">
        <f t="array" ref="E6">IFERROR(种子统计!E6/SUMPRODUCT((数据结构!$B$5:$G$68=$B6)*(分解统计!$B$4:$B$67=分解统计!$B$4:$B$67)*分解统计!E$4:E$67),"")</f>
        <v>0.70588235294117652</v>
      </c>
      <c r="F6" s="24">
        <f t="array" ref="F6">IFERROR(种子统计!F6/SUMPRODUCT((数据结构!$B$5:$G$68=$B6)*(分解统计!$B$4:$B$67=分解统计!$B$4:$B$67)*分解统计!F$4:F$67),"")</f>
        <v>0.6957575757575758</v>
      </c>
      <c r="G6" s="24">
        <f t="array" ref="G6">IFERROR(种子统计!G6/SUMPRODUCT((数据结构!$B$5:$G$68=$B6)*(分解统计!$B$4:$B$67=分解统计!$B$4:$B$67)*分解统计!G$4:G$67),"")</f>
        <v>0.68250289687137888</v>
      </c>
      <c r="H6" s="24">
        <f t="array" ref="H6">IFERROR(种子统计!H6/SUMPRODUCT((数据结构!$B$5:$G$68=$B6)*(分解统计!$B$4:$B$67=分解统计!$B$4:$B$67)*分解统计!H$4:H$67),"")</f>
        <v>0.69616837560712364</v>
      </c>
      <c r="I6" s="24" t="str">
        <f t="array" ref="I6">IFERROR(种子统计!I6/SUMPRODUCT((数据结构!$B$5:$G$68=$B6)*(分解统计!$B$4:$B$67=分解统计!$B$4:$B$67)*分解统计!I$4:I$67),"")</f>
        <v/>
      </c>
      <c r="J6" s="24" t="str">
        <f t="array" ref="J6">IFERROR(种子统计!J6/SUMPRODUCT((数据结构!$B$5:$G$68=$B6)*(分解统计!$B$4:$B$67=分解统计!$B$4:$B$67)*分解统计!J$4:J$67),"")</f>
        <v/>
      </c>
      <c r="K6" s="24" t="str">
        <f t="array" ref="K6">IFERROR(种子统计!K6/SUMPRODUCT((数据结构!$B$5:$G$68=$B6)*(分解统计!$B$4:$B$67=分解统计!$B$4:$B$67)*分解统计!K$4:K$67),"")</f>
        <v/>
      </c>
      <c r="L6" s="24" t="str">
        <f t="array" ref="L6">IFERROR(种子统计!L6/SUMPRODUCT((数据结构!$B$5:$G$68=$B6)*(分解统计!$B$4:$B$67=分解统计!$B$4:$B$67)*分解统计!L$4:L$67),"")</f>
        <v/>
      </c>
      <c r="M6" s="24" t="str">
        <f t="array" ref="M6">IFERROR(种子统计!M6/SUMPRODUCT((数据结构!$B$5:$G$68=$B6)*(分解统计!$B$4:$B$67=分解统计!$B$4:$B$67)*分解统计!M$4:M$67),"")</f>
        <v/>
      </c>
      <c r="N6" s="24" t="str">
        <f t="array" ref="N6">IFERROR(种子统计!N6/SUMPRODUCT((数据结构!$B$5:$G$68=$B6)*(分解统计!$B$4:$B$67=分解统计!$B$4:$B$67)*分解统计!N$4:N$67),"")</f>
        <v/>
      </c>
      <c r="O6" s="24" t="str">
        <f t="array" ref="O6">IFERROR(种子统计!O6/SUMPRODUCT((数据结构!$B$5:$G$68=$B6)*(分解统计!$B$4:$B$67=分解统计!$B$4:$B$67)*分解统计!O$4:O$67),"")</f>
        <v/>
      </c>
      <c r="P6" s="25"/>
    </row>
    <row r="7" spans="1:16">
      <c r="B7" s="9" t="s">
        <v>287</v>
      </c>
      <c r="C7" s="24">
        <f t="array" ref="C7">IFERROR(种子统计!C7/SUMPRODUCT((分解记录!$E$4:$K$99=B7)*分解记录!$C$4:$C$99),"")</f>
        <v>0.70047231697717138</v>
      </c>
      <c r="D7" s="24" t="str">
        <f t="array" ref="D7">IFERROR(种子统计!D7/SUMPRODUCT((数据结构!$B$5:$G$68=$B7)*(分解统计!$B$4:$B$67=分解统计!$B$4:$B$67)*分解统计!D$4:D$67),"")</f>
        <v/>
      </c>
      <c r="E7" s="24">
        <f t="array" ref="E7">IFERROR(种子统计!E7/SUMPRODUCT((数据结构!$B$5:$G$68=$B7)*(分解统计!$B$4:$B$67=分解统计!$B$4:$B$67)*分解统计!E$4:E$67),"")</f>
        <v>0.68663870581186337</v>
      </c>
      <c r="F7" s="24">
        <f t="array" ref="F7">IFERROR(种子统计!F7/SUMPRODUCT((数据结构!$B$5:$G$68=$B7)*(分解统计!$B$4:$B$67=分解统计!$B$4:$B$67)*分解统计!F$4:F$67),"")</f>
        <v>0.68878166465621227</v>
      </c>
      <c r="G7" s="24">
        <f t="array" ref="G7">IFERROR(种子统计!G7/SUMPRODUCT((数据结构!$B$5:$G$68=$B7)*(分解统计!$B$4:$B$67=分解统计!$B$4:$B$67)*分解统计!G$4:G$67),"")</f>
        <v>0.68761114404267931</v>
      </c>
      <c r="H7" s="24">
        <f t="array" ref="H7">IFERROR(种子统计!H7/SUMPRODUCT((数据结构!$B$5:$G$68=$B7)*(分解统计!$B$4:$B$67=分解统计!$B$4:$B$67)*分解统计!H$4:H$67),"")</f>
        <v>0.70047231697717138</v>
      </c>
      <c r="I7" s="24" t="str">
        <f t="array" ref="I7">IFERROR(种子统计!I7/SUMPRODUCT((数据结构!$B$5:$G$68=$B7)*(分解统计!$B$4:$B$67=分解统计!$B$4:$B$67)*分解统计!I$4:I$67),"")</f>
        <v/>
      </c>
      <c r="J7" s="24" t="str">
        <f t="array" ref="J7">IFERROR(种子统计!J7/SUMPRODUCT((数据结构!$B$5:$G$68=$B7)*(分解统计!$B$4:$B$67=分解统计!$B$4:$B$67)*分解统计!J$4:J$67),"")</f>
        <v/>
      </c>
      <c r="K7" s="24" t="str">
        <f t="array" ref="K7">IFERROR(种子统计!K7/SUMPRODUCT((数据结构!$B$5:$G$68=$B7)*(分解统计!$B$4:$B$67=分解统计!$B$4:$B$67)*分解统计!K$4:K$67),"")</f>
        <v/>
      </c>
      <c r="L7" s="24" t="str">
        <f t="array" ref="L7">IFERROR(种子统计!L7/SUMPRODUCT((数据结构!$B$5:$G$68=$B7)*(分解统计!$B$4:$B$67=分解统计!$B$4:$B$67)*分解统计!L$4:L$67),"")</f>
        <v/>
      </c>
      <c r="M7" s="24" t="str">
        <f t="array" ref="M7">IFERROR(种子统计!M7/SUMPRODUCT((数据结构!$B$5:$G$68=$B7)*(分解统计!$B$4:$B$67=分解统计!$B$4:$B$67)*分解统计!M$4:M$67),"")</f>
        <v/>
      </c>
      <c r="N7" s="24" t="str">
        <f t="array" ref="N7">IFERROR(种子统计!N7/SUMPRODUCT((数据结构!$B$5:$G$68=$B7)*(分解统计!$B$4:$B$67=分解统计!$B$4:$B$67)*分解统计!N$4:N$67),"")</f>
        <v/>
      </c>
      <c r="O7" s="24" t="str">
        <f t="array" ref="O7">IFERROR(种子统计!O7/SUMPRODUCT((数据结构!$B$5:$G$68=$B7)*(分解统计!$B$4:$B$67=分解统计!$B$4:$B$67)*分解统计!O$4:O$67),"")</f>
        <v/>
      </c>
      <c r="P7" s="25"/>
    </row>
    <row r="8" spans="1:16">
      <c r="B8" s="9" t="s">
        <v>288</v>
      </c>
      <c r="C8" s="24" t="str">
        <f t="array" ref="C8">IFERROR(种子统计!C8/SUMPRODUCT((分解记录!$E$4:$K$99=B8)*分解记录!$C$4:$C$99),"")</f>
        <v/>
      </c>
      <c r="D8" s="24" t="str">
        <f t="array" ref="D8">IFERROR(种子统计!D8/SUMPRODUCT((数据结构!$B$5:$G$68=$B8)*(分解统计!$B$4:$B$67=分解统计!$B$4:$B$67)*分解统计!D$4:D$67),"")</f>
        <v/>
      </c>
      <c r="E8" s="24" t="str">
        <f t="array" ref="E8">IFERROR(种子统计!E8/SUMPRODUCT((数据结构!$B$5:$G$68=$B8)*(分解统计!$B$4:$B$67=分解统计!$B$4:$B$67)*分解统计!E$4:E$67),"")</f>
        <v/>
      </c>
      <c r="F8" s="24" t="str">
        <f t="array" ref="F8">IFERROR(种子统计!F8/SUMPRODUCT((数据结构!$B$5:$G$68=$B8)*(分解统计!$B$4:$B$67=分解统计!$B$4:$B$67)*分解统计!F$4:F$67),"")</f>
        <v/>
      </c>
      <c r="G8" s="24" t="str">
        <f t="array" ref="G8">IFERROR(种子统计!G8/SUMPRODUCT((数据结构!$B$5:$G$68=$B8)*(分解统计!$B$4:$B$67=分解统计!$B$4:$B$67)*分解统计!G$4:G$67),"")</f>
        <v/>
      </c>
      <c r="H8" s="24" t="str">
        <f t="array" ref="H8">IFERROR(种子统计!H8/SUMPRODUCT((数据结构!$B$5:$G$68=$B8)*(分解统计!$B$4:$B$67=分解统计!$B$4:$B$67)*分解统计!H$4:H$67),"")</f>
        <v/>
      </c>
      <c r="I8" s="24" t="str">
        <f t="array" ref="I8">IFERROR(种子统计!I8/SUMPRODUCT((数据结构!$B$5:$G$68=$B8)*(分解统计!$B$4:$B$67=分解统计!$B$4:$B$67)*分解统计!I$4:I$67),"")</f>
        <v/>
      </c>
      <c r="J8" s="24" t="str">
        <f t="array" ref="J8">IFERROR(种子统计!J8/SUMPRODUCT((数据结构!$B$5:$G$68=$B8)*(分解统计!$B$4:$B$67=分解统计!$B$4:$B$67)*分解统计!J$4:J$67),"")</f>
        <v/>
      </c>
      <c r="K8" s="24" t="str">
        <f t="array" ref="K8">IFERROR(种子统计!K8/SUMPRODUCT((数据结构!$B$5:$G$68=$B8)*(分解统计!$B$4:$B$67=分解统计!$B$4:$B$67)*分解统计!K$4:K$67),"")</f>
        <v/>
      </c>
      <c r="L8" s="24" t="str">
        <f t="array" ref="L8">IFERROR(种子统计!L8/SUMPRODUCT((数据结构!$B$5:$G$68=$B8)*(分解统计!$B$4:$B$67=分解统计!$B$4:$B$67)*分解统计!L$4:L$67),"")</f>
        <v/>
      </c>
      <c r="M8" s="24" t="str">
        <f t="array" ref="M8">IFERROR(种子统计!M8/SUMPRODUCT((数据结构!$B$5:$G$68=$B8)*(分解统计!$B$4:$B$67=分解统计!$B$4:$B$67)*分解统计!M$4:M$67),"")</f>
        <v/>
      </c>
      <c r="N8" s="24" t="str">
        <f t="array" ref="N8">IFERROR(种子统计!N8/SUMPRODUCT((数据结构!$B$5:$G$68=$B8)*(分解统计!$B$4:$B$67=分解统计!$B$4:$B$67)*分解统计!N$4:N$67),"")</f>
        <v/>
      </c>
      <c r="O8" s="24" t="str">
        <f t="array" ref="O8">IFERROR(种子统计!O8/SUMPRODUCT((数据结构!$B$5:$G$68=$B8)*(分解统计!$B$4:$B$67=分解统计!$B$4:$B$67)*分解统计!O$4:O$67),"")</f>
        <v/>
      </c>
      <c r="P8" s="25"/>
    </row>
    <row r="9" spans="1:16">
      <c r="B9" s="9" t="s">
        <v>289</v>
      </c>
      <c r="C9" s="24" t="str">
        <f t="array" ref="C9">IFERROR(种子统计!C9/SUMPRODUCT((分解记录!$E$4:$K$99=B9)*分解记录!$C$4:$C$99),"")</f>
        <v/>
      </c>
      <c r="D9" s="24" t="str">
        <f t="array" ref="D9">IFERROR(种子统计!D9/SUMPRODUCT((数据结构!$B$5:$G$68=$B9)*(分解统计!$B$4:$B$67=分解统计!$B$4:$B$67)*分解统计!D$4:D$67),"")</f>
        <v/>
      </c>
      <c r="E9" s="24" t="str">
        <f t="array" ref="E9">IFERROR(种子统计!E9/SUMPRODUCT((数据结构!$B$5:$G$68=$B9)*(分解统计!$B$4:$B$67=分解统计!$B$4:$B$67)*分解统计!E$4:E$67),"")</f>
        <v/>
      </c>
      <c r="F9" s="24" t="str">
        <f t="array" ref="F9">IFERROR(种子统计!F9/SUMPRODUCT((数据结构!$B$5:$G$68=$B9)*(分解统计!$B$4:$B$67=分解统计!$B$4:$B$67)*分解统计!F$4:F$67),"")</f>
        <v/>
      </c>
      <c r="G9" s="24" t="str">
        <f t="array" ref="G9">IFERROR(种子统计!G9/SUMPRODUCT((数据结构!$B$5:$G$68=$B9)*(分解统计!$B$4:$B$67=分解统计!$B$4:$B$67)*分解统计!G$4:G$67),"")</f>
        <v/>
      </c>
      <c r="H9" s="24" t="str">
        <f t="array" ref="H9">IFERROR(种子统计!H9/SUMPRODUCT((数据结构!$B$5:$G$68=$B9)*(分解统计!$B$4:$B$67=分解统计!$B$4:$B$67)*分解统计!H$4:H$67),"")</f>
        <v/>
      </c>
      <c r="I9" s="24" t="str">
        <f t="array" ref="I9">IFERROR(种子统计!I9/SUMPRODUCT((数据结构!$B$5:$G$68=$B9)*(分解统计!$B$4:$B$67=分解统计!$B$4:$B$67)*分解统计!I$4:I$67),"")</f>
        <v/>
      </c>
      <c r="J9" s="24" t="str">
        <f t="array" ref="J9">IFERROR(种子统计!J9/SUMPRODUCT((数据结构!$B$5:$G$68=$B9)*(分解统计!$B$4:$B$67=分解统计!$B$4:$B$67)*分解统计!J$4:J$67),"")</f>
        <v/>
      </c>
      <c r="K9" s="24" t="str">
        <f t="array" ref="K9">IFERROR(种子统计!K9/SUMPRODUCT((数据结构!$B$5:$G$68=$B9)*(分解统计!$B$4:$B$67=分解统计!$B$4:$B$67)*分解统计!K$4:K$67),"")</f>
        <v/>
      </c>
      <c r="L9" s="24" t="str">
        <f t="array" ref="L9">IFERROR(种子统计!L9/SUMPRODUCT((数据结构!$B$5:$G$68=$B9)*(分解统计!$B$4:$B$67=分解统计!$B$4:$B$67)*分解统计!L$4:L$67),"")</f>
        <v/>
      </c>
      <c r="M9" s="24" t="str">
        <f t="array" ref="M9">IFERROR(种子统计!M9/SUMPRODUCT((数据结构!$B$5:$G$68=$B9)*(分解统计!$B$4:$B$67=分解统计!$B$4:$B$67)*分解统计!M$4:M$67),"")</f>
        <v/>
      </c>
      <c r="N9" s="24" t="str">
        <f t="array" ref="N9">IFERROR(种子统计!N9/SUMPRODUCT((数据结构!$B$5:$G$68=$B9)*(分解统计!$B$4:$B$67=分解统计!$B$4:$B$67)*分解统计!N$4:N$67),"")</f>
        <v/>
      </c>
      <c r="O9" s="24" t="str">
        <f t="array" ref="O9">IFERROR(种子统计!O9/SUMPRODUCT((数据结构!$B$5:$G$68=$B9)*(分解统计!$B$4:$B$67=分解统计!$B$4:$B$67)*分解统计!O$4:O$67),"")</f>
        <v/>
      </c>
      <c r="P9" s="25"/>
    </row>
    <row r="10" spans="1:16">
      <c r="B10" s="9" t="s">
        <v>290</v>
      </c>
      <c r="C10" s="24">
        <f t="array" ref="C10">IFERROR(种子统计!C10/SUMPRODUCT((分解记录!$E$4:$K$99=B10)*分解记录!$C$4:$C$99),"")</f>
        <v>0.29940736923473332</v>
      </c>
      <c r="D10" s="24" t="str">
        <f t="array" ref="D10">IFERROR(种子统计!D10/SUMPRODUCT((数据结构!$B$5:$G$68=$B10)*(分解统计!$B$4:$B$67=分解统计!$B$4:$B$67)*分解统计!D$4:D$67),"")</f>
        <v/>
      </c>
      <c r="E10" s="24">
        <f t="array" ref="E10">IFERROR(种子统计!E10/SUMPRODUCT((数据结构!$B$5:$G$68=$B10)*(分解统计!$B$4:$B$67=分解统计!$B$4:$B$67)*分解统计!E$4:E$67),"")</f>
        <v>0.29230769230769232</v>
      </c>
      <c r="F10" s="24">
        <f t="array" ref="F10">IFERROR(种子统计!F10/SUMPRODUCT((数据结构!$B$5:$G$68=$B10)*(分解统计!$B$4:$B$67=分解统计!$B$4:$B$67)*分解统计!F$4:F$67),"")</f>
        <v>0.27164887307236063</v>
      </c>
      <c r="G10" s="24">
        <f t="array" ref="G10">IFERROR(种子统计!G10/SUMPRODUCT((数据结构!$B$5:$G$68=$B10)*(分解统计!$B$4:$B$67=分解统计!$B$4:$B$67)*分解统计!G$4:G$67),"")</f>
        <v>0.28891509433962265</v>
      </c>
      <c r="H10" s="24">
        <f t="array" ref="H10">IFERROR(种子统计!H10/SUMPRODUCT((数据结构!$B$5:$G$68=$B10)*(分解统计!$B$4:$B$67=分解统计!$B$4:$B$67)*分解统计!H$4:H$67),"")</f>
        <v>0.29940736923473332</v>
      </c>
      <c r="I10" s="24" t="str">
        <f t="array" ref="I10">IFERROR(种子统计!I10/SUMPRODUCT((数据结构!$B$5:$G$68=$B10)*(分解统计!$B$4:$B$67=分解统计!$B$4:$B$67)*分解统计!I$4:I$67),"")</f>
        <v/>
      </c>
      <c r="J10" s="24" t="str">
        <f t="array" ref="J10">IFERROR(种子统计!J10/SUMPRODUCT((数据结构!$B$5:$G$68=$B10)*(分解统计!$B$4:$B$67=分解统计!$B$4:$B$67)*分解统计!J$4:J$67),"")</f>
        <v/>
      </c>
      <c r="K10" s="24" t="str">
        <f t="array" ref="K10">IFERROR(种子统计!K10/SUMPRODUCT((数据结构!$B$5:$G$68=$B10)*(分解统计!$B$4:$B$67=分解统计!$B$4:$B$67)*分解统计!K$4:K$67),"")</f>
        <v/>
      </c>
      <c r="L10" s="24" t="str">
        <f t="array" ref="L10">IFERROR(种子统计!L10/SUMPRODUCT((数据结构!$B$5:$G$68=$B10)*(分解统计!$B$4:$B$67=分解统计!$B$4:$B$67)*分解统计!L$4:L$67),"")</f>
        <v/>
      </c>
      <c r="M10" s="24" t="str">
        <f t="array" ref="M10">IFERROR(种子统计!M10/SUMPRODUCT((数据结构!$B$5:$G$68=$B10)*(分解统计!$B$4:$B$67=分解统计!$B$4:$B$67)*分解统计!M$4:M$67),"")</f>
        <v/>
      </c>
      <c r="N10" s="24" t="str">
        <f t="array" ref="N10">IFERROR(种子统计!N10/SUMPRODUCT((数据结构!$B$5:$G$68=$B10)*(分解统计!$B$4:$B$67=分解统计!$B$4:$B$67)*分解统计!N$4:N$67),"")</f>
        <v/>
      </c>
      <c r="O10" s="24" t="str">
        <f t="array" ref="O10">IFERROR(种子统计!O10/SUMPRODUCT((数据结构!$B$5:$G$68=$B10)*(分解统计!$B$4:$B$67=分解统计!$B$4:$B$67)*分解统计!O$4:O$67),"")</f>
        <v/>
      </c>
      <c r="P10" s="25"/>
    </row>
    <row r="11" spans="1:16">
      <c r="B11" s="9" t="s">
        <v>291</v>
      </c>
      <c r="C11" s="24">
        <f t="array" ref="C11">IFERROR(种子统计!C11/SUMPRODUCT((分解记录!$E$4:$K$99=B11)*分解记录!$C$4:$C$99),"")</f>
        <v>0.30383162439287642</v>
      </c>
      <c r="D11" s="24" t="str">
        <f t="array" ref="D11">IFERROR(种子统计!D11/SUMPRODUCT((数据结构!$B$5:$G$68=$B11)*(分解统计!$B$4:$B$67=分解统计!$B$4:$B$67)*分解统计!D$4:D$67),"")</f>
        <v/>
      </c>
      <c r="E11" s="24">
        <f t="array" ref="E11">IFERROR(种子统计!E11/SUMPRODUCT((数据结构!$B$5:$G$68=$B11)*(分解统计!$B$4:$B$67=分解统计!$B$4:$B$67)*分解统计!E$4:E$67),"")</f>
        <v>0.29411764705882354</v>
      </c>
      <c r="F11" s="24">
        <f t="array" ref="F11">IFERROR(种子统计!F11/SUMPRODUCT((数据结构!$B$5:$G$68=$B11)*(分解统计!$B$4:$B$67=分解统计!$B$4:$B$67)*分解统计!F$4:F$67),"")</f>
        <v>0.30424242424242426</v>
      </c>
      <c r="G11" s="24">
        <f t="array" ref="G11">IFERROR(种子统计!G11/SUMPRODUCT((数据结构!$B$5:$G$68=$B11)*(分解统计!$B$4:$B$67=分解统计!$B$4:$B$67)*分解统计!G$4:G$67),"")</f>
        <v>0.31749710312862112</v>
      </c>
      <c r="H11" s="24">
        <f t="array" ref="H11">IFERROR(种子统计!H11/SUMPRODUCT((数据结构!$B$5:$G$68=$B11)*(分解统计!$B$4:$B$67=分解统计!$B$4:$B$67)*分解统计!H$4:H$67),"")</f>
        <v>0.30383162439287642</v>
      </c>
      <c r="I11" s="24" t="str">
        <f t="array" ref="I11">IFERROR(种子统计!I11/SUMPRODUCT((数据结构!$B$5:$G$68=$B11)*(分解统计!$B$4:$B$67=分解统计!$B$4:$B$67)*分解统计!I$4:I$67),"")</f>
        <v/>
      </c>
      <c r="J11" s="24" t="str">
        <f t="array" ref="J11">IFERROR(种子统计!J11/SUMPRODUCT((数据结构!$B$5:$G$68=$B11)*(分解统计!$B$4:$B$67=分解统计!$B$4:$B$67)*分解统计!J$4:J$67),"")</f>
        <v/>
      </c>
      <c r="K11" s="24" t="str">
        <f t="array" ref="K11">IFERROR(种子统计!K11/SUMPRODUCT((数据结构!$B$5:$G$68=$B11)*(分解统计!$B$4:$B$67=分解统计!$B$4:$B$67)*分解统计!K$4:K$67),"")</f>
        <v/>
      </c>
      <c r="L11" s="24" t="str">
        <f t="array" ref="L11">IFERROR(种子统计!L11/SUMPRODUCT((数据结构!$B$5:$G$68=$B11)*(分解统计!$B$4:$B$67=分解统计!$B$4:$B$67)*分解统计!L$4:L$67),"")</f>
        <v/>
      </c>
      <c r="M11" s="24" t="str">
        <f t="array" ref="M11">IFERROR(种子统计!M11/SUMPRODUCT((数据结构!$B$5:$G$68=$B11)*(分解统计!$B$4:$B$67=分解统计!$B$4:$B$67)*分解统计!M$4:M$67),"")</f>
        <v/>
      </c>
      <c r="N11" s="24" t="str">
        <f t="array" ref="N11">IFERROR(种子统计!N11/SUMPRODUCT((数据结构!$B$5:$G$68=$B11)*(分解统计!$B$4:$B$67=分解统计!$B$4:$B$67)*分解统计!N$4:N$67),"")</f>
        <v/>
      </c>
      <c r="O11" s="24" t="str">
        <f t="array" ref="O11">IFERROR(种子统计!O11/SUMPRODUCT((数据结构!$B$5:$G$68=$B11)*(分解统计!$B$4:$B$67=分解统计!$B$4:$B$67)*分解统计!O$4:O$67),"")</f>
        <v/>
      </c>
      <c r="P11" s="25"/>
    </row>
    <row r="12" spans="1:16">
      <c r="B12" s="9" t="s">
        <v>292</v>
      </c>
      <c r="C12" s="24">
        <f t="array" ref="C12">IFERROR(种子统计!C12/SUMPRODUCT((分解记录!$E$4:$K$99=B12)*分解记录!$C$4:$C$99),"")</f>
        <v>0.29952768302282867</v>
      </c>
      <c r="D12" s="24" t="str">
        <f t="array" ref="D12">IFERROR(种子统计!D12/SUMPRODUCT((数据结构!$B$5:$G$68=$B12)*(分解统计!$B$4:$B$67=分解统计!$B$4:$B$67)*分解统计!D$4:D$67),"")</f>
        <v/>
      </c>
      <c r="E12" s="24">
        <f t="array" ref="E12">IFERROR(种子统计!E12/SUMPRODUCT((数据结构!$B$5:$G$68=$B12)*(分解统计!$B$4:$B$67=分解统计!$B$4:$B$67)*分解统计!E$4:E$67),"")</f>
        <v>0.31336129418813663</v>
      </c>
      <c r="F12" s="24">
        <f t="array" ref="F12">IFERROR(种子统计!F12/SUMPRODUCT((数据结构!$B$5:$G$68=$B12)*(分解统计!$B$4:$B$67=分解统计!$B$4:$B$67)*分解统计!F$4:F$67),"")</f>
        <v>0.31121833534378768</v>
      </c>
      <c r="G12" s="24">
        <f t="array" ref="G12">IFERROR(种子统计!G12/SUMPRODUCT((数据结构!$B$5:$G$68=$B12)*(分解统计!$B$4:$B$67=分解统计!$B$4:$B$67)*分解统计!G$4:G$67),"")</f>
        <v>0.31238885595732069</v>
      </c>
      <c r="H12" s="24">
        <f t="array" ref="H12">IFERROR(种子统计!H12/SUMPRODUCT((数据结构!$B$5:$G$68=$B12)*(分解统计!$B$4:$B$67=分解统计!$B$4:$B$67)*分解统计!H$4:H$67),"")</f>
        <v>0.29952768302282867</v>
      </c>
      <c r="I12" s="24" t="str">
        <f t="array" ref="I12">IFERROR(种子统计!I12/SUMPRODUCT((数据结构!$B$5:$G$68=$B12)*(分解统计!$B$4:$B$67=分解统计!$B$4:$B$67)*分解统计!I$4:I$67),"")</f>
        <v/>
      </c>
      <c r="J12" s="24" t="str">
        <f t="array" ref="J12">IFERROR(种子统计!J12/SUMPRODUCT((数据结构!$B$5:$G$68=$B12)*(分解统计!$B$4:$B$67=分解统计!$B$4:$B$67)*分解统计!J$4:J$67),"")</f>
        <v/>
      </c>
      <c r="K12" s="24" t="str">
        <f t="array" ref="K12">IFERROR(种子统计!K12/SUMPRODUCT((数据结构!$B$5:$G$68=$B12)*(分解统计!$B$4:$B$67=分解统计!$B$4:$B$67)*分解统计!K$4:K$67),"")</f>
        <v/>
      </c>
      <c r="L12" s="24" t="str">
        <f t="array" ref="L12">IFERROR(种子统计!L12/SUMPRODUCT((数据结构!$B$5:$G$68=$B12)*(分解统计!$B$4:$B$67=分解统计!$B$4:$B$67)*分解统计!L$4:L$67),"")</f>
        <v/>
      </c>
      <c r="M12" s="24" t="str">
        <f t="array" ref="M12">IFERROR(种子统计!M12/SUMPRODUCT((数据结构!$B$5:$G$68=$B12)*(分解统计!$B$4:$B$67=分解统计!$B$4:$B$67)*分解统计!M$4:M$67),"")</f>
        <v/>
      </c>
      <c r="N12" s="24" t="str">
        <f t="array" ref="N12">IFERROR(种子统计!N12/SUMPRODUCT((数据结构!$B$5:$G$68=$B12)*(分解统计!$B$4:$B$67=分解统计!$B$4:$B$67)*分解统计!N$4:N$67),"")</f>
        <v/>
      </c>
      <c r="O12" s="24" t="str">
        <f t="array" ref="O12">IFERROR(种子统计!O12/SUMPRODUCT((数据结构!$B$5:$G$68=$B12)*(分解统计!$B$4:$B$67=分解统计!$B$4:$B$67)*分解统计!O$4:O$67),"")</f>
        <v/>
      </c>
      <c r="P12" s="25"/>
    </row>
    <row r="13" spans="1:16">
      <c r="B13" s="9" t="s">
        <v>293</v>
      </c>
      <c r="C13" s="24" t="str">
        <f t="array" ref="C13">IFERROR(种子统计!C13/SUMPRODUCT((分解记录!$E$4:$K$99=B13)*分解记录!$C$4:$C$99),"")</f>
        <v/>
      </c>
      <c r="D13" s="24" t="str">
        <f t="array" ref="D13">IFERROR(种子统计!D13/SUMPRODUCT((数据结构!$B$5:$G$68=$B13)*(分解统计!$B$4:$B$67=分解统计!$B$4:$B$67)*分解统计!D$4:D$67),"")</f>
        <v/>
      </c>
      <c r="E13" s="24" t="str">
        <f t="array" ref="E13">IFERROR(种子统计!E13/SUMPRODUCT((数据结构!$B$5:$G$68=$B13)*(分解统计!$B$4:$B$67=分解统计!$B$4:$B$67)*分解统计!E$4:E$67),"")</f>
        <v/>
      </c>
      <c r="F13" s="24" t="str">
        <f t="array" ref="F13">IFERROR(种子统计!F13/SUMPRODUCT((数据结构!$B$5:$G$68=$B13)*(分解统计!$B$4:$B$67=分解统计!$B$4:$B$67)*分解统计!F$4:F$67),"")</f>
        <v/>
      </c>
      <c r="G13" s="24" t="str">
        <f t="array" ref="G13">IFERROR(种子统计!G13/SUMPRODUCT((数据结构!$B$5:$G$68=$B13)*(分解统计!$B$4:$B$67=分解统计!$B$4:$B$67)*分解统计!G$4:G$67),"")</f>
        <v/>
      </c>
      <c r="H13" s="24" t="str">
        <f t="array" ref="H13">IFERROR(种子统计!H13/SUMPRODUCT((数据结构!$B$5:$G$68=$B13)*(分解统计!$B$4:$B$67=分解统计!$B$4:$B$67)*分解统计!H$4:H$67),"")</f>
        <v/>
      </c>
      <c r="I13" s="24" t="str">
        <f t="array" ref="I13">IFERROR(种子统计!I13/SUMPRODUCT((数据结构!$B$5:$G$68=$B13)*(分解统计!$B$4:$B$67=分解统计!$B$4:$B$67)*分解统计!I$4:I$67),"")</f>
        <v/>
      </c>
      <c r="J13" s="24" t="str">
        <f t="array" ref="J13">IFERROR(种子统计!J13/SUMPRODUCT((数据结构!$B$5:$G$68=$B13)*(分解统计!$B$4:$B$67=分解统计!$B$4:$B$67)*分解统计!J$4:J$67),"")</f>
        <v/>
      </c>
      <c r="K13" s="24" t="str">
        <f t="array" ref="K13">IFERROR(种子统计!K13/SUMPRODUCT((数据结构!$B$5:$G$68=$B13)*(分解统计!$B$4:$B$67=分解统计!$B$4:$B$67)*分解统计!K$4:K$67),"")</f>
        <v/>
      </c>
      <c r="L13" s="24" t="str">
        <f t="array" ref="L13">IFERROR(种子统计!L13/SUMPRODUCT((数据结构!$B$5:$G$68=$B13)*(分解统计!$B$4:$B$67=分解统计!$B$4:$B$67)*分解统计!L$4:L$67),"")</f>
        <v/>
      </c>
      <c r="M13" s="24" t="str">
        <f t="array" ref="M13">IFERROR(种子统计!M13/SUMPRODUCT((数据结构!$B$5:$G$68=$B13)*(分解统计!$B$4:$B$67=分解统计!$B$4:$B$67)*分解统计!M$4:M$67),"")</f>
        <v/>
      </c>
      <c r="N13" s="24" t="str">
        <f t="array" ref="N13">IFERROR(种子统计!N13/SUMPRODUCT((数据结构!$B$5:$G$68=$B13)*(分解统计!$B$4:$B$67=分解统计!$B$4:$B$67)*分解统计!N$4:N$67),"")</f>
        <v/>
      </c>
      <c r="O13" s="24" t="str">
        <f t="array" ref="O13">IFERROR(种子统计!O13/SUMPRODUCT((数据结构!$B$5:$G$68=$B13)*(分解统计!$B$4:$B$67=分解统计!$B$4:$B$67)*分解统计!O$4:O$67),"")</f>
        <v/>
      </c>
      <c r="P13" s="25"/>
    </row>
    <row r="14" spans="1:16">
      <c r="B14" s="15" t="s">
        <v>294</v>
      </c>
      <c r="C14" s="26">
        <f t="array" ref="C14">IFERROR(种子统计!C14/分解统计!C68,"")</f>
        <v>1</v>
      </c>
      <c r="D14" s="26" t="str">
        <f t="array" ref="D14">IFERROR(种子统计!D14/分解统计!D68,"")</f>
        <v/>
      </c>
      <c r="E14" s="26">
        <f t="array" ref="E14">IFERROR(种子统计!E14/分解统计!E68,"")</f>
        <v>1</v>
      </c>
      <c r="F14" s="26">
        <f t="array" ref="F14">IFERROR(种子统计!F14/分解统计!F68,"")</f>
        <v>1</v>
      </c>
      <c r="G14" s="26">
        <f t="array" ref="G14">IFERROR(种子统计!G14/分解统计!G68,"")</f>
        <v>1</v>
      </c>
      <c r="H14" s="26">
        <f t="array" ref="H14">IFERROR(种子统计!H14/分解统计!H68,"")</f>
        <v>1</v>
      </c>
      <c r="I14" s="26" t="str">
        <f t="array" ref="I14">IFERROR(种子统计!I14/分解统计!I68,"")</f>
        <v/>
      </c>
      <c r="J14" s="26" t="str">
        <f t="array" ref="J14">IFERROR(种子统计!J14/分解统计!J68,"")</f>
        <v/>
      </c>
      <c r="K14" s="26" t="str">
        <f t="array" ref="K14">IFERROR(种子统计!K14/分解统计!K68,"")</f>
        <v/>
      </c>
      <c r="L14" s="26" t="str">
        <f t="array" ref="L14">IFERROR(种子统计!L14/分解统计!L68,"")</f>
        <v/>
      </c>
      <c r="M14" s="26" t="str">
        <f t="array" ref="M14">IFERROR(种子统计!M14/分解统计!M68,"")</f>
        <v/>
      </c>
      <c r="N14" s="26" t="str">
        <f t="array" ref="N14">IFERROR(种子统计!N14/分解统计!N68,"")</f>
        <v/>
      </c>
      <c r="O14" s="26" t="str">
        <f t="array" ref="O14">IFERROR(种子统计!O14/分解统计!O68,"")</f>
        <v/>
      </c>
      <c r="P14" s="26">
        <f t="array" ref="P14">IFERROR(种子统计!P14/分解统计!P68,"")</f>
        <v>1</v>
      </c>
    </row>
  </sheetData>
  <mergeCells count="1">
    <mergeCell ref="D1:N1"/>
  </mergeCells>
  <phoneticPr fontId="1" type="noConversion"/>
  <conditionalFormatting sqref="B4:P13">
    <cfRule type="expression" dxfId="16" priority="1">
      <formula>MOD(ROW(B4),2)=0</formula>
    </cfRule>
    <cfRule type="expression" dxfId="15" priority="2">
      <formula>MOD(ROW(B5),2)=0</formula>
    </cfRule>
  </conditionalFormatting>
  <conditionalFormatting sqref="B14:P14">
    <cfRule type="expression" dxfId="14" priority="5">
      <formula>MOD(ROW(B14),2)=0</formula>
    </cfRule>
    <cfRule type="expression" dxfId="13" priority="6">
      <formula>MOD(ROW(#REF!),2)=0</formula>
    </cfRule>
  </conditionalFormatting>
  <pageMargins left="0.7" right="0.7" top="0.75" bottom="0.75" header="0.3" footer="0.3"/>
  <ignoredErrors>
    <ignoredError sqref="C4:C14 D4:O13 D14:P14" unlockedFormula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3"/>
  <sheetViews>
    <sheetView showGridLines="0" workbookViewId="0">
      <selection activeCell="A40" sqref="A40"/>
    </sheetView>
  </sheetViews>
  <sheetFormatPr defaultRowHeight="13.2"/>
  <cols>
    <col min="1" max="1" width="2.77734375" customWidth="1"/>
    <col min="2" max="5" width="12.77734375" customWidth="1"/>
    <col min="6" max="6" width="2.77734375" customWidth="1"/>
    <col min="7" max="10" width="12.77734375" customWidth="1"/>
    <col min="11" max="11" width="2.77734375" customWidth="1"/>
    <col min="12" max="15" width="12.77734375" customWidth="1"/>
  </cols>
  <sheetData>
    <row r="1" spans="1:15" ht="19.95" customHeight="1">
      <c r="A1" s="4"/>
      <c r="B1" s="1"/>
      <c r="C1" s="1"/>
      <c r="D1" s="79" t="s">
        <v>409</v>
      </c>
      <c r="E1" s="79"/>
      <c r="F1" s="79"/>
      <c r="G1" s="79"/>
      <c r="H1" s="79"/>
      <c r="I1" s="79"/>
      <c r="J1" s="79"/>
      <c r="K1" s="79"/>
      <c r="L1" s="79"/>
      <c r="M1" s="79"/>
      <c r="N1" s="1"/>
      <c r="O1" s="1"/>
    </row>
    <row r="2" spans="1:15" ht="19.95" customHeight="1">
      <c r="A2" s="4"/>
      <c r="B2" s="6"/>
      <c r="D2" s="49" t="s">
        <v>411</v>
      </c>
      <c r="E2" s="48" t="s">
        <v>246</v>
      </c>
      <c r="F2" s="6"/>
      <c r="G2" s="1"/>
      <c r="H2" s="1"/>
      <c r="I2" s="1"/>
      <c r="J2" s="1"/>
      <c r="K2" s="1"/>
      <c r="L2" s="4"/>
      <c r="M2" s="4"/>
      <c r="N2" s="4"/>
      <c r="O2" s="4"/>
    </row>
    <row r="3" spans="1:15" ht="13.2" customHeight="1">
      <c r="A3" s="4"/>
      <c r="B3" s="27"/>
      <c r="C3" s="27"/>
      <c r="D3" s="27"/>
      <c r="E3" s="27"/>
      <c r="F3" s="27"/>
      <c r="K3" s="1"/>
      <c r="L3" s="27"/>
      <c r="O3" s="4"/>
    </row>
    <row r="4" spans="1:15">
      <c r="A4" s="27"/>
      <c r="B4" s="27"/>
      <c r="C4" s="27"/>
      <c r="D4" s="27"/>
      <c r="E4" s="27"/>
      <c r="F4" s="27"/>
      <c r="G4" s="27"/>
      <c r="H4" s="27"/>
      <c r="I4" s="27"/>
      <c r="J4" s="27"/>
      <c r="K4" s="1"/>
      <c r="O4" s="4"/>
    </row>
    <row r="5" spans="1:15">
      <c r="A5" s="27"/>
      <c r="B5" s="27"/>
      <c r="C5" s="27"/>
      <c r="D5" s="27"/>
      <c r="E5" s="27"/>
      <c r="F5" s="27"/>
      <c r="G5" s="39" t="s">
        <v>376</v>
      </c>
      <c r="H5" s="58">
        <f t="array" ref="H5">IF(种植统计!C68=0,"",种植统计!C68)</f>
        <v>4576</v>
      </c>
      <c r="I5" s="38" t="s">
        <v>377</v>
      </c>
      <c r="J5" s="47">
        <f t="array" ref="J5">IF(分解统计!C68=0,"",分解统计!C68)</f>
        <v>15209</v>
      </c>
      <c r="K5" s="1"/>
      <c r="O5" s="4"/>
    </row>
    <row r="6" spans="1:15">
      <c r="A6" s="27"/>
      <c r="B6" s="27"/>
      <c r="C6" s="27"/>
      <c r="D6" s="27"/>
      <c r="E6" s="27"/>
      <c r="F6" s="27"/>
      <c r="G6" s="52" t="s">
        <v>378</v>
      </c>
      <c r="H6" s="59">
        <f t="array" ref="H6">IF(收获统计!C68=0,"",收获统计!C68)</f>
        <v>21441</v>
      </c>
      <c r="I6" s="53" t="s">
        <v>379</v>
      </c>
      <c r="J6" s="54">
        <f>种子统计!C14</f>
        <v>15209</v>
      </c>
      <c r="K6" s="1"/>
    </row>
    <row r="7" spans="1:15">
      <c r="A7" s="27"/>
      <c r="B7" s="27"/>
      <c r="C7" s="27"/>
      <c r="D7" s="27"/>
      <c r="E7" s="27"/>
      <c r="F7" s="27"/>
      <c r="G7" s="39" t="s">
        <v>380</v>
      </c>
      <c r="H7" s="60">
        <f t="array" ref="H7">IF(平均统计!C68=0,"",平均统计!C68)</f>
        <v>4.6855332167832167</v>
      </c>
      <c r="I7" s="38" t="s">
        <v>381</v>
      </c>
      <c r="J7" s="40">
        <f t="array" ref="J7">IF(比例统计!$C$14=0,"",比例统计!$C$14)</f>
        <v>1</v>
      </c>
      <c r="K7" s="1"/>
    </row>
    <row r="8" spans="1:15">
      <c r="A8" s="27"/>
      <c r="B8" s="27"/>
      <c r="C8" s="27"/>
      <c r="D8" s="27"/>
      <c r="E8" s="27"/>
      <c r="F8" s="27"/>
      <c r="G8" s="44" t="s">
        <v>382</v>
      </c>
      <c r="H8" s="61" t="str">
        <f t="array" ref="H8">IF(种子统计!C4=0,"",种子统计!C4)</f>
        <v/>
      </c>
      <c r="I8" s="45" t="s">
        <v>383</v>
      </c>
      <c r="J8" s="46" t="str">
        <f t="array" ref="J8">IF(比例统计!$C$4=0,"",比例统计!$C$4)</f>
        <v/>
      </c>
    </row>
    <row r="9" spans="1:15">
      <c r="A9" s="27"/>
      <c r="B9" s="27"/>
      <c r="C9" s="27"/>
      <c r="D9" s="27"/>
      <c r="E9" s="27"/>
      <c r="F9" s="27"/>
      <c r="G9" s="39" t="s">
        <v>384</v>
      </c>
      <c r="H9" s="58">
        <f t="array" ref="H9">IF(种子统计!C5=0,"",种子统计!C5)</f>
        <v>2719</v>
      </c>
      <c r="I9" s="38" t="s">
        <v>385</v>
      </c>
      <c r="J9" s="40">
        <f t="array" ref="J9">IF(比例统计!$C$5=0,"",比例统计!$C$5)</f>
        <v>0.70059263076526668</v>
      </c>
    </row>
    <row r="10" spans="1:15">
      <c r="A10" s="27"/>
      <c r="B10" s="27"/>
      <c r="C10" s="27"/>
      <c r="D10" s="27"/>
      <c r="E10" s="27"/>
      <c r="F10" s="27"/>
      <c r="G10" s="44" t="s">
        <v>386</v>
      </c>
      <c r="H10" s="61">
        <f t="array" ref="H10">IF(种子统计!C6=0,"",种子统计!C6)</f>
        <v>2580</v>
      </c>
      <c r="I10" s="45" t="s">
        <v>343</v>
      </c>
      <c r="J10" s="46">
        <f t="array" ref="J10">IF(比例统计!$C$6=0,"",比例统计!$C$6)</f>
        <v>0.69616837560712364</v>
      </c>
    </row>
    <row r="11" spans="1:15">
      <c r="A11" s="27"/>
      <c r="B11" s="27"/>
      <c r="C11" s="27"/>
      <c r="D11" s="27"/>
      <c r="E11" s="27"/>
      <c r="F11" s="27"/>
      <c r="G11" s="39" t="s">
        <v>341</v>
      </c>
      <c r="H11" s="58">
        <f t="array" ref="H11">IF(种子统计!C7=0,"",种子统计!C7)</f>
        <v>5339</v>
      </c>
      <c r="I11" s="38" t="s">
        <v>344</v>
      </c>
      <c r="J11" s="40">
        <f t="array" ref="J11">IF(比例统计!$C$7=0,"",比例统计!$C$7)</f>
        <v>0.70047231697717138</v>
      </c>
    </row>
    <row r="12" spans="1:15">
      <c r="A12" s="27"/>
      <c r="B12" s="27"/>
      <c r="C12" s="27"/>
      <c r="D12" s="27"/>
      <c r="E12" s="27"/>
      <c r="F12" s="27"/>
      <c r="G12" s="44" t="s">
        <v>342</v>
      </c>
      <c r="H12" s="61" t="str">
        <f t="array" ref="H12">IF(种子统计!C8=0,"",种子统计!C8)</f>
        <v/>
      </c>
      <c r="I12" s="45" t="s">
        <v>345</v>
      </c>
      <c r="J12" s="46" t="str">
        <f t="array" ref="J12">IF(比例统计!$C$8=0,"",比例统计!$C$8)</f>
        <v/>
      </c>
    </row>
    <row r="13" spans="1:15">
      <c r="A13" s="27"/>
      <c r="B13" s="27"/>
      <c r="C13" s="27"/>
      <c r="D13" s="27"/>
      <c r="E13" s="27"/>
      <c r="F13" s="27"/>
      <c r="G13" s="39" t="s">
        <v>346</v>
      </c>
      <c r="H13" s="58" t="str">
        <f t="array" ref="H13">IF(种子统计!C9=0,"",种子统计!C9)</f>
        <v/>
      </c>
      <c r="I13" s="38" t="s">
        <v>387</v>
      </c>
      <c r="J13" s="40" t="str">
        <f t="array" ref="J13">IF(比例统计!C9=0,"",比例统计!C9)</f>
        <v/>
      </c>
    </row>
    <row r="14" spans="1:15">
      <c r="A14" s="27"/>
      <c r="B14" s="27"/>
      <c r="C14" s="27"/>
      <c r="D14" s="27"/>
      <c r="E14" s="27"/>
      <c r="F14" s="27"/>
      <c r="G14" s="44" t="s">
        <v>388</v>
      </c>
      <c r="H14" s="61">
        <f t="array" ref="H14">IF(种子统计!C10=0,"",种子统计!C10)</f>
        <v>1162</v>
      </c>
      <c r="I14" s="45" t="s">
        <v>389</v>
      </c>
      <c r="J14" s="46">
        <f t="array" ref="J14">IF(比例统计!C10=0,"",比例统计!C10)</f>
        <v>0.29940736923473332</v>
      </c>
    </row>
    <row r="15" spans="1:15">
      <c r="A15" s="27"/>
      <c r="B15" s="27"/>
      <c r="C15" s="27"/>
      <c r="D15" s="27"/>
      <c r="E15" s="27"/>
      <c r="F15" s="27"/>
      <c r="G15" s="39" t="s">
        <v>390</v>
      </c>
      <c r="H15" s="58">
        <f>IF(种子统计!C11=0,"",种子统计!C11)</f>
        <v>1126</v>
      </c>
      <c r="I15" s="38" t="s">
        <v>391</v>
      </c>
      <c r="J15" s="40">
        <f t="array" ref="J15">IF(比例统计!C11=0,"",比例统计!C11)</f>
        <v>0.30383162439287642</v>
      </c>
    </row>
    <row r="16" spans="1:15">
      <c r="A16" s="27"/>
      <c r="B16" s="27"/>
      <c r="C16" s="27"/>
      <c r="D16" s="27"/>
      <c r="E16" s="27"/>
      <c r="F16" s="27"/>
      <c r="G16" s="55" t="s">
        <v>392</v>
      </c>
      <c r="H16" s="62">
        <f t="array" ref="H16">IF(种子统计!C12=0,"",种子统计!C12)</f>
        <v>2283</v>
      </c>
      <c r="I16" s="56" t="s">
        <v>393</v>
      </c>
      <c r="J16" s="57">
        <f t="array" ref="J16">IF(比例统计!C12=0,"",比例统计!C12)</f>
        <v>0.29952768302282867</v>
      </c>
    </row>
    <row r="17" spans="1:10">
      <c r="A17" s="27"/>
      <c r="B17" s="27"/>
      <c r="C17" s="27"/>
      <c r="D17" s="27"/>
      <c r="E17" s="27"/>
      <c r="F17" s="27"/>
      <c r="G17" s="41" t="s">
        <v>347</v>
      </c>
      <c r="H17" s="63" t="str">
        <f t="array" ref="H17">IF(种子统计!C13=0,"",种子统计!C13)</f>
        <v/>
      </c>
      <c r="I17" s="42" t="s">
        <v>348</v>
      </c>
      <c r="J17" s="43" t="str">
        <f t="array" ref="J17">IF(比例统计!C13=0,"",比例统计!C13)</f>
        <v/>
      </c>
    </row>
    <row r="18" spans="1:10">
      <c r="A18" s="27"/>
      <c r="B18" s="27"/>
      <c r="C18" s="27"/>
      <c r="D18" s="27"/>
      <c r="E18" s="27"/>
      <c r="F18" s="27"/>
    </row>
    <row r="19" spans="1:10">
      <c r="A19" s="27"/>
      <c r="B19" s="27"/>
      <c r="C19" s="27"/>
      <c r="D19" s="27"/>
      <c r="E19" s="27"/>
      <c r="G19" s="27"/>
      <c r="H19" s="27"/>
      <c r="I19" s="27"/>
      <c r="J19" s="27"/>
    </row>
    <row r="20" spans="1:10">
      <c r="A20" s="27"/>
      <c r="G20" s="39" t="s">
        <v>349</v>
      </c>
      <c r="H20" s="58">
        <f t="array" ref="H20">IFERROR(HLOOKUP($E$2,种植统计!$D$3:$P$68,66,FALSE),"")</f>
        <v>945</v>
      </c>
      <c r="I20" s="38" t="s">
        <v>350</v>
      </c>
      <c r="J20" s="47">
        <f t="array" ref="J20">IFERROR(HLOOKUP($E$2,分解统计!$D$3:$P$68,66,FALSE),"")</f>
        <v>3398</v>
      </c>
    </row>
    <row r="21" spans="1:10">
      <c r="A21" s="27"/>
      <c r="G21" s="52" t="s">
        <v>351</v>
      </c>
      <c r="H21" s="59">
        <f t="array" ref="H21">IFERROR(HLOOKUP($E$2,收获统计!$D$3:$P$68,66,FALSE),"")</f>
        <v>4466</v>
      </c>
      <c r="I21" s="53" t="s">
        <v>352</v>
      </c>
      <c r="J21" s="54">
        <f t="array" ref="J21">IFERROR(HLOOKUP($E$2,种子统计!$D$3:$P$14,12,FALSE),"")</f>
        <v>3398</v>
      </c>
    </row>
    <row r="22" spans="1:10">
      <c r="A22" s="27"/>
      <c r="G22" s="39" t="s">
        <v>353</v>
      </c>
      <c r="H22" s="60">
        <f t="array" ref="H22">IFERROR(HLOOKUP($E$2,平均统计!$D$3:$P$68,66,FALSE),"")</f>
        <v>4.7259259259259263</v>
      </c>
      <c r="I22" s="38" t="s">
        <v>354</v>
      </c>
      <c r="J22" s="40">
        <f t="array" ref="J22">IFERROR(HLOOKUP($E$2,比例统计!$D$3:$P$14,12,FALSE),"")</f>
        <v>1</v>
      </c>
    </row>
    <row r="23" spans="1:10">
      <c r="A23" s="27"/>
      <c r="G23" s="44" t="s">
        <v>355</v>
      </c>
      <c r="H23" s="61" t="str">
        <f t="array" ref="H23">IF(IFERROR(HLOOKUP($E$2,种子统计!$D$3:$P$14,2,FALSE),"")=0,"",IFERROR(HLOOKUP($E$2,种子统计!$D$3:$P$14,2,FALSE),""))</f>
        <v/>
      </c>
      <c r="I23" s="45" t="s">
        <v>356</v>
      </c>
      <c r="J23" s="46" t="str">
        <f t="array" ref="J23">IF(IFERROR(HLOOKUP($E$2,比例统计!$D$3:$P$14,2,FALSE),"")=0,"",IFERROR(HLOOKUP($E$2,比例统计!$D$3:$P$14,2,FALSE),""))</f>
        <v/>
      </c>
    </row>
    <row r="24" spans="1:10">
      <c r="A24" s="27"/>
      <c r="F24" s="27"/>
      <c r="G24" s="39" t="s">
        <v>357</v>
      </c>
      <c r="H24" s="58">
        <f t="array" ref="H24">IF(IFERROR(HLOOKUP($E$2,种子统计!$D$3:$P$14,3,FALSE),"")=0,"",IFERROR(HLOOKUP($E$2,种子统计!$D$3:$P$14,3,FALSE),""))</f>
        <v>603</v>
      </c>
      <c r="I24" s="38" t="s">
        <v>358</v>
      </c>
      <c r="J24" s="40">
        <f t="array" ref="J24">IF(IFERROR(HLOOKUP($E$2,比例统计!$D$3:$P$14,3,FALSE),"")=0,"",IFERROR(HLOOKUP($E$2,比例统计!$D$3:$P$14,3,FALSE),""))</f>
        <v>0.71108490566037741</v>
      </c>
    </row>
    <row r="25" spans="1:10">
      <c r="A25" s="27"/>
      <c r="G25" s="44" t="s">
        <v>359</v>
      </c>
      <c r="H25" s="61">
        <f t="array" ref="H25">IF(IFERROR(HLOOKUP($E$2,种子统计!$D$3:$P$14,4,FALSE),"")=0,"",IFERROR(HLOOKUP($E$2,种子统计!$D$3:$P$14,4,FALSE),""))</f>
        <v>589</v>
      </c>
      <c r="I25" s="45" t="s">
        <v>360</v>
      </c>
      <c r="J25" s="46">
        <f t="array" ref="J25">IF(IFERROR(HLOOKUP($E$2,比例统计!$D$3:$P$14,4,FALSE),"")=0,"",IFERROR(HLOOKUP($E$2,比例统计!$D$3:$P$14,4,FALSE),""))</f>
        <v>0.68250289687137888</v>
      </c>
    </row>
    <row r="26" spans="1:10">
      <c r="A26" s="27"/>
      <c r="G26" s="39" t="s">
        <v>361</v>
      </c>
      <c r="H26" s="58">
        <f t="array" ref="H26">IF(IFERROR(HLOOKUP($E$2,种子统计!$D$3:$P$14,5,FALSE),"")=0,"",IFERROR(HLOOKUP($E$2,种子统计!$D$3:$P$14,5,FALSE),""))</f>
        <v>1160</v>
      </c>
      <c r="I26" s="38" t="s">
        <v>362</v>
      </c>
      <c r="J26" s="40">
        <f t="array" ref="J26">IF(IFERROR(HLOOKUP($E$2,比例统计!$D$3:$P$14,5,FALSE),"")=0,"",IFERROR(HLOOKUP($E$2,比例统计!$D$3:$P$14,5,FALSE),""))</f>
        <v>0.68761114404267931</v>
      </c>
    </row>
    <row r="27" spans="1:10">
      <c r="A27" s="27"/>
      <c r="G27" s="44" t="s">
        <v>363</v>
      </c>
      <c r="H27" s="61" t="str">
        <f t="array" ref="H27">IF(IFERROR(HLOOKUP($E$2,种子统计!$D$3:$P$14,6,FALSE),"")=0,"",IFERROR(HLOOKUP($E$2,种子统计!$D$3:$P$14,6,FALSE),""))</f>
        <v/>
      </c>
      <c r="I27" s="45" t="s">
        <v>364</v>
      </c>
      <c r="J27" s="46" t="str">
        <f t="array" ref="J27">IF(IFERROR(HLOOKUP($E$2,比例统计!$D$3:$P$14,6,FALSE),"")=0,"",IFERROR(HLOOKUP($E$2,比例统计!$D$3:$P$14,6,FALSE),""))</f>
        <v/>
      </c>
    </row>
    <row r="28" spans="1:10">
      <c r="A28" s="27"/>
      <c r="G28" s="39" t="s">
        <v>365</v>
      </c>
      <c r="H28" s="58" t="str">
        <f t="array" ref="H28">IF(IFERROR(HLOOKUP($E$2,种子统计!$D$3:$P$14,7,FALSE),"")=0,"",IFERROR(HLOOKUP($E$2,种子统计!$D$3:$P$14,7,FALSE),""))</f>
        <v/>
      </c>
      <c r="I28" s="38" t="s">
        <v>366</v>
      </c>
      <c r="J28" s="40" t="str">
        <f t="array" ref="J28">IF(IFERROR(HLOOKUP($E$2,比例统计!$D$3:$P$14,7,FALSE),"")=0,"",IFERROR(HLOOKUP($E$2,比例统计!$D$3:$P$14,7,FALSE),""))</f>
        <v/>
      </c>
    </row>
    <row r="29" spans="1:10">
      <c r="A29" s="27"/>
      <c r="G29" s="44" t="s">
        <v>367</v>
      </c>
      <c r="H29" s="61">
        <f t="array" ref="H29">IF(IFERROR(HLOOKUP($E$2,种子统计!$D$3:$P$14,8,FALSE),"")=0,"",IFERROR(HLOOKUP($E$2,种子统计!$D$3:$P$14,8,FALSE),""))</f>
        <v>245</v>
      </c>
      <c r="I29" s="45" t="s">
        <v>368</v>
      </c>
      <c r="J29" s="46">
        <f t="array" ref="J29">IF(IFERROR(HLOOKUP($E$2,比例统计!$D$3:$P$14,8,FALSE),"")=0,"",IFERROR(HLOOKUP($E$2,比例统计!$D$3:$P$14,8,FALSE),""))</f>
        <v>0.28891509433962265</v>
      </c>
    </row>
    <row r="30" spans="1:10">
      <c r="A30" s="27"/>
      <c r="G30" s="39" t="s">
        <v>369</v>
      </c>
      <c r="H30" s="58">
        <f t="array" ref="H30">IF(IFERROR(HLOOKUP($E$2,种子统计!$D$3:$P$14,9,FALSE),"")=0,"",IFERROR(HLOOKUP($E$2,种子统计!$D$3:$P$14,9,FALSE),""))</f>
        <v>274</v>
      </c>
      <c r="I30" s="38" t="s">
        <v>370</v>
      </c>
      <c r="J30" s="40">
        <f t="array" ref="J30">IF(IFERROR(HLOOKUP($E$2,比例统计!$D$3:$P$14,9,FALSE),"")=0,"",IFERROR(HLOOKUP($E$2,比例统计!$D$3:$P$14,9,FALSE),""))</f>
        <v>0.31749710312862112</v>
      </c>
    </row>
    <row r="31" spans="1:10">
      <c r="A31" s="27"/>
      <c r="G31" s="55" t="s">
        <v>371</v>
      </c>
      <c r="H31" s="62">
        <f t="array" ref="H31">IF(IFERROR(HLOOKUP($E$2,种子统计!$D$3:$P$14,10,FALSE),"")=0,"",IFERROR(HLOOKUP($E$2,种子统计!$D$3:$P$14,10,FALSE),""))</f>
        <v>527</v>
      </c>
      <c r="I31" s="56" t="s">
        <v>372</v>
      </c>
      <c r="J31" s="57">
        <f t="array" ref="J31">IF(IFERROR(HLOOKUP($E$2,比例统计!$D$3:$P$14,10,FALSE),"")=0,"",IFERROR(HLOOKUP($E$2,比例统计!$D$3:$P$14,10,FALSE),""))</f>
        <v>0.31238885595732069</v>
      </c>
    </row>
    <row r="32" spans="1:10">
      <c r="A32" s="27"/>
      <c r="G32" s="41" t="s">
        <v>373</v>
      </c>
      <c r="H32" s="63" t="str">
        <f t="array" ref="H32">IF(IFERROR(HLOOKUP($E$2,种子统计!$D$3:$P$14,11,FALSE),"")=0,"",IFERROR(HLOOKUP($E$2,种子统计!$D$3:$P$14,11,FALSE),""))</f>
        <v/>
      </c>
      <c r="I32" s="42" t="s">
        <v>374</v>
      </c>
      <c r="J32" s="43" t="str">
        <f t="array" ref="J32">IF(IFERROR(HLOOKUP($E$2,比例统计!$D$3:$P$14,11,FALSE),"")=0,"",IFERROR(HLOOKUP($E$2,比例统计!$D$3:$P$14,11,FALSE),""))</f>
        <v/>
      </c>
    </row>
    <row r="33" spans="1:1">
      <c r="A33" s="27"/>
    </row>
  </sheetData>
  <mergeCells count="1">
    <mergeCell ref="D1:M1"/>
  </mergeCells>
  <phoneticPr fontId="1" type="noConversion"/>
  <dataValidations count="1">
    <dataValidation type="list" allowBlank="1" showInputMessage="1" showErrorMessage="1" sqref="E2">
      <formula1>"　,一月,二月,三月,四月,五月,六月,七月,八月,九月,十月,十一月,十二月,全年"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showGridLines="0" workbookViewId="0">
      <pane ySplit="4" topLeftCell="A5" activePane="bottomLeft" state="frozen"/>
      <selection pane="bottomLeft"/>
    </sheetView>
  </sheetViews>
  <sheetFormatPr defaultRowHeight="13.2"/>
  <cols>
    <col min="1" max="1" width="2.77734375" style="1" customWidth="1"/>
    <col min="2" max="4" width="12.77734375" style="7" customWidth="1"/>
    <col min="5" max="5" width="12.77734375" customWidth="1"/>
    <col min="6" max="7" width="12.77734375" style="1" customWidth="1"/>
    <col min="8" max="8" width="12.77734375" style="7" customWidth="1"/>
    <col min="9" max="14" width="12.77734375" style="1" customWidth="1"/>
    <col min="15" max="16384" width="8.88671875" style="1"/>
  </cols>
  <sheetData>
    <row r="1" spans="1:14" ht="19.95" customHeight="1">
      <c r="A1" s="4"/>
      <c r="B1" s="1"/>
      <c r="C1" s="1"/>
      <c r="D1" s="79" t="s">
        <v>410</v>
      </c>
      <c r="E1" s="79"/>
      <c r="F1" s="79"/>
      <c r="G1" s="79"/>
      <c r="H1" s="79"/>
      <c r="I1" s="79"/>
      <c r="J1" s="79"/>
      <c r="K1" s="79"/>
      <c r="L1" s="79"/>
    </row>
    <row r="2" spans="1:14" ht="19.95" customHeight="1">
      <c r="A2" s="4"/>
      <c r="B2" s="6"/>
      <c r="C2" s="6"/>
      <c r="D2" s="6"/>
      <c r="E2" s="6"/>
      <c r="F2" s="6"/>
      <c r="G2" s="6"/>
      <c r="H2" s="6"/>
      <c r="I2" s="6"/>
      <c r="J2" s="6"/>
      <c r="K2" s="4"/>
      <c r="L2" s="4"/>
      <c r="M2" s="4"/>
      <c r="N2" s="4"/>
    </row>
    <row r="3" spans="1:14" ht="19.95" customHeight="1">
      <c r="B3" s="12" t="s">
        <v>195</v>
      </c>
      <c r="C3" s="8" t="s">
        <v>199</v>
      </c>
      <c r="D3" s="8" t="s">
        <v>200</v>
      </c>
      <c r="E3" s="8" t="s">
        <v>226</v>
      </c>
      <c r="F3" s="13" t="s">
        <v>227</v>
      </c>
      <c r="G3" s="13" t="s">
        <v>215</v>
      </c>
      <c r="H3" s="12" t="s">
        <v>202</v>
      </c>
      <c r="I3" s="13" t="s">
        <v>41</v>
      </c>
      <c r="J3" s="13" t="s">
        <v>42</v>
      </c>
      <c r="K3" s="2" t="s">
        <v>43</v>
      </c>
      <c r="L3" s="2" t="s">
        <v>44</v>
      </c>
      <c r="M3" s="3" t="s">
        <v>45</v>
      </c>
      <c r="N3" s="3" t="s">
        <v>338</v>
      </c>
    </row>
    <row r="4" spans="1:14" hidden="1">
      <c r="B4" s="5"/>
      <c r="C4" s="1"/>
      <c r="D4" s="1"/>
      <c r="E4" s="14"/>
      <c r="F4" s="5"/>
      <c r="G4" s="5"/>
      <c r="H4" s="5"/>
      <c r="I4" s="5"/>
      <c r="J4" s="5"/>
      <c r="K4" s="5"/>
      <c r="L4" s="5"/>
      <c r="M4" s="5"/>
    </row>
    <row r="5" spans="1:14">
      <c r="B5" s="36" t="s">
        <v>328</v>
      </c>
      <c r="C5" s="36" t="s">
        <v>163</v>
      </c>
      <c r="D5" s="36" t="s">
        <v>71</v>
      </c>
      <c r="E5" s="36" t="s">
        <v>218</v>
      </c>
      <c r="F5" s="36" t="s">
        <v>219</v>
      </c>
      <c r="G5" s="36"/>
      <c r="H5" s="36" t="s">
        <v>46</v>
      </c>
      <c r="I5" s="37">
        <v>0.20833333333333334</v>
      </c>
      <c r="J5" s="37">
        <v>0.45833333333333331</v>
      </c>
      <c r="K5" s="37">
        <v>8.3333333333333329E-2</v>
      </c>
      <c r="L5" s="37">
        <v>0.66666666666666663</v>
      </c>
      <c r="M5" s="37">
        <v>0.33333333333333331</v>
      </c>
      <c r="N5" s="33"/>
    </row>
    <row r="6" spans="1:14">
      <c r="B6" s="36" t="s">
        <v>329</v>
      </c>
      <c r="C6" s="36" t="s">
        <v>196</v>
      </c>
      <c r="D6" s="36" t="s">
        <v>72</v>
      </c>
      <c r="E6" s="36" t="s">
        <v>220</v>
      </c>
      <c r="F6" s="36" t="s">
        <v>222</v>
      </c>
      <c r="G6" s="36"/>
      <c r="H6" s="36" t="s">
        <v>197</v>
      </c>
      <c r="I6" s="37">
        <v>0.20833333333333334</v>
      </c>
      <c r="J6" s="37">
        <v>0.45833333333333331</v>
      </c>
      <c r="K6" s="37">
        <v>8.3333333333333329E-2</v>
      </c>
      <c r="L6" s="37">
        <v>0.66666666666666663</v>
      </c>
      <c r="M6" s="37">
        <v>0.33333333333333331</v>
      </c>
      <c r="N6" s="33"/>
    </row>
    <row r="7" spans="1:14">
      <c r="B7" s="36" t="s">
        <v>330</v>
      </c>
      <c r="C7" s="36" t="s">
        <v>165</v>
      </c>
      <c r="D7" s="36" t="s">
        <v>74</v>
      </c>
      <c r="E7" s="36" t="s">
        <v>230</v>
      </c>
      <c r="F7" s="36" t="s">
        <v>223</v>
      </c>
      <c r="G7" s="36"/>
      <c r="H7" s="36" t="s">
        <v>46</v>
      </c>
      <c r="I7" s="37">
        <v>0.20833333333333334</v>
      </c>
      <c r="J7" s="37">
        <v>0.45833333333333331</v>
      </c>
      <c r="K7" s="37">
        <v>8.3333333333333329E-2</v>
      </c>
      <c r="L7" s="37">
        <v>0.66666666666666663</v>
      </c>
      <c r="M7" s="37">
        <v>0.33333333333333331</v>
      </c>
      <c r="N7" s="33"/>
    </row>
    <row r="8" spans="1:14">
      <c r="B8" s="36" t="s">
        <v>331</v>
      </c>
      <c r="C8" s="36" t="s">
        <v>164</v>
      </c>
      <c r="D8" s="36" t="s">
        <v>73</v>
      </c>
      <c r="E8" s="36" t="s">
        <v>228</v>
      </c>
      <c r="F8" s="36" t="s">
        <v>212</v>
      </c>
      <c r="G8" s="36"/>
      <c r="H8" s="36" t="s">
        <v>197</v>
      </c>
      <c r="I8" s="37">
        <v>0.20833333333333334</v>
      </c>
      <c r="J8" s="37">
        <v>0.45833333333333331</v>
      </c>
      <c r="K8" s="37">
        <v>8.3333333333333329E-2</v>
      </c>
      <c r="L8" s="37">
        <v>0.66666666666666663</v>
      </c>
      <c r="M8" s="37">
        <v>0.33333333333333331</v>
      </c>
      <c r="N8" s="33"/>
    </row>
    <row r="9" spans="1:14">
      <c r="B9" s="36" t="s">
        <v>332</v>
      </c>
      <c r="C9" s="36" t="s">
        <v>162</v>
      </c>
      <c r="D9" s="36" t="s">
        <v>47</v>
      </c>
      <c r="E9" s="36" t="s">
        <v>229</v>
      </c>
      <c r="F9" s="36" t="s">
        <v>224</v>
      </c>
      <c r="G9" s="36"/>
      <c r="H9" s="36" t="s">
        <v>46</v>
      </c>
      <c r="I9" s="37">
        <v>0.20833333333333334</v>
      </c>
      <c r="J9" s="37">
        <v>0.45833333333333331</v>
      </c>
      <c r="K9" s="37">
        <v>8.3333333333333329E-2</v>
      </c>
      <c r="L9" s="37">
        <v>0.66666666666666663</v>
      </c>
      <c r="M9" s="37">
        <v>0.33333333333333331</v>
      </c>
      <c r="N9" s="33"/>
    </row>
    <row r="10" spans="1:14">
      <c r="B10" s="36" t="s">
        <v>333</v>
      </c>
      <c r="C10" s="36" t="s">
        <v>166</v>
      </c>
      <c r="D10" s="36" t="s">
        <v>75</v>
      </c>
      <c r="E10" s="36" t="s">
        <v>229</v>
      </c>
      <c r="F10" s="36" t="s">
        <v>238</v>
      </c>
      <c r="G10" s="36" t="s">
        <v>211</v>
      </c>
      <c r="H10" s="36" t="s">
        <v>46</v>
      </c>
      <c r="I10" s="37">
        <v>0.20833333333333334</v>
      </c>
      <c r="J10" s="37">
        <v>0.45833333333333331</v>
      </c>
      <c r="K10" s="37">
        <v>8.3333333333333329E-2</v>
      </c>
      <c r="L10" s="37">
        <v>0.66666666666666663</v>
      </c>
      <c r="M10" s="37">
        <v>0.33333333333333331</v>
      </c>
      <c r="N10" s="33"/>
    </row>
    <row r="11" spans="1:14">
      <c r="B11" s="36" t="s">
        <v>334</v>
      </c>
      <c r="C11" s="36" t="s">
        <v>168</v>
      </c>
      <c r="D11" s="36" t="s">
        <v>76</v>
      </c>
      <c r="E11" s="36" t="s">
        <v>229</v>
      </c>
      <c r="F11" s="36" t="s">
        <v>233</v>
      </c>
      <c r="G11" s="36" t="s">
        <v>225</v>
      </c>
      <c r="H11" s="36" t="s">
        <v>46</v>
      </c>
      <c r="I11" s="37">
        <v>0.20833333333333334</v>
      </c>
      <c r="J11" s="37">
        <v>0.45833333333333331</v>
      </c>
      <c r="K11" s="37">
        <v>8.3333333333333329E-2</v>
      </c>
      <c r="L11" s="37">
        <v>0.66666666666666663</v>
      </c>
      <c r="M11" s="37">
        <v>0.33333333333333331</v>
      </c>
      <c r="N11" s="33"/>
    </row>
    <row r="12" spans="1:14">
      <c r="B12" s="36" t="s">
        <v>335</v>
      </c>
      <c r="C12" s="36" t="s">
        <v>113</v>
      </c>
      <c r="D12" s="36" t="s">
        <v>112</v>
      </c>
      <c r="E12" s="36" t="s">
        <v>228</v>
      </c>
      <c r="F12" s="36" t="s">
        <v>219</v>
      </c>
      <c r="G12" s="36"/>
      <c r="H12" s="36" t="s">
        <v>48</v>
      </c>
      <c r="I12" s="37">
        <v>0.20833333333333334</v>
      </c>
      <c r="J12" s="37">
        <v>0.45833333333333331</v>
      </c>
      <c r="K12" s="37">
        <v>8.3333333333333329E-2</v>
      </c>
      <c r="L12" s="37">
        <v>0.66666666666666663</v>
      </c>
      <c r="M12" s="37">
        <v>0.33333333333333331</v>
      </c>
      <c r="N12" s="33"/>
    </row>
    <row r="13" spans="1:14">
      <c r="B13" s="36" t="s">
        <v>336</v>
      </c>
      <c r="C13" s="36" t="s">
        <v>78</v>
      </c>
      <c r="D13" s="36" t="s">
        <v>77</v>
      </c>
      <c r="E13" s="36" t="s">
        <v>240</v>
      </c>
      <c r="F13" s="36" t="s">
        <v>222</v>
      </c>
      <c r="G13" s="36"/>
      <c r="H13" s="36" t="s">
        <v>48</v>
      </c>
      <c r="I13" s="37">
        <v>0.20833333333333334</v>
      </c>
      <c r="J13" s="37">
        <v>0.45833333333333331</v>
      </c>
      <c r="K13" s="37">
        <v>8.3333333333333329E-2</v>
      </c>
      <c r="L13" s="37">
        <v>0.66666666666666663</v>
      </c>
      <c r="M13" s="37">
        <v>0.33333333333333331</v>
      </c>
      <c r="N13" s="33"/>
    </row>
    <row r="14" spans="1:14">
      <c r="B14" s="36" t="s">
        <v>337</v>
      </c>
      <c r="C14" s="36" t="s">
        <v>80</v>
      </c>
      <c r="D14" s="36" t="s">
        <v>79</v>
      </c>
      <c r="E14" s="36" t="s">
        <v>230</v>
      </c>
      <c r="F14" s="36" t="s">
        <v>219</v>
      </c>
      <c r="G14" s="36"/>
      <c r="H14" s="36" t="s">
        <v>48</v>
      </c>
      <c r="I14" s="37">
        <v>0.20833333333333334</v>
      </c>
      <c r="J14" s="37">
        <v>0.45833333333333331</v>
      </c>
      <c r="K14" s="37">
        <v>8.3333333333333329E-2</v>
      </c>
      <c r="L14" s="37">
        <v>0.66666666666666663</v>
      </c>
      <c r="M14" s="37">
        <v>0.33333333333333331</v>
      </c>
      <c r="N14" s="33"/>
    </row>
    <row r="15" spans="1:14">
      <c r="B15" s="36" t="s">
        <v>8</v>
      </c>
      <c r="C15" s="36" t="s">
        <v>82</v>
      </c>
      <c r="D15" s="36" t="s">
        <v>81</v>
      </c>
      <c r="E15" s="36" t="s">
        <v>228</v>
      </c>
      <c r="F15" s="36" t="s">
        <v>224</v>
      </c>
      <c r="G15" s="36"/>
      <c r="H15" s="36" t="s">
        <v>48</v>
      </c>
      <c r="I15" s="37">
        <v>0.20833333333333334</v>
      </c>
      <c r="J15" s="37">
        <v>0.45833333333333331</v>
      </c>
      <c r="K15" s="37">
        <v>8.3333333333333329E-2</v>
      </c>
      <c r="L15" s="37">
        <v>0.66666666666666663</v>
      </c>
      <c r="M15" s="37">
        <v>0.33333333333333331</v>
      </c>
      <c r="N15" s="33"/>
    </row>
    <row r="16" spans="1:14">
      <c r="B16" s="36" t="s">
        <v>9</v>
      </c>
      <c r="C16" s="36" t="s">
        <v>84</v>
      </c>
      <c r="D16" s="36" t="s">
        <v>83</v>
      </c>
      <c r="E16" s="36" t="s">
        <v>229</v>
      </c>
      <c r="F16" s="36" t="s">
        <v>222</v>
      </c>
      <c r="G16" s="36"/>
      <c r="H16" s="36" t="s">
        <v>48</v>
      </c>
      <c r="I16" s="37">
        <v>0.20833333333333334</v>
      </c>
      <c r="J16" s="37">
        <v>0.45833333333333331</v>
      </c>
      <c r="K16" s="37">
        <v>8.3333333333333329E-2</v>
      </c>
      <c r="L16" s="37">
        <v>0.66666666666666663</v>
      </c>
      <c r="M16" s="37">
        <v>0.33333333333333331</v>
      </c>
      <c r="N16" s="33"/>
    </row>
    <row r="17" spans="2:14">
      <c r="B17" s="36" t="s">
        <v>10</v>
      </c>
      <c r="C17" s="36" t="s">
        <v>169</v>
      </c>
      <c r="D17" s="36" t="s">
        <v>85</v>
      </c>
      <c r="E17" s="36" t="s">
        <v>220</v>
      </c>
      <c r="F17" s="36" t="s">
        <v>233</v>
      </c>
      <c r="G17" s="36" t="s">
        <v>212</v>
      </c>
      <c r="H17" s="36" t="s">
        <v>49</v>
      </c>
      <c r="I17" s="37">
        <v>0.20833333333333334</v>
      </c>
      <c r="J17" s="37">
        <v>0.45833333333333331</v>
      </c>
      <c r="K17" s="37">
        <v>8.3333333333333329E-2</v>
      </c>
      <c r="L17" s="37">
        <v>0.83333333333333337</v>
      </c>
      <c r="M17" s="37">
        <v>0.33333333333333331</v>
      </c>
      <c r="N17" s="33"/>
    </row>
    <row r="18" spans="2:14">
      <c r="B18" s="36" t="s">
        <v>50</v>
      </c>
      <c r="C18" s="36" t="s">
        <v>174</v>
      </c>
      <c r="D18" s="36" t="s">
        <v>86</v>
      </c>
      <c r="E18" s="36" t="s">
        <v>239</v>
      </c>
      <c r="F18" s="36" t="s">
        <v>219</v>
      </c>
      <c r="G18" s="36"/>
      <c r="H18" s="36" t="s">
        <v>49</v>
      </c>
      <c r="I18" s="37">
        <v>0.20833333333333334</v>
      </c>
      <c r="J18" s="37">
        <v>0.45833333333333331</v>
      </c>
      <c r="K18" s="37">
        <v>8.3333333333333329E-2</v>
      </c>
      <c r="L18" s="37">
        <v>0.83333333333333337</v>
      </c>
      <c r="M18" s="37">
        <v>0.33333333333333331</v>
      </c>
      <c r="N18" s="33"/>
    </row>
    <row r="19" spans="2:14">
      <c r="B19" s="36" t="s">
        <v>51</v>
      </c>
      <c r="C19" s="36" t="s">
        <v>171</v>
      </c>
      <c r="D19" s="36" t="s">
        <v>87</v>
      </c>
      <c r="E19" s="36" t="s">
        <v>231</v>
      </c>
      <c r="F19" s="36" t="s">
        <v>221</v>
      </c>
      <c r="G19" s="36"/>
      <c r="H19" s="36" t="s">
        <v>49</v>
      </c>
      <c r="I19" s="37">
        <v>0.20833333333333334</v>
      </c>
      <c r="J19" s="37">
        <v>0.45833333333333331</v>
      </c>
      <c r="K19" s="37">
        <v>8.3333333333333329E-2</v>
      </c>
      <c r="L19" s="37">
        <v>0.83333333333333337</v>
      </c>
      <c r="M19" s="37">
        <v>0.33333333333333331</v>
      </c>
      <c r="N19" s="33"/>
    </row>
    <row r="20" spans="2:14">
      <c r="B20" s="36" t="s">
        <v>52</v>
      </c>
      <c r="C20" s="36" t="s">
        <v>172</v>
      </c>
      <c r="D20" s="36" t="s">
        <v>88</v>
      </c>
      <c r="E20" s="36" t="s">
        <v>236</v>
      </c>
      <c r="F20" s="36" t="s">
        <v>223</v>
      </c>
      <c r="G20" s="36"/>
      <c r="H20" s="36" t="s">
        <v>49</v>
      </c>
      <c r="I20" s="37">
        <v>0.20833333333333334</v>
      </c>
      <c r="J20" s="37">
        <v>0.45833333333333331</v>
      </c>
      <c r="K20" s="37">
        <v>8.3333333333333329E-2</v>
      </c>
      <c r="L20" s="37">
        <v>0.83333333333333337</v>
      </c>
      <c r="M20" s="37">
        <v>0.33333333333333331</v>
      </c>
      <c r="N20" s="33"/>
    </row>
    <row r="21" spans="2:14">
      <c r="B21" s="36" t="s">
        <v>53</v>
      </c>
      <c r="C21" s="36" t="s">
        <v>173</v>
      </c>
      <c r="D21" s="36" t="s">
        <v>89</v>
      </c>
      <c r="E21" s="36" t="s">
        <v>234</v>
      </c>
      <c r="F21" s="36" t="s">
        <v>212</v>
      </c>
      <c r="G21" s="36"/>
      <c r="H21" s="36" t="s">
        <v>49</v>
      </c>
      <c r="I21" s="37">
        <v>0.20833333333333334</v>
      </c>
      <c r="J21" s="37">
        <v>0.45833333333333331</v>
      </c>
      <c r="K21" s="37">
        <v>8.3333333333333329E-2</v>
      </c>
      <c r="L21" s="37">
        <v>0.83333333333333337</v>
      </c>
      <c r="M21" s="37">
        <v>0.33333333333333331</v>
      </c>
      <c r="N21" s="33"/>
    </row>
    <row r="22" spans="2:14">
      <c r="B22" s="36" t="s">
        <v>54</v>
      </c>
      <c r="C22" s="36" t="s">
        <v>170</v>
      </c>
      <c r="D22" s="36" t="s">
        <v>90</v>
      </c>
      <c r="E22" s="36" t="s">
        <v>232</v>
      </c>
      <c r="F22" s="36" t="s">
        <v>224</v>
      </c>
      <c r="G22" s="36"/>
      <c r="H22" s="36" t="s">
        <v>49</v>
      </c>
      <c r="I22" s="37">
        <v>0.20833333333333334</v>
      </c>
      <c r="J22" s="37">
        <v>0.45833333333333331</v>
      </c>
      <c r="K22" s="37">
        <v>8.3333333333333329E-2</v>
      </c>
      <c r="L22" s="37">
        <v>0.83333333333333337</v>
      </c>
      <c r="M22" s="37">
        <v>0.33333333333333331</v>
      </c>
      <c r="N22" s="33"/>
    </row>
    <row r="23" spans="2:14">
      <c r="B23" s="36" t="s">
        <v>11</v>
      </c>
      <c r="C23" s="36" t="s">
        <v>126</v>
      </c>
      <c r="D23" s="36" t="s">
        <v>125</v>
      </c>
      <c r="E23" s="36" t="s">
        <v>228</v>
      </c>
      <c r="F23" s="36" t="s">
        <v>225</v>
      </c>
      <c r="G23" s="36" t="s">
        <v>219</v>
      </c>
      <c r="H23" s="36" t="s">
        <v>49</v>
      </c>
      <c r="I23" s="37">
        <v>0.20833333333333334</v>
      </c>
      <c r="J23" s="37">
        <v>0.45833333333333331</v>
      </c>
      <c r="K23" s="37">
        <v>8.3333333333333329E-2</v>
      </c>
      <c r="L23" s="37">
        <v>0.83333333333333337</v>
      </c>
      <c r="M23" s="37">
        <v>0.33333333333333331</v>
      </c>
      <c r="N23" s="33"/>
    </row>
    <row r="24" spans="2:14">
      <c r="B24" s="36" t="s">
        <v>12</v>
      </c>
      <c r="C24" s="36" t="s">
        <v>124</v>
      </c>
      <c r="D24" s="36" t="s">
        <v>123</v>
      </c>
      <c r="E24" s="36" t="s">
        <v>220</v>
      </c>
      <c r="F24" s="36" t="s">
        <v>233</v>
      </c>
      <c r="G24" s="36" t="s">
        <v>222</v>
      </c>
      <c r="H24" s="36" t="s">
        <v>49</v>
      </c>
      <c r="I24" s="37">
        <v>0.20833333333333334</v>
      </c>
      <c r="J24" s="37">
        <v>0.45833333333333331</v>
      </c>
      <c r="K24" s="37">
        <v>8.3333333333333329E-2</v>
      </c>
      <c r="L24" s="37">
        <v>0.83333333333333337</v>
      </c>
      <c r="M24" s="37">
        <v>0.33333333333333331</v>
      </c>
      <c r="N24" s="33"/>
    </row>
    <row r="25" spans="2:14">
      <c r="B25" s="36" t="s">
        <v>13</v>
      </c>
      <c r="C25" s="36" t="s">
        <v>120</v>
      </c>
      <c r="D25" s="36" t="s">
        <v>121</v>
      </c>
      <c r="E25" s="36" t="s">
        <v>230</v>
      </c>
      <c r="F25" s="36" t="s">
        <v>225</v>
      </c>
      <c r="G25" s="36" t="s">
        <v>223</v>
      </c>
      <c r="H25" s="36" t="s">
        <v>49</v>
      </c>
      <c r="I25" s="37">
        <v>0.20833333333333334</v>
      </c>
      <c r="J25" s="37">
        <v>0.45833333333333331</v>
      </c>
      <c r="K25" s="37">
        <v>8.3333333333333329E-2</v>
      </c>
      <c r="L25" s="37">
        <v>0.83333333333333337</v>
      </c>
      <c r="M25" s="37">
        <v>0.33333333333333331</v>
      </c>
      <c r="N25" s="33"/>
    </row>
    <row r="26" spans="2:14">
      <c r="B26" s="36" t="s">
        <v>14</v>
      </c>
      <c r="C26" s="36" t="s">
        <v>115</v>
      </c>
      <c r="D26" s="36" t="s">
        <v>114</v>
      </c>
      <c r="E26" s="36" t="s">
        <v>229</v>
      </c>
      <c r="F26" s="36" t="s">
        <v>238</v>
      </c>
      <c r="G26" s="36" t="s">
        <v>224</v>
      </c>
      <c r="H26" s="36" t="s">
        <v>49</v>
      </c>
      <c r="I26" s="37">
        <v>0.20833333333333334</v>
      </c>
      <c r="J26" s="37">
        <v>0.45833333333333331</v>
      </c>
      <c r="K26" s="37">
        <v>8.3333333333333329E-2</v>
      </c>
      <c r="L26" s="37">
        <v>0.83333333333333337</v>
      </c>
      <c r="M26" s="37">
        <v>0.33333333333333331</v>
      </c>
      <c r="N26" s="33"/>
    </row>
    <row r="27" spans="2:14">
      <c r="B27" s="36" t="s">
        <v>15</v>
      </c>
      <c r="C27" s="36" t="s">
        <v>115</v>
      </c>
      <c r="D27" s="36" t="s">
        <v>118</v>
      </c>
      <c r="E27" s="36" t="s">
        <v>228</v>
      </c>
      <c r="F27" s="36" t="s">
        <v>219</v>
      </c>
      <c r="G27" s="36" t="s">
        <v>219</v>
      </c>
      <c r="H27" s="36" t="s">
        <v>55</v>
      </c>
      <c r="I27" s="37">
        <v>0.29166666666666669</v>
      </c>
      <c r="J27" s="37">
        <v>0.66666666666666663</v>
      </c>
      <c r="K27" s="37">
        <v>8.3333333333333329E-2</v>
      </c>
      <c r="L27" s="37">
        <v>1.75</v>
      </c>
      <c r="M27" s="37">
        <v>0.33333333333333331</v>
      </c>
      <c r="N27" s="33"/>
    </row>
    <row r="28" spans="2:14">
      <c r="B28" s="36" t="s">
        <v>16</v>
      </c>
      <c r="C28" s="36" t="s">
        <v>120</v>
      </c>
      <c r="D28" s="36" t="s">
        <v>119</v>
      </c>
      <c r="E28" s="36" t="s">
        <v>230</v>
      </c>
      <c r="F28" s="36" t="s">
        <v>222</v>
      </c>
      <c r="G28" s="36" t="s">
        <v>222</v>
      </c>
      <c r="H28" s="36" t="s">
        <v>55</v>
      </c>
      <c r="I28" s="37">
        <v>0.29166666666666669</v>
      </c>
      <c r="J28" s="37">
        <v>0.66666666666666663</v>
      </c>
      <c r="K28" s="37">
        <v>8.3333333333333329E-2</v>
      </c>
      <c r="L28" s="37">
        <v>1.75</v>
      </c>
      <c r="M28" s="37">
        <v>0.33333333333333331</v>
      </c>
      <c r="N28" s="33"/>
    </row>
    <row r="29" spans="2:14">
      <c r="B29" s="36" t="s">
        <v>17</v>
      </c>
      <c r="C29" s="36" t="s">
        <v>120</v>
      </c>
      <c r="D29" s="36" t="s">
        <v>122</v>
      </c>
      <c r="E29" s="36" t="s">
        <v>218</v>
      </c>
      <c r="F29" s="36" t="s">
        <v>223</v>
      </c>
      <c r="G29" s="36" t="s">
        <v>223</v>
      </c>
      <c r="H29" s="36" t="s">
        <v>55</v>
      </c>
      <c r="I29" s="37">
        <v>0.29166666666666669</v>
      </c>
      <c r="J29" s="37">
        <v>0.66666666666666663</v>
      </c>
      <c r="K29" s="37">
        <v>8.3333333333333329E-2</v>
      </c>
      <c r="L29" s="37">
        <v>1.75</v>
      </c>
      <c r="M29" s="37">
        <v>0.33333333333333331</v>
      </c>
      <c r="N29" s="33"/>
    </row>
    <row r="30" spans="2:14">
      <c r="B30" s="36" t="s">
        <v>18</v>
      </c>
      <c r="C30" s="36" t="s">
        <v>124</v>
      </c>
      <c r="D30" s="36" t="s">
        <v>161</v>
      </c>
      <c r="E30" s="36" t="s">
        <v>229</v>
      </c>
      <c r="F30" s="36" t="s">
        <v>212</v>
      </c>
      <c r="G30" s="36" t="s">
        <v>212</v>
      </c>
      <c r="H30" s="36" t="s">
        <v>55</v>
      </c>
      <c r="I30" s="37">
        <v>0.29166666666666669</v>
      </c>
      <c r="J30" s="37">
        <v>0.66666666666666663</v>
      </c>
      <c r="K30" s="37">
        <v>8.3333333333333329E-2</v>
      </c>
      <c r="L30" s="37">
        <v>1.75</v>
      </c>
      <c r="M30" s="37">
        <v>0.33333333333333331</v>
      </c>
      <c r="N30" s="33"/>
    </row>
    <row r="31" spans="2:14">
      <c r="B31" s="36" t="s">
        <v>19</v>
      </c>
      <c r="C31" s="36" t="s">
        <v>115</v>
      </c>
      <c r="D31" s="36" t="s">
        <v>116</v>
      </c>
      <c r="E31" s="36" t="s">
        <v>220</v>
      </c>
      <c r="F31" s="36" t="s">
        <v>224</v>
      </c>
      <c r="G31" s="36" t="s">
        <v>224</v>
      </c>
      <c r="H31" s="36" t="s">
        <v>55</v>
      </c>
      <c r="I31" s="37">
        <v>0.29166666666666669</v>
      </c>
      <c r="J31" s="37">
        <v>0.66666666666666663</v>
      </c>
      <c r="K31" s="37">
        <v>8.3333333333333329E-2</v>
      </c>
      <c r="L31" s="37">
        <v>1.75</v>
      </c>
      <c r="M31" s="37">
        <v>0.33333333333333331</v>
      </c>
      <c r="N31" s="33"/>
    </row>
    <row r="32" spans="2:14">
      <c r="B32" s="36" t="s">
        <v>20</v>
      </c>
      <c r="C32" s="36" t="s">
        <v>128</v>
      </c>
      <c r="D32" s="36" t="s">
        <v>127</v>
      </c>
      <c r="E32" s="36" t="s">
        <v>229</v>
      </c>
      <c r="F32" s="36" t="s">
        <v>224</v>
      </c>
      <c r="G32" s="36" t="s">
        <v>222</v>
      </c>
      <c r="H32" s="36" t="s">
        <v>55</v>
      </c>
      <c r="I32" s="37">
        <v>0.29166666666666669</v>
      </c>
      <c r="J32" s="37">
        <v>0.66666666666666663</v>
      </c>
      <c r="K32" s="37">
        <v>8.3333333333333329E-2</v>
      </c>
      <c r="L32" s="37">
        <v>1.75</v>
      </c>
      <c r="M32" s="37">
        <v>0.33333333333333331</v>
      </c>
      <c r="N32" s="33"/>
    </row>
    <row r="33" spans="2:14">
      <c r="B33" s="36" t="s">
        <v>21</v>
      </c>
      <c r="C33" s="36" t="s">
        <v>152</v>
      </c>
      <c r="D33" s="36" t="s">
        <v>151</v>
      </c>
      <c r="E33" s="36" t="s">
        <v>228</v>
      </c>
      <c r="F33" s="36" t="s">
        <v>223</v>
      </c>
      <c r="G33" s="36" t="s">
        <v>212</v>
      </c>
      <c r="H33" s="36" t="s">
        <v>55</v>
      </c>
      <c r="I33" s="37">
        <v>0.29166666666666669</v>
      </c>
      <c r="J33" s="37">
        <v>0.66666666666666663</v>
      </c>
      <c r="K33" s="37">
        <v>8.3333333333333329E-2</v>
      </c>
      <c r="L33" s="37">
        <v>1.75</v>
      </c>
      <c r="M33" s="37">
        <v>0.33333333333333331</v>
      </c>
      <c r="N33" s="33"/>
    </row>
    <row r="34" spans="2:14">
      <c r="B34" s="36" t="s">
        <v>22</v>
      </c>
      <c r="C34" s="36" t="s">
        <v>142</v>
      </c>
      <c r="D34" s="36" t="s">
        <v>141</v>
      </c>
      <c r="E34" s="36" t="s">
        <v>230</v>
      </c>
      <c r="F34" s="36" t="s">
        <v>224</v>
      </c>
      <c r="G34" s="36" t="s">
        <v>223</v>
      </c>
      <c r="H34" s="36" t="s">
        <v>55</v>
      </c>
      <c r="I34" s="37">
        <v>0.29166666666666669</v>
      </c>
      <c r="J34" s="37">
        <v>0.66666666666666663</v>
      </c>
      <c r="K34" s="37">
        <v>8.3333333333333329E-2</v>
      </c>
      <c r="L34" s="37">
        <v>1.75</v>
      </c>
      <c r="M34" s="37">
        <v>0.33333333333333331</v>
      </c>
      <c r="N34" s="33"/>
    </row>
    <row r="35" spans="2:14">
      <c r="B35" s="36" t="s">
        <v>23</v>
      </c>
      <c r="C35" s="36" t="s">
        <v>134</v>
      </c>
      <c r="D35" s="36" t="s">
        <v>133</v>
      </c>
      <c r="E35" s="36" t="s">
        <v>229</v>
      </c>
      <c r="F35" s="36" t="s">
        <v>224</v>
      </c>
      <c r="G35" s="36" t="s">
        <v>219</v>
      </c>
      <c r="H35" s="36" t="s">
        <v>55</v>
      </c>
      <c r="I35" s="37">
        <v>0.29166666666666669</v>
      </c>
      <c r="J35" s="37">
        <v>0.66666666666666663</v>
      </c>
      <c r="K35" s="37">
        <v>8.3333333333333329E-2</v>
      </c>
      <c r="L35" s="37">
        <v>1.75</v>
      </c>
      <c r="M35" s="37">
        <v>0.33333333333333331</v>
      </c>
      <c r="N35" s="33"/>
    </row>
    <row r="36" spans="2:14">
      <c r="B36" s="36" t="s">
        <v>24</v>
      </c>
      <c r="C36" s="36" t="s">
        <v>138</v>
      </c>
      <c r="D36" s="36" t="s">
        <v>137</v>
      </c>
      <c r="E36" s="36" t="s">
        <v>220</v>
      </c>
      <c r="F36" s="36" t="s">
        <v>222</v>
      </c>
      <c r="G36" s="36" t="s">
        <v>212</v>
      </c>
      <c r="H36" s="36" t="s">
        <v>55</v>
      </c>
      <c r="I36" s="37">
        <v>0.29166666666666669</v>
      </c>
      <c r="J36" s="37">
        <v>0.66666666666666663</v>
      </c>
      <c r="K36" s="37">
        <v>8.3333333333333329E-2</v>
      </c>
      <c r="L36" s="37">
        <v>1.75</v>
      </c>
      <c r="M36" s="37">
        <v>0.33333333333333331</v>
      </c>
      <c r="N36" s="33"/>
    </row>
    <row r="37" spans="2:14">
      <c r="B37" s="36" t="s">
        <v>25</v>
      </c>
      <c r="C37" s="36" t="s">
        <v>132</v>
      </c>
      <c r="D37" s="36" t="s">
        <v>131</v>
      </c>
      <c r="E37" s="36" t="s">
        <v>229</v>
      </c>
      <c r="F37" s="36" t="s">
        <v>224</v>
      </c>
      <c r="G37" s="36" t="s">
        <v>212</v>
      </c>
      <c r="H37" s="36" t="s">
        <v>55</v>
      </c>
      <c r="I37" s="37">
        <v>0.29166666666666669</v>
      </c>
      <c r="J37" s="37">
        <v>0.66666666666666663</v>
      </c>
      <c r="K37" s="37">
        <v>8.3333333333333329E-2</v>
      </c>
      <c r="L37" s="37">
        <v>1.75</v>
      </c>
      <c r="M37" s="37">
        <v>0.33333333333333331</v>
      </c>
      <c r="N37" s="33"/>
    </row>
    <row r="38" spans="2:14">
      <c r="B38" s="36" t="s">
        <v>26</v>
      </c>
      <c r="C38" s="36" t="s">
        <v>154</v>
      </c>
      <c r="D38" s="36" t="s">
        <v>153</v>
      </c>
      <c r="E38" s="36" t="s">
        <v>228</v>
      </c>
      <c r="F38" s="36" t="s">
        <v>212</v>
      </c>
      <c r="G38" s="36" t="s">
        <v>219</v>
      </c>
      <c r="H38" s="36" t="s">
        <v>55</v>
      </c>
      <c r="I38" s="37">
        <v>0.29166666666666669</v>
      </c>
      <c r="J38" s="37">
        <v>0.66666666666666663</v>
      </c>
      <c r="K38" s="37">
        <v>8.3333333333333329E-2</v>
      </c>
      <c r="L38" s="37">
        <v>1.75</v>
      </c>
      <c r="M38" s="37">
        <v>0.33333333333333331</v>
      </c>
      <c r="N38" s="33"/>
    </row>
    <row r="39" spans="2:14">
      <c r="B39" s="36" t="s">
        <v>27</v>
      </c>
      <c r="C39" s="36" t="s">
        <v>136</v>
      </c>
      <c r="D39" s="36" t="s">
        <v>135</v>
      </c>
      <c r="E39" s="36" t="s">
        <v>220</v>
      </c>
      <c r="F39" s="36" t="s">
        <v>224</v>
      </c>
      <c r="G39" s="36" t="s">
        <v>222</v>
      </c>
      <c r="H39" s="36" t="s">
        <v>55</v>
      </c>
      <c r="I39" s="37">
        <v>0.29166666666666669</v>
      </c>
      <c r="J39" s="37">
        <v>0.66666666666666663</v>
      </c>
      <c r="K39" s="37">
        <v>8.3333333333333329E-2</v>
      </c>
      <c r="L39" s="37">
        <v>1.75</v>
      </c>
      <c r="M39" s="37">
        <v>0.33333333333333331</v>
      </c>
      <c r="N39" s="33"/>
    </row>
    <row r="40" spans="2:14">
      <c r="B40" s="36" t="s">
        <v>28</v>
      </c>
      <c r="C40" s="36" t="s">
        <v>148</v>
      </c>
      <c r="D40" s="36" t="s">
        <v>147</v>
      </c>
      <c r="E40" s="36" t="s">
        <v>228</v>
      </c>
      <c r="F40" s="36" t="s">
        <v>224</v>
      </c>
      <c r="G40" s="36" t="s">
        <v>212</v>
      </c>
      <c r="H40" s="36" t="s">
        <v>55</v>
      </c>
      <c r="I40" s="37">
        <v>0.29166666666666669</v>
      </c>
      <c r="J40" s="37">
        <v>0.66666666666666663</v>
      </c>
      <c r="K40" s="37">
        <v>8.3333333333333329E-2</v>
      </c>
      <c r="L40" s="37">
        <v>1.75</v>
      </c>
      <c r="M40" s="37">
        <v>0.33333333333333331</v>
      </c>
      <c r="N40" s="33"/>
    </row>
    <row r="41" spans="2:14">
      <c r="B41" s="36" t="s">
        <v>29</v>
      </c>
      <c r="C41" s="36" t="s">
        <v>150</v>
      </c>
      <c r="D41" s="36" t="s">
        <v>149</v>
      </c>
      <c r="E41" s="36" t="s">
        <v>228</v>
      </c>
      <c r="F41" s="36" t="s">
        <v>222</v>
      </c>
      <c r="G41" s="36" t="s">
        <v>212</v>
      </c>
      <c r="H41" s="36" t="s">
        <v>55</v>
      </c>
      <c r="I41" s="37">
        <v>0.29166666666666669</v>
      </c>
      <c r="J41" s="37">
        <v>0.66666666666666663</v>
      </c>
      <c r="K41" s="37">
        <v>8.3333333333333329E-2</v>
      </c>
      <c r="L41" s="37">
        <v>1.75</v>
      </c>
      <c r="M41" s="37">
        <v>0.33333333333333331</v>
      </c>
      <c r="N41" s="33"/>
    </row>
    <row r="42" spans="2:14">
      <c r="B42" s="36" t="s">
        <v>30</v>
      </c>
      <c r="C42" s="36" t="s">
        <v>130</v>
      </c>
      <c r="D42" s="36" t="s">
        <v>129</v>
      </c>
      <c r="E42" s="36" t="s">
        <v>229</v>
      </c>
      <c r="F42" s="36" t="s">
        <v>224</v>
      </c>
      <c r="G42" s="36" t="s">
        <v>223</v>
      </c>
      <c r="H42" s="36" t="s">
        <v>55</v>
      </c>
      <c r="I42" s="37">
        <v>0.29166666666666669</v>
      </c>
      <c r="J42" s="37">
        <v>0.66666666666666663</v>
      </c>
      <c r="K42" s="37">
        <v>8.3333333333333329E-2</v>
      </c>
      <c r="L42" s="37">
        <v>1.75</v>
      </c>
      <c r="M42" s="37">
        <v>0.33333333333333331</v>
      </c>
      <c r="N42" s="33"/>
    </row>
    <row r="43" spans="2:14">
      <c r="B43" s="36" t="s">
        <v>31</v>
      </c>
      <c r="C43" s="36" t="s">
        <v>146</v>
      </c>
      <c r="D43" s="36" t="s">
        <v>145</v>
      </c>
      <c r="E43" s="36" t="s">
        <v>230</v>
      </c>
      <c r="F43" s="36" t="s">
        <v>223</v>
      </c>
      <c r="G43" s="36" t="s">
        <v>212</v>
      </c>
      <c r="H43" s="36" t="s">
        <v>55</v>
      </c>
      <c r="I43" s="37">
        <v>0.29166666666666669</v>
      </c>
      <c r="J43" s="37">
        <v>0.66666666666666663</v>
      </c>
      <c r="K43" s="37">
        <v>8.3333333333333329E-2</v>
      </c>
      <c r="L43" s="37">
        <v>1.75</v>
      </c>
      <c r="M43" s="37">
        <v>0.33333333333333331</v>
      </c>
      <c r="N43" s="33"/>
    </row>
    <row r="44" spans="2:14">
      <c r="B44" s="36" t="s">
        <v>2</v>
      </c>
      <c r="C44" s="36" t="s">
        <v>140</v>
      </c>
      <c r="D44" s="36" t="s">
        <v>139</v>
      </c>
      <c r="E44" s="36" t="s">
        <v>220</v>
      </c>
      <c r="F44" s="36" t="s">
        <v>237</v>
      </c>
      <c r="G44" s="36" t="s">
        <v>219</v>
      </c>
      <c r="H44" s="36" t="s">
        <v>55</v>
      </c>
      <c r="I44" s="37">
        <v>0.29166666666666669</v>
      </c>
      <c r="J44" s="37">
        <v>0.66666666666666663</v>
      </c>
      <c r="K44" s="37">
        <v>8.3333333333333329E-2</v>
      </c>
      <c r="L44" s="37">
        <v>1.75</v>
      </c>
      <c r="M44" s="37">
        <v>0.33333333333333331</v>
      </c>
      <c r="N44" s="33"/>
    </row>
    <row r="45" spans="2:14">
      <c r="B45" s="36" t="s">
        <v>32</v>
      </c>
      <c r="C45" s="36" t="s">
        <v>158</v>
      </c>
      <c r="D45" s="36" t="s">
        <v>157</v>
      </c>
      <c r="E45" s="36" t="s">
        <v>218</v>
      </c>
      <c r="F45" s="36" t="s">
        <v>222</v>
      </c>
      <c r="G45" s="36" t="s">
        <v>219</v>
      </c>
      <c r="H45" s="36" t="s">
        <v>55</v>
      </c>
      <c r="I45" s="37">
        <v>0.29166666666666669</v>
      </c>
      <c r="J45" s="37">
        <v>0.66666666666666663</v>
      </c>
      <c r="K45" s="37">
        <v>8.3333333333333329E-2</v>
      </c>
      <c r="L45" s="37">
        <v>1.75</v>
      </c>
      <c r="M45" s="37">
        <v>0.33333333333333331</v>
      </c>
      <c r="N45" s="33"/>
    </row>
    <row r="46" spans="2:14">
      <c r="B46" s="36" t="s">
        <v>1</v>
      </c>
      <c r="C46" s="36" t="s">
        <v>156</v>
      </c>
      <c r="D46" s="36" t="s">
        <v>155</v>
      </c>
      <c r="E46" s="36" t="s">
        <v>218</v>
      </c>
      <c r="F46" s="36" t="s">
        <v>224</v>
      </c>
      <c r="G46" s="36" t="s">
        <v>219</v>
      </c>
      <c r="H46" s="36" t="s">
        <v>55</v>
      </c>
      <c r="I46" s="37">
        <v>0.29166666666666669</v>
      </c>
      <c r="J46" s="37">
        <v>0.66666666666666663</v>
      </c>
      <c r="K46" s="37">
        <v>8.3333333333333329E-2</v>
      </c>
      <c r="L46" s="37">
        <v>1.75</v>
      </c>
      <c r="M46" s="37">
        <v>0.33333333333333331</v>
      </c>
      <c r="N46" s="33"/>
    </row>
    <row r="47" spans="2:14">
      <c r="B47" s="36" t="s">
        <v>33</v>
      </c>
      <c r="C47" s="36" t="s">
        <v>144</v>
      </c>
      <c r="D47" s="36" t="s">
        <v>143</v>
      </c>
      <c r="E47" s="36" t="s">
        <v>230</v>
      </c>
      <c r="F47" s="36" t="s">
        <v>222</v>
      </c>
      <c r="G47" s="36" t="s">
        <v>223</v>
      </c>
      <c r="H47" s="36" t="s">
        <v>55</v>
      </c>
      <c r="I47" s="37">
        <v>0.29166666666666669</v>
      </c>
      <c r="J47" s="37">
        <v>0.66666666666666663</v>
      </c>
      <c r="K47" s="37">
        <v>8.3333333333333329E-2</v>
      </c>
      <c r="L47" s="37">
        <v>1.75</v>
      </c>
      <c r="M47" s="37">
        <v>0.33333333333333331</v>
      </c>
      <c r="N47" s="33"/>
    </row>
    <row r="48" spans="2:14">
      <c r="B48" s="36" t="s">
        <v>34</v>
      </c>
      <c r="C48" s="36" t="s">
        <v>160</v>
      </c>
      <c r="D48" s="36" t="s">
        <v>159</v>
      </c>
      <c r="E48" s="36" t="s">
        <v>218</v>
      </c>
      <c r="F48" s="36" t="s">
        <v>212</v>
      </c>
      <c r="G48" s="36" t="s">
        <v>219</v>
      </c>
      <c r="H48" s="36" t="s">
        <v>55</v>
      </c>
      <c r="I48" s="37">
        <v>0.29166666666666669</v>
      </c>
      <c r="J48" s="37">
        <v>0.66666666666666663</v>
      </c>
      <c r="K48" s="37">
        <v>8.3333333333333329E-2</v>
      </c>
      <c r="L48" s="37">
        <v>1.75</v>
      </c>
      <c r="M48" s="37">
        <v>0.33333333333333331</v>
      </c>
      <c r="N48" s="33"/>
    </row>
    <row r="49" spans="2:14">
      <c r="B49" s="36" t="s">
        <v>35</v>
      </c>
      <c r="C49" s="36" t="s">
        <v>181</v>
      </c>
      <c r="D49" s="36" t="s">
        <v>91</v>
      </c>
      <c r="E49" s="36" t="s">
        <v>232</v>
      </c>
      <c r="F49" s="36" t="s">
        <v>212</v>
      </c>
      <c r="G49" s="36" t="s">
        <v>212</v>
      </c>
      <c r="H49" s="36" t="s">
        <v>55</v>
      </c>
      <c r="I49" s="37">
        <v>0.29166666666666669</v>
      </c>
      <c r="J49" s="37">
        <v>0.66666666666666663</v>
      </c>
      <c r="K49" s="37">
        <v>8.3333333333333329E-2</v>
      </c>
      <c r="L49" s="37">
        <v>1.75</v>
      </c>
      <c r="M49" s="37">
        <v>0.33333333333333331</v>
      </c>
      <c r="N49" s="33"/>
    </row>
    <row r="50" spans="2:14">
      <c r="B50" s="36" t="s">
        <v>36</v>
      </c>
      <c r="C50" s="36" t="s">
        <v>187</v>
      </c>
      <c r="D50" s="36" t="s">
        <v>92</v>
      </c>
      <c r="E50" s="36" t="s">
        <v>232</v>
      </c>
      <c r="F50" s="36" t="s">
        <v>224</v>
      </c>
      <c r="G50" s="36" t="s">
        <v>222</v>
      </c>
      <c r="H50" s="36" t="s">
        <v>56</v>
      </c>
      <c r="I50" s="37">
        <v>0.29166666666666669</v>
      </c>
      <c r="J50" s="37">
        <v>0.66666666666666663</v>
      </c>
      <c r="K50" s="37">
        <v>8.3333333333333329E-2</v>
      </c>
      <c r="L50" s="37">
        <v>1.8333333333333333</v>
      </c>
      <c r="M50" s="37">
        <v>0.33333333333333331</v>
      </c>
      <c r="N50" s="33"/>
    </row>
    <row r="51" spans="2:14">
      <c r="B51" s="36" t="s">
        <v>0</v>
      </c>
      <c r="C51" s="36" t="s">
        <v>190</v>
      </c>
      <c r="D51" s="36" t="s">
        <v>93</v>
      </c>
      <c r="E51" s="36" t="s">
        <v>231</v>
      </c>
      <c r="F51" s="36" t="s">
        <v>222</v>
      </c>
      <c r="G51" s="36" t="s">
        <v>223</v>
      </c>
      <c r="H51" s="36" t="s">
        <v>56</v>
      </c>
      <c r="I51" s="37">
        <v>0.29166666666666669</v>
      </c>
      <c r="J51" s="37">
        <v>0.66666666666666663</v>
      </c>
      <c r="K51" s="37">
        <v>8.3333333333333329E-2</v>
      </c>
      <c r="L51" s="37">
        <v>1.8333333333333333</v>
      </c>
      <c r="M51" s="37">
        <v>0.33333333333333331</v>
      </c>
      <c r="N51" s="33"/>
    </row>
    <row r="52" spans="2:14">
      <c r="B52" s="36" t="s">
        <v>37</v>
      </c>
      <c r="C52" s="36" t="s">
        <v>192</v>
      </c>
      <c r="D52" s="36" t="s">
        <v>94</v>
      </c>
      <c r="E52" s="36" t="s">
        <v>236</v>
      </c>
      <c r="F52" s="36" t="s">
        <v>223</v>
      </c>
      <c r="G52" s="36" t="s">
        <v>219</v>
      </c>
      <c r="H52" s="36" t="s">
        <v>56</v>
      </c>
      <c r="I52" s="37">
        <v>0.29166666666666669</v>
      </c>
      <c r="J52" s="37">
        <v>0.66666666666666663</v>
      </c>
      <c r="K52" s="37">
        <v>8.3333333333333329E-2</v>
      </c>
      <c r="L52" s="37">
        <v>1.8333333333333333</v>
      </c>
      <c r="M52" s="37">
        <v>0.33333333333333331</v>
      </c>
      <c r="N52" s="33"/>
    </row>
    <row r="53" spans="2:14">
      <c r="B53" s="36" t="s">
        <v>38</v>
      </c>
      <c r="C53" s="36" t="s">
        <v>96</v>
      </c>
      <c r="D53" s="36" t="s">
        <v>95</v>
      </c>
      <c r="E53" s="36" t="s">
        <v>234</v>
      </c>
      <c r="F53" s="36" t="s">
        <v>219</v>
      </c>
      <c r="G53" s="36" t="s">
        <v>219</v>
      </c>
      <c r="H53" s="36" t="s">
        <v>56</v>
      </c>
      <c r="I53" s="37">
        <v>0.29166666666666669</v>
      </c>
      <c r="J53" s="37">
        <v>0.66666666666666663</v>
      </c>
      <c r="K53" s="37">
        <v>8.3333333333333329E-2</v>
      </c>
      <c r="L53" s="37">
        <v>1.8333333333333333</v>
      </c>
      <c r="M53" s="37">
        <v>0.33333333333333331</v>
      </c>
      <c r="N53" s="33"/>
    </row>
    <row r="54" spans="2:14">
      <c r="B54" s="36" t="s">
        <v>57</v>
      </c>
      <c r="C54" s="36" t="s">
        <v>175</v>
      </c>
      <c r="D54" s="36" t="s">
        <v>97</v>
      </c>
      <c r="E54" s="36" t="s">
        <v>230</v>
      </c>
      <c r="F54" s="36" t="s">
        <v>211</v>
      </c>
      <c r="G54" s="36" t="s">
        <v>212</v>
      </c>
      <c r="H54" s="36" t="s">
        <v>56</v>
      </c>
      <c r="I54" s="37">
        <v>0.29166666666666669</v>
      </c>
      <c r="J54" s="37">
        <v>0.66666666666666663</v>
      </c>
      <c r="K54" s="37">
        <v>8.3333333333333329E-2</v>
      </c>
      <c r="L54" s="37">
        <v>1.8333333333333333</v>
      </c>
      <c r="M54" s="37">
        <v>0.33333333333333331</v>
      </c>
      <c r="N54" s="33"/>
    </row>
    <row r="55" spans="2:14">
      <c r="B55" s="36" t="s">
        <v>58</v>
      </c>
      <c r="C55" s="36" t="s">
        <v>176</v>
      </c>
      <c r="D55" s="36" t="s">
        <v>98</v>
      </c>
      <c r="E55" s="36" t="s">
        <v>229</v>
      </c>
      <c r="F55" s="36" t="s">
        <v>225</v>
      </c>
      <c r="G55" s="36" t="s">
        <v>224</v>
      </c>
      <c r="H55" s="36" t="s">
        <v>56</v>
      </c>
      <c r="I55" s="37">
        <v>0.29166666666666669</v>
      </c>
      <c r="J55" s="37">
        <v>0.66666666666666663</v>
      </c>
      <c r="K55" s="37">
        <v>8.3333333333333329E-2</v>
      </c>
      <c r="L55" s="37">
        <v>1.8333333333333333</v>
      </c>
      <c r="M55" s="37">
        <v>0.33333333333333331</v>
      </c>
      <c r="N55" s="33"/>
    </row>
    <row r="56" spans="2:14">
      <c r="B56" s="36" t="s">
        <v>59</v>
      </c>
      <c r="C56" s="36" t="s">
        <v>177</v>
      </c>
      <c r="D56" s="36" t="s">
        <v>99</v>
      </c>
      <c r="E56" s="36" t="s">
        <v>220</v>
      </c>
      <c r="F56" s="36" t="s">
        <v>235</v>
      </c>
      <c r="G56" s="36" t="s">
        <v>222</v>
      </c>
      <c r="H56" s="36" t="s">
        <v>56</v>
      </c>
      <c r="I56" s="37">
        <v>0.29166666666666669</v>
      </c>
      <c r="J56" s="37">
        <v>0.66666666666666663</v>
      </c>
      <c r="K56" s="37">
        <v>8.3333333333333329E-2</v>
      </c>
      <c r="L56" s="37">
        <v>1.8333333333333333</v>
      </c>
      <c r="M56" s="37">
        <v>0.33333333333333331</v>
      </c>
      <c r="N56" s="33"/>
    </row>
    <row r="57" spans="2:14">
      <c r="B57" s="36" t="s">
        <v>60</v>
      </c>
      <c r="C57" s="36" t="s">
        <v>178</v>
      </c>
      <c r="D57" s="36" t="s">
        <v>100</v>
      </c>
      <c r="E57" s="36" t="s">
        <v>229</v>
      </c>
      <c r="F57" s="36" t="s">
        <v>233</v>
      </c>
      <c r="G57" s="36" t="s">
        <v>223</v>
      </c>
      <c r="H57" s="36" t="s">
        <v>56</v>
      </c>
      <c r="I57" s="37">
        <v>0.29166666666666669</v>
      </c>
      <c r="J57" s="37">
        <v>0.66666666666666663</v>
      </c>
      <c r="K57" s="37">
        <v>8.3333333333333329E-2</v>
      </c>
      <c r="L57" s="37">
        <v>1.8333333333333333</v>
      </c>
      <c r="M57" s="37">
        <v>0.33333333333333331</v>
      </c>
      <c r="N57" s="33"/>
    </row>
    <row r="58" spans="2:14">
      <c r="B58" s="36" t="s">
        <v>61</v>
      </c>
      <c r="C58" s="36" t="s">
        <v>179</v>
      </c>
      <c r="D58" s="36" t="s">
        <v>101</v>
      </c>
      <c r="E58" s="36" t="s">
        <v>220</v>
      </c>
      <c r="F58" s="36" t="s">
        <v>225</v>
      </c>
      <c r="G58" s="36" t="s">
        <v>219</v>
      </c>
      <c r="H58" s="36" t="s">
        <v>56</v>
      </c>
      <c r="I58" s="37">
        <v>0.29166666666666669</v>
      </c>
      <c r="J58" s="37">
        <v>0.66666666666666663</v>
      </c>
      <c r="K58" s="37">
        <v>8.3333333333333329E-2</v>
      </c>
      <c r="L58" s="37">
        <v>1.8333333333333333</v>
      </c>
      <c r="M58" s="37">
        <v>0.33333333333333331</v>
      </c>
      <c r="N58" s="33"/>
    </row>
    <row r="59" spans="2:14">
      <c r="B59" s="36" t="s">
        <v>62</v>
      </c>
      <c r="C59" s="36" t="s">
        <v>180</v>
      </c>
      <c r="D59" s="36" t="s">
        <v>102</v>
      </c>
      <c r="E59" s="36" t="s">
        <v>229</v>
      </c>
      <c r="F59" s="36" t="s">
        <v>211</v>
      </c>
      <c r="G59" s="36" t="s">
        <v>212</v>
      </c>
      <c r="H59" s="36" t="s">
        <v>56</v>
      </c>
      <c r="I59" s="37">
        <v>0.29166666666666669</v>
      </c>
      <c r="J59" s="37">
        <v>0.66666666666666663</v>
      </c>
      <c r="K59" s="37">
        <v>8.3333333333333329E-2</v>
      </c>
      <c r="L59" s="37">
        <v>1.8333333333333333</v>
      </c>
      <c r="M59" s="37">
        <v>0.33333333333333331</v>
      </c>
      <c r="N59" s="33"/>
    </row>
    <row r="60" spans="2:14">
      <c r="B60" s="36" t="s">
        <v>63</v>
      </c>
      <c r="C60" s="36" t="s">
        <v>167</v>
      </c>
      <c r="D60" s="36" t="s">
        <v>103</v>
      </c>
      <c r="E60" s="36" t="s">
        <v>232</v>
      </c>
      <c r="F60" s="36" t="s">
        <v>222</v>
      </c>
      <c r="G60" s="36" t="s">
        <v>212</v>
      </c>
      <c r="H60" s="36" t="s">
        <v>56</v>
      </c>
      <c r="I60" s="37">
        <v>0.29166666666666669</v>
      </c>
      <c r="J60" s="37">
        <v>0.66666666666666663</v>
      </c>
      <c r="K60" s="37">
        <v>8.3333333333333329E-2</v>
      </c>
      <c r="L60" s="37">
        <v>1.8333333333333333</v>
      </c>
      <c r="M60" s="37">
        <v>0.33333333333333331</v>
      </c>
      <c r="N60" s="33"/>
    </row>
    <row r="61" spans="2:14">
      <c r="B61" s="36" t="s">
        <v>64</v>
      </c>
      <c r="C61" s="36" t="s">
        <v>191</v>
      </c>
      <c r="D61" s="36" t="s">
        <v>104</v>
      </c>
      <c r="E61" s="36" t="s">
        <v>231</v>
      </c>
      <c r="F61" s="36" t="s">
        <v>223</v>
      </c>
      <c r="G61" s="36" t="s">
        <v>219</v>
      </c>
      <c r="H61" s="36" t="s">
        <v>56</v>
      </c>
      <c r="I61" s="37">
        <v>0.29166666666666669</v>
      </c>
      <c r="J61" s="37">
        <v>0.66666666666666663</v>
      </c>
      <c r="K61" s="37">
        <v>8.3333333333333329E-2</v>
      </c>
      <c r="L61" s="37">
        <v>1.8333333333333333</v>
      </c>
      <c r="M61" s="37">
        <v>0.33333333333333331</v>
      </c>
      <c r="N61" s="33"/>
    </row>
    <row r="62" spans="2:14">
      <c r="B62" s="36" t="s">
        <v>39</v>
      </c>
      <c r="C62" s="36" t="s">
        <v>188</v>
      </c>
      <c r="D62" s="36" t="s">
        <v>105</v>
      </c>
      <c r="E62" s="36" t="s">
        <v>232</v>
      </c>
      <c r="F62" s="36" t="s">
        <v>222</v>
      </c>
      <c r="G62" s="36" t="s">
        <v>223</v>
      </c>
      <c r="H62" s="36" t="s">
        <v>65</v>
      </c>
      <c r="I62" s="37">
        <v>0.29166666666666669</v>
      </c>
      <c r="J62" s="37">
        <v>0.66666666666666663</v>
      </c>
      <c r="K62" s="37">
        <v>8.3333333333333329E-2</v>
      </c>
      <c r="L62" s="37">
        <v>2.7916666666666665</v>
      </c>
      <c r="M62" s="37">
        <v>0.33333333333333331</v>
      </c>
      <c r="N62" s="33"/>
    </row>
    <row r="63" spans="2:14">
      <c r="B63" s="36" t="s">
        <v>40</v>
      </c>
      <c r="C63" s="36" t="s">
        <v>189</v>
      </c>
      <c r="D63" s="36" t="s">
        <v>106</v>
      </c>
      <c r="E63" s="36" t="s">
        <v>231</v>
      </c>
      <c r="F63" s="36" t="s">
        <v>212</v>
      </c>
      <c r="G63" s="36" t="s">
        <v>219</v>
      </c>
      <c r="H63" s="36" t="s">
        <v>65</v>
      </c>
      <c r="I63" s="37">
        <v>0.29166666666666669</v>
      </c>
      <c r="J63" s="37">
        <v>0.66666666666666663</v>
      </c>
      <c r="K63" s="37">
        <v>8.3333333333333329E-2</v>
      </c>
      <c r="L63" s="37">
        <v>2.7916666666666665</v>
      </c>
      <c r="M63" s="37">
        <v>0.33333333333333331</v>
      </c>
      <c r="N63" s="33"/>
    </row>
    <row r="64" spans="2:14">
      <c r="B64" s="36" t="s">
        <v>66</v>
      </c>
      <c r="C64" s="36" t="s">
        <v>182</v>
      </c>
      <c r="D64" s="36" t="s">
        <v>107</v>
      </c>
      <c r="E64" s="36" t="s">
        <v>229</v>
      </c>
      <c r="F64" s="36" t="s">
        <v>222</v>
      </c>
      <c r="G64" s="36" t="s">
        <v>212</v>
      </c>
      <c r="H64" s="36" t="s">
        <v>65</v>
      </c>
      <c r="I64" s="37">
        <v>0.29166666666666669</v>
      </c>
      <c r="J64" s="37">
        <v>0.66666666666666663</v>
      </c>
      <c r="K64" s="37">
        <v>8.3333333333333329E-2</v>
      </c>
      <c r="L64" s="37">
        <v>2.7916666666666665</v>
      </c>
      <c r="M64" s="37">
        <v>0.33333333333333331</v>
      </c>
      <c r="N64" s="33"/>
    </row>
    <row r="65" spans="2:14">
      <c r="B65" s="36" t="s">
        <v>67</v>
      </c>
      <c r="C65" s="36" t="s">
        <v>183</v>
      </c>
      <c r="D65" s="36" t="s">
        <v>108</v>
      </c>
      <c r="E65" s="36" t="s">
        <v>220</v>
      </c>
      <c r="F65" s="36" t="s">
        <v>224</v>
      </c>
      <c r="G65" s="36" t="s">
        <v>223</v>
      </c>
      <c r="H65" s="36" t="s">
        <v>65</v>
      </c>
      <c r="I65" s="37">
        <v>0.29166666666666669</v>
      </c>
      <c r="J65" s="37">
        <v>0.66666666666666663</v>
      </c>
      <c r="K65" s="37">
        <v>8.3333333333333329E-2</v>
      </c>
      <c r="L65" s="37">
        <v>2.7916666666666665</v>
      </c>
      <c r="M65" s="37">
        <v>0.33333333333333331</v>
      </c>
      <c r="N65" s="33"/>
    </row>
    <row r="66" spans="2:14">
      <c r="B66" s="36" t="s">
        <v>68</v>
      </c>
      <c r="C66" s="36" t="s">
        <v>184</v>
      </c>
      <c r="D66" s="36" t="s">
        <v>109</v>
      </c>
      <c r="E66" s="36" t="s">
        <v>218</v>
      </c>
      <c r="F66" s="36" t="s">
        <v>223</v>
      </c>
      <c r="G66" s="36" t="s">
        <v>212</v>
      </c>
      <c r="H66" s="36" t="s">
        <v>65</v>
      </c>
      <c r="I66" s="37">
        <v>0.29166666666666669</v>
      </c>
      <c r="J66" s="37">
        <v>0.66666666666666663</v>
      </c>
      <c r="K66" s="37">
        <v>8.3333333333333329E-2</v>
      </c>
      <c r="L66" s="37">
        <v>2.7916666666666665</v>
      </c>
      <c r="M66" s="37">
        <v>0.33333333333333331</v>
      </c>
      <c r="N66" s="33"/>
    </row>
    <row r="67" spans="2:14">
      <c r="B67" s="36" t="s">
        <v>69</v>
      </c>
      <c r="C67" s="36" t="s">
        <v>185</v>
      </c>
      <c r="D67" s="36" t="s">
        <v>110</v>
      </c>
      <c r="E67" s="36" t="s">
        <v>228</v>
      </c>
      <c r="F67" s="36" t="s">
        <v>224</v>
      </c>
      <c r="G67" s="36" t="s">
        <v>219</v>
      </c>
      <c r="H67" s="36" t="s">
        <v>65</v>
      </c>
      <c r="I67" s="37">
        <v>0.29166666666666669</v>
      </c>
      <c r="J67" s="37">
        <v>0.66666666666666663</v>
      </c>
      <c r="K67" s="37">
        <v>8.3333333333333329E-2</v>
      </c>
      <c r="L67" s="37">
        <v>2.7916666666666665</v>
      </c>
      <c r="M67" s="37">
        <v>0.33333333333333331</v>
      </c>
      <c r="N67" s="33"/>
    </row>
    <row r="68" spans="2:14">
      <c r="B68" s="36" t="s">
        <v>70</v>
      </c>
      <c r="C68" s="36" t="s">
        <v>186</v>
      </c>
      <c r="D68" s="36" t="s">
        <v>111</v>
      </c>
      <c r="E68" s="36" t="s">
        <v>230</v>
      </c>
      <c r="F68" s="36" t="s">
        <v>222</v>
      </c>
      <c r="G68" s="36" t="s">
        <v>219</v>
      </c>
      <c r="H68" s="36" t="s">
        <v>65</v>
      </c>
      <c r="I68" s="37">
        <v>0.29166666666666669</v>
      </c>
      <c r="J68" s="37">
        <v>0.66666666666666663</v>
      </c>
      <c r="K68" s="37">
        <v>8.3333333333333329E-2</v>
      </c>
      <c r="L68" s="37">
        <v>2.7916666666666665</v>
      </c>
      <c r="M68" s="37">
        <v>0.33333333333333331</v>
      </c>
      <c r="N68" s="33"/>
    </row>
  </sheetData>
  <mergeCells count="1">
    <mergeCell ref="D1:L1"/>
  </mergeCells>
  <phoneticPr fontId="1" type="noConversion"/>
  <conditionalFormatting sqref="B5:N68">
    <cfRule type="expression" dxfId="11" priority="2">
      <formula>MOD(ROW(B5),2)=0</formula>
    </cfRule>
    <cfRule type="expression" priority="1">
      <formula>MOD(ROW(B4),2)=0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首页</vt:lpstr>
      <vt:lpstr>种植记录</vt:lpstr>
      <vt:lpstr>种植统计</vt:lpstr>
      <vt:lpstr>收获统计</vt:lpstr>
      <vt:lpstr>平均统计</vt:lpstr>
      <vt:lpstr>分解记录</vt:lpstr>
      <vt:lpstr>分解统计</vt:lpstr>
      <vt:lpstr>种子统计</vt:lpstr>
      <vt:lpstr>比例统计</vt:lpstr>
      <vt:lpstr>数据分析</vt:lpstr>
      <vt:lpstr>数据结构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XiaoJueSe</dc:creator>
  <cp:lastModifiedBy>XiaoJueSe</cp:lastModifiedBy>
  <dcterms:created xsi:type="dcterms:W3CDTF">2020-07-29T06:05:50Z</dcterms:created>
  <dcterms:modified xsi:type="dcterms:W3CDTF">2021-07-13T05:10:01Z</dcterms:modified>
</cp:coreProperties>
</file>