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F792076-0892-4A28-8003-F5A81FFB949E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7" i="1" l="1"/>
  <c r="G80" i="1"/>
  <c r="H76" i="1"/>
  <c r="H71" i="1"/>
  <c r="H72" i="1"/>
  <c r="H69" i="1"/>
  <c r="H68" i="1"/>
  <c r="H67" i="1"/>
  <c r="H64" i="1"/>
  <c r="I64" i="1" s="1"/>
  <c r="H62" i="1"/>
  <c r="I62" i="1" s="1"/>
  <c r="I76" i="1"/>
  <c r="G64" i="1"/>
  <c r="J64" i="1"/>
  <c r="K64" i="1" s="1"/>
  <c r="H77" i="1"/>
  <c r="J77" i="1" s="1"/>
  <c r="I77" i="1"/>
  <c r="K77" i="1"/>
  <c r="K62" i="1"/>
  <c r="J62" i="1"/>
  <c r="I85" i="1" l="1"/>
  <c r="J85" i="1" s="1"/>
  <c r="K85" i="1"/>
  <c r="I84" i="1"/>
  <c r="J84" i="1" s="1"/>
  <c r="K84" i="1"/>
  <c r="G91" i="1"/>
  <c r="G92" i="1"/>
  <c r="G93" i="1"/>
  <c r="G94" i="1"/>
  <c r="G95" i="1"/>
  <c r="G96" i="1"/>
  <c r="G97" i="1"/>
  <c r="G98" i="1"/>
  <c r="G99" i="1"/>
  <c r="G90" i="1"/>
  <c r="H85" i="1"/>
  <c r="H84" i="1"/>
  <c r="G85" i="1"/>
  <c r="G84" i="1"/>
  <c r="J72" i="1"/>
  <c r="K72" i="1" s="1"/>
  <c r="G72" i="1"/>
  <c r="J71" i="1"/>
  <c r="K71" i="1" s="1"/>
  <c r="G71" i="1"/>
  <c r="J69" i="1"/>
  <c r="K69" i="1" s="1"/>
  <c r="G69" i="1"/>
  <c r="G62" i="1"/>
  <c r="I69" i="1" l="1"/>
  <c r="I72" i="1"/>
  <c r="I71" i="1"/>
  <c r="K80" i="1" l="1"/>
  <c r="K81" i="1"/>
  <c r="K82" i="1"/>
  <c r="K76" i="1"/>
  <c r="J67" i="1"/>
  <c r="K67" i="1" s="1"/>
  <c r="J68" i="1"/>
  <c r="K68" i="1" s="1"/>
  <c r="I80" i="1"/>
  <c r="I81" i="1"/>
  <c r="I82" i="1"/>
  <c r="H80" i="1"/>
  <c r="G81" i="1"/>
  <c r="H81" i="1" s="1"/>
  <c r="G82" i="1"/>
  <c r="H82" i="1" s="1"/>
  <c r="G76" i="1"/>
  <c r="G67" i="1"/>
  <c r="G68" i="1"/>
  <c r="J82" i="1" l="1"/>
  <c r="I68" i="1"/>
  <c r="I67" i="1"/>
  <c r="J81" i="1"/>
  <c r="J80" i="1"/>
  <c r="J76" i="1"/>
</calcChain>
</file>

<file path=xl/sharedStrings.xml><?xml version="1.0" encoding="utf-8"?>
<sst xmlns="http://schemas.openxmlformats.org/spreadsheetml/2006/main" count="25" uniqueCount="18">
  <si>
    <t>P1</t>
    <phoneticPr fontId="3" type="noConversion"/>
  </si>
  <si>
    <t>PII</t>
    <phoneticPr fontId="3" type="noConversion"/>
  </si>
  <si>
    <t>n</t>
    <phoneticPr fontId="3" type="noConversion"/>
  </si>
  <si>
    <t>PI</t>
    <phoneticPr fontId="3" type="noConversion"/>
  </si>
  <si>
    <t>U</t>
    <phoneticPr fontId="3" type="noConversion"/>
  </si>
  <si>
    <t>P2</t>
    <phoneticPr fontId="3" type="noConversion"/>
  </si>
  <si>
    <t>T</t>
    <phoneticPr fontId="3" type="noConversion"/>
  </si>
  <si>
    <t>降压调速数据</t>
    <phoneticPr fontId="3" type="noConversion"/>
  </si>
  <si>
    <t>f</t>
    <phoneticPr fontId="3" type="noConversion"/>
  </si>
  <si>
    <t>变频调速数据</t>
    <phoneticPr fontId="3" type="noConversion"/>
  </si>
  <si>
    <t>s</t>
    <phoneticPr fontId="3" type="noConversion"/>
  </si>
  <si>
    <t>n0</t>
    <phoneticPr fontId="3" type="noConversion"/>
  </si>
  <si>
    <t>η</t>
    <phoneticPr fontId="3" type="noConversion"/>
  </si>
  <si>
    <t>PΩ</t>
    <phoneticPr fontId="3" type="noConversion"/>
  </si>
  <si>
    <t>sPe</t>
    <phoneticPr fontId="3" type="noConversion"/>
  </si>
  <si>
    <t>Pin</t>
    <phoneticPr fontId="3" type="noConversion"/>
  </si>
  <si>
    <t>P0</t>
    <phoneticPr fontId="3" type="noConversion"/>
  </si>
  <si>
    <t>Pm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</si>
</sst>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_ "/>
    <numFmt numFmtId="178" formatCode="0.0000_);[Red]\(0.0000\)"/>
    <numFmt numFmtId="179" formatCode="0.00_ "/>
    <numFmt numFmtId="180" formatCode="0.000_);[Red]\(0.000\)"/>
    <numFmt numFmtId="181" formatCode="0.00_);[Red]\(0.00\)"/>
  </numFmts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trike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77" fontId="0" fillId="0" borderId="4" xfId="0" applyNumberFormat="1" applyBorder="1"/>
    <xf numFmtId="177" fontId="0" fillId="0" borderId="0" xfId="0" applyNumberFormat="1" applyBorder="1"/>
    <xf numFmtId="176" fontId="0" fillId="0" borderId="0" xfId="0" applyNumberFormat="1" applyBorder="1"/>
    <xf numFmtId="0" fontId="0" fillId="0" borderId="0" xfId="0" applyNumberFormat="1" applyBorder="1"/>
    <xf numFmtId="0" fontId="0" fillId="0" borderId="0" xfId="0" applyBorder="1"/>
    <xf numFmtId="178" fontId="0" fillId="0" borderId="0" xfId="0" applyNumberFormat="1" applyBorder="1"/>
    <xf numFmtId="0" fontId="0" fillId="0" borderId="5" xfId="0" applyBorder="1"/>
    <xf numFmtId="177" fontId="0" fillId="0" borderId="6" xfId="0" applyNumberFormat="1" applyBorder="1"/>
    <xf numFmtId="177" fontId="0" fillId="0" borderId="7" xfId="0" applyNumberFormat="1" applyBorder="1"/>
    <xf numFmtId="176" fontId="0" fillId="0" borderId="7" xfId="0" applyNumberFormat="1" applyBorder="1"/>
    <xf numFmtId="0" fontId="0" fillId="0" borderId="7" xfId="0" applyNumberFormat="1" applyBorder="1"/>
    <xf numFmtId="0" fontId="0" fillId="0" borderId="7" xfId="0" applyBorder="1"/>
    <xf numFmtId="178" fontId="0" fillId="0" borderId="7" xfId="0" applyNumberFormat="1" applyBorder="1"/>
    <xf numFmtId="0" fontId="0" fillId="0" borderId="8" xfId="0" applyBorder="1"/>
    <xf numFmtId="0" fontId="0" fillId="0" borderId="0" xfId="0" applyAlignment="1">
      <alignment horizontal="center" vertical="center"/>
    </xf>
    <xf numFmtId="179" fontId="0" fillId="0" borderId="4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1" fontId="0" fillId="0" borderId="5" xfId="0" applyNumberFormat="1" applyBorder="1" applyAlignment="1">
      <alignment horizontal="center"/>
    </xf>
    <xf numFmtId="179" fontId="0" fillId="0" borderId="6" xfId="0" applyNumberFormat="1" applyBorder="1" applyAlignment="1">
      <alignment horizontal="center"/>
    </xf>
    <xf numFmtId="179" fontId="0" fillId="0" borderId="7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4" xfId="0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4" xfId="0" applyNumberFormat="1" applyBorder="1"/>
    <xf numFmtId="0" fontId="0" fillId="0" borderId="6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79" fontId="0" fillId="0" borderId="17" xfId="0" applyNumberFormat="1" applyBorder="1" applyAlignment="1">
      <alignment horizontal="center"/>
    </xf>
    <xf numFmtId="179" fontId="0" fillId="0" borderId="18" xfId="0" applyNumberFormat="1" applyBorder="1" applyAlignment="1">
      <alignment horizontal="center"/>
    </xf>
    <xf numFmtId="179" fontId="0" fillId="0" borderId="15" xfId="0" applyNumberFormat="1" applyBorder="1"/>
    <xf numFmtId="179" fontId="2" fillId="3" borderId="4" xfId="2" applyNumberFormat="1" applyBorder="1" applyAlignment="1">
      <alignment horizontal="center" vertical="center"/>
    </xf>
    <xf numFmtId="179" fontId="2" fillId="3" borderId="0" xfId="2" applyNumberFormat="1" applyBorder="1" applyAlignment="1">
      <alignment horizontal="center" vertical="center"/>
    </xf>
    <xf numFmtId="0" fontId="2" fillId="3" borderId="0" xfId="2" applyAlignment="1">
      <alignment vertical="center"/>
    </xf>
    <xf numFmtId="180" fontId="2" fillId="3" borderId="0" xfId="2" applyNumberFormat="1" applyBorder="1" applyAlignment="1">
      <alignment horizontal="center" vertical="center"/>
    </xf>
    <xf numFmtId="0" fontId="2" fillId="3" borderId="0" xfId="2" applyNumberFormat="1" applyBorder="1" applyAlignment="1">
      <alignment horizontal="center" vertical="center"/>
    </xf>
    <xf numFmtId="181" fontId="2" fillId="3" borderId="5" xfId="2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0" fontId="4" fillId="0" borderId="16" xfId="0" applyFont="1" applyFill="1" applyBorder="1"/>
    <xf numFmtId="0" fontId="0" fillId="0" borderId="19" xfId="0" applyBorder="1"/>
    <xf numFmtId="0" fontId="0" fillId="0" borderId="20" xfId="0" applyBorder="1"/>
    <xf numFmtId="0" fontId="1" fillId="2" borderId="4" xfId="1" applyBorder="1" applyAlignment="1"/>
    <xf numFmtId="0" fontId="1" fillId="2" borderId="0" xfId="1" applyBorder="1" applyAlignment="1"/>
    <xf numFmtId="176" fontId="1" fillId="2" borderId="0" xfId="1" applyNumberFormat="1" applyBorder="1" applyAlignment="1"/>
    <xf numFmtId="177" fontId="1" fillId="2" borderId="0" xfId="1" applyNumberFormat="1" applyBorder="1" applyAlignment="1"/>
    <xf numFmtId="176" fontId="1" fillId="2" borderId="17" xfId="1" applyNumberFormat="1" applyBorder="1" applyAlignment="1"/>
    <xf numFmtId="0" fontId="1" fillId="2" borderId="6" xfId="1" applyBorder="1" applyAlignment="1"/>
    <xf numFmtId="0" fontId="1" fillId="2" borderId="7" xfId="1" applyBorder="1" applyAlignment="1"/>
    <xf numFmtId="176" fontId="1" fillId="2" borderId="7" xfId="1" applyNumberFormat="1" applyBorder="1" applyAlignment="1"/>
    <xf numFmtId="177" fontId="1" fillId="2" borderId="7" xfId="1" applyNumberFormat="1" applyBorder="1" applyAlignment="1"/>
    <xf numFmtId="176" fontId="1" fillId="2" borderId="18" xfId="1" applyNumberFormat="1" applyBorder="1" applyAlignment="1"/>
    <xf numFmtId="179" fontId="5" fillId="0" borderId="4" xfId="0" applyNumberFormat="1" applyFont="1" applyBorder="1" applyAlignment="1">
      <alignment horizontal="center"/>
    </xf>
    <xf numFmtId="179" fontId="5" fillId="0" borderId="0" xfId="0" applyNumberFormat="1" applyFont="1" applyBorder="1" applyAlignment="1">
      <alignment horizontal="center"/>
    </xf>
    <xf numFmtId="180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81" fontId="5" fillId="0" borderId="5" xfId="0" applyNumberFormat="1" applyFon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76" fontId="0" fillId="0" borderId="12" xfId="0" applyNumberFormat="1" applyBorder="1"/>
    <xf numFmtId="179" fontId="0" fillId="0" borderId="0" xfId="0" applyNumberFormat="1" applyBorder="1"/>
    <xf numFmtId="179" fontId="0" fillId="0" borderId="13" xfId="0" applyNumberFormat="1" applyBorder="1"/>
    <xf numFmtId="176" fontId="0" fillId="0" borderId="15" xfId="0" applyNumberFormat="1" applyBorder="1"/>
    <xf numFmtId="179" fontId="0" fillId="0" borderId="0" xfId="0" applyNumberFormat="1" applyFill="1" applyBorder="1"/>
    <xf numFmtId="0" fontId="0" fillId="0" borderId="16" xfId="0" applyBorder="1" applyAlignment="1">
      <alignment horizontal="center" vertical="center"/>
    </xf>
    <xf numFmtId="179" fontId="0" fillId="0" borderId="17" xfId="0" applyNumberFormat="1" applyFill="1" applyBorder="1" applyAlignment="1">
      <alignment horizontal="center" vertical="center"/>
    </xf>
    <xf numFmtId="179" fontId="0" fillId="0" borderId="18" xfId="0" applyNumberForma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5" fillId="0" borderId="4" xfId="0" applyNumberFormat="1" applyFont="1" applyBorder="1"/>
    <xf numFmtId="177" fontId="5" fillId="0" borderId="0" xfId="0" applyNumberFormat="1" applyFont="1" applyBorder="1"/>
    <xf numFmtId="176" fontId="5" fillId="0" borderId="0" xfId="0" applyNumberFormat="1" applyFont="1" applyBorder="1"/>
    <xf numFmtId="0" fontId="5" fillId="0" borderId="0" xfId="0" applyNumberFormat="1" applyFont="1" applyBorder="1"/>
    <xf numFmtId="0" fontId="5" fillId="0" borderId="5" xfId="0" applyFont="1" applyBorder="1"/>
    <xf numFmtId="0" fontId="5" fillId="0" borderId="4" xfId="0" applyNumberFormat="1" applyFont="1" applyBorder="1"/>
    <xf numFmtId="178" fontId="5" fillId="0" borderId="0" xfId="0" applyNumberFormat="1" applyFont="1" applyBorder="1"/>
    <xf numFmtId="0" fontId="5" fillId="0" borderId="0" xfId="0" applyFont="1" applyBorder="1"/>
    <xf numFmtId="0" fontId="5" fillId="0" borderId="4" xfId="0" applyFont="1" applyBorder="1"/>
    <xf numFmtId="176" fontId="5" fillId="0" borderId="17" xfId="0" applyNumberFormat="1" applyFont="1" applyBorder="1"/>
    <xf numFmtId="0" fontId="0" fillId="0" borderId="0" xfId="0" applyBorder="1" applyAlignment="1">
      <alignment horizontal="center" vertical="center"/>
    </xf>
    <xf numFmtId="177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/>
    <xf numFmtId="179" fontId="0" fillId="0" borderId="22" xfId="0" applyNumberFormat="1" applyBorder="1"/>
    <xf numFmtId="179" fontId="0" fillId="0" borderId="24" xfId="0" applyNumberFormat="1" applyBorder="1"/>
    <xf numFmtId="0" fontId="0" fillId="0" borderId="25" xfId="0" applyBorder="1"/>
    <xf numFmtId="0" fontId="0" fillId="0" borderId="17" xfId="0" applyFill="1" applyBorder="1"/>
    <xf numFmtId="179" fontId="0" fillId="0" borderId="4" xfId="0" applyNumberFormat="1" applyFill="1" applyBorder="1" applyAlignment="1">
      <alignment horizontal="center" vertical="center"/>
    </xf>
    <xf numFmtId="0" fontId="0" fillId="0" borderId="12" xfId="0" applyFill="1" applyBorder="1"/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sPe(P</a:t>
            </a:r>
            <a:r>
              <a:rPr lang="en-US" altLang="zh-CN" baseline="-25000"/>
              <a:t>2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降压调速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80"/>
            <c:backward val="50"/>
            <c:dispRSqr val="0"/>
            <c:dispEq val="0"/>
          </c:trendline>
          <c:xVal>
            <c:numRef>
              <c:f>Sheet1!$F$62:$F$72</c:f>
              <c:numCache>
                <c:formatCode>General</c:formatCode>
                <c:ptCount val="11"/>
                <c:pt idx="0">
                  <c:v>1833.3</c:v>
                </c:pt>
                <c:pt idx="2">
                  <c:v>1406.1</c:v>
                </c:pt>
                <c:pt idx="5">
                  <c:v>1037.9000000000001</c:v>
                </c:pt>
                <c:pt idx="6">
                  <c:v>939.2</c:v>
                </c:pt>
                <c:pt idx="7">
                  <c:v>806.3</c:v>
                </c:pt>
                <c:pt idx="9">
                  <c:v>591.6</c:v>
                </c:pt>
                <c:pt idx="10">
                  <c:v>201.9</c:v>
                </c:pt>
              </c:numCache>
            </c:numRef>
          </c:xVal>
          <c:yVal>
            <c:numRef>
              <c:f>Sheet1!$I$62:$I$72</c:f>
              <c:numCache>
                <c:formatCode>0.00_ </c:formatCode>
                <c:ptCount val="11"/>
                <c:pt idx="0">
                  <c:v>55.182559736336046</c:v>
                </c:pt>
                <c:pt idx="2">
                  <c:v>74.531578947368416</c:v>
                </c:pt>
                <c:pt idx="5">
                  <c:v>81.870718033493887</c:v>
                </c:pt>
                <c:pt idx="6">
                  <c:v>83.586885245901712</c:v>
                </c:pt>
                <c:pt idx="7">
                  <c:v>84.560800470865189</c:v>
                </c:pt>
                <c:pt idx="9">
                  <c:v>89.047482014388535</c:v>
                </c:pt>
                <c:pt idx="10">
                  <c:v>103.83457832522102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6-40B2-AE20-491CBE87ADCA}"/>
            </c:ext>
          </c:extLst>
        </c:ser>
        <c:ser>
          <c:idx val="1"/>
          <c:order val="1"/>
          <c:tx>
            <c:v>变频调速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50"/>
            <c:backward val="50"/>
            <c:dispRSqr val="0"/>
            <c:dispEq val="0"/>
          </c:trendline>
          <c:xVal>
            <c:numRef>
              <c:f>Sheet1!$F$76:$F$85</c:f>
              <c:numCache>
                <c:formatCode>General</c:formatCode>
                <c:ptCount val="10"/>
                <c:pt idx="0">
                  <c:v>1607.9</c:v>
                </c:pt>
                <c:pt idx="1">
                  <c:v>1409.9</c:v>
                </c:pt>
                <c:pt idx="4">
                  <c:v>1037.5999999999999</c:v>
                </c:pt>
                <c:pt idx="5">
                  <c:v>937</c:v>
                </c:pt>
                <c:pt idx="6">
                  <c:v>806.7</c:v>
                </c:pt>
                <c:pt idx="8">
                  <c:v>590.9</c:v>
                </c:pt>
                <c:pt idx="9">
                  <c:v>197.7</c:v>
                </c:pt>
              </c:numCache>
            </c:numRef>
          </c:xVal>
          <c:yVal>
            <c:numRef>
              <c:f>Sheet1!$J$76:$J$85</c:f>
              <c:numCache>
                <c:formatCode>0.00_ </c:formatCode>
                <c:ptCount val="10"/>
                <c:pt idx="0">
                  <c:v>73.751716423128059</c:v>
                </c:pt>
                <c:pt idx="1">
                  <c:v>55.289728478215117</c:v>
                </c:pt>
                <c:pt idx="4">
                  <c:v>26.67273900882163</c:v>
                </c:pt>
                <c:pt idx="5">
                  <c:v>21.116050097733989</c:v>
                </c:pt>
                <c:pt idx="6">
                  <c:v>14.850179631937799</c:v>
                </c:pt>
                <c:pt idx="8">
                  <c:v>7.666180290297854</c:v>
                </c:pt>
                <c:pt idx="9">
                  <c:v>1.2600397812033628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6-40B2-AE20-491CBE87A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35232"/>
        <c:axId val="278235792"/>
      </c:scatterChart>
      <c:valAx>
        <c:axId val="27823523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235792"/>
        <c:crosses val="autoZero"/>
        <c:crossBetween val="midCat"/>
      </c:valAx>
      <c:valAx>
        <c:axId val="278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2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645057275183945"/>
          <c:y val="0.15991704658019892"/>
          <c:w val="0.11905272936781777"/>
          <c:h val="0.13278516819027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>
                <a:ea typeface="宋体" panose="02010600030101010101" pitchFamily="2" charset="-122"/>
              </a:rPr>
              <a:t>η</a:t>
            </a:r>
            <a:r>
              <a:rPr lang="en-US" altLang="zh-CN">
                <a:ea typeface="宋体" panose="02010600030101010101" pitchFamily="2" charset="-122"/>
              </a:rPr>
              <a:t>(P</a:t>
            </a:r>
            <a:r>
              <a:rPr lang="en-US" altLang="zh-CN" baseline="-25000">
                <a:ea typeface="宋体" panose="02010600030101010101" pitchFamily="2" charset="-122"/>
              </a:rPr>
              <a:t>2</a:t>
            </a:r>
            <a:r>
              <a:rPr lang="en-US" altLang="zh-CN">
                <a:ea typeface="宋体" panose="02010600030101010101" pitchFamily="2" charset="-122"/>
              </a:rPr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降压调速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"/>
            <c:backward val="100"/>
            <c:dispRSqr val="0"/>
            <c:dispEq val="0"/>
          </c:trendline>
          <c:xVal>
            <c:numRef>
              <c:f>Sheet1!$F$62:$F$72</c:f>
              <c:numCache>
                <c:formatCode>General</c:formatCode>
                <c:ptCount val="11"/>
                <c:pt idx="0">
                  <c:v>1833.3</c:v>
                </c:pt>
                <c:pt idx="2">
                  <c:v>1406.1</c:v>
                </c:pt>
                <c:pt idx="5">
                  <c:v>1037.9000000000001</c:v>
                </c:pt>
                <c:pt idx="6">
                  <c:v>939.2</c:v>
                </c:pt>
                <c:pt idx="7">
                  <c:v>806.3</c:v>
                </c:pt>
                <c:pt idx="9">
                  <c:v>591.6</c:v>
                </c:pt>
                <c:pt idx="10">
                  <c:v>201.9</c:v>
                </c:pt>
              </c:numCache>
            </c:numRef>
          </c:xVal>
          <c:yVal>
            <c:numRef>
              <c:f>Sheet1!$K$62:$K$72</c:f>
              <c:numCache>
                <c:formatCode>General</c:formatCode>
                <c:ptCount val="11"/>
                <c:pt idx="0">
                  <c:v>0.80940397350993376</c:v>
                </c:pt>
                <c:pt idx="2">
                  <c:v>0.77943458980044344</c:v>
                </c:pt>
                <c:pt idx="5">
                  <c:v>0.73557760453579024</c:v>
                </c:pt>
                <c:pt idx="6">
                  <c:v>0.7202453987730062</c:v>
                </c:pt>
                <c:pt idx="7">
                  <c:v>0.68388464800678539</c:v>
                </c:pt>
                <c:pt idx="9">
                  <c:v>0.61560874089490114</c:v>
                </c:pt>
                <c:pt idx="10">
                  <c:v>0.35235602094240837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C-4DE1-904B-B7DE83BD1039}"/>
            </c:ext>
          </c:extLst>
        </c:ser>
        <c:ser>
          <c:idx val="1"/>
          <c:order val="1"/>
          <c:tx>
            <c:v>变频调速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00"/>
            <c:backward val="100"/>
            <c:dispRSqr val="0"/>
            <c:dispEq val="0"/>
          </c:trendline>
          <c:xVal>
            <c:numRef>
              <c:f>Sheet1!$F$76:$F$85</c:f>
              <c:numCache>
                <c:formatCode>General</c:formatCode>
                <c:ptCount val="10"/>
                <c:pt idx="0">
                  <c:v>1607.9</c:v>
                </c:pt>
                <c:pt idx="1">
                  <c:v>1409.9</c:v>
                </c:pt>
                <c:pt idx="4">
                  <c:v>1037.5999999999999</c:v>
                </c:pt>
                <c:pt idx="5">
                  <c:v>937</c:v>
                </c:pt>
                <c:pt idx="6">
                  <c:v>806.7</c:v>
                </c:pt>
                <c:pt idx="8">
                  <c:v>590.9</c:v>
                </c:pt>
                <c:pt idx="9">
                  <c:v>197.7</c:v>
                </c:pt>
              </c:numCache>
            </c:numRef>
          </c:xVal>
          <c:yVal>
            <c:numRef>
              <c:f>Sheet1!$K$76:$K$85</c:f>
              <c:numCache>
                <c:formatCode>General</c:formatCode>
                <c:ptCount val="10"/>
                <c:pt idx="0">
                  <c:v>0.79836146971201594</c:v>
                </c:pt>
                <c:pt idx="1">
                  <c:v>0.7961038961038962</c:v>
                </c:pt>
                <c:pt idx="4">
                  <c:v>0.7926661573720396</c:v>
                </c:pt>
                <c:pt idx="5">
                  <c:v>0.77759336099585064</c:v>
                </c:pt>
                <c:pt idx="6">
                  <c:v>0.77418426103646842</c:v>
                </c:pt>
                <c:pt idx="8">
                  <c:v>0.72592137592137584</c:v>
                </c:pt>
                <c:pt idx="9">
                  <c:v>0.44931818181818178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C-4DE1-904B-B7DE83BD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238592"/>
        <c:axId val="278239152"/>
      </c:scatterChart>
      <c:valAx>
        <c:axId val="27823859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239152"/>
        <c:crosses val="autoZero"/>
        <c:crossBetween val="midCat"/>
      </c:valAx>
      <c:valAx>
        <c:axId val="27823915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2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681487267468538"/>
          <c:y val="0.14085659097779302"/>
          <c:w val="0.1195730595115309"/>
          <c:h val="0.13161000784818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280614</xdr:colOff>
      <xdr:row>45</xdr:row>
      <xdr:rowOff>166979</xdr:rowOff>
    </xdr:from>
    <xdr:to>
      <xdr:col>21</xdr:col>
      <xdr:colOff>290555</xdr:colOff>
      <xdr:row>67</xdr:row>
      <xdr:rowOff>37107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477078</xdr:colOff>
      <xdr:row>74</xdr:row>
      <xdr:rowOff>89451</xdr:rowOff>
    </xdr:from>
    <xdr:to>
      <xdr:col>20</xdr:col>
      <xdr:colOff>33130</xdr:colOff>
      <xdr:row>97</xdr:row>
      <xdr:rowOff>74543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"/>
  <sheetViews>
    <sheetView tabSelected="1" topLeftCell="B47" zoomScaleNormal="100" workbookViewId="0">
      <selection activeCell="G77" sqref="G77"/>
    </sheetView>
  </sheetViews>
  <sheetFormatPr defaultRowHeight="14.4" x14ac:dyDescent="0.25"/>
  <cols>
    <col min="8" max="10" width="9.44140625" bestFit="1" customWidth="1"/>
    <col min="13" max="13" width="9.44140625" bestFit="1" customWidth="1"/>
    <col min="16" max="16" width="12.21875" customWidth="1"/>
    <col min="19" max="19" width="9.88671875" customWidth="1"/>
  </cols>
  <sheetData>
    <row r="1" spans="1:17" x14ac:dyDescent="0.25">
      <c r="A1" s="114"/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6"/>
      <c r="M1" s="115"/>
      <c r="N1" s="115"/>
      <c r="O1" s="116"/>
    </row>
    <row r="2" spans="1:17" x14ac:dyDescent="0.25">
      <c r="A2" s="117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  <c r="M2" s="123"/>
      <c r="N2" s="123"/>
      <c r="O2" s="119"/>
    </row>
    <row r="3" spans="1:17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119"/>
      <c r="M3" s="123"/>
      <c r="N3" s="123"/>
      <c r="O3" s="119"/>
    </row>
    <row r="4" spans="1:17" x14ac:dyDescent="0.25">
      <c r="A4" s="5"/>
      <c r="B4" s="6"/>
      <c r="C4" s="6"/>
      <c r="D4" s="6"/>
      <c r="E4" s="7"/>
      <c r="F4" s="7"/>
      <c r="G4" s="7"/>
      <c r="H4" s="7"/>
      <c r="I4" s="7"/>
      <c r="J4" s="7"/>
      <c r="K4" s="7"/>
      <c r="L4" s="11"/>
      <c r="M4" s="10"/>
      <c r="N4" s="10"/>
      <c r="O4" s="11"/>
    </row>
    <row r="5" spans="1:17" x14ac:dyDescent="0.25">
      <c r="A5" s="5"/>
      <c r="B5" s="6"/>
      <c r="C5" s="6"/>
      <c r="D5" s="6"/>
      <c r="E5" s="7"/>
      <c r="F5" s="7"/>
      <c r="G5" s="7"/>
      <c r="H5" s="7"/>
      <c r="I5" s="7"/>
      <c r="J5" s="7"/>
      <c r="K5" s="7"/>
      <c r="L5" s="11"/>
      <c r="M5" s="10"/>
      <c r="N5" s="10"/>
      <c r="O5" s="11"/>
    </row>
    <row r="6" spans="1:17" x14ac:dyDescent="0.25">
      <c r="A6" s="5"/>
      <c r="B6" s="6"/>
      <c r="C6" s="6"/>
      <c r="D6" s="6"/>
      <c r="E6" s="7"/>
      <c r="F6" s="7"/>
      <c r="G6" s="7"/>
      <c r="H6" s="7"/>
      <c r="I6" s="7"/>
      <c r="J6" s="7"/>
      <c r="K6" s="7"/>
      <c r="L6" s="11"/>
      <c r="M6" s="10"/>
      <c r="N6" s="10"/>
      <c r="O6" s="11"/>
    </row>
    <row r="7" spans="1:17" x14ac:dyDescent="0.25">
      <c r="A7" s="5"/>
      <c r="B7" s="6"/>
      <c r="C7" s="6"/>
      <c r="D7" s="6"/>
      <c r="E7" s="7"/>
      <c r="F7" s="7"/>
      <c r="G7" s="7"/>
      <c r="H7" s="7"/>
      <c r="I7" s="7"/>
      <c r="J7" s="7"/>
      <c r="K7" s="7"/>
      <c r="L7" s="11"/>
      <c r="M7" s="10"/>
      <c r="N7" s="10"/>
      <c r="O7" s="11"/>
    </row>
    <row r="8" spans="1:17" x14ac:dyDescent="0.25">
      <c r="A8" s="5"/>
      <c r="B8" s="6"/>
      <c r="C8" s="6"/>
      <c r="D8" s="6"/>
      <c r="E8" s="7"/>
      <c r="F8" s="7"/>
      <c r="G8" s="7"/>
      <c r="H8" s="7"/>
      <c r="I8" s="7"/>
      <c r="J8" s="7"/>
      <c r="K8" s="7"/>
      <c r="L8" s="11"/>
      <c r="M8" s="10"/>
      <c r="N8" s="10"/>
      <c r="O8" s="11"/>
    </row>
    <row r="9" spans="1:17" x14ac:dyDescent="0.25">
      <c r="A9" s="5"/>
      <c r="B9" s="6"/>
      <c r="C9" s="6"/>
      <c r="D9" s="6"/>
      <c r="E9" s="7"/>
      <c r="F9" s="7"/>
      <c r="G9" s="7"/>
      <c r="H9" s="7"/>
      <c r="I9" s="7"/>
      <c r="J9" s="7"/>
      <c r="K9" s="7"/>
      <c r="L9" s="11"/>
      <c r="M9" s="10"/>
      <c r="N9" s="10"/>
      <c r="O9" s="11"/>
    </row>
    <row r="10" spans="1:17" x14ac:dyDescent="0.25">
      <c r="A10" s="5"/>
      <c r="B10" s="6"/>
      <c r="C10" s="6"/>
      <c r="D10" s="6"/>
      <c r="E10" s="7"/>
      <c r="F10" s="7"/>
      <c r="G10" s="7"/>
      <c r="H10" s="7"/>
      <c r="I10" s="7"/>
      <c r="J10" s="7"/>
      <c r="K10" s="7"/>
      <c r="L10" s="11"/>
      <c r="M10" s="10"/>
      <c r="N10" s="10"/>
      <c r="O10" s="11"/>
    </row>
    <row r="11" spans="1:17" ht="15" thickBot="1" x14ac:dyDescent="0.3">
      <c r="A11" s="12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8"/>
      <c r="M11" s="17"/>
      <c r="N11" s="17"/>
      <c r="O11" s="18"/>
    </row>
    <row r="12" spans="1:17" ht="15" thickBot="1" x14ac:dyDescent="0.3"/>
    <row r="13" spans="1:17" ht="15" thickBot="1" x14ac:dyDescent="0.3">
      <c r="A13" s="114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6"/>
      <c r="M13" s="115"/>
      <c r="N13" s="115"/>
      <c r="O13" s="116"/>
    </row>
    <row r="14" spans="1:17" ht="15" thickTop="1" x14ac:dyDescent="0.25">
      <c r="A14" s="117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9"/>
      <c r="M14" s="123"/>
      <c r="N14" s="123"/>
      <c r="O14" s="123"/>
      <c r="P14" s="112"/>
      <c r="Q14" s="112"/>
    </row>
    <row r="15" spans="1:17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119"/>
      <c r="M15" s="123"/>
      <c r="N15" s="123"/>
      <c r="O15" s="123"/>
      <c r="P15" s="113"/>
      <c r="Q15" s="113"/>
    </row>
    <row r="16" spans="1:17" x14ac:dyDescent="0.25">
      <c r="A16" s="5"/>
      <c r="B16" s="6"/>
      <c r="C16" s="6"/>
      <c r="D16" s="6"/>
      <c r="E16" s="7"/>
      <c r="F16" s="7"/>
      <c r="G16" s="7"/>
      <c r="H16" s="7"/>
      <c r="I16" s="8"/>
      <c r="J16" s="8"/>
      <c r="K16" s="8"/>
      <c r="L16" s="11"/>
      <c r="M16" s="39"/>
      <c r="N16" s="10"/>
      <c r="O16" s="9"/>
      <c r="P16" s="48"/>
      <c r="Q16" s="48"/>
    </row>
    <row r="17" spans="1:17" x14ac:dyDescent="0.25">
      <c r="A17" s="5"/>
      <c r="B17" s="6"/>
      <c r="C17" s="6"/>
      <c r="D17" s="6"/>
      <c r="E17" s="7"/>
      <c r="F17" s="7"/>
      <c r="G17" s="7"/>
      <c r="H17" s="7"/>
      <c r="I17" s="8"/>
      <c r="J17" s="8"/>
      <c r="K17" s="8"/>
      <c r="L17" s="11"/>
      <c r="M17" s="39"/>
      <c r="N17" s="10"/>
      <c r="O17" s="9"/>
      <c r="P17" s="48"/>
      <c r="Q17" s="48"/>
    </row>
    <row r="18" spans="1:17" x14ac:dyDescent="0.25">
      <c r="A18" s="5"/>
      <c r="B18" s="6"/>
      <c r="C18" s="6"/>
      <c r="D18" s="6"/>
      <c r="E18" s="7"/>
      <c r="F18" s="7"/>
      <c r="G18" s="7"/>
      <c r="H18" s="7"/>
      <c r="I18" s="8"/>
      <c r="J18" s="8"/>
      <c r="K18" s="8"/>
      <c r="L18" s="11"/>
      <c r="M18" s="39"/>
      <c r="N18" s="10"/>
      <c r="O18" s="9"/>
      <c r="P18" s="48"/>
      <c r="Q18" s="48"/>
    </row>
    <row r="19" spans="1:17" x14ac:dyDescent="0.25">
      <c r="A19" s="89"/>
      <c r="B19" s="90"/>
      <c r="C19" s="90"/>
      <c r="D19" s="90"/>
      <c r="E19" s="91"/>
      <c r="F19" s="91"/>
      <c r="G19" s="91"/>
      <c r="H19" s="91"/>
      <c r="I19" s="92"/>
      <c r="J19" s="92"/>
      <c r="K19" s="92"/>
      <c r="L19" s="93"/>
      <c r="M19" s="94"/>
      <c r="N19" s="95"/>
      <c r="O19" s="96"/>
      <c r="P19" s="48"/>
      <c r="Q19" s="48"/>
    </row>
    <row r="20" spans="1:17" x14ac:dyDescent="0.25">
      <c r="A20" s="5"/>
      <c r="B20" s="6"/>
      <c r="C20" s="6"/>
      <c r="D20" s="6"/>
      <c r="E20" s="7"/>
      <c r="F20" s="7"/>
      <c r="G20" s="7"/>
      <c r="H20" s="7"/>
      <c r="I20" s="8"/>
      <c r="J20" s="8"/>
      <c r="K20" s="8"/>
      <c r="L20" s="11"/>
      <c r="M20" s="39"/>
      <c r="N20" s="10"/>
      <c r="O20" s="9"/>
      <c r="P20" s="48"/>
      <c r="Q20" s="48"/>
    </row>
    <row r="21" spans="1:17" x14ac:dyDescent="0.25">
      <c r="A21" s="5"/>
      <c r="B21" s="6"/>
      <c r="C21" s="6"/>
      <c r="D21" s="6"/>
      <c r="E21" s="7"/>
      <c r="F21" s="7"/>
      <c r="G21" s="7"/>
      <c r="H21" s="7"/>
      <c r="I21" s="8"/>
      <c r="J21" s="8"/>
      <c r="K21" s="8"/>
      <c r="L21" s="11"/>
      <c r="M21" s="39"/>
      <c r="N21" s="10"/>
      <c r="O21" s="9"/>
      <c r="P21" s="48"/>
      <c r="Q21" s="48"/>
    </row>
    <row r="22" spans="1:17" x14ac:dyDescent="0.25">
      <c r="A22" s="5"/>
      <c r="B22" s="6"/>
      <c r="C22" s="6"/>
      <c r="D22" s="6"/>
      <c r="E22" s="7"/>
      <c r="F22" s="7"/>
      <c r="G22" s="7"/>
      <c r="H22" s="7"/>
      <c r="I22" s="8"/>
      <c r="J22" s="8"/>
      <c r="K22" s="8"/>
      <c r="L22" s="11"/>
      <c r="M22" s="39"/>
      <c r="N22" s="10"/>
      <c r="O22" s="9"/>
      <c r="P22" s="48"/>
      <c r="Q22" s="48"/>
    </row>
    <row r="23" spans="1:17" ht="15" thickBot="1" x14ac:dyDescent="0.3">
      <c r="A23" s="12"/>
      <c r="B23" s="13"/>
      <c r="C23" s="13"/>
      <c r="D23" s="13"/>
      <c r="E23" s="14"/>
      <c r="F23" s="14"/>
      <c r="G23" s="14"/>
      <c r="H23" s="14"/>
      <c r="I23" s="15"/>
      <c r="J23" s="15"/>
      <c r="K23" s="15"/>
      <c r="L23" s="18"/>
      <c r="M23" s="40"/>
      <c r="N23" s="17"/>
      <c r="O23" s="16"/>
      <c r="P23" s="49"/>
      <c r="Q23" s="49"/>
    </row>
    <row r="24" spans="1:17" ht="15" thickBot="1" x14ac:dyDescent="0.3">
      <c r="P24" s="1"/>
      <c r="Q24" s="1"/>
    </row>
    <row r="25" spans="1:17" x14ac:dyDescent="0.25">
      <c r="A25" s="114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6"/>
    </row>
    <row r="26" spans="1:17" x14ac:dyDescent="0.25">
      <c r="A26" s="117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9"/>
    </row>
    <row r="27" spans="1:17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119"/>
    </row>
    <row r="28" spans="1:17" x14ac:dyDescent="0.25">
      <c r="A28" s="20"/>
      <c r="B28" s="21"/>
      <c r="C28" s="21"/>
      <c r="D28" s="21"/>
      <c r="E28" s="22"/>
      <c r="F28" s="22"/>
      <c r="G28" s="22"/>
      <c r="H28" s="22"/>
      <c r="I28" s="22"/>
      <c r="J28" s="22"/>
      <c r="K28" s="22"/>
      <c r="L28" s="23"/>
    </row>
    <row r="29" spans="1:17" x14ac:dyDescent="0.25">
      <c r="A29" s="20"/>
      <c r="B29" s="21"/>
      <c r="C29" s="21"/>
      <c r="D29" s="21"/>
      <c r="E29" s="22"/>
      <c r="F29" s="22"/>
      <c r="G29" s="22"/>
      <c r="H29" s="22"/>
      <c r="I29" s="22"/>
      <c r="J29" s="22"/>
      <c r="K29" s="22"/>
      <c r="L29" s="23"/>
    </row>
    <row r="30" spans="1:17" x14ac:dyDescent="0.25">
      <c r="A30" s="20"/>
      <c r="B30" s="21"/>
      <c r="C30" s="21"/>
      <c r="D30" s="21"/>
      <c r="E30" s="22"/>
      <c r="F30" s="22"/>
      <c r="G30" s="22"/>
      <c r="H30" s="22"/>
      <c r="I30" s="22"/>
      <c r="J30" s="22"/>
      <c r="K30" s="22"/>
      <c r="L30" s="23"/>
    </row>
    <row r="31" spans="1:17" x14ac:dyDescent="0.25">
      <c r="A31" s="20"/>
      <c r="B31" s="21"/>
      <c r="C31" s="21"/>
      <c r="D31" s="21"/>
      <c r="E31" s="22"/>
      <c r="F31" s="22"/>
      <c r="G31" s="22"/>
      <c r="H31" s="22"/>
      <c r="I31" s="22"/>
      <c r="J31" s="22"/>
      <c r="K31" s="22"/>
      <c r="L31" s="23"/>
    </row>
    <row r="32" spans="1:17" x14ac:dyDescent="0.25">
      <c r="A32" s="20"/>
      <c r="B32" s="21"/>
      <c r="C32" s="21"/>
      <c r="D32" s="21"/>
      <c r="E32" s="22"/>
      <c r="F32" s="22"/>
      <c r="G32" s="22"/>
      <c r="H32" s="22"/>
      <c r="I32" s="22"/>
      <c r="J32" s="22"/>
      <c r="K32" s="22"/>
      <c r="L32" s="23"/>
    </row>
    <row r="33" spans="1:12" x14ac:dyDescent="0.25">
      <c r="A33" s="20"/>
      <c r="B33" s="21"/>
      <c r="C33" s="21"/>
      <c r="D33" s="21"/>
      <c r="E33" s="22"/>
      <c r="F33" s="22"/>
      <c r="G33" s="22"/>
      <c r="H33" s="22"/>
      <c r="I33" s="22"/>
      <c r="J33" s="22"/>
      <c r="K33" s="22"/>
      <c r="L33" s="23"/>
    </row>
    <row r="34" spans="1:12" ht="15" thickBot="1" x14ac:dyDescent="0.3">
      <c r="A34" s="24"/>
      <c r="B34" s="25"/>
      <c r="C34" s="25"/>
      <c r="D34" s="25"/>
      <c r="E34" s="26"/>
      <c r="F34" s="26"/>
      <c r="G34" s="26"/>
      <c r="H34" s="26"/>
      <c r="I34" s="26"/>
      <c r="J34" s="26"/>
      <c r="K34" s="26"/>
      <c r="L34" s="27"/>
    </row>
    <row r="35" spans="1:12" ht="15" thickBot="1" x14ac:dyDescent="0.3"/>
    <row r="36" spans="1:12" x14ac:dyDescent="0.25">
      <c r="A36" s="114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6"/>
    </row>
    <row r="37" spans="1:12" x14ac:dyDescent="0.25">
      <c r="A37" s="117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9"/>
    </row>
    <row r="38" spans="1:12" x14ac:dyDescent="0.25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119"/>
    </row>
    <row r="39" spans="1:12" x14ac:dyDescent="0.25">
      <c r="A39" s="20"/>
      <c r="B39" s="21"/>
      <c r="C39" s="21"/>
      <c r="D39" s="21"/>
      <c r="E39" s="22"/>
      <c r="F39" s="22"/>
      <c r="G39" s="22"/>
      <c r="H39" s="22"/>
      <c r="I39" s="28"/>
      <c r="J39" s="28"/>
      <c r="K39" s="28"/>
      <c r="L39" s="23"/>
    </row>
    <row r="40" spans="1:12" x14ac:dyDescent="0.25">
      <c r="A40" s="71"/>
      <c r="B40" s="72"/>
      <c r="C40" s="72"/>
      <c r="D40" s="72"/>
      <c r="E40" s="73"/>
      <c r="F40" s="73"/>
      <c r="G40" s="73"/>
      <c r="H40" s="73"/>
      <c r="I40" s="74"/>
      <c r="J40" s="74"/>
      <c r="K40" s="74"/>
      <c r="L40" s="75"/>
    </row>
    <row r="41" spans="1:12" x14ac:dyDescent="0.25">
      <c r="A41" s="20"/>
      <c r="B41" s="21"/>
      <c r="C41" s="21"/>
      <c r="D41" s="21"/>
      <c r="E41" s="22"/>
      <c r="F41" s="22"/>
      <c r="G41" s="22"/>
      <c r="H41" s="22"/>
      <c r="I41" s="28"/>
      <c r="J41" s="28"/>
      <c r="K41" s="28"/>
      <c r="L41" s="23"/>
    </row>
    <row r="42" spans="1:12" x14ac:dyDescent="0.25">
      <c r="A42" s="20"/>
      <c r="B42" s="21"/>
      <c r="C42" s="21"/>
      <c r="D42" s="21"/>
      <c r="E42" s="22"/>
      <c r="F42" s="22"/>
      <c r="G42" s="22"/>
      <c r="H42" s="22"/>
      <c r="I42" s="28"/>
      <c r="J42" s="28"/>
      <c r="K42" s="28"/>
      <c r="L42" s="23"/>
    </row>
    <row r="43" spans="1:12" x14ac:dyDescent="0.25">
      <c r="A43" s="20"/>
      <c r="B43" s="21"/>
      <c r="C43" s="21"/>
      <c r="D43" s="21"/>
      <c r="E43" s="22"/>
      <c r="F43" s="22"/>
      <c r="G43" s="22"/>
      <c r="H43" s="22"/>
      <c r="I43" s="28"/>
      <c r="J43" s="28"/>
      <c r="K43" s="28"/>
      <c r="L43" s="23"/>
    </row>
    <row r="44" spans="1:12" x14ac:dyDescent="0.25">
      <c r="A44" s="20"/>
      <c r="B44" s="21"/>
      <c r="C44" s="21"/>
      <c r="D44" s="21"/>
      <c r="E44" s="22"/>
      <c r="F44" s="22"/>
      <c r="G44" s="22"/>
      <c r="H44" s="22"/>
      <c r="I44" s="28"/>
      <c r="J44" s="28"/>
      <c r="K44" s="28"/>
      <c r="L44" s="23"/>
    </row>
    <row r="45" spans="1:12" ht="15" thickBot="1" x14ac:dyDescent="0.3">
      <c r="A45" s="24"/>
      <c r="B45" s="25"/>
      <c r="C45" s="25"/>
      <c r="D45" s="25"/>
      <c r="E45" s="26"/>
      <c r="F45" s="26"/>
      <c r="G45" s="26"/>
      <c r="H45" s="26"/>
      <c r="I45" s="29"/>
      <c r="J45" s="29"/>
      <c r="K45" s="29"/>
      <c r="L45" s="27"/>
    </row>
    <row r="46" spans="1:12" ht="15" thickBot="1" x14ac:dyDescent="0.3">
      <c r="A46" s="51"/>
      <c r="B46" s="52"/>
      <c r="C46" s="52"/>
      <c r="D46" s="53"/>
      <c r="E46" s="54"/>
      <c r="F46" s="54"/>
      <c r="G46" s="54"/>
      <c r="H46" s="53"/>
      <c r="I46" s="55"/>
      <c r="J46" s="55"/>
      <c r="K46" s="57"/>
      <c r="L46" s="56"/>
    </row>
    <row r="47" spans="1:12" ht="15.6" thickTop="1" thickBot="1" x14ac:dyDescent="0.3">
      <c r="A47" s="114"/>
      <c r="B47" s="115"/>
      <c r="C47" s="115"/>
      <c r="D47" s="115"/>
      <c r="E47" s="115"/>
      <c r="F47" s="115"/>
      <c r="G47" s="115"/>
      <c r="H47" s="115"/>
      <c r="I47" s="115"/>
      <c r="J47" s="59"/>
      <c r="K47" s="60"/>
    </row>
    <row r="48" spans="1:12" ht="15" thickTop="1" x14ac:dyDescent="0.25">
      <c r="A48" s="30"/>
      <c r="B48" s="9"/>
      <c r="C48" s="9"/>
      <c r="D48" s="9"/>
      <c r="E48" s="9"/>
      <c r="F48" s="31"/>
      <c r="G48" s="31"/>
      <c r="H48" s="31"/>
      <c r="I48" s="31"/>
      <c r="J48" s="58"/>
      <c r="K48" s="58"/>
    </row>
    <row r="49" spans="1:11" x14ac:dyDescent="0.25">
      <c r="A49" s="61"/>
      <c r="B49" s="62"/>
      <c r="C49" s="62"/>
      <c r="D49" s="63"/>
      <c r="E49" s="62"/>
      <c r="F49" s="62"/>
      <c r="G49" s="64"/>
      <c r="H49" s="62"/>
      <c r="I49" s="62"/>
      <c r="J49" s="65"/>
      <c r="K49" s="65"/>
    </row>
    <row r="50" spans="1:11" x14ac:dyDescent="0.25">
      <c r="A50" s="61"/>
      <c r="B50" s="62"/>
      <c r="C50" s="62"/>
      <c r="D50" s="63"/>
      <c r="E50" s="62"/>
      <c r="F50" s="62"/>
      <c r="G50" s="64"/>
      <c r="H50" s="62"/>
      <c r="I50" s="62"/>
      <c r="J50" s="65"/>
      <c r="K50" s="65"/>
    </row>
    <row r="51" spans="1:11" x14ac:dyDescent="0.25">
      <c r="A51" s="97"/>
      <c r="B51" s="96"/>
      <c r="C51" s="96"/>
      <c r="D51" s="91"/>
      <c r="E51" s="96"/>
      <c r="F51" s="96"/>
      <c r="G51" s="90"/>
      <c r="H51" s="96"/>
      <c r="I51" s="96"/>
      <c r="J51" s="98"/>
      <c r="K51" s="98"/>
    </row>
    <row r="52" spans="1:11" x14ac:dyDescent="0.25">
      <c r="A52" s="61"/>
      <c r="B52" s="62"/>
      <c r="C52" s="62"/>
      <c r="D52" s="63"/>
      <c r="E52" s="62"/>
      <c r="F52" s="62"/>
      <c r="G52" s="64"/>
      <c r="H52" s="62"/>
      <c r="I52" s="62"/>
      <c r="J52" s="65"/>
      <c r="K52" s="65"/>
    </row>
    <row r="53" spans="1:11" x14ac:dyDescent="0.25">
      <c r="A53" s="61"/>
      <c r="B53" s="62"/>
      <c r="C53" s="62"/>
      <c r="D53" s="63"/>
      <c r="E53" s="62"/>
      <c r="F53" s="62"/>
      <c r="G53" s="64"/>
      <c r="H53" s="62"/>
      <c r="I53" s="62"/>
      <c r="J53" s="65"/>
      <c r="K53" s="65"/>
    </row>
    <row r="54" spans="1:11" x14ac:dyDescent="0.25">
      <c r="A54" s="97"/>
      <c r="B54" s="96"/>
      <c r="C54" s="96"/>
      <c r="D54" s="91"/>
      <c r="E54" s="96"/>
      <c r="F54" s="96"/>
      <c r="G54" s="90"/>
      <c r="H54" s="96"/>
      <c r="I54" s="96"/>
      <c r="J54" s="98"/>
      <c r="K54" s="98"/>
    </row>
    <row r="55" spans="1:11" x14ac:dyDescent="0.25">
      <c r="A55" s="61"/>
      <c r="B55" s="62"/>
      <c r="C55" s="62"/>
      <c r="D55" s="63"/>
      <c r="E55" s="62"/>
      <c r="F55" s="62"/>
      <c r="G55" s="64"/>
      <c r="H55" s="62"/>
      <c r="I55" s="62"/>
      <c r="J55" s="65"/>
      <c r="K55" s="65"/>
    </row>
    <row r="56" spans="1:11" x14ac:dyDescent="0.25">
      <c r="A56" s="61"/>
      <c r="B56" s="62"/>
      <c r="C56" s="62"/>
      <c r="D56" s="63"/>
      <c r="E56" s="62"/>
      <c r="F56" s="62"/>
      <c r="G56" s="64"/>
      <c r="H56" s="62"/>
      <c r="I56" s="62"/>
      <c r="J56" s="65"/>
      <c r="K56" s="65"/>
    </row>
    <row r="57" spans="1:11" x14ac:dyDescent="0.25">
      <c r="A57" s="97"/>
      <c r="B57" s="96"/>
      <c r="C57" s="96"/>
      <c r="D57" s="91"/>
      <c r="E57" s="96"/>
      <c r="F57" s="96"/>
      <c r="G57" s="90"/>
      <c r="H57" s="96"/>
      <c r="I57" s="96"/>
      <c r="J57" s="98"/>
      <c r="K57" s="98"/>
    </row>
    <row r="58" spans="1:11" ht="15" thickBot="1" x14ac:dyDescent="0.3">
      <c r="A58" s="66"/>
      <c r="B58" s="67"/>
      <c r="C58" s="67"/>
      <c r="D58" s="68"/>
      <c r="E58" s="67"/>
      <c r="F58" s="67"/>
      <c r="G58" s="69"/>
      <c r="H58" s="67"/>
      <c r="I58" s="67"/>
      <c r="J58" s="70"/>
      <c r="K58" s="70"/>
    </row>
    <row r="59" spans="1:11" ht="15" thickBot="1" x14ac:dyDescent="0.3">
      <c r="K59" s="44"/>
    </row>
    <row r="60" spans="1:11" ht="15.6" thickTop="1" thickBot="1" x14ac:dyDescent="0.3">
      <c r="A60" s="120" t="s">
        <v>7</v>
      </c>
      <c r="B60" s="121"/>
      <c r="C60" s="121"/>
      <c r="D60" s="121"/>
      <c r="E60" s="121"/>
      <c r="F60" s="121"/>
      <c r="G60" s="41" t="s">
        <v>16</v>
      </c>
      <c r="H60" s="42">
        <v>10</v>
      </c>
      <c r="I60" s="2"/>
      <c r="K60" s="44"/>
    </row>
    <row r="61" spans="1:11" ht="15" thickTop="1" x14ac:dyDescent="0.25">
      <c r="A61" s="32" t="s">
        <v>2</v>
      </c>
      <c r="B61" s="33" t="s">
        <v>4</v>
      </c>
      <c r="C61" s="33" t="s">
        <v>6</v>
      </c>
      <c r="D61" s="33" t="s">
        <v>3</v>
      </c>
      <c r="E61" s="33" t="s">
        <v>1</v>
      </c>
      <c r="F61" s="33" t="s">
        <v>5</v>
      </c>
      <c r="G61" s="76" t="s">
        <v>10</v>
      </c>
      <c r="H61" s="77" t="s">
        <v>17</v>
      </c>
      <c r="I61" s="78" t="s">
        <v>14</v>
      </c>
      <c r="J61" s="88" t="s">
        <v>15</v>
      </c>
      <c r="K61" s="87" t="s">
        <v>12</v>
      </c>
    </row>
    <row r="62" spans="1:11" x14ac:dyDescent="0.25">
      <c r="A62" s="34">
        <v>1456.4</v>
      </c>
      <c r="B62" s="33">
        <v>373.8</v>
      </c>
      <c r="C62" s="33">
        <v>12.023999999999999</v>
      </c>
      <c r="D62" s="33">
        <v>592</v>
      </c>
      <c r="E62" s="33">
        <v>1673</v>
      </c>
      <c r="F62" s="33">
        <v>1833.3</v>
      </c>
      <c r="G62" s="79">
        <f>(1500-A62)/1500</f>
        <v>2.9066666666666605E-2</v>
      </c>
      <c r="H62" s="80">
        <f>F62+$H$60</f>
        <v>1843.3</v>
      </c>
      <c r="I62" s="81">
        <f>G62*H62/(1-G62)</f>
        <v>55.182559736336046</v>
      </c>
      <c r="J62" s="46">
        <f>E62+D62</f>
        <v>2265</v>
      </c>
      <c r="K62" s="46">
        <f>F62/J62</f>
        <v>0.80940397350993376</v>
      </c>
    </row>
    <row r="63" spans="1:11" x14ac:dyDescent="0.25">
      <c r="A63" s="34"/>
      <c r="B63" s="33"/>
      <c r="C63" s="33"/>
      <c r="D63" s="33"/>
      <c r="E63" s="33"/>
      <c r="F63" s="33"/>
      <c r="G63" s="79"/>
      <c r="H63" s="80"/>
      <c r="I63" s="81"/>
      <c r="J63" s="46"/>
      <c r="K63" s="46"/>
    </row>
    <row r="64" spans="1:11" x14ac:dyDescent="0.25">
      <c r="A64" s="34">
        <v>1425</v>
      </c>
      <c r="B64" s="33">
        <v>268.89999999999998</v>
      </c>
      <c r="C64" s="33">
        <v>9.4215</v>
      </c>
      <c r="D64" s="33">
        <v>593</v>
      </c>
      <c r="E64" s="33">
        <v>1211</v>
      </c>
      <c r="F64" s="33">
        <v>1406.1</v>
      </c>
      <c r="G64" s="79">
        <f t="shared" ref="G63:G72" si="0">(1500-A64)/1500</f>
        <v>0.05</v>
      </c>
      <c r="H64" s="80">
        <f>F64+$H$60</f>
        <v>1416.1</v>
      </c>
      <c r="I64" s="81">
        <f t="shared" ref="I63:I72" si="1">G64*H64/(1-G64)</f>
        <v>74.531578947368416</v>
      </c>
      <c r="J64" s="46">
        <f t="shared" ref="J64:J72" si="2">E64+D64</f>
        <v>1804</v>
      </c>
      <c r="K64" s="46">
        <f t="shared" ref="K63:K72" si="3">F64/J64</f>
        <v>0.77943458980044344</v>
      </c>
    </row>
    <row r="65" spans="1:11" x14ac:dyDescent="0.25">
      <c r="A65" s="34"/>
      <c r="B65" s="33"/>
      <c r="C65" s="33"/>
      <c r="D65" s="33"/>
      <c r="E65" s="33"/>
      <c r="F65" s="33"/>
      <c r="G65" s="79"/>
      <c r="H65" s="80"/>
      <c r="I65" s="81"/>
      <c r="J65" s="46"/>
      <c r="K65" s="46"/>
    </row>
    <row r="66" spans="1:11" x14ac:dyDescent="0.25">
      <c r="A66" s="34"/>
      <c r="B66" s="33"/>
      <c r="C66" s="33"/>
      <c r="D66" s="33"/>
      <c r="E66" s="33"/>
      <c r="F66" s="33"/>
      <c r="G66" s="79"/>
      <c r="H66" s="80"/>
      <c r="I66" s="81"/>
      <c r="J66" s="46"/>
      <c r="K66" s="46"/>
    </row>
    <row r="67" spans="1:11" x14ac:dyDescent="0.25">
      <c r="A67" s="34">
        <v>1391.3</v>
      </c>
      <c r="B67" s="33">
        <v>208.2</v>
      </c>
      <c r="C67" s="33">
        <v>7.1242000000000001</v>
      </c>
      <c r="D67" s="33">
        <v>485</v>
      </c>
      <c r="E67" s="33">
        <v>926</v>
      </c>
      <c r="F67" s="33">
        <v>1037.9000000000001</v>
      </c>
      <c r="G67" s="79">
        <f t="shared" si="0"/>
        <v>7.2466666666666693E-2</v>
      </c>
      <c r="H67" s="80">
        <f>F67+$H$60</f>
        <v>1047.9000000000001</v>
      </c>
      <c r="I67" s="81">
        <f t="shared" si="1"/>
        <v>81.870718033493887</v>
      </c>
      <c r="J67" s="46">
        <f t="shared" si="2"/>
        <v>1411</v>
      </c>
      <c r="K67" s="46">
        <f t="shared" si="3"/>
        <v>0.73557760453579024</v>
      </c>
    </row>
    <row r="68" spans="1:11" x14ac:dyDescent="0.25">
      <c r="A68" s="100">
        <v>1378.6</v>
      </c>
      <c r="B68" s="101">
        <v>192.3</v>
      </c>
      <c r="C68" s="101">
        <v>6.5064000000000002</v>
      </c>
      <c r="D68" s="101">
        <v>451</v>
      </c>
      <c r="E68" s="101">
        <v>853</v>
      </c>
      <c r="F68" s="101">
        <v>939.2</v>
      </c>
      <c r="G68" s="102">
        <f t="shared" si="0"/>
        <v>8.0933333333333399E-2</v>
      </c>
      <c r="H68" s="103">
        <f>F68+$H$60</f>
        <v>949.2</v>
      </c>
      <c r="I68" s="104">
        <f t="shared" si="1"/>
        <v>83.586885245901712</v>
      </c>
      <c r="J68" s="105">
        <f t="shared" si="2"/>
        <v>1304</v>
      </c>
      <c r="K68" s="105">
        <f t="shared" si="3"/>
        <v>0.7202453987730062</v>
      </c>
    </row>
    <row r="69" spans="1:11" x14ac:dyDescent="0.25">
      <c r="A69" s="37">
        <v>1359.2</v>
      </c>
      <c r="B69" s="99">
        <v>174.1</v>
      </c>
      <c r="C69" s="99">
        <v>5.6649000000000003</v>
      </c>
      <c r="D69" s="99">
        <v>405</v>
      </c>
      <c r="E69" s="99">
        <v>774</v>
      </c>
      <c r="F69" s="99">
        <v>806.3</v>
      </c>
      <c r="G69" s="7">
        <f t="shared" si="0"/>
        <v>9.386666666666664E-2</v>
      </c>
      <c r="H69" s="80">
        <f>F69+$H$60</f>
        <v>816.3</v>
      </c>
      <c r="I69" s="80">
        <f t="shared" si="1"/>
        <v>84.560800470865189</v>
      </c>
      <c r="J69" s="106">
        <f t="shared" si="2"/>
        <v>1179</v>
      </c>
      <c r="K69" s="106">
        <f t="shared" si="3"/>
        <v>0.68388464800678539</v>
      </c>
    </row>
    <row r="70" spans="1:11" x14ac:dyDescent="0.25">
      <c r="A70" s="37"/>
      <c r="B70" s="99"/>
      <c r="C70" s="99"/>
      <c r="D70" s="99"/>
      <c r="E70" s="99"/>
      <c r="F70" s="99"/>
      <c r="G70" s="7"/>
      <c r="H70" s="80"/>
      <c r="I70" s="80"/>
      <c r="J70" s="106"/>
      <c r="K70" s="106"/>
    </row>
    <row r="71" spans="1:11" x14ac:dyDescent="0.25">
      <c r="A71" s="37">
        <v>1306.5999999999999</v>
      </c>
      <c r="B71" s="99">
        <v>143.19999999999999</v>
      </c>
      <c r="C71" s="99">
        <v>4.3285999999999998</v>
      </c>
      <c r="D71" s="99">
        <v>319</v>
      </c>
      <c r="E71" s="99">
        <v>642</v>
      </c>
      <c r="F71" s="99">
        <v>591.6</v>
      </c>
      <c r="G71" s="7">
        <f t="shared" si="0"/>
        <v>0.1289333333333334</v>
      </c>
      <c r="H71" s="80">
        <f>F71+$H$60</f>
        <v>601.6</v>
      </c>
      <c r="I71" s="80">
        <f t="shared" si="1"/>
        <v>89.047482014388535</v>
      </c>
      <c r="J71" s="106">
        <f t="shared" si="2"/>
        <v>961</v>
      </c>
      <c r="K71" s="106">
        <f t="shared" si="3"/>
        <v>0.61560874089490114</v>
      </c>
    </row>
    <row r="72" spans="1:11" x14ac:dyDescent="0.25">
      <c r="A72" s="37">
        <v>1006.7</v>
      </c>
      <c r="B72" s="99">
        <v>92.38</v>
      </c>
      <c r="C72" s="99">
        <v>1.9237</v>
      </c>
      <c r="D72" s="99">
        <v>154</v>
      </c>
      <c r="E72" s="99">
        <v>419</v>
      </c>
      <c r="F72" s="99">
        <v>201.9</v>
      </c>
      <c r="G72" s="7">
        <f t="shared" si="0"/>
        <v>0.32886666666666664</v>
      </c>
      <c r="H72" s="80">
        <f>F72+$H$60</f>
        <v>211.9</v>
      </c>
      <c r="I72" s="80">
        <f t="shared" si="1"/>
        <v>103.83457832522102</v>
      </c>
      <c r="J72" s="106">
        <f t="shared" si="2"/>
        <v>573</v>
      </c>
      <c r="K72" s="106">
        <f t="shared" si="3"/>
        <v>0.35235602094240837</v>
      </c>
    </row>
    <row r="73" spans="1:11" ht="15" thickBot="1" x14ac:dyDescent="0.3">
      <c r="A73" s="19"/>
      <c r="B73" s="19"/>
      <c r="C73" s="19"/>
      <c r="D73" s="19"/>
      <c r="E73" s="19"/>
      <c r="F73" s="19"/>
    </row>
    <row r="74" spans="1:11" ht="15" thickBot="1" x14ac:dyDescent="0.3">
      <c r="A74" s="120" t="s">
        <v>9</v>
      </c>
      <c r="B74" s="121"/>
      <c r="C74" s="121"/>
      <c r="D74" s="121"/>
      <c r="E74" s="121"/>
      <c r="F74" s="122"/>
    </row>
    <row r="75" spans="1:11" ht="15" thickTop="1" x14ac:dyDescent="0.25">
      <c r="A75" s="32" t="s">
        <v>8</v>
      </c>
      <c r="B75" s="33" t="s">
        <v>2</v>
      </c>
      <c r="C75" s="33" t="s">
        <v>4</v>
      </c>
      <c r="D75" s="33" t="s">
        <v>6</v>
      </c>
      <c r="E75" s="33" t="s">
        <v>0</v>
      </c>
      <c r="F75" s="33" t="s">
        <v>5</v>
      </c>
      <c r="G75" s="76" t="s">
        <v>11</v>
      </c>
      <c r="H75" s="77" t="s">
        <v>10</v>
      </c>
      <c r="I75" s="77" t="s">
        <v>13</v>
      </c>
      <c r="J75" s="84" t="s">
        <v>14</v>
      </c>
      <c r="K75" s="87" t="s">
        <v>12</v>
      </c>
    </row>
    <row r="76" spans="1:11" x14ac:dyDescent="0.25">
      <c r="A76" s="36">
        <v>49.85</v>
      </c>
      <c r="B76" s="37">
        <v>1430.3</v>
      </c>
      <c r="C76" s="33">
        <v>353.7</v>
      </c>
      <c r="D76" s="33">
        <v>10.743</v>
      </c>
      <c r="E76">
        <v>2014</v>
      </c>
      <c r="F76" s="33">
        <v>1607.9</v>
      </c>
      <c r="G76" s="43">
        <f>60*A76/2</f>
        <v>1495.5</v>
      </c>
      <c r="H76" s="7">
        <f>(G76-B76)/G76</f>
        <v>4.3597459043798088E-2</v>
      </c>
      <c r="I76" s="80">
        <f>F76+$H$60</f>
        <v>1617.9</v>
      </c>
      <c r="J76" s="85">
        <f t="shared" ref="J76:J85" si="4">H76*I76/(1-H76)</f>
        <v>73.751716423128059</v>
      </c>
      <c r="K76" s="46">
        <f>F76/E76</f>
        <v>0.79836146971201594</v>
      </c>
    </row>
    <row r="77" spans="1:11" x14ac:dyDescent="0.25">
      <c r="A77" s="36">
        <v>49.36</v>
      </c>
      <c r="B77" s="37">
        <v>1425.3</v>
      </c>
      <c r="C77" s="33">
        <v>364.2</v>
      </c>
      <c r="D77" s="33">
        <v>9.4514999999999993</v>
      </c>
      <c r="E77">
        <v>1771</v>
      </c>
      <c r="F77" s="33">
        <v>1409.9</v>
      </c>
      <c r="G77" s="43">
        <f>60*A77/2</f>
        <v>1480.8</v>
      </c>
      <c r="H77" s="7">
        <f t="shared" ref="H77:H85" si="5">(G77-B77)/G77</f>
        <v>3.7479740680713129E-2</v>
      </c>
      <c r="I77" s="80">
        <f t="shared" ref="I77:I85" si="6">F77+$H$60</f>
        <v>1419.9</v>
      </c>
      <c r="J77" s="85">
        <f t="shared" si="4"/>
        <v>55.289728478215117</v>
      </c>
      <c r="K77" s="46">
        <f t="shared" ref="K77:K85" si="7">F77/E77</f>
        <v>0.7961038961038962</v>
      </c>
    </row>
    <row r="78" spans="1:11" x14ac:dyDescent="0.25">
      <c r="A78" s="36"/>
      <c r="B78" s="37"/>
      <c r="C78" s="33"/>
      <c r="D78" s="33"/>
      <c r="F78" s="33"/>
      <c r="G78" s="43"/>
      <c r="H78" s="7"/>
      <c r="I78" s="80"/>
      <c r="J78" s="85"/>
      <c r="K78" s="46"/>
    </row>
    <row r="79" spans="1:11" x14ac:dyDescent="0.25">
      <c r="A79" s="36"/>
      <c r="B79" s="37"/>
      <c r="C79" s="33"/>
      <c r="D79" s="33"/>
      <c r="F79" s="33"/>
      <c r="G79" s="43"/>
      <c r="H79" s="7"/>
      <c r="I79" s="80"/>
      <c r="J79" s="85"/>
      <c r="K79" s="46"/>
    </row>
    <row r="80" spans="1:11" x14ac:dyDescent="0.25">
      <c r="A80" s="36">
        <v>47.66</v>
      </c>
      <c r="B80" s="37">
        <v>1394.3</v>
      </c>
      <c r="C80" s="33">
        <v>363.3</v>
      </c>
      <c r="D80" s="33">
        <v>7.1074000000000002</v>
      </c>
      <c r="E80">
        <v>1309</v>
      </c>
      <c r="F80" s="33">
        <v>1037.5999999999999</v>
      </c>
      <c r="G80" s="43">
        <f>60*A80/2</f>
        <v>1429.8</v>
      </c>
      <c r="H80" s="7">
        <f t="shared" si="5"/>
        <v>2.4828647363267592E-2</v>
      </c>
      <c r="I80" s="80">
        <f t="shared" si="6"/>
        <v>1047.5999999999999</v>
      </c>
      <c r="J80" s="85">
        <f t="shared" si="4"/>
        <v>26.67273900882163</v>
      </c>
      <c r="K80" s="46">
        <f t="shared" si="7"/>
        <v>0.7926661573720396</v>
      </c>
    </row>
    <row r="81" spans="1:25" x14ac:dyDescent="0.25">
      <c r="A81" s="36">
        <v>47.07</v>
      </c>
      <c r="B81" s="37">
        <v>1381.3</v>
      </c>
      <c r="C81" s="33">
        <v>366.4</v>
      </c>
      <c r="D81" s="33">
        <v>6.4763000000000002</v>
      </c>
      <c r="E81">
        <v>1205</v>
      </c>
      <c r="F81" s="33">
        <v>937</v>
      </c>
      <c r="G81" s="43">
        <f t="shared" ref="G77:G85" si="8">60*A81/2</f>
        <v>1412.1</v>
      </c>
      <c r="H81" s="7">
        <f t="shared" si="5"/>
        <v>2.1811486438637461E-2</v>
      </c>
      <c r="I81" s="80">
        <f t="shared" si="6"/>
        <v>947</v>
      </c>
      <c r="J81" s="85">
        <f t="shared" si="4"/>
        <v>21.116050097733989</v>
      </c>
      <c r="K81" s="46">
        <f t="shared" si="7"/>
        <v>0.77759336099585064</v>
      </c>
    </row>
    <row r="82" spans="1:25" ht="15" thickBot="1" x14ac:dyDescent="0.3">
      <c r="A82" s="38">
        <v>46.29</v>
      </c>
      <c r="B82" s="35">
        <v>1363.9</v>
      </c>
      <c r="C82" s="35">
        <v>364.7</v>
      </c>
      <c r="D82" s="35">
        <v>5.6513</v>
      </c>
      <c r="E82">
        <v>1042</v>
      </c>
      <c r="F82" s="35">
        <v>806.7</v>
      </c>
      <c r="G82" s="45">
        <f t="shared" si="8"/>
        <v>1388.7</v>
      </c>
      <c r="H82" s="82">
        <f t="shared" si="5"/>
        <v>1.7858428746309465E-2</v>
      </c>
      <c r="I82" s="50">
        <f t="shared" si="6"/>
        <v>816.7</v>
      </c>
      <c r="J82" s="86">
        <f t="shared" si="4"/>
        <v>14.850179631937799</v>
      </c>
      <c r="K82" s="47">
        <f t="shared" si="7"/>
        <v>0.77418426103646842</v>
      </c>
      <c r="Y82" s="1"/>
    </row>
    <row r="83" spans="1:25" x14ac:dyDescent="0.25">
      <c r="A83" s="107"/>
      <c r="B83" s="109"/>
      <c r="C83" s="111"/>
      <c r="D83" s="111"/>
      <c r="F83" s="111"/>
      <c r="G83" s="108"/>
      <c r="H83" s="110"/>
      <c r="I83" s="83"/>
      <c r="J83" s="85"/>
      <c r="K83" s="106"/>
    </row>
    <row r="84" spans="1:25" x14ac:dyDescent="0.25">
      <c r="A84" s="107">
        <v>44.19</v>
      </c>
      <c r="B84" s="109">
        <v>1309</v>
      </c>
      <c r="C84" s="111">
        <v>362.3</v>
      </c>
      <c r="D84" s="111">
        <v>4.3125</v>
      </c>
      <c r="E84">
        <v>814</v>
      </c>
      <c r="F84" s="111">
        <v>590.9</v>
      </c>
      <c r="G84" s="108">
        <f t="shared" si="8"/>
        <v>1325.6999999999998</v>
      </c>
      <c r="H84" s="110">
        <f t="shared" si="5"/>
        <v>1.2597118503432014E-2</v>
      </c>
      <c r="I84" s="83">
        <f t="shared" si="6"/>
        <v>600.9</v>
      </c>
      <c r="J84" s="85">
        <f t="shared" si="4"/>
        <v>7.666180290297854</v>
      </c>
      <c r="K84" s="106">
        <f t="shared" si="7"/>
        <v>0.72592137592137584</v>
      </c>
    </row>
    <row r="85" spans="1:25" x14ac:dyDescent="0.25">
      <c r="A85" s="107">
        <v>33.72</v>
      </c>
      <c r="B85" s="109">
        <v>1005.5</v>
      </c>
      <c r="C85" s="111">
        <v>353.7</v>
      </c>
      <c r="D85" s="111">
        <v>1.8783000000000001</v>
      </c>
      <c r="E85">
        <v>440</v>
      </c>
      <c r="F85" s="111">
        <v>197.7</v>
      </c>
      <c r="G85" s="108">
        <f t="shared" si="8"/>
        <v>1011.5999999999999</v>
      </c>
      <c r="H85" s="110">
        <f t="shared" si="5"/>
        <v>6.0300514037167951E-3</v>
      </c>
      <c r="I85" s="83">
        <f t="shared" si="6"/>
        <v>207.7</v>
      </c>
      <c r="J85" s="85">
        <f t="shared" si="4"/>
        <v>1.2600397812033628</v>
      </c>
      <c r="K85" s="106">
        <f t="shared" si="7"/>
        <v>0.44931818181818178</v>
      </c>
    </row>
    <row r="90" spans="1:25" x14ac:dyDescent="0.25">
      <c r="E90" s="99">
        <v>663</v>
      </c>
      <c r="F90">
        <v>1351</v>
      </c>
      <c r="G90">
        <f>E90+F90</f>
        <v>2014</v>
      </c>
    </row>
    <row r="91" spans="1:25" x14ac:dyDescent="0.25">
      <c r="E91" s="99">
        <v>533</v>
      </c>
      <c r="F91">
        <v>1238</v>
      </c>
      <c r="G91">
        <f t="shared" ref="G91:G99" si="9">E91+F91</f>
        <v>1771</v>
      </c>
    </row>
    <row r="92" spans="1:25" x14ac:dyDescent="0.25">
      <c r="E92" s="99">
        <v>467</v>
      </c>
      <c r="F92">
        <v>1127</v>
      </c>
      <c r="G92">
        <f t="shared" si="9"/>
        <v>1594</v>
      </c>
    </row>
    <row r="93" spans="1:25" x14ac:dyDescent="0.25">
      <c r="E93" s="99">
        <v>390</v>
      </c>
      <c r="F93">
        <v>1048</v>
      </c>
      <c r="G93">
        <f t="shared" si="9"/>
        <v>1438</v>
      </c>
    </row>
    <row r="94" spans="1:25" x14ac:dyDescent="0.25">
      <c r="E94" s="99">
        <v>321</v>
      </c>
      <c r="F94">
        <v>988</v>
      </c>
      <c r="G94">
        <f t="shared" si="9"/>
        <v>1309</v>
      </c>
    </row>
    <row r="95" spans="1:25" x14ac:dyDescent="0.25">
      <c r="E95" s="99">
        <v>264</v>
      </c>
      <c r="F95">
        <v>941</v>
      </c>
      <c r="G95">
        <f t="shared" si="9"/>
        <v>1205</v>
      </c>
      <c r="I95" s="83"/>
    </row>
    <row r="96" spans="1:25" ht="15" thickBot="1" x14ac:dyDescent="0.3">
      <c r="E96" s="35">
        <v>166</v>
      </c>
      <c r="F96">
        <v>876</v>
      </c>
      <c r="G96">
        <f t="shared" si="9"/>
        <v>1042</v>
      </c>
    </row>
    <row r="97" spans="5:7" x14ac:dyDescent="0.25">
      <c r="E97" s="111">
        <v>99</v>
      </c>
      <c r="F97">
        <v>809</v>
      </c>
      <c r="G97">
        <f t="shared" si="9"/>
        <v>908</v>
      </c>
    </row>
    <row r="98" spans="5:7" x14ac:dyDescent="0.25">
      <c r="E98" s="111">
        <v>18</v>
      </c>
      <c r="F98">
        <v>796</v>
      </c>
      <c r="G98">
        <f t="shared" si="9"/>
        <v>814</v>
      </c>
    </row>
    <row r="99" spans="5:7" x14ac:dyDescent="0.25">
      <c r="E99" s="111">
        <v>-133</v>
      </c>
      <c r="F99">
        <v>573</v>
      </c>
      <c r="G99">
        <f t="shared" si="9"/>
        <v>440</v>
      </c>
    </row>
  </sheetData>
  <mergeCells count="33">
    <mergeCell ref="M1:O1"/>
    <mergeCell ref="A13:L13"/>
    <mergeCell ref="M13:O13"/>
    <mergeCell ref="A2:D2"/>
    <mergeCell ref="E2:H2"/>
    <mergeCell ref="I2:K2"/>
    <mergeCell ref="L2:L3"/>
    <mergeCell ref="A1:L1"/>
    <mergeCell ref="A60:F60"/>
    <mergeCell ref="A74:F74"/>
    <mergeCell ref="A47:I47"/>
    <mergeCell ref="A14:D14"/>
    <mergeCell ref="O2:O3"/>
    <mergeCell ref="N2:N3"/>
    <mergeCell ref="M2:M3"/>
    <mergeCell ref="M14:M15"/>
    <mergeCell ref="N14:N15"/>
    <mergeCell ref="O14:O15"/>
    <mergeCell ref="L14:L15"/>
    <mergeCell ref="I14:K14"/>
    <mergeCell ref="E14:H14"/>
    <mergeCell ref="Q14:Q15"/>
    <mergeCell ref="A36:L36"/>
    <mergeCell ref="A37:D37"/>
    <mergeCell ref="E37:H37"/>
    <mergeCell ref="I37:K37"/>
    <mergeCell ref="L37:L38"/>
    <mergeCell ref="A25:L25"/>
    <mergeCell ref="A26:D26"/>
    <mergeCell ref="E26:H26"/>
    <mergeCell ref="I26:K26"/>
    <mergeCell ref="L26:L27"/>
    <mergeCell ref="P14:P15"/>
  </mergeCells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2019-06-10T02:30:24Z</dcterms:modified>
</cp:coreProperties>
</file>