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CHY\Desktop\"/>
    </mc:Choice>
  </mc:AlternateContent>
  <xr:revisionPtr revIDLastSave="0" documentId="13_ncr:1_{679C8BB4-E5F6-4C85-9499-719CE3FE63B6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M18" i="1"/>
  <c r="M16" i="1"/>
  <c r="M17" i="1"/>
  <c r="M11" i="1"/>
  <c r="M12" i="1"/>
  <c r="M13" i="1"/>
  <c r="M14" i="1"/>
  <c r="M15" i="1"/>
  <c r="M5" i="1"/>
  <c r="M6" i="1"/>
  <c r="M7" i="1"/>
  <c r="M8" i="1"/>
  <c r="M9" i="1"/>
  <c r="M1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J4" i="1"/>
  <c r="J12" i="1"/>
  <c r="J5" i="1" l="1"/>
  <c r="K18" i="1"/>
  <c r="J18" i="1"/>
  <c r="H18" i="1"/>
  <c r="D18" i="1"/>
  <c r="J17" i="1"/>
  <c r="H17" i="1"/>
  <c r="K17" i="1" s="1"/>
  <c r="D17" i="1"/>
  <c r="K16" i="1"/>
  <c r="J16" i="1"/>
  <c r="H16" i="1"/>
  <c r="D16" i="1"/>
  <c r="J15" i="1"/>
  <c r="H15" i="1"/>
  <c r="K15" i="1" s="1"/>
  <c r="D15" i="1"/>
  <c r="K14" i="1"/>
  <c r="J14" i="1"/>
  <c r="H14" i="1"/>
  <c r="D14" i="1"/>
  <c r="J13" i="1"/>
  <c r="H13" i="1"/>
  <c r="K13" i="1" s="1"/>
  <c r="D13" i="1"/>
  <c r="K12" i="1"/>
  <c r="H12" i="1"/>
  <c r="D12" i="1"/>
  <c r="J11" i="1"/>
  <c r="H11" i="1"/>
  <c r="K11" i="1" s="1"/>
  <c r="D11" i="1"/>
  <c r="K10" i="1"/>
  <c r="J10" i="1"/>
  <c r="H10" i="1"/>
  <c r="D10" i="1"/>
  <c r="J9" i="1"/>
  <c r="H9" i="1"/>
  <c r="K9" i="1" s="1"/>
  <c r="D9" i="1"/>
  <c r="K8" i="1"/>
  <c r="J8" i="1"/>
  <c r="H8" i="1"/>
  <c r="D8" i="1"/>
  <c r="J7" i="1"/>
  <c r="H7" i="1"/>
  <c r="K7" i="1" s="1"/>
  <c r="D7" i="1"/>
  <c r="K6" i="1"/>
  <c r="J6" i="1"/>
  <c r="H6" i="1"/>
  <c r="D6" i="1"/>
  <c r="H5" i="1"/>
  <c r="K5" i="1" s="1"/>
  <c r="D5" i="1"/>
  <c r="H4" i="1"/>
  <c r="D4" i="1"/>
</calcChain>
</file>

<file path=xl/sharedStrings.xml><?xml version="1.0" encoding="utf-8"?>
<sst xmlns="http://schemas.openxmlformats.org/spreadsheetml/2006/main" count="15" uniqueCount="11">
  <si>
    <t>自动控制原理实验4-开环频率特性</t>
  </si>
  <si>
    <t>输入信号</t>
  </si>
  <si>
    <t>输出信号</t>
  </si>
  <si>
    <t>开环频率特性</t>
  </si>
  <si>
    <t>频率</t>
  </si>
  <si>
    <t>正峰值</t>
  </si>
  <si>
    <t>负峰值</t>
  </si>
  <si>
    <t>幅值</t>
  </si>
  <si>
    <t>峰值时间</t>
  </si>
  <si>
    <t>相位特性</t>
  </si>
  <si>
    <t>幅值特性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</si>
</sst>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4"/>
      <color theme="1"/>
      <name val="微软雅黑"/>
      <charset val="134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Sheet1!$K$4:$K$18</c:f>
              <c:numCache>
                <c:formatCode>General</c:formatCode>
                <c:ptCount val="15"/>
                <c:pt idx="0">
                  <c:v>20.862561578953368</c:v>
                </c:pt>
                <c:pt idx="1">
                  <c:v>16.239392872670805</c:v>
                </c:pt>
                <c:pt idx="2">
                  <c:v>12.572567922837264</c:v>
                </c:pt>
                <c:pt idx="3">
                  <c:v>9.5080466996105102</c:v>
                </c:pt>
                <c:pt idx="4">
                  <c:v>6.9700241701664778</c:v>
                </c:pt>
                <c:pt idx="5">
                  <c:v>2.5136672392812387</c:v>
                </c:pt>
                <c:pt idx="6">
                  <c:v>1.4984569492104507</c:v>
                </c:pt>
                <c:pt idx="7">
                  <c:v>0.62501484903382865</c:v>
                </c:pt>
                <c:pt idx="8">
                  <c:v>-0.30497409345429433</c:v>
                </c:pt>
                <c:pt idx="9">
                  <c:v>-1.2036244379681194</c:v>
                </c:pt>
                <c:pt idx="10">
                  <c:v>-7.8997266937937729</c:v>
                </c:pt>
                <c:pt idx="11">
                  <c:v>-12.641413072448762</c:v>
                </c:pt>
                <c:pt idx="12">
                  <c:v>-18.689123757988874</c:v>
                </c:pt>
                <c:pt idx="13">
                  <c:v>-24.221752858546598</c:v>
                </c:pt>
                <c:pt idx="14">
                  <c:v>-27.414740779223273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A-43AE-9980-D6CDE146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44950"/>
        <c:axId val="18717141"/>
      </c:scatterChart>
      <c:valAx>
        <c:axId val="2907449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7141"/>
        <c:crosses val="autoZero"/>
        <c:crossBetween val="midCat"/>
      </c:valAx>
      <c:valAx>
        <c:axId val="187171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7449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相频曲线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Sheet1!$J$4:$J$18</c:f>
              <c:numCache>
                <c:formatCode>General</c:formatCode>
                <c:ptCount val="15"/>
                <c:pt idx="0">
                  <c:v>-116.24560509554138</c:v>
                </c:pt>
                <c:pt idx="1">
                  <c:v>-127.79426751592356</c:v>
                </c:pt>
                <c:pt idx="2">
                  <c:v>-136.27261146496815</c:v>
                </c:pt>
                <c:pt idx="3">
                  <c:v>-143.56433121019117</c:v>
                </c:pt>
                <c:pt idx="4">
                  <c:v>-148.08038216560519</c:v>
                </c:pt>
                <c:pt idx="5">
                  <c:v>-155.02929936305733</c:v>
                </c:pt>
                <c:pt idx="6">
                  <c:v>-156.68856687898077</c:v>
                </c:pt>
                <c:pt idx="7">
                  <c:v>-158.18216560509555</c:v>
                </c:pt>
                <c:pt idx="8">
                  <c:v>-160.10828025477704</c:v>
                </c:pt>
                <c:pt idx="9">
                  <c:v>-161.52420382165587</c:v>
                </c:pt>
                <c:pt idx="10">
                  <c:v>-168.44904458598725</c:v>
                </c:pt>
                <c:pt idx="11">
                  <c:v>-171.12611464968137</c:v>
                </c:pt>
                <c:pt idx="12">
                  <c:v>-171.68216560509541</c:v>
                </c:pt>
                <c:pt idx="13">
                  <c:v>-173.76305732484062</c:v>
                </c:pt>
                <c:pt idx="14">
                  <c:v>-174.41082802547771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6-468C-9D83-316190E9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4830"/>
        <c:axId val="200865250"/>
      </c:scatterChart>
      <c:valAx>
        <c:axId val="1542648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65250"/>
        <c:crosses val="autoZero"/>
        <c:crossBetween val="midCat"/>
      </c:valAx>
      <c:valAx>
        <c:axId val="200865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48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301869</xdr:colOff>
      <xdr:row>0</xdr:row>
      <xdr:rowOff>350521</xdr:rowOff>
    </xdr:from>
    <xdr:to>
      <xdr:col>25</xdr:col>
      <xdr:colOff>200182</xdr:colOff>
      <xdr:row>10</xdr:row>
      <xdr:rowOff>131398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463649</xdr:colOff>
      <xdr:row>10</xdr:row>
      <xdr:rowOff>160605</xdr:rowOff>
    </xdr:from>
    <xdr:to>
      <xdr:col>25</xdr:col>
      <xdr:colOff>369863</xdr:colOff>
      <xdr:row>26</xdr:row>
      <xdr:rowOff>69566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topLeftCell="G2" zoomScaleNormal="100" workbookViewId="0">
      <selection activeCell="G12" sqref="A12:XFD12"/>
    </sheetView>
  </sheetViews>
  <sheetFormatPr defaultColWidth="9" defaultRowHeight="14.4" x14ac:dyDescent="0.25"/>
  <cols>
    <col min="1" max="1" width="9.77734375" style="2" customWidth="1"/>
    <col min="2" max="11" width="11.88671875" style="2" customWidth="1"/>
  </cols>
  <sheetData>
    <row r="1" spans="1:18" ht="35.25" customHeight="1" thickBo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8" ht="25.5" customHeight="1" thickBot="1" x14ac:dyDescent="0.3">
      <c r="A2" s="40" t="s">
        <v>1</v>
      </c>
      <c r="B2" s="41"/>
      <c r="C2" s="41"/>
      <c r="D2" s="41"/>
      <c r="E2" s="42"/>
      <c r="F2" s="43" t="s">
        <v>2</v>
      </c>
      <c r="G2" s="41"/>
      <c r="H2" s="41"/>
      <c r="I2" s="44"/>
      <c r="J2" s="45" t="s">
        <v>3</v>
      </c>
      <c r="K2" s="45"/>
      <c r="M2" s="46"/>
      <c r="N2" s="47"/>
      <c r="O2" s="47"/>
      <c r="P2" s="48"/>
      <c r="Q2" s="38"/>
      <c r="R2" s="38"/>
    </row>
    <row r="3" spans="1:18" ht="25.5" customHeight="1" thickBot="1" x14ac:dyDescent="0.3">
      <c r="A3" s="3" t="s">
        <v>4</v>
      </c>
      <c r="B3" s="3" t="s">
        <v>5</v>
      </c>
      <c r="C3" s="3" t="s">
        <v>6</v>
      </c>
      <c r="D3" s="4" t="s">
        <v>7</v>
      </c>
      <c r="E3" s="4" t="s">
        <v>8</v>
      </c>
      <c r="F3" s="3" t="s">
        <v>5</v>
      </c>
      <c r="G3" s="24" t="s">
        <v>6</v>
      </c>
      <c r="H3" s="3" t="s">
        <v>7</v>
      </c>
      <c r="I3" s="3" t="s">
        <v>8</v>
      </c>
      <c r="J3" s="3" t="s">
        <v>9</v>
      </c>
      <c r="K3" s="3" t="s">
        <v>10</v>
      </c>
      <c r="M3" s="14"/>
      <c r="N3" s="14"/>
      <c r="O3" s="14"/>
      <c r="P3" s="14"/>
      <c r="Q3" s="14"/>
      <c r="R3" s="14"/>
    </row>
    <row r="4" spans="1:18" ht="25.5" customHeight="1" x14ac:dyDescent="0.25">
      <c r="A4" s="5">
        <v>0.2</v>
      </c>
      <c r="B4" s="5">
        <v>9.2468300000000003E-2</v>
      </c>
      <c r="C4" s="6">
        <v>-9.4604499999999994E-2</v>
      </c>
      <c r="D4" s="23">
        <f t="shared" ref="D4:D18" si="0">B4-C4</f>
        <v>0.18707279999999998</v>
      </c>
      <c r="E4" s="25">
        <v>92916.800000000003</v>
      </c>
      <c r="F4" s="26">
        <v>1.0382100000000001</v>
      </c>
      <c r="G4" s="8">
        <v>-1.02783</v>
      </c>
      <c r="H4" s="9">
        <f t="shared" ref="H4:H18" si="1">F4-G4</f>
        <v>2.0660400000000001</v>
      </c>
      <c r="I4" s="23">
        <v>103056</v>
      </c>
      <c r="J4" s="26">
        <f>360*(E4-I4)/(2000*3.14)*A4</f>
        <v>-116.24560509554138</v>
      </c>
      <c r="K4" s="16">
        <f>20*LOG10(H4/D4)</f>
        <v>20.862561578953368</v>
      </c>
      <c r="L4">
        <f>-90-ATAN(A4/0.4)*180/PI()</f>
        <v>-116.56505117707799</v>
      </c>
      <c r="M4" s="5">
        <f>1/A4/SQRT(A4*A4+0.4*0.4)</f>
        <v>11.180339887498947</v>
      </c>
      <c r="N4" s="6">
        <f>20*LOG10(M4)</f>
        <v>20.969100130080562</v>
      </c>
      <c r="O4" s="17"/>
      <c r="P4" s="15"/>
      <c r="Q4" s="5"/>
      <c r="R4" s="15"/>
    </row>
    <row r="5" spans="1:18" ht="25.5" customHeight="1" x14ac:dyDescent="0.25">
      <c r="A5" s="31">
        <v>0.3</v>
      </c>
      <c r="B5" s="8">
        <v>0.162964</v>
      </c>
      <c r="C5" s="8">
        <v>-0.17242399999999999</v>
      </c>
      <c r="D5" s="6">
        <f t="shared" si="0"/>
        <v>0.33538800000000002</v>
      </c>
      <c r="E5" s="2">
        <v>82663.5</v>
      </c>
      <c r="F5" s="5">
        <v>1.09283</v>
      </c>
      <c r="G5" s="6">
        <v>-1.08246</v>
      </c>
      <c r="H5" s="9">
        <f t="shared" si="1"/>
        <v>2.1752899999999999</v>
      </c>
      <c r="I5" s="29">
        <v>90094.5</v>
      </c>
      <c r="J5" s="28">
        <f>360*(E5-I5)/(2000*3.14)*A5</f>
        <v>-127.79426751592356</v>
      </c>
      <c r="K5" s="16">
        <f t="shared" ref="K5:K18" si="2">20*LOG10(H5/D5)</f>
        <v>16.239392872670805</v>
      </c>
      <c r="L5">
        <f t="shared" ref="L5:L18" si="3">-90-ATAN(A5/0.4)*180/PI()</f>
        <v>-126.86989764584402</v>
      </c>
      <c r="M5" s="5">
        <f t="shared" ref="M5:M17" si="4">1/A5/SQRT(A5*A5+0.4*0.4)</f>
        <v>6.666666666666667</v>
      </c>
      <c r="N5" s="6">
        <f t="shared" ref="N5:N18" si="5">20*LOG10(M5)</f>
        <v>16.478174818886377</v>
      </c>
      <c r="O5" s="6"/>
      <c r="P5" s="15"/>
      <c r="Q5" s="5"/>
      <c r="R5" s="15"/>
    </row>
    <row r="6" spans="1:18" ht="25.5" customHeight="1" x14ac:dyDescent="0.25">
      <c r="A6" s="5">
        <v>0.4</v>
      </c>
      <c r="B6" s="8">
        <v>0.27038600000000002</v>
      </c>
      <c r="C6" s="8">
        <v>-0.28228799999999998</v>
      </c>
      <c r="D6" s="6">
        <f t="shared" si="0"/>
        <v>0.552674</v>
      </c>
      <c r="E6" s="7">
        <v>93203.199999999997</v>
      </c>
      <c r="F6" s="5">
        <v>1.18103</v>
      </c>
      <c r="G6" s="6">
        <v>-1.16913</v>
      </c>
      <c r="H6" s="9">
        <f t="shared" si="1"/>
        <v>2.3501599999999998</v>
      </c>
      <c r="I6" s="29">
        <v>99146.2</v>
      </c>
      <c r="J6" s="28">
        <f t="shared" ref="J6:J18" si="6">360*(E6-I6)/(2000*3.14)*A6</f>
        <v>-136.27261146496815</v>
      </c>
      <c r="K6" s="16">
        <f t="shared" si="2"/>
        <v>12.572567922837264</v>
      </c>
      <c r="L6">
        <f t="shared" si="3"/>
        <v>-135</v>
      </c>
      <c r="M6" s="5">
        <f t="shared" si="4"/>
        <v>4.4194173824159213</v>
      </c>
      <c r="N6" s="6">
        <f t="shared" si="5"/>
        <v>12.907300390241691</v>
      </c>
      <c r="O6" s="6"/>
      <c r="P6" s="15"/>
      <c r="Q6" s="5"/>
      <c r="R6" s="15"/>
    </row>
    <row r="7" spans="1:18" ht="25.5" customHeight="1" x14ac:dyDescent="0.25">
      <c r="A7" s="5">
        <v>0.5</v>
      </c>
      <c r="B7" s="8">
        <v>0.42755100000000001</v>
      </c>
      <c r="C7" s="8">
        <v>-0.44769300000000001</v>
      </c>
      <c r="D7" s="6">
        <f t="shared" si="0"/>
        <v>0.87524400000000002</v>
      </c>
      <c r="E7" s="7">
        <v>87141.2</v>
      </c>
      <c r="F7" s="5">
        <v>1.3131699999999999</v>
      </c>
      <c r="G7" s="6">
        <v>-1.30219</v>
      </c>
      <c r="H7" s="9">
        <f t="shared" si="1"/>
        <v>2.6153599999999999</v>
      </c>
      <c r="I7" s="29">
        <v>92150</v>
      </c>
      <c r="J7" s="5">
        <f t="shared" si="6"/>
        <v>-143.56433121019117</v>
      </c>
      <c r="K7" s="16">
        <f t="shared" si="2"/>
        <v>9.5080466996105102</v>
      </c>
      <c r="L7">
        <f t="shared" si="3"/>
        <v>-141.34019174590992</v>
      </c>
      <c r="M7" s="5">
        <f t="shared" si="4"/>
        <v>3.1234752377721211</v>
      </c>
      <c r="N7" s="6">
        <f t="shared" si="5"/>
        <v>9.8927613460822688</v>
      </c>
      <c r="O7" s="6"/>
      <c r="P7" s="15"/>
      <c r="Q7" s="5"/>
      <c r="R7" s="15"/>
    </row>
    <row r="8" spans="1:18" ht="25.5" customHeight="1" x14ac:dyDescent="0.25">
      <c r="A8" s="5">
        <v>0.6</v>
      </c>
      <c r="B8" s="8">
        <v>0.67138699999999996</v>
      </c>
      <c r="C8" s="8">
        <v>-0.67871099999999995</v>
      </c>
      <c r="D8" s="6">
        <f t="shared" si="0"/>
        <v>1.350098</v>
      </c>
      <c r="E8" s="7">
        <v>61986.2</v>
      </c>
      <c r="F8" s="5">
        <v>1.5124500000000001</v>
      </c>
      <c r="G8" s="6">
        <v>-1.49963</v>
      </c>
      <c r="H8" s="9">
        <f t="shared" si="1"/>
        <v>3.0120800000000001</v>
      </c>
      <c r="I8" s="29">
        <v>66291.5</v>
      </c>
      <c r="J8" s="5">
        <f t="shared" si="6"/>
        <v>-148.08038216560519</v>
      </c>
      <c r="K8" s="16">
        <f t="shared" si="2"/>
        <v>6.9700241701664778</v>
      </c>
      <c r="L8">
        <f t="shared" si="3"/>
        <v>-146.30993247402023</v>
      </c>
      <c r="M8" s="5">
        <f t="shared" si="4"/>
        <v>2.3112508176051212</v>
      </c>
      <c r="N8" s="6">
        <f t="shared" si="5"/>
        <v>7.2769415559791355</v>
      </c>
      <c r="O8" s="6"/>
      <c r="P8" s="15"/>
      <c r="Q8" s="5"/>
      <c r="R8" s="15"/>
    </row>
    <row r="9" spans="1:18" ht="25.5" customHeight="1" x14ac:dyDescent="0.25">
      <c r="A9" s="31">
        <v>0.8</v>
      </c>
      <c r="B9" s="8">
        <v>1.66412</v>
      </c>
      <c r="C9" s="8">
        <v>-1.6633199999999999</v>
      </c>
      <c r="D9" s="6">
        <f t="shared" si="0"/>
        <v>3.3274400000000002</v>
      </c>
      <c r="E9" s="7">
        <v>62962</v>
      </c>
      <c r="F9" s="5">
        <v>2.2225999999999999</v>
      </c>
      <c r="G9" s="6">
        <v>-2.2216</v>
      </c>
      <c r="H9" s="9">
        <f t="shared" si="1"/>
        <v>4.4442000000000004</v>
      </c>
      <c r="I9" s="29">
        <v>66342.5</v>
      </c>
      <c r="J9" s="5">
        <f t="shared" si="6"/>
        <v>-155.02929936305733</v>
      </c>
      <c r="K9" s="16">
        <f t="shared" si="2"/>
        <v>2.5136672392812387</v>
      </c>
      <c r="L9">
        <f t="shared" si="3"/>
        <v>-153.43494882292202</v>
      </c>
      <c r="M9" s="5">
        <f t="shared" si="4"/>
        <v>1.3975424859373684</v>
      </c>
      <c r="N9" s="6">
        <f t="shared" si="5"/>
        <v>2.9073003902416916</v>
      </c>
      <c r="O9" s="6"/>
      <c r="P9" s="15"/>
      <c r="Q9" s="5"/>
      <c r="R9" s="15"/>
    </row>
    <row r="10" spans="1:18" ht="25.5" customHeight="1" x14ac:dyDescent="0.25">
      <c r="A10" s="5">
        <v>0.85</v>
      </c>
      <c r="B10" s="8">
        <v>2.0541399999999999</v>
      </c>
      <c r="C10" s="8">
        <v>-2.05402</v>
      </c>
      <c r="D10" s="6">
        <f t="shared" si="0"/>
        <v>4.1081599999999998</v>
      </c>
      <c r="E10" s="7">
        <v>66773.8</v>
      </c>
      <c r="F10" s="5">
        <v>2.44171</v>
      </c>
      <c r="G10" s="6">
        <v>-2.4399799999999998</v>
      </c>
      <c r="H10" s="9">
        <f t="shared" si="1"/>
        <v>4.8816899999999999</v>
      </c>
      <c r="I10" s="29">
        <v>69989.5</v>
      </c>
      <c r="J10" s="5">
        <f t="shared" si="6"/>
        <v>-156.68856687898077</v>
      </c>
      <c r="K10" s="16">
        <f t="shared" si="2"/>
        <v>1.4984569492104507</v>
      </c>
      <c r="L10">
        <f t="shared" si="3"/>
        <v>-154.79887635452491</v>
      </c>
      <c r="M10" s="5">
        <f t="shared" si="4"/>
        <v>1.2523442244996459</v>
      </c>
      <c r="N10" s="6">
        <f t="shared" si="5"/>
        <v>1.9544743451155442</v>
      </c>
      <c r="O10" s="6"/>
      <c r="P10" s="15"/>
      <c r="Q10" s="5"/>
      <c r="R10" s="15"/>
    </row>
    <row r="11" spans="1:18" ht="25.5" customHeight="1" x14ac:dyDescent="0.25">
      <c r="A11" s="31">
        <v>0.9</v>
      </c>
      <c r="B11" s="8">
        <v>2.42096</v>
      </c>
      <c r="C11" s="8">
        <v>-2.4210400000000001</v>
      </c>
      <c r="D11" s="6">
        <f t="shared" si="0"/>
        <v>4.8420000000000005</v>
      </c>
      <c r="E11" s="7">
        <v>70235</v>
      </c>
      <c r="F11" s="5">
        <v>2.5964399999999999</v>
      </c>
      <c r="G11" s="6">
        <v>-2.6068199999999999</v>
      </c>
      <c r="H11" s="9">
        <f t="shared" si="1"/>
        <v>5.2032600000000002</v>
      </c>
      <c r="I11" s="29">
        <v>73301</v>
      </c>
      <c r="J11" s="5">
        <f t="shared" si="6"/>
        <v>-158.18216560509555</v>
      </c>
      <c r="K11" s="16">
        <f t="shared" si="2"/>
        <v>0.62501484903382865</v>
      </c>
      <c r="L11">
        <f t="shared" si="3"/>
        <v>-156.03751102542182</v>
      </c>
      <c r="M11" s="5">
        <f>1/A11/SQRT(A11*A11+0.4*0.4)</f>
        <v>1.1281624057040212</v>
      </c>
      <c r="N11" s="6">
        <f t="shared" si="5"/>
        <v>1.0474324685510541</v>
      </c>
      <c r="O11" s="6"/>
      <c r="P11" s="15"/>
      <c r="Q11" s="5"/>
      <c r="R11" s="15"/>
    </row>
    <row r="12" spans="1:18" ht="25.5" customHeight="1" x14ac:dyDescent="0.25">
      <c r="A12" s="5">
        <v>0.95</v>
      </c>
      <c r="B12" s="8">
        <v>2.6959200000000001</v>
      </c>
      <c r="C12" s="8">
        <v>-2.7002600000000001</v>
      </c>
      <c r="D12" s="6">
        <f t="shared" si="0"/>
        <v>5.3961800000000002</v>
      </c>
      <c r="E12" s="7">
        <v>66967.5</v>
      </c>
      <c r="F12" s="5">
        <v>2.6049799999999999</v>
      </c>
      <c r="G12" s="6">
        <v>-2.6050200000000001</v>
      </c>
      <c r="H12" s="9">
        <f t="shared" si="1"/>
        <v>5.21</v>
      </c>
      <c r="I12" s="23">
        <v>69907.5</v>
      </c>
      <c r="J12" s="5">
        <f>360*(E12-I12)/(2000*3.14)*A12</f>
        <v>-160.10828025477704</v>
      </c>
      <c r="K12" s="16">
        <f t="shared" si="2"/>
        <v>-0.30497409345429433</v>
      </c>
      <c r="L12">
        <f t="shared" si="3"/>
        <v>-157.16634582208246</v>
      </c>
      <c r="M12" s="5">
        <f t="shared" si="4"/>
        <v>1.0212026317319283</v>
      </c>
      <c r="N12" s="6">
        <f t="shared" si="5"/>
        <v>0.18223850699955285</v>
      </c>
      <c r="O12" s="6"/>
      <c r="P12" s="15"/>
      <c r="Q12" s="5"/>
      <c r="R12" s="15"/>
    </row>
    <row r="13" spans="1:18" s="30" customFormat="1" ht="25.5" customHeight="1" x14ac:dyDescent="0.25">
      <c r="A13" s="31">
        <v>1</v>
      </c>
      <c r="B13" s="32">
        <v>2.6844199999999998</v>
      </c>
      <c r="C13" s="32">
        <v>-2.69001</v>
      </c>
      <c r="D13" s="33">
        <f t="shared" si="0"/>
        <v>5.3744300000000003</v>
      </c>
      <c r="E13" s="34">
        <v>44768.5</v>
      </c>
      <c r="F13" s="31">
        <v>2.3389600000000002</v>
      </c>
      <c r="G13" s="33">
        <v>-2.34002</v>
      </c>
      <c r="H13" s="35">
        <f t="shared" si="1"/>
        <v>4.6789800000000001</v>
      </c>
      <c r="I13" s="29">
        <v>47586.2</v>
      </c>
      <c r="J13" s="31">
        <f t="shared" si="6"/>
        <v>-161.52420382165587</v>
      </c>
      <c r="K13" s="36">
        <f>20*LOG10(H13/D13)</f>
        <v>-1.2036244379681194</v>
      </c>
      <c r="L13">
        <f t="shared" si="3"/>
        <v>-158.19859051364818</v>
      </c>
      <c r="M13" s="5">
        <f t="shared" si="4"/>
        <v>0.92847669088525919</v>
      </c>
      <c r="N13" s="6">
        <f t="shared" si="5"/>
        <v>-0.64457989226918588</v>
      </c>
      <c r="O13" s="33"/>
      <c r="P13" s="37"/>
      <c r="Q13" s="31"/>
      <c r="R13" s="22"/>
    </row>
    <row r="14" spans="1:18" ht="25.5" customHeight="1" x14ac:dyDescent="0.25">
      <c r="A14" s="5">
        <v>1.5</v>
      </c>
      <c r="B14" s="8">
        <v>1.5954600000000001</v>
      </c>
      <c r="C14" s="8">
        <v>-1.60232</v>
      </c>
      <c r="D14" s="6">
        <f t="shared" si="0"/>
        <v>3.1977799999999998</v>
      </c>
      <c r="E14" s="7">
        <v>43444.2</v>
      </c>
      <c r="F14" s="5">
        <v>0.65002400000000005</v>
      </c>
      <c r="G14" s="6">
        <v>-0.63781699999999997</v>
      </c>
      <c r="H14" s="9">
        <f t="shared" si="1"/>
        <v>1.287841</v>
      </c>
      <c r="I14" s="29">
        <v>45403.199999999997</v>
      </c>
      <c r="J14" s="5">
        <f t="shared" si="6"/>
        <v>-168.44904458598725</v>
      </c>
      <c r="K14" s="16">
        <f t="shared" si="2"/>
        <v>-7.8997266937937729</v>
      </c>
      <c r="L14">
        <f t="shared" si="3"/>
        <v>-165.06858282186244</v>
      </c>
      <c r="M14" s="5">
        <f t="shared" si="4"/>
        <v>0.4294377509338872</v>
      </c>
      <c r="N14" s="6">
        <f t="shared" si="5"/>
        <v>-7.3419956068623096</v>
      </c>
      <c r="O14" s="6"/>
      <c r="P14" s="15"/>
      <c r="Q14" s="5"/>
      <c r="R14" s="15"/>
    </row>
    <row r="15" spans="1:18" ht="25.5" customHeight="1" x14ac:dyDescent="0.25">
      <c r="A15" s="5">
        <v>2</v>
      </c>
      <c r="B15" s="8">
        <v>1.26831</v>
      </c>
      <c r="C15" s="8">
        <v>-1.26902</v>
      </c>
      <c r="D15" s="6">
        <f t="shared" si="0"/>
        <v>2.5373299999999999</v>
      </c>
      <c r="E15" s="7">
        <v>29529.200000000001</v>
      </c>
      <c r="F15" s="5">
        <v>0.29693599999999998</v>
      </c>
      <c r="G15" s="8">
        <v>-0.295043</v>
      </c>
      <c r="H15" s="9">
        <f t="shared" si="1"/>
        <v>0.59197900000000003</v>
      </c>
      <c r="I15" s="7">
        <v>31021.8</v>
      </c>
      <c r="J15" s="5">
        <f t="shared" si="6"/>
        <v>-171.12611464968137</v>
      </c>
      <c r="K15" s="8">
        <f t="shared" si="2"/>
        <v>-12.641413072448762</v>
      </c>
      <c r="L15">
        <f t="shared" si="3"/>
        <v>-168.69006752597977</v>
      </c>
      <c r="M15" s="5">
        <f t="shared" si="4"/>
        <v>0.24514516892273003</v>
      </c>
      <c r="N15" s="6">
        <f t="shared" si="5"/>
        <v>-12.211533219547054</v>
      </c>
      <c r="O15" s="6"/>
      <c r="P15" s="15"/>
      <c r="Q15" s="5"/>
      <c r="R15" s="15"/>
    </row>
    <row r="16" spans="1:18" ht="25.5" customHeight="1" x14ac:dyDescent="0.25">
      <c r="A16" s="5">
        <v>3</v>
      </c>
      <c r="B16" s="10">
        <v>1.10107</v>
      </c>
      <c r="C16" s="10">
        <v>-1.0095000000000001</v>
      </c>
      <c r="D16" s="6">
        <f t="shared" si="0"/>
        <v>2.1105700000000001</v>
      </c>
      <c r="E16" s="11">
        <v>28197.5</v>
      </c>
      <c r="F16" s="12">
        <v>0.122375</v>
      </c>
      <c r="G16" s="13">
        <v>-0.12306400000000001</v>
      </c>
      <c r="H16" s="9">
        <f t="shared" si="1"/>
        <v>0.24543900000000002</v>
      </c>
      <c r="I16" s="27">
        <v>29195.8</v>
      </c>
      <c r="J16" s="12">
        <f t="shared" si="6"/>
        <v>-171.68216560509541</v>
      </c>
      <c r="K16" s="18">
        <f t="shared" si="2"/>
        <v>-18.689123757988874</v>
      </c>
      <c r="L16">
        <f t="shared" si="3"/>
        <v>-172.40535663140855</v>
      </c>
      <c r="M16" s="5">
        <f>1/A16/SQRT(A16*A16+0.4*0.4)</f>
        <v>0.11013643340918162</v>
      </c>
      <c r="N16" s="6">
        <f t="shared" si="5"/>
        <v>-19.161379831071752</v>
      </c>
      <c r="O16" s="6"/>
      <c r="P16" s="15"/>
      <c r="Q16" s="5"/>
      <c r="R16" s="15"/>
    </row>
    <row r="17" spans="1:18" s="1" customFormat="1" ht="25.5" customHeight="1" x14ac:dyDescent="0.25">
      <c r="A17" s="5">
        <v>4</v>
      </c>
      <c r="B17" s="8">
        <v>1.0607899999999999</v>
      </c>
      <c r="C17" s="8">
        <v>-1.06002</v>
      </c>
      <c r="D17" s="6">
        <f t="shared" si="0"/>
        <v>2.1208099999999996</v>
      </c>
      <c r="E17" s="7">
        <v>32273.200000000001</v>
      </c>
      <c r="F17" s="5">
        <v>6.5918000000000004E-2</v>
      </c>
      <c r="G17" s="8">
        <v>-6.4522999999999997E-2</v>
      </c>
      <c r="H17" s="9">
        <f t="shared" si="1"/>
        <v>0.130441</v>
      </c>
      <c r="I17" s="7">
        <v>33031</v>
      </c>
      <c r="J17" s="5">
        <f t="shared" si="6"/>
        <v>-173.76305732484062</v>
      </c>
      <c r="K17" s="8">
        <f t="shared" si="2"/>
        <v>-24.221752858546598</v>
      </c>
      <c r="L17">
        <f t="shared" si="3"/>
        <v>-174.28940686250036</v>
      </c>
      <c r="M17" s="5">
        <f t="shared" si="4"/>
        <v>6.2189824388124329E-2</v>
      </c>
      <c r="N17" s="6">
        <f t="shared" si="5"/>
        <v>-24.12561339094492</v>
      </c>
      <c r="O17" s="20"/>
      <c r="P17" s="21"/>
      <c r="Q17" s="19"/>
      <c r="R17" s="21"/>
    </row>
    <row r="18" spans="1:18" s="1" customFormat="1" ht="25.5" customHeight="1" x14ac:dyDescent="0.25">
      <c r="A18" s="5">
        <v>5</v>
      </c>
      <c r="B18" s="8">
        <v>1.0305800000000001</v>
      </c>
      <c r="C18" s="8">
        <v>-1.0300100000000001</v>
      </c>
      <c r="D18" s="6">
        <f t="shared" si="0"/>
        <v>2.0605900000000004</v>
      </c>
      <c r="E18" s="7">
        <v>32399.5</v>
      </c>
      <c r="F18" s="5">
        <v>4.39453E-2</v>
      </c>
      <c r="G18" s="8">
        <v>-4.3806200000000003E-2</v>
      </c>
      <c r="H18" s="9">
        <f t="shared" si="1"/>
        <v>8.775150000000001E-2</v>
      </c>
      <c r="I18" s="7">
        <v>33008</v>
      </c>
      <c r="J18" s="5">
        <f t="shared" si="6"/>
        <v>-174.41082802547771</v>
      </c>
      <c r="K18" s="8">
        <f t="shared" si="2"/>
        <v>-27.414740779223273</v>
      </c>
      <c r="L18">
        <f t="shared" si="3"/>
        <v>-175.42607874009914</v>
      </c>
      <c r="M18" s="5">
        <f>1/A18/SQRT(A18*A18+0.4*0.4)</f>
        <v>3.9872611141445004E-2</v>
      </c>
      <c r="N18" s="6">
        <f t="shared" si="5"/>
        <v>-27.986506454452687</v>
      </c>
      <c r="O18" s="20"/>
      <c r="P18" s="21"/>
      <c r="Q18" s="19"/>
      <c r="R18" s="21"/>
    </row>
    <row r="19" spans="1:18" ht="25.5" customHeight="1" x14ac:dyDescent="0.25">
      <c r="N19" s="6"/>
    </row>
  </sheetData>
  <mergeCells count="6">
    <mergeCell ref="Q2:R2"/>
    <mergeCell ref="A1:K1"/>
    <mergeCell ref="A2:E2"/>
    <mergeCell ref="F2:I2"/>
    <mergeCell ref="J2:K2"/>
    <mergeCell ref="M2:P2"/>
  </mergeCells>
  <phoneticPr fontId="6" type="noConversion"/>
  <pageMargins left="0.7" right="0.7" top="0.75" bottom="0.75" header="0.3" footer="0.3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CHY</cp:lastModifiedBy>
  <dcterms:created xsi:type="dcterms:W3CDTF">2006-09-13T11:21:00Z</dcterms:created>
  <dcterms:modified xsi:type="dcterms:W3CDTF">2019-11-24T16:25:27Z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