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ropbox (MIT)\A Megacity Lab\Walmart\Walmart shared MLL\04 - Code\03 - Dynamic Model\"/>
    </mc:Choice>
  </mc:AlternateContent>
  <bookViews>
    <workbookView xWindow="75" yWindow="465" windowWidth="42255" windowHeight="19785" tabRatio="500"/>
  </bookViews>
  <sheets>
    <sheet name="global" sheetId="1" r:id="rId1"/>
    <sheet name="vehicles" sheetId="2" r:id="rId2"/>
    <sheet name="facilities" sheetId="3" r:id="rId3"/>
    <sheet name="demand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L14" i="3"/>
  <c r="K14" i="3"/>
  <c r="J14" i="3"/>
  <c r="F15" i="2"/>
  <c r="F14" i="2"/>
  <c r="F13" i="2"/>
  <c r="F12" i="2"/>
  <c r="E12" i="2"/>
  <c r="E13" i="2"/>
  <c r="E14" i="2"/>
  <c r="E15" i="2"/>
</calcChain>
</file>

<file path=xl/sharedStrings.xml><?xml version="1.0" encoding="utf-8"?>
<sst xmlns="http://schemas.openxmlformats.org/spreadsheetml/2006/main" count="182" uniqueCount="131">
  <si>
    <t>capa_vol</t>
  </si>
  <si>
    <t>speed_inter</t>
  </si>
  <si>
    <t>speed_linehaul</t>
  </si>
  <si>
    <t>cost_ops_hour</t>
  </si>
  <si>
    <t>cost_wage_hour</t>
  </si>
  <si>
    <t>cost_ops_km</t>
  </si>
  <si>
    <t>cost_delivery</t>
  </si>
  <si>
    <t>cost_fixed</t>
  </si>
  <si>
    <t>t_perStop</t>
  </si>
  <si>
    <t>t_perToteAtStop</t>
  </si>
  <si>
    <t>t_LoadPerTote</t>
  </si>
  <si>
    <t>t_SetupPerTour</t>
  </si>
  <si>
    <t>detour_factor</t>
  </si>
  <si>
    <t>physical carrying capacity</t>
  </si>
  <si>
    <t>Parameter</t>
  </si>
  <si>
    <t>Unit</t>
  </si>
  <si>
    <t>-</t>
  </si>
  <si>
    <t>totes</t>
  </si>
  <si>
    <t>km/h</t>
  </si>
  <si>
    <t>USD/h</t>
  </si>
  <si>
    <t>USD/km</t>
  </si>
  <si>
    <t>USD/day</t>
  </si>
  <si>
    <t>USD/order</t>
  </si>
  <si>
    <t>inter-stop avg. Speed</t>
  </si>
  <si>
    <t>line-haul avg. Speed</t>
  </si>
  <si>
    <t>vehicle hourly operational cost</t>
  </si>
  <si>
    <t>driver hourly cost (wage)</t>
  </si>
  <si>
    <t>vehicle operational cost per km</t>
  </si>
  <si>
    <t>fixed cost per delivery</t>
  </si>
  <si>
    <t>daily vehicle fixed cost</t>
  </si>
  <si>
    <t>fixed time per delivery</t>
  </si>
  <si>
    <t>incremental time per tote delivered</t>
  </si>
  <si>
    <t>vehicle loading time per tote</t>
  </si>
  <si>
    <t>fixed setup time per vehicle trip</t>
  </si>
  <si>
    <t>vehicle-specific detour factor</t>
  </si>
  <si>
    <t>truck</t>
  </si>
  <si>
    <t>van</t>
  </si>
  <si>
    <t>available for first tier</t>
  </si>
  <si>
    <t>available for second tier</t>
  </si>
  <si>
    <t>1: yes, 0: no</t>
  </si>
  <si>
    <t>h/tote</t>
  </si>
  <si>
    <t>h/tour</t>
  </si>
  <si>
    <t>h/order</t>
  </si>
  <si>
    <t>delivery_enabled</t>
  </si>
  <si>
    <t>pickup_enabled</t>
  </si>
  <si>
    <t>fulfillment_enabled</t>
  </si>
  <si>
    <t>boolean</t>
  </si>
  <si>
    <t>order_capacity</t>
  </si>
  <si>
    <t>fleet_size</t>
  </si>
  <si>
    <t>shift_count</t>
  </si>
  <si>
    <t>cost_perOrder_delivery</t>
  </si>
  <si>
    <t>cost_perOrder_pickup</t>
  </si>
  <si>
    <t>cost_perOrder_fulfillment</t>
  </si>
  <si>
    <t>served_separately</t>
  </si>
  <si>
    <t>add_timeSpent</t>
  </si>
  <si>
    <t>DV_lb</t>
  </si>
  <si>
    <t>DV_ub</t>
  </si>
  <si>
    <t>SecTier_DV_lb</t>
  </si>
  <si>
    <t>SecTier_DV_ub</t>
  </si>
  <si>
    <t>orders</t>
  </si>
  <si>
    <t>vehicles</t>
  </si>
  <si>
    <t>shifts</t>
  </si>
  <si>
    <t>h</t>
  </si>
  <si>
    <t>[1,0]</t>
  </si>
  <si>
    <t>facility ability to serve delivery demand</t>
  </si>
  <si>
    <t>facility ability to serve pickup demand</t>
  </si>
  <si>
    <t>facility ability to fulfill demand of other facilities</t>
  </si>
  <si>
    <t>maximum fleet size</t>
  </si>
  <si>
    <t>maximum order picking capacity</t>
  </si>
  <si>
    <t>number of shifts</t>
  </si>
  <si>
    <t>fulfillment cost per own delivery order</t>
  </si>
  <si>
    <t>fulfillment cost per own pickup order</t>
  </si>
  <si>
    <t>fulfillment cost per order fulfiled for other facility</t>
  </si>
  <si>
    <t>served outside normal delivery routes</t>
  </si>
  <si>
    <t>fixed vehicle wait time at this facility if integrated in delivery route</t>
  </si>
  <si>
    <t>first-tier allocation variable lower bound</t>
  </si>
  <si>
    <t>first-tier allocation variable upper bound</t>
  </si>
  <si>
    <t>second-tier allocation variable lower bound</t>
  </si>
  <si>
    <t>second-tier allocation variable upper bound</t>
  </si>
  <si>
    <t>enabled</t>
  </si>
  <si>
    <t>small store</t>
  </si>
  <si>
    <t>large store</t>
  </si>
  <si>
    <t>none</t>
  </si>
  <si>
    <t>in-market-node</t>
  </si>
  <si>
    <t>spoke</t>
  </si>
  <si>
    <t>small locker</t>
  </si>
  <si>
    <t>remote</t>
  </si>
  <si>
    <t>large locker</t>
  </si>
  <si>
    <t>distance from facility</t>
  </si>
  <si>
    <t>km</t>
  </si>
  <si>
    <t>fraction attracted</t>
  </si>
  <si>
    <t>Maximum service time</t>
  </si>
  <si>
    <t>h/shift</t>
  </si>
  <si>
    <t>maximum delivery reach</t>
  </si>
  <si>
    <t>Pickup demand decay functions</t>
  </si>
  <si>
    <t>Marketing bombs / freezes</t>
  </si>
  <si>
    <t>Distance from center</t>
  </si>
  <si>
    <t>demand multiplier</t>
  </si>
  <si>
    <t>marketing bomb</t>
  </si>
  <si>
    <t>marketing freeze</t>
  </si>
  <si>
    <t>Maximum number of facilities</t>
  </si>
  <si>
    <t>max_del_reach</t>
  </si>
  <si>
    <t>fac_type_enabled</t>
  </si>
  <si>
    <t>Facility options (facilitytype_name)</t>
  </si>
  <si>
    <t>global</t>
  </si>
  <si>
    <t>avail_first</t>
  </si>
  <si>
    <t>avail_sec</t>
  </si>
  <si>
    <t>Vehicle options (vehtype_name)</t>
  </si>
  <si>
    <t>USD/tote</t>
  </si>
  <si>
    <t>Avg. revenue per tote</t>
  </si>
  <si>
    <t>perTote_revenue</t>
  </si>
  <si>
    <t>max_facility_num</t>
  </si>
  <si>
    <t>T_max</t>
  </si>
  <si>
    <t>Global inter-pixel circuity factor</t>
  </si>
  <si>
    <t>k_circuity_global</t>
  </si>
  <si>
    <t>Avg. Volume per tote</t>
  </si>
  <si>
    <t>totes/tote</t>
  </si>
  <si>
    <t>tote_vol</t>
  </si>
  <si>
    <t>Table input code</t>
  </si>
  <si>
    <t>table_input_code</t>
  </si>
  <si>
    <t>Table origin x-coordinate</t>
  </si>
  <si>
    <t>Table origin y-coordinate</t>
  </si>
  <si>
    <t>origin_x</t>
  </si>
  <si>
    <t>origin_y</t>
  </si>
  <si>
    <t>Pixel width</t>
  </si>
  <si>
    <t>pixel_width</t>
  </si>
  <si>
    <t>Table size x-axis</t>
  </si>
  <si>
    <t>Table size y-acis</t>
  </si>
  <si>
    <t>pixels</t>
  </si>
  <si>
    <t>x_dim</t>
  </si>
  <si>
    <t>y_dim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</si>
</sst>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3" borderId="0" xfId="0" applyNumberFormat="1" applyFill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" fontId="1" fillId="3" borderId="0" xfId="0" applyNumberFormat="1" applyFont="1" applyFill="1" applyAlignment="1">
      <alignment horizontal="center"/>
    </xf>
    <xf numFmtId="2" fontId="0" fillId="2" borderId="0" xfId="0" applyNumberFormat="1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0" fontId="0" fillId="2" borderId="3" xfId="0" applyFill="1" applyBorder="1"/>
    <xf numFmtId="1" fontId="1" fillId="3" borderId="3" xfId="0" applyNumberFormat="1" applyFont="1" applyFill="1" applyBorder="1" applyAlignment="1">
      <alignment horizontal="center"/>
    </xf>
    <xf numFmtId="0" fontId="0" fillId="2" borderId="4" xfId="0" applyFill="1" applyBorder="1"/>
    <xf numFmtId="164" fontId="1" fillId="3" borderId="4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3" xfId="0" applyFont="1" applyFill="1" applyBorder="1"/>
    <xf numFmtId="0" fontId="2" fillId="4" borderId="4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1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demand!$D$4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demand!$E$4:$N$4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demand!$D$5</c:f>
              <c:strCache>
                <c:ptCount val="1"/>
                <c:pt idx="0">
                  <c:v>in-market-node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demand!$E$5:$N$5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demand!$D$6</c:f>
              <c:strCache>
                <c:ptCount val="1"/>
                <c:pt idx="0">
                  <c:v>small store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demand!$E$6:$N$6</c:f>
              <c:numCache>
                <c:formatCode>0.00</c:formatCode>
                <c:ptCount val="10"/>
                <c:pt idx="0">
                  <c:v>1</c:v>
                </c:pt>
                <c:pt idx="1">
                  <c:v>0.97</c:v>
                </c:pt>
                <c:pt idx="2">
                  <c:v>0.92</c:v>
                </c:pt>
                <c:pt idx="3">
                  <c:v>0.8</c:v>
                </c:pt>
                <c:pt idx="4">
                  <c:v>0.55000000000000004</c:v>
                </c:pt>
                <c:pt idx="5">
                  <c:v>0.3</c:v>
                </c:pt>
                <c:pt idx="6">
                  <c:v>0.1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demand!$D$7</c:f>
              <c:strCache>
                <c:ptCount val="1"/>
                <c:pt idx="0">
                  <c:v>large store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demand!$E$7:$N$7</c:f>
              <c:numCache>
                <c:formatCode>0.00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0.85</c:v>
                </c:pt>
                <c:pt idx="4">
                  <c:v>0.7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0.05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demand!$D$8</c:f>
              <c:strCache>
                <c:ptCount val="1"/>
                <c:pt idx="0">
                  <c:v>spoke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demand!$E$8:$N$8</c:f>
              <c:numCache>
                <c:formatCode>0.00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demand!$D$9</c:f>
              <c:strCache>
                <c:ptCount val="1"/>
                <c:pt idx="0">
                  <c:v>small locker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demand!$E$9:$N$9</c:f>
              <c:numCache>
                <c:formatCode>0.00</c:formatCode>
                <c:ptCount val="10"/>
                <c:pt idx="0">
                  <c:v>1</c:v>
                </c:pt>
                <c:pt idx="1">
                  <c:v>0.83</c:v>
                </c:pt>
                <c:pt idx="2">
                  <c:v>0.65</c:v>
                </c:pt>
                <c:pt idx="3">
                  <c:v>0.28000000000000003</c:v>
                </c:pt>
                <c:pt idx="4">
                  <c:v>0.15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demand!$D$10</c:f>
              <c:strCache>
                <c:ptCount val="1"/>
                <c:pt idx="0">
                  <c:v>large locker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demand!$E$10:$N$10</c:f>
              <c:numCache>
                <c:formatCode>0.00</c:formatCode>
                <c:ptCount val="10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0.35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demand!$D$11</c:f>
              <c:strCache>
                <c:ptCount val="1"/>
                <c:pt idx="0">
                  <c:v>remote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demand!$E$3:$N$3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demand!$E$11:$N$11</c:f>
              <c:numCache>
                <c:formatCode>0.00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0.8</c:v>
                </c:pt>
                <c:pt idx="3">
                  <c:v>0.55000000000000004</c:v>
                </c:pt>
                <c:pt idx="4">
                  <c:v>0.3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53912"/>
        <c:axId val="483454304"/>
      </c:scatterChart>
      <c:valAx>
        <c:axId val="4834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4304"/>
        <c:crosses val="autoZero"/>
        <c:crossBetween val="midCat"/>
      </c:valAx>
      <c:valAx>
        <c:axId val="48345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demand!$D$39</c:f>
              <c:strCache>
                <c:ptCount val="1"/>
                <c:pt idx="0">
                  <c:v>marketing bomb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demand!$E$38:$N$38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demand!$E$39:$N$39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demand!$D$40</c:f>
              <c:strCache>
                <c:ptCount val="1"/>
                <c:pt idx="0">
                  <c:v>marketing freeze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demand!$E$38:$N$38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demand!$E$40:$N$40</c:f>
              <c:numCache>
                <c:formatCode>0.00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49992"/>
        <c:axId val="483455088"/>
      </c:scatterChart>
      <c:valAx>
        <c:axId val="48344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midCat"/>
      </c:valAx>
      <c:valAx>
        <c:axId val="483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12700</xdr:rowOff>
    </xdr:from>
    <xdr:to>
      <xdr:col>14</xdr:col>
      <xdr:colOff>12700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14</xdr:col>
      <xdr:colOff>12700</xdr:colOff>
      <xdr:row>61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E4" sqref="E4"/>
    </sheetView>
  </sheetViews>
  <sheetFormatPr defaultColWidth="10.875" defaultRowHeight="15.75" x14ac:dyDescent="0.25"/>
  <cols>
    <col min="1" max="1" width="10.875" style="1"/>
    <col min="2" max="2" width="25.5" style="1" bestFit="1" customWidth="1"/>
    <col min="3" max="3" width="10.875" style="1"/>
    <col min="4" max="4" width="13.375" style="1" bestFit="1" customWidth="1"/>
    <col min="5" max="16384" width="10.875" style="1"/>
  </cols>
  <sheetData>
    <row r="2" spans="2:5" ht="16.5" thickBot="1" x14ac:dyDescent="0.3">
      <c r="B2" s="7"/>
      <c r="C2" s="7"/>
      <c r="D2" s="8"/>
      <c r="E2" s="30" t="s">
        <v>104</v>
      </c>
    </row>
    <row r="3" spans="2:5" x14ac:dyDescent="0.25">
      <c r="B3" s="1" t="s">
        <v>91</v>
      </c>
      <c r="C3" s="1" t="s">
        <v>92</v>
      </c>
      <c r="D3" s="33" t="s">
        <v>112</v>
      </c>
      <c r="E3" s="13">
        <v>7</v>
      </c>
    </row>
    <row r="4" spans="2:5" x14ac:dyDescent="0.25">
      <c r="B4" s="1" t="s">
        <v>113</v>
      </c>
      <c r="C4" s="1" t="s">
        <v>16</v>
      </c>
      <c r="D4" s="33" t="s">
        <v>114</v>
      </c>
      <c r="E4" s="13">
        <v>1.1499999999999999</v>
      </c>
    </row>
    <row r="5" spans="2:5" x14ac:dyDescent="0.25">
      <c r="B5" s="1" t="s">
        <v>115</v>
      </c>
      <c r="C5" s="1" t="s">
        <v>116</v>
      </c>
      <c r="D5" s="33" t="s">
        <v>117</v>
      </c>
      <c r="E5" s="13">
        <v>1</v>
      </c>
    </row>
    <row r="6" spans="2:5" x14ac:dyDescent="0.25">
      <c r="B6" s="1" t="s">
        <v>109</v>
      </c>
      <c r="C6" s="1" t="s">
        <v>108</v>
      </c>
      <c r="D6" s="33" t="s">
        <v>110</v>
      </c>
      <c r="E6" s="15">
        <f>85/7.5</f>
        <v>11.333333333333334</v>
      </c>
    </row>
    <row r="7" spans="2:5" x14ac:dyDescent="0.25">
      <c r="B7" s="1" t="s">
        <v>120</v>
      </c>
      <c r="C7" s="1" t="s">
        <v>16</v>
      </c>
      <c r="D7" s="33" t="s">
        <v>122</v>
      </c>
      <c r="E7" s="15">
        <v>0</v>
      </c>
    </row>
    <row r="8" spans="2:5" x14ac:dyDescent="0.25">
      <c r="B8" s="1" t="s">
        <v>121</v>
      </c>
      <c r="C8" s="1" t="s">
        <v>16</v>
      </c>
      <c r="D8" s="33" t="s">
        <v>123</v>
      </c>
      <c r="E8" s="15">
        <v>0</v>
      </c>
    </row>
    <row r="9" spans="2:5" x14ac:dyDescent="0.25">
      <c r="B9" s="1" t="s">
        <v>124</v>
      </c>
      <c r="C9" s="1" t="s">
        <v>89</v>
      </c>
      <c r="D9" s="33" t="s">
        <v>125</v>
      </c>
      <c r="E9" s="15">
        <v>0.5</v>
      </c>
    </row>
    <row r="10" spans="2:5" x14ac:dyDescent="0.25">
      <c r="B10" s="1" t="s">
        <v>126</v>
      </c>
      <c r="C10" s="1" t="s">
        <v>128</v>
      </c>
      <c r="D10" s="33" t="s">
        <v>129</v>
      </c>
      <c r="E10" s="20">
        <v>180</v>
      </c>
    </row>
    <row r="11" spans="2:5" x14ac:dyDescent="0.25">
      <c r="B11" s="1" t="s">
        <v>127</v>
      </c>
      <c r="C11" s="1" t="s">
        <v>128</v>
      </c>
      <c r="D11" s="33" t="s">
        <v>130</v>
      </c>
      <c r="E11" s="20">
        <v>220</v>
      </c>
    </row>
    <row r="12" spans="2:5" ht="16.5" thickBot="1" x14ac:dyDescent="0.3">
      <c r="B12" s="7" t="s">
        <v>100</v>
      </c>
      <c r="C12" s="7" t="s">
        <v>16</v>
      </c>
      <c r="D12" s="34" t="s">
        <v>111</v>
      </c>
      <c r="E12" s="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C22" sqref="C22"/>
    </sheetView>
  </sheetViews>
  <sheetFormatPr defaultColWidth="10.875" defaultRowHeight="15.75" x14ac:dyDescent="0.25"/>
  <cols>
    <col min="1" max="1" width="6.625" style="1" customWidth="1"/>
    <col min="2" max="2" width="35.875" style="1" customWidth="1"/>
    <col min="3" max="3" width="10.875" style="1" bestFit="1" customWidth="1"/>
    <col min="4" max="4" width="21" style="2" bestFit="1" customWidth="1"/>
    <col min="5" max="6" width="10.875" style="11"/>
    <col min="7" max="16384" width="10.875" style="1"/>
  </cols>
  <sheetData>
    <row r="2" spans="2:9" s="3" customFormat="1" x14ac:dyDescent="0.25">
      <c r="E2" s="42" t="s">
        <v>107</v>
      </c>
      <c r="F2" s="42"/>
      <c r="G2" s="42"/>
      <c r="H2" s="42"/>
      <c r="I2" s="42"/>
    </row>
    <row r="3" spans="2:9" ht="16.5" thickBot="1" x14ac:dyDescent="0.3">
      <c r="B3" s="5" t="s">
        <v>14</v>
      </c>
      <c r="C3" s="5" t="s">
        <v>15</v>
      </c>
      <c r="D3" s="6"/>
      <c r="E3" s="31" t="s">
        <v>35</v>
      </c>
      <c r="F3" s="31" t="s">
        <v>36</v>
      </c>
      <c r="G3" s="32"/>
      <c r="H3" s="32"/>
      <c r="I3" s="32"/>
    </row>
    <row r="4" spans="2:9" x14ac:dyDescent="0.25">
      <c r="B4" s="1" t="s">
        <v>13</v>
      </c>
      <c r="C4" s="1" t="s">
        <v>17</v>
      </c>
      <c r="D4" s="33" t="s">
        <v>0</v>
      </c>
      <c r="E4" s="20">
        <v>120</v>
      </c>
      <c r="F4" s="20">
        <v>60</v>
      </c>
      <c r="G4" s="14"/>
      <c r="H4" s="14"/>
      <c r="I4" s="14"/>
    </row>
    <row r="5" spans="2:9" x14ac:dyDescent="0.25">
      <c r="B5" s="1" t="s">
        <v>23</v>
      </c>
      <c r="C5" s="1" t="s">
        <v>18</v>
      </c>
      <c r="D5" s="33" t="s">
        <v>1</v>
      </c>
      <c r="E5" s="15">
        <v>24.15</v>
      </c>
      <c r="F5" s="15">
        <v>24.15</v>
      </c>
      <c r="G5" s="14"/>
      <c r="H5" s="14"/>
      <c r="I5" s="14"/>
    </row>
    <row r="6" spans="2:9" x14ac:dyDescent="0.25">
      <c r="B6" s="1" t="s">
        <v>24</v>
      </c>
      <c r="C6" s="1" t="s">
        <v>18</v>
      </c>
      <c r="D6" s="33" t="s">
        <v>2</v>
      </c>
      <c r="E6" s="15">
        <v>56.35</v>
      </c>
      <c r="F6" s="15">
        <v>56.35</v>
      </c>
      <c r="G6" s="14"/>
      <c r="H6" s="14"/>
      <c r="I6" s="14"/>
    </row>
    <row r="7" spans="2:9" x14ac:dyDescent="0.25">
      <c r="B7" s="1" t="s">
        <v>25</v>
      </c>
      <c r="C7" s="1" t="s">
        <v>19</v>
      </c>
      <c r="D7" s="33" t="s">
        <v>3</v>
      </c>
      <c r="E7" s="15">
        <v>0</v>
      </c>
      <c r="F7" s="15">
        <v>0</v>
      </c>
      <c r="G7" s="14"/>
      <c r="H7" s="14"/>
      <c r="I7" s="14"/>
    </row>
    <row r="8" spans="2:9" x14ac:dyDescent="0.25">
      <c r="B8" s="1" t="s">
        <v>26</v>
      </c>
      <c r="C8" s="1" t="s">
        <v>19</v>
      </c>
      <c r="D8" s="33" t="s">
        <v>4</v>
      </c>
      <c r="E8" s="15">
        <v>20</v>
      </c>
      <c r="F8" s="15">
        <v>20</v>
      </c>
      <c r="G8" s="14"/>
      <c r="H8" s="14"/>
      <c r="I8" s="14"/>
    </row>
    <row r="9" spans="2:9" x14ac:dyDescent="0.25">
      <c r="B9" s="1" t="s">
        <v>27</v>
      </c>
      <c r="C9" s="1" t="s">
        <v>20</v>
      </c>
      <c r="D9" s="33" t="s">
        <v>5</v>
      </c>
      <c r="E9" s="15">
        <v>0.62</v>
      </c>
      <c r="F9" s="15">
        <v>0.55000000000000004</v>
      </c>
      <c r="G9" s="14"/>
      <c r="H9" s="14"/>
      <c r="I9" s="14"/>
    </row>
    <row r="10" spans="2:9" x14ac:dyDescent="0.25">
      <c r="B10" s="1" t="s">
        <v>28</v>
      </c>
      <c r="C10" s="1" t="s">
        <v>22</v>
      </c>
      <c r="D10" s="33" t="s">
        <v>6</v>
      </c>
      <c r="E10" s="15">
        <v>0</v>
      </c>
      <c r="F10" s="15">
        <v>0</v>
      </c>
      <c r="G10" s="14"/>
      <c r="H10" s="14"/>
      <c r="I10" s="14"/>
    </row>
    <row r="11" spans="2:9" x14ac:dyDescent="0.25">
      <c r="B11" s="1" t="s">
        <v>29</v>
      </c>
      <c r="C11" s="1" t="s">
        <v>21</v>
      </c>
      <c r="D11" s="33" t="s">
        <v>7</v>
      </c>
      <c r="E11" s="15">
        <v>60</v>
      </c>
      <c r="F11" s="15">
        <v>40</v>
      </c>
      <c r="G11" s="14"/>
      <c r="H11" s="14"/>
      <c r="I11" s="14"/>
    </row>
    <row r="12" spans="2:9" x14ac:dyDescent="0.25">
      <c r="B12" s="1" t="s">
        <v>30</v>
      </c>
      <c r="C12" s="1" t="s">
        <v>42</v>
      </c>
      <c r="D12" s="33" t="s">
        <v>8</v>
      </c>
      <c r="E12" s="16">
        <f>10/60</f>
        <v>0.16666666666666666</v>
      </c>
      <c r="F12" s="16">
        <f>10/60</f>
        <v>0.16666666666666666</v>
      </c>
      <c r="G12" s="14"/>
      <c r="H12" s="14"/>
      <c r="I12" s="14"/>
    </row>
    <row r="13" spans="2:9" x14ac:dyDescent="0.25">
      <c r="B13" s="1" t="s">
        <v>31</v>
      </c>
      <c r="C13" s="1" t="s">
        <v>40</v>
      </c>
      <c r="D13" s="33" t="s">
        <v>9</v>
      </c>
      <c r="E13" s="16">
        <f>0.5/60</f>
        <v>8.3333333333333332E-3</v>
      </c>
      <c r="F13" s="16">
        <f>0.5/60</f>
        <v>8.3333333333333332E-3</v>
      </c>
      <c r="G13" s="14"/>
      <c r="H13" s="14"/>
      <c r="I13" s="14"/>
    </row>
    <row r="14" spans="2:9" x14ac:dyDescent="0.25">
      <c r="B14" s="1" t="s">
        <v>32</v>
      </c>
      <c r="C14" s="1" t="s">
        <v>40</v>
      </c>
      <c r="D14" s="33" t="s">
        <v>10</v>
      </c>
      <c r="E14" s="16">
        <f>0.2/60</f>
        <v>3.3333333333333335E-3</v>
      </c>
      <c r="F14" s="16">
        <f>0.2/60</f>
        <v>3.3333333333333335E-3</v>
      </c>
      <c r="G14" s="14"/>
      <c r="H14" s="14"/>
      <c r="I14" s="14"/>
    </row>
    <row r="15" spans="2:9" x14ac:dyDescent="0.25">
      <c r="B15" s="1" t="s">
        <v>33</v>
      </c>
      <c r="C15" s="1" t="s">
        <v>41</v>
      </c>
      <c r="D15" s="33" t="s">
        <v>11</v>
      </c>
      <c r="E15" s="16">
        <f>20/60</f>
        <v>0.33333333333333331</v>
      </c>
      <c r="F15" s="16">
        <f>20/60</f>
        <v>0.33333333333333331</v>
      </c>
      <c r="G15" s="14"/>
      <c r="H15" s="14"/>
      <c r="I15" s="14"/>
    </row>
    <row r="16" spans="2:9" ht="16.5" thickBot="1" x14ac:dyDescent="0.3">
      <c r="B16" s="7" t="s">
        <v>34</v>
      </c>
      <c r="C16" s="7" t="s">
        <v>16</v>
      </c>
      <c r="D16" s="34" t="s">
        <v>12</v>
      </c>
      <c r="E16" s="17">
        <v>1.4</v>
      </c>
      <c r="F16" s="17">
        <v>1.4</v>
      </c>
      <c r="G16" s="18"/>
      <c r="H16" s="18"/>
      <c r="I16" s="18"/>
    </row>
    <row r="17" spans="2:9" x14ac:dyDescent="0.25">
      <c r="B17" s="1" t="s">
        <v>37</v>
      </c>
      <c r="C17" s="12" t="s">
        <v>39</v>
      </c>
      <c r="D17" s="33" t="s">
        <v>105</v>
      </c>
      <c r="E17" s="13">
        <v>1</v>
      </c>
      <c r="F17" s="13">
        <v>1</v>
      </c>
      <c r="G17" s="14"/>
      <c r="H17" s="14"/>
      <c r="I17" s="14"/>
    </row>
    <row r="18" spans="2:9" ht="16.5" thickBot="1" x14ac:dyDescent="0.3">
      <c r="B18" s="7" t="s">
        <v>38</v>
      </c>
      <c r="C18" s="7" t="s">
        <v>39</v>
      </c>
      <c r="D18" s="34" t="s">
        <v>106</v>
      </c>
      <c r="E18" s="19">
        <v>1</v>
      </c>
      <c r="F18" s="19">
        <v>0</v>
      </c>
      <c r="G18" s="18"/>
      <c r="H18" s="18"/>
      <c r="I18" s="18"/>
    </row>
  </sheetData>
  <mergeCells count="1">
    <mergeCell ref="E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D20" sqref="D20"/>
    </sheetView>
  </sheetViews>
  <sheetFormatPr defaultColWidth="10.875" defaultRowHeight="15.75" x14ac:dyDescent="0.25"/>
  <cols>
    <col min="1" max="1" width="6.625" style="1" customWidth="1"/>
    <col min="2" max="2" width="55" style="1" bestFit="1" customWidth="1"/>
    <col min="3" max="3" width="10.875" style="1"/>
    <col min="4" max="4" width="22.625" style="2" bestFit="1" customWidth="1"/>
    <col min="5" max="5" width="6.625" style="11" bestFit="1" customWidth="1"/>
    <col min="6" max="6" width="14.375" style="11" bestFit="1" customWidth="1"/>
    <col min="7" max="7" width="10.375" style="11" bestFit="1" customWidth="1"/>
    <col min="8" max="8" width="10.125" style="11" bestFit="1" customWidth="1"/>
    <col min="9" max="9" width="7.875" style="11" bestFit="1" customWidth="1"/>
    <col min="10" max="10" width="11.125" style="11" bestFit="1" customWidth="1"/>
    <col min="11" max="11" width="11" style="11" bestFit="1" customWidth="1"/>
    <col min="12" max="12" width="7.875" style="11" bestFit="1" customWidth="1"/>
    <col min="13" max="16384" width="10.875" style="1"/>
  </cols>
  <sheetData>
    <row r="2" spans="2:12" x14ac:dyDescent="0.25">
      <c r="E2" s="42" t="s">
        <v>103</v>
      </c>
      <c r="F2" s="42"/>
      <c r="G2" s="42"/>
      <c r="H2" s="42"/>
      <c r="I2" s="42"/>
      <c r="J2" s="42"/>
      <c r="K2" s="42"/>
      <c r="L2" s="42"/>
    </row>
    <row r="3" spans="2:12" ht="16.5" thickBot="1" x14ac:dyDescent="0.3">
      <c r="B3" s="5" t="s">
        <v>14</v>
      </c>
      <c r="C3" s="5" t="s">
        <v>15</v>
      </c>
      <c r="D3" s="6"/>
      <c r="E3" s="19" t="s">
        <v>82</v>
      </c>
      <c r="F3" s="19" t="s">
        <v>83</v>
      </c>
      <c r="G3" s="19" t="s">
        <v>80</v>
      </c>
      <c r="H3" s="19" t="s">
        <v>81</v>
      </c>
      <c r="I3" s="19" t="s">
        <v>84</v>
      </c>
      <c r="J3" s="19" t="s">
        <v>85</v>
      </c>
      <c r="K3" s="19" t="s">
        <v>87</v>
      </c>
      <c r="L3" s="19" t="s">
        <v>86</v>
      </c>
    </row>
    <row r="4" spans="2:12" x14ac:dyDescent="0.25">
      <c r="B4" s="1" t="s">
        <v>64</v>
      </c>
      <c r="C4" s="1" t="s">
        <v>46</v>
      </c>
      <c r="D4" s="33" t="s">
        <v>43</v>
      </c>
      <c r="E4" s="15" t="b">
        <v>0</v>
      </c>
      <c r="F4" s="15" t="b">
        <v>1</v>
      </c>
      <c r="G4" s="15" t="b">
        <v>1</v>
      </c>
      <c r="H4" s="15" t="b">
        <v>1</v>
      </c>
      <c r="I4" s="15" t="b">
        <v>0</v>
      </c>
      <c r="J4" s="15" t="b">
        <v>0</v>
      </c>
      <c r="K4" s="15" t="b">
        <v>0</v>
      </c>
      <c r="L4" s="15" t="b">
        <v>0</v>
      </c>
    </row>
    <row r="5" spans="2:12" x14ac:dyDescent="0.25">
      <c r="B5" s="1" t="s">
        <v>65</v>
      </c>
      <c r="C5" s="1" t="s">
        <v>46</v>
      </c>
      <c r="D5" s="33" t="s">
        <v>44</v>
      </c>
      <c r="E5" s="15" t="b">
        <v>0</v>
      </c>
      <c r="F5" s="15" t="b">
        <v>0</v>
      </c>
      <c r="G5" s="15" t="b">
        <v>1</v>
      </c>
      <c r="H5" s="15" t="b">
        <v>1</v>
      </c>
      <c r="I5" s="15" t="b">
        <v>1</v>
      </c>
      <c r="J5" s="15" t="b">
        <v>1</v>
      </c>
      <c r="K5" s="15" t="b">
        <v>1</v>
      </c>
      <c r="L5" s="15" t="b">
        <v>1</v>
      </c>
    </row>
    <row r="6" spans="2:12" x14ac:dyDescent="0.25">
      <c r="B6" s="1" t="s">
        <v>66</v>
      </c>
      <c r="C6" s="1" t="s">
        <v>46</v>
      </c>
      <c r="D6" s="33" t="s">
        <v>45</v>
      </c>
      <c r="E6" s="15" t="b">
        <v>0</v>
      </c>
      <c r="F6" s="15" t="b">
        <v>1</v>
      </c>
      <c r="G6" s="15" t="b">
        <v>1</v>
      </c>
      <c r="H6" s="15" t="b">
        <v>1</v>
      </c>
      <c r="I6" s="15" t="b">
        <v>0</v>
      </c>
      <c r="J6" s="15" t="b">
        <v>0</v>
      </c>
      <c r="K6" s="15" t="b">
        <v>0</v>
      </c>
      <c r="L6" s="15" t="b">
        <v>0</v>
      </c>
    </row>
    <row r="7" spans="2:12" x14ac:dyDescent="0.25">
      <c r="B7" s="1" t="s">
        <v>68</v>
      </c>
      <c r="C7" s="1" t="s">
        <v>59</v>
      </c>
      <c r="D7" s="33" t="s">
        <v>47</v>
      </c>
      <c r="E7" s="20">
        <v>0</v>
      </c>
      <c r="F7" s="20">
        <v>2000</v>
      </c>
      <c r="G7" s="20">
        <v>40</v>
      </c>
      <c r="H7" s="20">
        <v>200</v>
      </c>
      <c r="I7" s="20">
        <v>40</v>
      </c>
      <c r="J7" s="20">
        <v>10</v>
      </c>
      <c r="K7" s="20">
        <v>20</v>
      </c>
      <c r="L7" s="20">
        <v>120</v>
      </c>
    </row>
    <row r="8" spans="2:12" x14ac:dyDescent="0.25">
      <c r="B8" s="1" t="s">
        <v>67</v>
      </c>
      <c r="C8" s="1" t="s">
        <v>60</v>
      </c>
      <c r="D8" s="33" t="s">
        <v>48</v>
      </c>
      <c r="E8" s="20">
        <v>0</v>
      </c>
      <c r="F8" s="20">
        <v>10</v>
      </c>
      <c r="G8" s="20">
        <v>10</v>
      </c>
      <c r="H8" s="20">
        <v>10</v>
      </c>
      <c r="I8" s="20">
        <v>0</v>
      </c>
      <c r="J8" s="20">
        <v>0</v>
      </c>
      <c r="K8" s="20">
        <v>0</v>
      </c>
      <c r="L8" s="20">
        <v>0</v>
      </c>
    </row>
    <row r="9" spans="2:12" x14ac:dyDescent="0.25">
      <c r="B9" s="1" t="s">
        <v>69</v>
      </c>
      <c r="C9" s="1" t="s">
        <v>61</v>
      </c>
      <c r="D9" s="35" t="s">
        <v>49</v>
      </c>
      <c r="E9" s="20">
        <v>0</v>
      </c>
      <c r="F9" s="20">
        <v>2</v>
      </c>
      <c r="G9" s="20">
        <v>2</v>
      </c>
      <c r="H9" s="20">
        <v>2</v>
      </c>
      <c r="I9" s="20">
        <v>2</v>
      </c>
      <c r="J9" s="20">
        <v>3</v>
      </c>
      <c r="K9" s="20">
        <v>3</v>
      </c>
      <c r="L9" s="20">
        <v>3</v>
      </c>
    </row>
    <row r="10" spans="2:12" x14ac:dyDescent="0.25">
      <c r="B10" s="1" t="s">
        <v>70</v>
      </c>
      <c r="C10" s="1" t="s">
        <v>22</v>
      </c>
      <c r="D10" s="35" t="s">
        <v>50</v>
      </c>
      <c r="E10" s="15">
        <v>0</v>
      </c>
      <c r="F10" s="15">
        <v>0.95</v>
      </c>
      <c r="G10" s="15">
        <v>0.95</v>
      </c>
      <c r="H10" s="15">
        <v>0.95</v>
      </c>
      <c r="I10" s="15">
        <v>0.95</v>
      </c>
      <c r="J10" s="15">
        <v>0.95</v>
      </c>
      <c r="K10" s="15">
        <v>0.95</v>
      </c>
      <c r="L10" s="15">
        <v>0.95</v>
      </c>
    </row>
    <row r="11" spans="2:12" x14ac:dyDescent="0.25">
      <c r="B11" s="1" t="s">
        <v>71</v>
      </c>
      <c r="C11" s="1" t="s">
        <v>22</v>
      </c>
      <c r="D11" s="35" t="s">
        <v>51</v>
      </c>
      <c r="E11" s="15">
        <v>0</v>
      </c>
      <c r="F11" s="15">
        <v>0.95</v>
      </c>
      <c r="G11" s="15">
        <v>0.95</v>
      </c>
      <c r="H11" s="15">
        <v>0.95</v>
      </c>
      <c r="I11" s="15">
        <v>0.95</v>
      </c>
      <c r="J11" s="15">
        <v>0.95</v>
      </c>
      <c r="K11" s="15">
        <v>0.95</v>
      </c>
      <c r="L11" s="15">
        <v>0.95</v>
      </c>
    </row>
    <row r="12" spans="2:12" x14ac:dyDescent="0.25">
      <c r="B12" s="1" t="s">
        <v>72</v>
      </c>
      <c r="C12" s="1" t="s">
        <v>22</v>
      </c>
      <c r="D12" s="35" t="s">
        <v>52</v>
      </c>
      <c r="E12" s="15">
        <v>0</v>
      </c>
      <c r="F12" s="15">
        <v>0.95</v>
      </c>
      <c r="G12" s="15">
        <v>0.95</v>
      </c>
      <c r="H12" s="15">
        <v>0.95</v>
      </c>
      <c r="I12" s="15">
        <v>0.95</v>
      </c>
      <c r="J12" s="15">
        <v>0.95</v>
      </c>
      <c r="K12" s="15">
        <v>0.95</v>
      </c>
      <c r="L12" s="15">
        <v>0.95</v>
      </c>
    </row>
    <row r="13" spans="2:12" x14ac:dyDescent="0.25">
      <c r="B13" s="1" t="s">
        <v>73</v>
      </c>
      <c r="C13" s="1" t="s">
        <v>46</v>
      </c>
      <c r="D13" s="35" t="s">
        <v>53</v>
      </c>
      <c r="E13" s="16" t="b">
        <v>0</v>
      </c>
      <c r="F13" s="16" t="b">
        <v>1</v>
      </c>
      <c r="G13" s="16" t="b">
        <v>1</v>
      </c>
      <c r="H13" s="16" t="b">
        <v>1</v>
      </c>
      <c r="I13" s="16" t="b">
        <v>0</v>
      </c>
      <c r="J13" s="16" t="b">
        <v>0</v>
      </c>
      <c r="K13" s="16" t="b">
        <v>0</v>
      </c>
      <c r="L13" s="16" t="b">
        <v>0</v>
      </c>
    </row>
    <row r="14" spans="2:12" x14ac:dyDescent="0.25">
      <c r="B14" s="1" t="s">
        <v>74</v>
      </c>
      <c r="C14" s="1" t="s">
        <v>62</v>
      </c>
      <c r="D14" s="36" t="s">
        <v>54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f>5/60</f>
        <v>8.3333333333333329E-2</v>
      </c>
      <c r="K14" s="16">
        <f>5/60</f>
        <v>8.3333333333333329E-2</v>
      </c>
      <c r="L14" s="16">
        <f>120/60</f>
        <v>2</v>
      </c>
    </row>
    <row r="15" spans="2:12" x14ac:dyDescent="0.25">
      <c r="B15" s="1" t="s">
        <v>75</v>
      </c>
      <c r="C15" s="1" t="s">
        <v>63</v>
      </c>
      <c r="D15" s="33" t="s">
        <v>55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2:12" x14ac:dyDescent="0.25">
      <c r="B16" s="1" t="s">
        <v>76</v>
      </c>
      <c r="C16" s="1" t="s">
        <v>63</v>
      </c>
      <c r="D16" s="33" t="s">
        <v>56</v>
      </c>
      <c r="E16" s="20">
        <v>0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</row>
    <row r="17" spans="2:12" x14ac:dyDescent="0.25">
      <c r="B17" s="1" t="s">
        <v>77</v>
      </c>
      <c r="C17" s="1" t="s">
        <v>63</v>
      </c>
      <c r="D17" s="33" t="s">
        <v>57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</row>
    <row r="18" spans="2:12" x14ac:dyDescent="0.25">
      <c r="B18" s="26" t="s">
        <v>78</v>
      </c>
      <c r="C18" s="26" t="s">
        <v>63</v>
      </c>
      <c r="D18" s="37" t="s">
        <v>58</v>
      </c>
      <c r="E18" s="27">
        <v>0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</row>
    <row r="19" spans="2:12" x14ac:dyDescent="0.25">
      <c r="B19" s="28" t="s">
        <v>93</v>
      </c>
      <c r="C19" s="28" t="s">
        <v>89</v>
      </c>
      <c r="D19" s="38" t="s">
        <v>101</v>
      </c>
      <c r="E19" s="29">
        <v>100</v>
      </c>
      <c r="F19" s="29">
        <v>100</v>
      </c>
      <c r="G19" s="29">
        <v>100</v>
      </c>
      <c r="H19" s="29">
        <v>100</v>
      </c>
      <c r="I19" s="29">
        <v>100</v>
      </c>
      <c r="J19" s="29">
        <v>100</v>
      </c>
      <c r="K19" s="29">
        <v>100</v>
      </c>
      <c r="L19" s="29">
        <v>100</v>
      </c>
    </row>
    <row r="20" spans="2:12" x14ac:dyDescent="0.25">
      <c r="B20" s="28" t="s">
        <v>118</v>
      </c>
      <c r="C20" s="28" t="s">
        <v>16</v>
      </c>
      <c r="D20" s="38" t="s">
        <v>119</v>
      </c>
      <c r="E20" s="41">
        <v>0</v>
      </c>
      <c r="F20" s="41">
        <v>1</v>
      </c>
      <c r="G20" s="41">
        <v>2</v>
      </c>
      <c r="H20" s="41">
        <v>3</v>
      </c>
      <c r="I20" s="41">
        <v>4</v>
      </c>
      <c r="J20" s="41">
        <v>5</v>
      </c>
      <c r="K20" s="41">
        <v>6</v>
      </c>
      <c r="L20" s="41">
        <v>7</v>
      </c>
    </row>
    <row r="21" spans="2:12" ht="16.5" thickBot="1" x14ac:dyDescent="0.3">
      <c r="B21" s="7" t="s">
        <v>79</v>
      </c>
      <c r="C21" s="7" t="s">
        <v>39</v>
      </c>
      <c r="D21" s="34" t="s">
        <v>102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</row>
  </sheetData>
  <mergeCells count="1">
    <mergeCell ref="E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workbookViewId="0">
      <selection activeCell="P47" sqref="P47"/>
    </sheetView>
  </sheetViews>
  <sheetFormatPr defaultColWidth="10.875" defaultRowHeight="15.75" x14ac:dyDescent="0.25"/>
  <cols>
    <col min="1" max="1" width="5.125" style="1" customWidth="1"/>
    <col min="2" max="2" width="18.125" style="1" bestFit="1" customWidth="1"/>
    <col min="3" max="3" width="4.125" style="1" bestFit="1" customWidth="1"/>
    <col min="4" max="4" width="14.375" style="2" bestFit="1" customWidth="1"/>
    <col min="5" max="16384" width="10.875" style="1"/>
  </cols>
  <sheetData>
    <row r="2" spans="2:14" ht="16.5" thickBot="1" x14ac:dyDescent="0.3">
      <c r="B2" s="5" t="s">
        <v>94</v>
      </c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6.5" thickBot="1" x14ac:dyDescent="0.3">
      <c r="B3" s="9" t="s">
        <v>88</v>
      </c>
      <c r="C3" s="10" t="s">
        <v>89</v>
      </c>
      <c r="D3" s="10"/>
      <c r="E3" s="24">
        <v>0</v>
      </c>
      <c r="F3" s="25">
        <v>1</v>
      </c>
      <c r="G3" s="25">
        <v>1.5</v>
      </c>
      <c r="H3" s="25">
        <v>2</v>
      </c>
      <c r="I3" s="25">
        <v>2.5</v>
      </c>
      <c r="J3" s="25">
        <v>3</v>
      </c>
      <c r="K3" s="25">
        <v>4</v>
      </c>
      <c r="L3" s="25">
        <v>5</v>
      </c>
      <c r="M3" s="25">
        <v>6</v>
      </c>
      <c r="N3" s="25">
        <v>7</v>
      </c>
    </row>
    <row r="4" spans="2:14" x14ac:dyDescent="0.25">
      <c r="B4" s="1" t="s">
        <v>90</v>
      </c>
      <c r="C4" s="2" t="s">
        <v>16</v>
      </c>
      <c r="D4" s="39" t="s">
        <v>82</v>
      </c>
      <c r="E4" s="2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2:14" x14ac:dyDescent="0.25">
      <c r="B5" s="1" t="s">
        <v>90</v>
      </c>
      <c r="C5" s="2" t="s">
        <v>16</v>
      </c>
      <c r="D5" s="39" t="s">
        <v>83</v>
      </c>
      <c r="E5" s="2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2:14" x14ac:dyDescent="0.25">
      <c r="B6" s="1" t="s">
        <v>90</v>
      </c>
      <c r="C6" s="2" t="s">
        <v>16</v>
      </c>
      <c r="D6" s="39" t="s">
        <v>80</v>
      </c>
      <c r="E6" s="21">
        <v>1</v>
      </c>
      <c r="F6" s="4">
        <v>0.97</v>
      </c>
      <c r="G6" s="4">
        <v>0.92</v>
      </c>
      <c r="H6" s="4">
        <v>0.8</v>
      </c>
      <c r="I6" s="4">
        <v>0.55000000000000004</v>
      </c>
      <c r="J6" s="4">
        <v>0.3</v>
      </c>
      <c r="K6" s="4">
        <v>0.1</v>
      </c>
      <c r="L6" s="4">
        <v>0.03</v>
      </c>
      <c r="M6" s="4">
        <v>0</v>
      </c>
      <c r="N6" s="4">
        <v>0</v>
      </c>
    </row>
    <row r="7" spans="2:14" x14ac:dyDescent="0.25">
      <c r="B7" s="1" t="s">
        <v>90</v>
      </c>
      <c r="C7" s="2" t="s">
        <v>16</v>
      </c>
      <c r="D7" s="39" t="s">
        <v>81</v>
      </c>
      <c r="E7" s="21">
        <v>1</v>
      </c>
      <c r="F7" s="4">
        <v>0.98</v>
      </c>
      <c r="G7" s="4">
        <v>0.95</v>
      </c>
      <c r="H7" s="4">
        <v>0.85</v>
      </c>
      <c r="I7" s="4">
        <v>0.7</v>
      </c>
      <c r="J7" s="4">
        <v>0.5</v>
      </c>
      <c r="K7" s="4">
        <v>0.2</v>
      </c>
      <c r="L7" s="4">
        <v>0.1</v>
      </c>
      <c r="M7" s="4">
        <v>0.05</v>
      </c>
      <c r="N7" s="4">
        <v>0</v>
      </c>
    </row>
    <row r="8" spans="2:14" x14ac:dyDescent="0.25">
      <c r="B8" s="1" t="s">
        <v>90</v>
      </c>
      <c r="C8" s="2" t="s">
        <v>16</v>
      </c>
      <c r="D8" s="39" t="s">
        <v>84</v>
      </c>
      <c r="E8" s="21">
        <v>1</v>
      </c>
      <c r="F8" s="4">
        <v>0.95</v>
      </c>
      <c r="G8" s="4">
        <v>0.9</v>
      </c>
      <c r="H8" s="4">
        <v>0.75</v>
      </c>
      <c r="I8" s="4">
        <v>0.5</v>
      </c>
      <c r="J8" s="4">
        <v>0.25</v>
      </c>
      <c r="K8" s="4">
        <v>0.08</v>
      </c>
      <c r="L8" s="4">
        <v>0</v>
      </c>
      <c r="M8" s="4">
        <v>0</v>
      </c>
      <c r="N8" s="4">
        <v>0</v>
      </c>
    </row>
    <row r="9" spans="2:14" x14ac:dyDescent="0.25">
      <c r="B9" s="1" t="s">
        <v>90</v>
      </c>
      <c r="C9" s="2" t="s">
        <v>16</v>
      </c>
      <c r="D9" s="39" t="s">
        <v>85</v>
      </c>
      <c r="E9" s="21">
        <v>1</v>
      </c>
      <c r="F9" s="4">
        <v>0.83</v>
      </c>
      <c r="G9" s="4">
        <v>0.65</v>
      </c>
      <c r="H9" s="4">
        <v>0.28000000000000003</v>
      </c>
      <c r="I9" s="4">
        <v>0.15</v>
      </c>
      <c r="J9" s="4">
        <v>0.08</v>
      </c>
      <c r="K9" s="4">
        <v>0</v>
      </c>
      <c r="L9" s="4">
        <v>0</v>
      </c>
      <c r="M9" s="4">
        <v>0</v>
      </c>
      <c r="N9" s="4">
        <v>0</v>
      </c>
    </row>
    <row r="10" spans="2:14" x14ac:dyDescent="0.25">
      <c r="B10" s="1" t="s">
        <v>90</v>
      </c>
      <c r="C10" s="2" t="s">
        <v>16</v>
      </c>
      <c r="D10" s="39" t="s">
        <v>87</v>
      </c>
      <c r="E10" s="21">
        <v>1</v>
      </c>
      <c r="F10" s="4">
        <v>0.85</v>
      </c>
      <c r="G10" s="4">
        <v>0.7</v>
      </c>
      <c r="H10" s="4">
        <v>0.35</v>
      </c>
      <c r="I10" s="4">
        <v>0.2</v>
      </c>
      <c r="J10" s="4">
        <v>0.1</v>
      </c>
      <c r="K10" s="4">
        <v>0</v>
      </c>
      <c r="L10" s="4">
        <v>0</v>
      </c>
      <c r="M10" s="4">
        <v>0</v>
      </c>
      <c r="N10" s="4">
        <v>0</v>
      </c>
    </row>
    <row r="11" spans="2:14" ht="16.5" thickBot="1" x14ac:dyDescent="0.3">
      <c r="B11" s="7" t="s">
        <v>90</v>
      </c>
      <c r="C11" s="8" t="s">
        <v>16</v>
      </c>
      <c r="D11" s="40" t="s">
        <v>86</v>
      </c>
      <c r="E11" s="22">
        <v>1</v>
      </c>
      <c r="F11" s="23">
        <v>0.91</v>
      </c>
      <c r="G11" s="23">
        <v>0.8</v>
      </c>
      <c r="H11" s="23">
        <v>0.55000000000000004</v>
      </c>
      <c r="I11" s="23">
        <v>0.3</v>
      </c>
      <c r="J11" s="23">
        <v>0.15</v>
      </c>
      <c r="K11" s="23">
        <v>0.05</v>
      </c>
      <c r="L11" s="23">
        <v>0</v>
      </c>
      <c r="M11" s="23">
        <v>0</v>
      </c>
      <c r="N11" s="23">
        <v>0</v>
      </c>
    </row>
    <row r="37" spans="2:14" ht="16.5" thickBot="1" x14ac:dyDescent="0.3">
      <c r="B37" s="3" t="s">
        <v>95</v>
      </c>
    </row>
    <row r="38" spans="2:14" ht="16.5" thickBot="1" x14ac:dyDescent="0.3">
      <c r="B38" s="9" t="s">
        <v>96</v>
      </c>
      <c r="C38" s="10" t="s">
        <v>89</v>
      </c>
      <c r="D38" s="10"/>
      <c r="E38" s="24">
        <v>0</v>
      </c>
      <c r="F38" s="25">
        <v>0.5</v>
      </c>
      <c r="G38" s="25">
        <v>1</v>
      </c>
      <c r="H38" s="25">
        <v>1.5</v>
      </c>
      <c r="I38" s="25">
        <v>2</v>
      </c>
      <c r="J38" s="25">
        <v>2.5</v>
      </c>
      <c r="K38" s="25">
        <v>3</v>
      </c>
      <c r="L38" s="25">
        <v>3.5</v>
      </c>
      <c r="M38" s="25">
        <v>4</v>
      </c>
      <c r="N38" s="25">
        <v>4.5</v>
      </c>
    </row>
    <row r="39" spans="2:14" x14ac:dyDescent="0.25">
      <c r="B39" s="1" t="s">
        <v>97</v>
      </c>
      <c r="C39" s="2" t="s">
        <v>16</v>
      </c>
      <c r="D39" s="39" t="s">
        <v>98</v>
      </c>
      <c r="E39" s="4">
        <v>2</v>
      </c>
      <c r="F39" s="4">
        <v>2</v>
      </c>
      <c r="G39" s="4">
        <v>2</v>
      </c>
      <c r="H39" s="4">
        <v>1.5</v>
      </c>
      <c r="I39" s="4">
        <v>1.5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</row>
    <row r="40" spans="2:14" ht="16.5" thickBot="1" x14ac:dyDescent="0.3">
      <c r="B40" s="7" t="s">
        <v>97</v>
      </c>
      <c r="C40" s="8" t="s">
        <v>16</v>
      </c>
      <c r="D40" s="40" t="s">
        <v>99</v>
      </c>
      <c r="E40" s="23">
        <v>0.5</v>
      </c>
      <c r="F40" s="23">
        <v>0.5</v>
      </c>
      <c r="G40" s="23">
        <v>0.5</v>
      </c>
      <c r="H40" s="23">
        <v>0.75</v>
      </c>
      <c r="I40" s="23">
        <v>0.75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vehicles</vt:lpstr>
      <vt:lpstr>facilities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2016-03-11T22:33:29Z</dcterms:created>
  <dcterms:modified xsi:type="dcterms:W3CDTF">2016-04-01T05:20:24Z</dcterms:modified>
</cp:coreProperties>
</file>