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Points'!$A$1:$AB$32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2" i="3"/>
  <c r="O3" i="2"/>
  <c r="N3" i="2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" i="2"/>
  <c r="O2" i="2" s="1"/>
  <c r="O47" i="1"/>
  <c r="O51" i="1"/>
  <c r="O5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N2" i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2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P47" i="1" l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J55" i="1"/>
  <c r="C55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C47" i="1"/>
  <c r="C48" i="1"/>
  <c r="C49" i="1"/>
  <c r="C50" i="1"/>
  <c r="C51" i="1"/>
  <c r="C52" i="1"/>
  <c r="C53" i="1"/>
  <c r="C54" i="1"/>
  <c r="P64" i="3" l="1"/>
  <c r="Q64" i="3"/>
  <c r="R64" i="3"/>
  <c r="S64" i="3"/>
  <c r="T64" i="3"/>
  <c r="C64" i="3"/>
  <c r="Q57" i="3"/>
  <c r="R57" i="3"/>
  <c r="S57" i="3"/>
  <c r="T57" i="3"/>
  <c r="Q58" i="3"/>
  <c r="R58" i="3"/>
  <c r="S58" i="3"/>
  <c r="T58" i="3"/>
  <c r="Q59" i="3"/>
  <c r="R59" i="3"/>
  <c r="S59" i="3"/>
  <c r="T59" i="3"/>
  <c r="Q60" i="3"/>
  <c r="R60" i="3"/>
  <c r="S60" i="3"/>
  <c r="T60" i="3"/>
  <c r="Q61" i="3"/>
  <c r="R61" i="3"/>
  <c r="S61" i="3"/>
  <c r="T61" i="3"/>
  <c r="Q62" i="3"/>
  <c r="R62" i="3"/>
  <c r="S62" i="3"/>
  <c r="T62" i="3"/>
  <c r="Q63" i="3"/>
  <c r="R63" i="3"/>
  <c r="S63" i="3"/>
  <c r="T63" i="3"/>
  <c r="P57" i="3"/>
  <c r="P58" i="3"/>
  <c r="P59" i="3"/>
  <c r="P60" i="3"/>
  <c r="P61" i="3"/>
  <c r="P62" i="3"/>
  <c r="P63" i="3"/>
  <c r="C58" i="3"/>
  <c r="C59" i="3"/>
  <c r="C60" i="3"/>
  <c r="C61" i="3"/>
  <c r="C62" i="3"/>
  <c r="C63" i="3"/>
  <c r="C57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P3" i="2" l="1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T2" i="2"/>
  <c r="S2" i="2"/>
  <c r="R2" i="2"/>
  <c r="Q2" i="2"/>
  <c r="P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O3" i="3" s="1"/>
  <c r="F4" i="3"/>
  <c r="O4" i="3" s="1"/>
  <c r="F5" i="3"/>
  <c r="O5" i="3" s="1"/>
  <c r="F6" i="3"/>
  <c r="O6" i="3" s="1"/>
  <c r="F7" i="3"/>
  <c r="O7" i="3" s="1"/>
  <c r="F8" i="3"/>
  <c r="O8" i="3" s="1"/>
  <c r="F9" i="3"/>
  <c r="O9" i="3" s="1"/>
  <c r="F10" i="3"/>
  <c r="O10" i="3" s="1"/>
  <c r="F11" i="3"/>
  <c r="O11" i="3" s="1"/>
  <c r="F12" i="3"/>
  <c r="O12" i="3" s="1"/>
  <c r="F13" i="3"/>
  <c r="O13" i="3" s="1"/>
  <c r="F14" i="3"/>
  <c r="O14" i="3" s="1"/>
  <c r="F15" i="3"/>
  <c r="O15" i="3" s="1"/>
  <c r="F16" i="3"/>
  <c r="O16" i="3" s="1"/>
  <c r="F17" i="3"/>
  <c r="O17" i="3" s="1"/>
  <c r="F18" i="3"/>
  <c r="O18" i="3" s="1"/>
  <c r="F19" i="3"/>
  <c r="O19" i="3" s="1"/>
  <c r="F20" i="3"/>
  <c r="O20" i="3" s="1"/>
  <c r="F21" i="3"/>
  <c r="O21" i="3" s="1"/>
  <c r="F22" i="3"/>
  <c r="O22" i="3" s="1"/>
  <c r="F23" i="3"/>
  <c r="O23" i="3" s="1"/>
  <c r="F24" i="3"/>
  <c r="O24" i="3" s="1"/>
  <c r="F25" i="3"/>
  <c r="O25" i="3" s="1"/>
  <c r="F26" i="3"/>
  <c r="O26" i="3" s="1"/>
  <c r="F27" i="3"/>
  <c r="O27" i="3" s="1"/>
  <c r="F28" i="3"/>
  <c r="O28" i="3" s="1"/>
  <c r="F29" i="3"/>
  <c r="O29" i="3" s="1"/>
  <c r="F30" i="3"/>
  <c r="O30" i="3" s="1"/>
  <c r="F31" i="3"/>
  <c r="O31" i="3" s="1"/>
  <c r="F32" i="3"/>
  <c r="O32" i="3" s="1"/>
  <c r="F33" i="3"/>
  <c r="O33" i="3" s="1"/>
  <c r="F34" i="3"/>
  <c r="O34" i="3" s="1"/>
  <c r="F35" i="3"/>
  <c r="O35" i="3" s="1"/>
  <c r="F36" i="3"/>
  <c r="O36" i="3" s="1"/>
  <c r="F37" i="3"/>
  <c r="O37" i="3" s="1"/>
  <c r="F38" i="3"/>
  <c r="O38" i="3" s="1"/>
  <c r="F39" i="3"/>
  <c r="O39" i="3" s="1"/>
  <c r="F40" i="3"/>
  <c r="O40" i="3" s="1"/>
  <c r="F41" i="3"/>
  <c r="O41" i="3" s="1"/>
  <c r="F42" i="3"/>
  <c r="O42" i="3" s="1"/>
  <c r="F43" i="3"/>
  <c r="O43" i="3" s="1"/>
  <c r="F44" i="3"/>
  <c r="O44" i="3" s="1"/>
  <c r="F45" i="3"/>
  <c r="O45" i="3" s="1"/>
  <c r="F46" i="3"/>
  <c r="O46" i="3" s="1"/>
  <c r="F47" i="3"/>
  <c r="O47" i="3" s="1"/>
  <c r="F48" i="3"/>
  <c r="O48" i="3" s="1"/>
  <c r="F49" i="3"/>
  <c r="O49" i="3" s="1"/>
  <c r="F50" i="3"/>
  <c r="O50" i="3" s="1"/>
  <c r="F51" i="3"/>
  <c r="O51" i="3" s="1"/>
  <c r="F52" i="3"/>
  <c r="O52" i="3" s="1"/>
  <c r="F53" i="3"/>
  <c r="O53" i="3" s="1"/>
  <c r="F54" i="3"/>
  <c r="O54" i="3" s="1"/>
  <c r="F55" i="3"/>
  <c r="O55" i="3" s="1"/>
  <c r="F56" i="3"/>
  <c r="O56" i="3" s="1"/>
  <c r="F2" i="3"/>
  <c r="O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P52" i="3" l="1"/>
  <c r="Q52" i="3"/>
  <c r="R52" i="3"/>
  <c r="S52" i="3"/>
  <c r="T52" i="3"/>
  <c r="P53" i="3"/>
  <c r="Q53" i="3"/>
  <c r="R53" i="3"/>
  <c r="S53" i="3"/>
  <c r="T53" i="3"/>
  <c r="P54" i="3"/>
  <c r="Q54" i="3"/>
  <c r="R54" i="3"/>
  <c r="S54" i="3"/>
  <c r="T54" i="3"/>
  <c r="P55" i="3"/>
  <c r="Q55" i="3"/>
  <c r="R55" i="3"/>
  <c r="S55" i="3"/>
  <c r="T55" i="3"/>
  <c r="P56" i="3"/>
  <c r="Q56" i="3"/>
  <c r="R56" i="3"/>
  <c r="S56" i="3"/>
  <c r="T56" i="3"/>
  <c r="D52" i="3"/>
  <c r="D53" i="3"/>
  <c r="D54" i="3"/>
  <c r="D55" i="3"/>
  <c r="D56" i="3"/>
  <c r="C52" i="3"/>
  <c r="C53" i="3"/>
  <c r="C54" i="3"/>
  <c r="C55" i="3"/>
  <c r="C56" i="3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T2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D2" i="1"/>
  <c r="O2" i="1" s="1"/>
  <c r="P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2" i="1"/>
  <c r="O22" i="1" s="1"/>
  <c r="D23" i="1"/>
  <c r="O23" i="1" s="1"/>
  <c r="D24" i="1"/>
  <c r="O24" i="1" s="1"/>
  <c r="D25" i="1"/>
  <c r="O25" i="1" s="1"/>
  <c r="D26" i="1"/>
  <c r="O26" i="1" s="1"/>
  <c r="D27" i="1"/>
  <c r="O27" i="1" s="1"/>
  <c r="D28" i="1"/>
  <c r="O28" i="1" s="1"/>
  <c r="D29" i="1"/>
  <c r="O29" i="1" s="1"/>
  <c r="D30" i="1"/>
  <c r="O30" i="1" s="1"/>
  <c r="D31" i="1"/>
  <c r="O31" i="1" s="1"/>
  <c r="D32" i="1"/>
  <c r="O32" i="1" s="1"/>
  <c r="D33" i="1"/>
  <c r="O33" i="1" s="1"/>
  <c r="D34" i="1"/>
  <c r="O34" i="1" s="1"/>
  <c r="D35" i="1"/>
  <c r="O35" i="1" s="1"/>
  <c r="D36" i="1"/>
  <c r="O36" i="1" s="1"/>
  <c r="D37" i="1"/>
  <c r="O37" i="1" s="1"/>
  <c r="D38" i="1"/>
  <c r="O38" i="1" s="1"/>
  <c r="D39" i="1"/>
  <c r="O39" i="1" s="1"/>
  <c r="D40" i="1"/>
  <c r="O40" i="1" s="1"/>
  <c r="D41" i="1"/>
  <c r="O41" i="1" s="1"/>
  <c r="D42" i="1"/>
  <c r="O42" i="1" s="1"/>
  <c r="D43" i="1"/>
  <c r="O43" i="1" s="1"/>
  <c r="D44" i="1"/>
  <c r="O44" i="1" s="1"/>
  <c r="D45" i="1"/>
  <c r="O45" i="1" s="1"/>
  <c r="D46" i="1"/>
  <c r="O46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" i="1"/>
  <c r="Q3" i="3" l="1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S2" i="3"/>
  <c r="R2" i="3"/>
  <c r="Q2" i="3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S2" i="1"/>
  <c r="R2" i="1"/>
  <c r="Q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<sst xmlns="http://schemas.openxmlformats.org/spreadsheetml/2006/main" count="548" uniqueCount="128">
  <si>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</si>
  <si>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</si>
  <si>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</si>
  <si>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</si>
  <si>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</si>
  <si>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</si>
  <si>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</si>
  <si>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</si>
  <si>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</si>
  <si>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</si>
  <si>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</si>
  <si>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</si>
  <si>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</si>
  <si>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</si>
  <si>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</si>
  <si>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</si>
  <si>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</si>
  <si>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</si>
  <si>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</si>
  <si>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</si>
  <si>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</si>
  <si>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</si>
  <si>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</si>
  <si>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</si>
  <si>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</si>
  <si>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</si>
  <si>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</si>
  <si>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</si>
  <si>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</si>
  <si>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</si>
  <si>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</si>
  <si>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</si>
  <si>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</si>
  <si>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</si>
  <si>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</si>
  <si>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</si>
  <si>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</si>
  <si>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</si>
  <si>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</si>
  <si>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</si>
  <si>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</si>
  <si>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</si>
  <si>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</si>
  <si>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</si>
  <si>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</si>
  <si>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</si>
  <si>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</si>
  <si>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</si>
  <si>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</si>
  <si>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</si>
  <si>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</si>
  <si>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</si>
  <si>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</si>
  <si>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</si>
  <si>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</si>
  <si>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</si>
  <si>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</si>
  <si>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</si>
  <si>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</si>
  <si>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</si>
  <si>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</si>
  <si>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</si>
  <si>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</si>
  <si>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</si>
  <si>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</si>
  <si>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</si>
  <si>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</si>
  <si>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</si>
  <si>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</si>
  <si>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</si>
  <si>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</si>
  <si>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</si>
  <si>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</si>
  <si>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</si>
  <si>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</si>
  <si>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</si>
  <si>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</si>
  <si>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</si>
  <si>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</si>
  <si>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</si>
  <si>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</si>
  <si>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</si>
  <si>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</si>
  <si>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</si>
  <si>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</si>
  <si>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</si>
  <si>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</si>
  <si>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</si>
  <si>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</si>
  <si>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</si>
  <si>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</si>
  <si>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</si>
  <si>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</si>
  <si>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</si>
  <si>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</si>
  <si>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</si>
  <si>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</si>
  <si>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</si>
  <si>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</si>
  <si>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</si>
  <si>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</si>
  <si>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</si>
  <si>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</si>
  <si>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</si>
  <si>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</si>
  <si>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</si>
  <si>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</si>
  <si>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</si>
  <si>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</si>
  <si>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</si>
  <si>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</si>
  <si>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</si>
  <si>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</si>
  <si>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</si>
  <si>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</si>
  <si>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</si>
  <si>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</si>
  <si>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</si>
  <si>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</si>
  <si>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</si>
  <si>
    <t>Week 5</t>
  </si>
  <si>
    <t>Week 6</t>
  </si>
  <si>
    <t>Week 7</t>
  </si>
  <si>
    <t>Week 8</t>
  </si>
  <si>
    <t>Week 9</t>
  </si>
  <si>
    <t>Men Tell All</t>
  </si>
  <si>
    <t>Week 10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</si>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</sst>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R1" workbookViewId="0">
      <selection activeCell="AA14" sqref="AA14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17" max="17" width="7.21875" customWidth="1"/>
    <col min="18" max="21" width="8.88671875" customWidth="1"/>
    <col min="26" max="26" width="10.77734375" bestFit="1" customWidth="1"/>
    <col min="27" max="27" width="10.77734375" customWidth="1"/>
    <col min="28" max="28" width="10.88671875" bestFit="1" customWidth="1"/>
  </cols>
  <sheetData>
    <row r="1" spans="1:28" x14ac:dyDescent="0.3">
      <c r="A1" s="1" t="s">
        <v>1</v>
      </c>
      <c r="B1" s="1" t="s">
        <v>46</v>
      </c>
      <c r="C1" s="1" t="s">
        <v>65</v>
      </c>
      <c r="D1" s="1" t="s">
        <v>67</v>
      </c>
      <c r="E1" s="1" t="s">
        <v>68</v>
      </c>
      <c r="F1" s="1" t="s">
        <v>69</v>
      </c>
      <c r="G1" s="1" t="s">
        <v>109</v>
      </c>
      <c r="H1" s="1" t="s">
        <v>56</v>
      </c>
      <c r="I1" s="1" t="s">
        <v>59</v>
      </c>
      <c r="J1" s="1" t="s">
        <v>62</v>
      </c>
      <c r="K1" s="1" t="s">
        <v>57</v>
      </c>
      <c r="L1" s="1" t="s">
        <v>60</v>
      </c>
      <c r="M1" s="1" t="s">
        <v>63</v>
      </c>
      <c r="N1" s="1" t="s">
        <v>58</v>
      </c>
      <c r="O1" s="1" t="s">
        <v>61</v>
      </c>
      <c r="P1" s="1" t="s">
        <v>64</v>
      </c>
      <c r="Q1" s="1" t="s">
        <v>47</v>
      </c>
      <c r="R1" s="1" t="s">
        <v>116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33</v>
      </c>
    </row>
    <row r="2" spans="1:28" x14ac:dyDescent="0.3">
      <c r="A2" t="s">
        <v>37</v>
      </c>
      <c r="B2" t="s">
        <v>55</v>
      </c>
      <c r="C2" t="s">
        <v>122</v>
      </c>
      <c r="D2">
        <v>27</v>
      </c>
      <c r="E2" t="s">
        <v>70</v>
      </c>
      <c r="F2" t="s">
        <v>71</v>
      </c>
      <c r="G2" t="s">
        <v>110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v>35</v>
      </c>
      <c r="V2">
        <v>145</v>
      </c>
      <c r="W2">
        <v>30</v>
      </c>
      <c r="X2">
        <v>0</v>
      </c>
      <c r="Y2">
        <v>0</v>
      </c>
      <c r="Z2">
        <v>5</v>
      </c>
      <c r="AA2">
        <v>0</v>
      </c>
      <c r="AB2">
        <f>SUM(Q2:AA2)</f>
        <v>375</v>
      </c>
    </row>
    <row r="3" spans="1:28" x14ac:dyDescent="0.3">
      <c r="A3" t="s">
        <v>13</v>
      </c>
      <c r="B3" t="s">
        <v>55</v>
      </c>
      <c r="C3" t="s">
        <v>121</v>
      </c>
      <c r="D3">
        <v>28</v>
      </c>
      <c r="E3" t="s">
        <v>72</v>
      </c>
      <c r="F3" t="s">
        <v>71</v>
      </c>
      <c r="G3" t="s">
        <v>110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K3">
        <v>0</v>
      </c>
      <c r="L3" s="2">
        <f t="shared" ref="L3:L32" si="2">K3/SUM($K$2:$K$32)</f>
        <v>0</v>
      </c>
      <c r="M3" s="2" t="str">
        <f t="shared" ref="M3:M32" si="3">CONCATENATE(ROUND(L3*100,0),"% of people have chosen this contestant")</f>
        <v>0% of people have chosen this contestant</v>
      </c>
      <c r="N3">
        <v>1</v>
      </c>
      <c r="O3" s="2">
        <f t="shared" ref="O3:O32" si="4">N3/SUM($N$2:$N$32)</f>
        <v>0.02</v>
      </c>
      <c r="P3" s="2" t="str">
        <f t="shared" ref="P3:P32" si="5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v>45</v>
      </c>
      <c r="V3">
        <v>75</v>
      </c>
      <c r="W3">
        <v>0</v>
      </c>
      <c r="X3">
        <v>0</v>
      </c>
      <c r="Y3">
        <v>0</v>
      </c>
      <c r="Z3">
        <v>5</v>
      </c>
      <c r="AA3">
        <v>0</v>
      </c>
      <c r="AB3">
        <f t="shared" ref="AB3:AB32" si="6">SUM(Q3:AA3)</f>
        <v>295</v>
      </c>
    </row>
    <row r="4" spans="1:28" x14ac:dyDescent="0.3">
      <c r="A4" t="s">
        <v>8</v>
      </c>
      <c r="B4" t="s">
        <v>55</v>
      </c>
      <c r="C4" t="s">
        <v>121</v>
      </c>
      <c r="D4">
        <v>26</v>
      </c>
      <c r="E4" t="s">
        <v>73</v>
      </c>
      <c r="F4" t="s">
        <v>74</v>
      </c>
      <c r="G4" t="s">
        <v>111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K4">
        <v>2</v>
      </c>
      <c r="L4" s="2">
        <f t="shared" si="2"/>
        <v>0.1</v>
      </c>
      <c r="M4" s="2" t="str">
        <f t="shared" si="3"/>
        <v>10% of people have chosen this contestant</v>
      </c>
      <c r="N4">
        <v>2</v>
      </c>
      <c r="O4" s="2">
        <f t="shared" si="4"/>
        <v>0.04</v>
      </c>
      <c r="P4" s="2" t="str">
        <f t="shared" si="5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v>35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f t="shared" si="6"/>
        <v>195</v>
      </c>
    </row>
    <row r="5" spans="1:28" x14ac:dyDescent="0.3">
      <c r="A5" t="s">
        <v>48</v>
      </c>
      <c r="B5" t="s">
        <v>55</v>
      </c>
      <c r="C5" t="s">
        <v>118</v>
      </c>
      <c r="D5">
        <v>31</v>
      </c>
      <c r="E5" t="s">
        <v>77</v>
      </c>
      <c r="F5" t="s">
        <v>78</v>
      </c>
      <c r="G5" t="s">
        <v>110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K5">
        <v>0</v>
      </c>
      <c r="L5" s="2">
        <f t="shared" si="2"/>
        <v>0</v>
      </c>
      <c r="M5" s="2" t="str">
        <f t="shared" si="3"/>
        <v>0% of people have chosen this contestant</v>
      </c>
      <c r="N5">
        <v>0</v>
      </c>
      <c r="O5" s="2">
        <f t="shared" si="4"/>
        <v>0</v>
      </c>
      <c r="P5" s="2" t="str">
        <f t="shared" si="5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15</v>
      </c>
      <c r="AA5">
        <v>0</v>
      </c>
      <c r="AB5">
        <f t="shared" si="6"/>
        <v>120</v>
      </c>
    </row>
    <row r="6" spans="1:28" x14ac:dyDescent="0.3">
      <c r="A6" t="s">
        <v>17</v>
      </c>
      <c r="B6" t="s">
        <v>55</v>
      </c>
      <c r="C6" t="s">
        <v>47</v>
      </c>
      <c r="D6">
        <v>29</v>
      </c>
      <c r="E6" t="s">
        <v>79</v>
      </c>
      <c r="F6" t="s">
        <v>78</v>
      </c>
      <c r="G6" t="s">
        <v>112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K6">
        <v>0</v>
      </c>
      <c r="L6" s="2">
        <f t="shared" si="2"/>
        <v>0</v>
      </c>
      <c r="M6" s="2" t="str">
        <f t="shared" si="3"/>
        <v>0% of people have chosen this contestant</v>
      </c>
      <c r="N6">
        <v>6</v>
      </c>
      <c r="O6" s="2">
        <f t="shared" si="4"/>
        <v>0.12</v>
      </c>
      <c r="P6" s="2" t="str">
        <f t="shared" si="5"/>
        <v>12% of people have chosen this contestant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6"/>
        <v>0</v>
      </c>
    </row>
    <row r="7" spans="1:28" x14ac:dyDescent="0.3">
      <c r="A7" t="s">
        <v>49</v>
      </c>
      <c r="B7" t="s">
        <v>55</v>
      </c>
      <c r="C7" t="s">
        <v>119</v>
      </c>
      <c r="D7">
        <v>29</v>
      </c>
      <c r="E7" t="s">
        <v>80</v>
      </c>
      <c r="F7" t="s">
        <v>71</v>
      </c>
      <c r="G7" t="s">
        <v>110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K7">
        <v>0</v>
      </c>
      <c r="L7" s="2">
        <f t="shared" si="2"/>
        <v>0</v>
      </c>
      <c r="M7" s="2" t="str">
        <f t="shared" si="3"/>
        <v>0% of people have chosen this contestant</v>
      </c>
      <c r="N7">
        <v>0</v>
      </c>
      <c r="O7" s="2">
        <f t="shared" si="4"/>
        <v>0</v>
      </c>
      <c r="P7" s="2" t="str">
        <f t="shared" si="5"/>
        <v>0% of people have chosen this contestant</v>
      </c>
      <c r="Q7">
        <v>25</v>
      </c>
      <c r="R7">
        <v>0</v>
      </c>
      <c r="S7">
        <v>75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6"/>
        <v>100</v>
      </c>
    </row>
    <row r="8" spans="1:28" x14ac:dyDescent="0.3">
      <c r="A8" t="s">
        <v>6</v>
      </c>
      <c r="B8" t="s">
        <v>127</v>
      </c>
      <c r="C8" t="s">
        <v>127</v>
      </c>
      <c r="D8">
        <v>37</v>
      </c>
      <c r="E8" t="s">
        <v>81</v>
      </c>
      <c r="F8" t="s">
        <v>71</v>
      </c>
      <c r="G8" t="s">
        <v>110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K8">
        <v>3</v>
      </c>
      <c r="L8" s="2">
        <f t="shared" si="2"/>
        <v>0.15</v>
      </c>
      <c r="M8" s="2" t="str">
        <f t="shared" si="3"/>
        <v>15% of people have chosen this contestant</v>
      </c>
      <c r="N8">
        <v>4</v>
      </c>
      <c r="O8" s="2">
        <f t="shared" si="4"/>
        <v>0.08</v>
      </c>
      <c r="P8" s="2" t="str">
        <f t="shared" si="5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v>110</v>
      </c>
      <c r="V8">
        <v>90</v>
      </c>
      <c r="W8">
        <v>80</v>
      </c>
      <c r="X8">
        <v>130</v>
      </c>
      <c r="Y8">
        <v>60</v>
      </c>
      <c r="Z8">
        <v>0</v>
      </c>
      <c r="AA8">
        <v>410</v>
      </c>
      <c r="AB8">
        <f t="shared" si="6"/>
        <v>1065</v>
      </c>
    </row>
    <row r="9" spans="1:28" x14ac:dyDescent="0.3">
      <c r="A9" t="s">
        <v>42</v>
      </c>
      <c r="B9" t="s">
        <v>55</v>
      </c>
      <c r="C9" t="s">
        <v>119</v>
      </c>
      <c r="D9">
        <v>30</v>
      </c>
      <c r="E9" t="s">
        <v>82</v>
      </c>
      <c r="F9" t="s">
        <v>71</v>
      </c>
      <c r="G9" t="s">
        <v>110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K9">
        <v>0</v>
      </c>
      <c r="L9" s="2">
        <f t="shared" si="2"/>
        <v>0</v>
      </c>
      <c r="M9" s="2" t="str">
        <f t="shared" si="3"/>
        <v>0% of people have chosen this contestant</v>
      </c>
      <c r="N9">
        <v>1</v>
      </c>
      <c r="O9" s="2">
        <f t="shared" si="4"/>
        <v>0.02</v>
      </c>
      <c r="P9" s="2" t="str">
        <f t="shared" si="5"/>
        <v>2% of people have chosen this contestant</v>
      </c>
      <c r="Q9">
        <v>30</v>
      </c>
      <c r="R9">
        <v>0</v>
      </c>
      <c r="S9">
        <v>75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6"/>
        <v>105</v>
      </c>
    </row>
    <row r="10" spans="1:28" x14ac:dyDescent="0.3">
      <c r="A10" t="s">
        <v>22</v>
      </c>
      <c r="B10" t="s">
        <v>55</v>
      </c>
      <c r="C10" t="s">
        <v>123</v>
      </c>
      <c r="D10">
        <v>26</v>
      </c>
      <c r="E10" t="s">
        <v>83</v>
      </c>
      <c r="F10" t="s">
        <v>71</v>
      </c>
      <c r="G10" t="s">
        <v>110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K10">
        <v>0</v>
      </c>
      <c r="L10" s="2">
        <f t="shared" si="2"/>
        <v>0</v>
      </c>
      <c r="M10" s="2" t="str">
        <f t="shared" si="3"/>
        <v>0% of people have chosen this contestant</v>
      </c>
      <c r="N10">
        <v>2</v>
      </c>
      <c r="O10" s="2">
        <f t="shared" si="4"/>
        <v>0.04</v>
      </c>
      <c r="P10" s="2" t="str">
        <f t="shared" si="5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v>10</v>
      </c>
      <c r="V10">
        <v>100</v>
      </c>
      <c r="W10">
        <v>90</v>
      </c>
      <c r="X10">
        <v>95</v>
      </c>
      <c r="Y10">
        <v>0</v>
      </c>
      <c r="Z10">
        <v>70</v>
      </c>
      <c r="AA10">
        <v>0</v>
      </c>
      <c r="AB10">
        <f t="shared" si="6"/>
        <v>670</v>
      </c>
    </row>
    <row r="11" spans="1:28" x14ac:dyDescent="0.3">
      <c r="A11" t="s">
        <v>11</v>
      </c>
      <c r="B11" t="s">
        <v>55</v>
      </c>
      <c r="C11" t="s">
        <v>116</v>
      </c>
      <c r="D11">
        <v>30</v>
      </c>
      <c r="E11" t="s">
        <v>84</v>
      </c>
      <c r="F11" t="s">
        <v>76</v>
      </c>
      <c r="G11" t="s">
        <v>111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K11">
        <v>3</v>
      </c>
      <c r="L11" s="2">
        <f t="shared" si="2"/>
        <v>0.15</v>
      </c>
      <c r="M11" s="2" t="str">
        <f t="shared" si="3"/>
        <v>15% of people have chosen this contestant</v>
      </c>
      <c r="N11">
        <v>7</v>
      </c>
      <c r="O11" s="2">
        <f t="shared" si="4"/>
        <v>0.14000000000000001</v>
      </c>
      <c r="P11" s="2" t="str">
        <f t="shared" si="5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f t="shared" si="6"/>
        <v>125</v>
      </c>
    </row>
    <row r="12" spans="1:28" x14ac:dyDescent="0.3">
      <c r="A12" t="s">
        <v>2</v>
      </c>
      <c r="B12" t="s">
        <v>55</v>
      </c>
      <c r="C12" t="s">
        <v>119</v>
      </c>
      <c r="D12">
        <v>31</v>
      </c>
      <c r="E12" t="s">
        <v>85</v>
      </c>
      <c r="F12" t="s">
        <v>86</v>
      </c>
      <c r="G12" t="s">
        <v>111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K12">
        <v>1</v>
      </c>
      <c r="L12" s="2">
        <f t="shared" si="2"/>
        <v>0.05</v>
      </c>
      <c r="M12" s="2" t="str">
        <f t="shared" si="3"/>
        <v>5% of people have chosen this contestant</v>
      </c>
      <c r="N12">
        <v>2</v>
      </c>
      <c r="O12" s="2">
        <f t="shared" si="4"/>
        <v>0.04</v>
      </c>
      <c r="P12" s="2" t="str">
        <f t="shared" si="5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6"/>
        <v>85</v>
      </c>
    </row>
    <row r="13" spans="1:28" x14ac:dyDescent="0.3">
      <c r="A13" t="s">
        <v>10</v>
      </c>
      <c r="B13" t="s">
        <v>55</v>
      </c>
      <c r="C13" t="s">
        <v>126</v>
      </c>
      <c r="D13">
        <v>29</v>
      </c>
      <c r="E13" t="s">
        <v>87</v>
      </c>
      <c r="F13" t="s">
        <v>71</v>
      </c>
      <c r="G13" t="s">
        <v>111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K13">
        <v>1</v>
      </c>
      <c r="L13" s="2">
        <f t="shared" si="2"/>
        <v>0.05</v>
      </c>
      <c r="M13" s="2" t="str">
        <f t="shared" si="3"/>
        <v>5% of people have chosen this contestant</v>
      </c>
      <c r="N13">
        <v>2</v>
      </c>
      <c r="O13" s="2">
        <f t="shared" si="4"/>
        <v>0.04</v>
      </c>
      <c r="P13" s="2" t="str">
        <f t="shared" si="5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v>45</v>
      </c>
      <c r="V13">
        <v>125</v>
      </c>
      <c r="W13">
        <v>75</v>
      </c>
      <c r="X13">
        <v>95</v>
      </c>
      <c r="Y13">
        <v>160</v>
      </c>
      <c r="Z13">
        <v>5</v>
      </c>
      <c r="AA13">
        <v>90</v>
      </c>
      <c r="AB13">
        <f t="shared" si="6"/>
        <v>790</v>
      </c>
    </row>
    <row r="14" spans="1:28" x14ac:dyDescent="0.3">
      <c r="A14" t="s">
        <v>40</v>
      </c>
      <c r="B14" t="s">
        <v>55</v>
      </c>
      <c r="C14" t="s">
        <v>118</v>
      </c>
      <c r="D14">
        <v>27</v>
      </c>
      <c r="E14" t="s">
        <v>88</v>
      </c>
      <c r="F14" t="s">
        <v>78</v>
      </c>
      <c r="G14" t="s">
        <v>111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K14">
        <v>1</v>
      </c>
      <c r="L14" s="2">
        <f t="shared" si="2"/>
        <v>0.05</v>
      </c>
      <c r="M14" s="2" t="str">
        <f t="shared" si="3"/>
        <v>5% of people have chosen this contestant</v>
      </c>
      <c r="N14">
        <v>1</v>
      </c>
      <c r="O14" s="2">
        <f t="shared" si="4"/>
        <v>0.02</v>
      </c>
      <c r="P14" s="2" t="str">
        <f t="shared" si="5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6"/>
        <v>100</v>
      </c>
    </row>
    <row r="15" spans="1:28" x14ac:dyDescent="0.3">
      <c r="A15" t="s">
        <v>50</v>
      </c>
      <c r="B15" t="s">
        <v>55</v>
      </c>
      <c r="C15" t="s">
        <v>47</v>
      </c>
      <c r="D15">
        <v>29</v>
      </c>
      <c r="E15" t="s">
        <v>89</v>
      </c>
      <c r="F15" t="s">
        <v>86</v>
      </c>
      <c r="G15" t="s">
        <v>110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K15">
        <v>0</v>
      </c>
      <c r="L15" s="2">
        <f t="shared" si="2"/>
        <v>0</v>
      </c>
      <c r="M15" s="2" t="str">
        <f t="shared" si="3"/>
        <v>0% of people have chosen this contestant</v>
      </c>
      <c r="N15">
        <v>0</v>
      </c>
      <c r="O15" s="2">
        <f t="shared" si="4"/>
        <v>0</v>
      </c>
      <c r="P15" s="2" t="str">
        <f t="shared" si="5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6"/>
        <v>0</v>
      </c>
    </row>
    <row r="16" spans="1:28" x14ac:dyDescent="0.3">
      <c r="A16" t="s">
        <v>51</v>
      </c>
      <c r="B16" t="s">
        <v>55</v>
      </c>
      <c r="C16" t="s">
        <v>120</v>
      </c>
      <c r="D16">
        <v>30</v>
      </c>
      <c r="E16" t="s">
        <v>90</v>
      </c>
      <c r="F16" t="s">
        <v>86</v>
      </c>
      <c r="G16" t="s">
        <v>110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K16">
        <v>0</v>
      </c>
      <c r="L16" s="2">
        <f t="shared" si="2"/>
        <v>0</v>
      </c>
      <c r="M16" s="2" t="str">
        <f t="shared" si="3"/>
        <v>0% of people have chosen this contestant</v>
      </c>
      <c r="N16">
        <v>0</v>
      </c>
      <c r="O16" s="2">
        <f t="shared" si="4"/>
        <v>0</v>
      </c>
      <c r="P16" s="2" t="str">
        <f t="shared" si="5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v>25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f t="shared" si="6"/>
        <v>205</v>
      </c>
    </row>
    <row r="17" spans="1:28" x14ac:dyDescent="0.3">
      <c r="A17" t="s">
        <v>3</v>
      </c>
      <c r="B17" t="s">
        <v>55</v>
      </c>
      <c r="C17" t="s">
        <v>120</v>
      </c>
      <c r="D17">
        <v>32</v>
      </c>
      <c r="E17" t="s">
        <v>91</v>
      </c>
      <c r="F17" t="s">
        <v>86</v>
      </c>
      <c r="G17" t="s">
        <v>110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K17">
        <v>4</v>
      </c>
      <c r="L17" s="2">
        <f t="shared" si="2"/>
        <v>0.2</v>
      </c>
      <c r="M17" s="2" t="str">
        <f t="shared" si="3"/>
        <v>20% of people have chosen this contestant</v>
      </c>
      <c r="N17">
        <v>3</v>
      </c>
      <c r="O17" s="2">
        <f t="shared" si="4"/>
        <v>0.06</v>
      </c>
      <c r="P17" s="2" t="str">
        <f t="shared" si="5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v>35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6"/>
        <v>180</v>
      </c>
    </row>
    <row r="18" spans="1:28" x14ac:dyDescent="0.3">
      <c r="A18" t="s">
        <v>24</v>
      </c>
      <c r="B18" t="s">
        <v>55</v>
      </c>
      <c r="C18" t="s">
        <v>118</v>
      </c>
      <c r="D18">
        <v>32</v>
      </c>
      <c r="E18" t="s">
        <v>92</v>
      </c>
      <c r="F18" t="s">
        <v>93</v>
      </c>
      <c r="G18" t="s">
        <v>110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K18">
        <v>0</v>
      </c>
      <c r="L18" s="2">
        <f t="shared" si="2"/>
        <v>0</v>
      </c>
      <c r="M18" s="2" t="str">
        <f t="shared" si="3"/>
        <v>0% of people have chosen this contestant</v>
      </c>
      <c r="N18">
        <v>0</v>
      </c>
      <c r="O18" s="2">
        <f t="shared" si="4"/>
        <v>0</v>
      </c>
      <c r="P18" s="2" t="str">
        <f t="shared" si="5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6"/>
        <v>40</v>
      </c>
    </row>
    <row r="19" spans="1:28" x14ac:dyDescent="0.3">
      <c r="A19" t="s">
        <v>4</v>
      </c>
      <c r="B19" t="s">
        <v>55</v>
      </c>
      <c r="C19" t="s">
        <v>47</v>
      </c>
      <c r="D19">
        <v>35</v>
      </c>
      <c r="E19" t="s">
        <v>94</v>
      </c>
      <c r="F19" t="s">
        <v>95</v>
      </c>
      <c r="G19" t="s">
        <v>110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K19">
        <v>0</v>
      </c>
      <c r="L19" s="2">
        <f t="shared" si="2"/>
        <v>0</v>
      </c>
      <c r="M19" s="2" t="str">
        <f t="shared" si="3"/>
        <v>0% of people have chosen this contestant</v>
      </c>
      <c r="N19">
        <v>3</v>
      </c>
      <c r="O19" s="2">
        <f t="shared" si="4"/>
        <v>0.06</v>
      </c>
      <c r="P19" s="2" t="str">
        <f t="shared" si="5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6"/>
        <v>0</v>
      </c>
    </row>
    <row r="20" spans="1:28" x14ac:dyDescent="0.3">
      <c r="A20" t="s">
        <v>52</v>
      </c>
      <c r="B20" t="s">
        <v>55</v>
      </c>
      <c r="C20" t="s">
        <v>120</v>
      </c>
      <c r="D20">
        <v>31</v>
      </c>
      <c r="E20" t="s">
        <v>96</v>
      </c>
      <c r="F20" t="s">
        <v>71</v>
      </c>
      <c r="G20" t="s">
        <v>110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K20">
        <v>0</v>
      </c>
      <c r="L20" s="2">
        <f t="shared" si="2"/>
        <v>0</v>
      </c>
      <c r="M20" s="2" t="str">
        <f t="shared" si="3"/>
        <v>0% of people have chosen this contestant</v>
      </c>
      <c r="N20">
        <v>0</v>
      </c>
      <c r="O20" s="2">
        <f t="shared" si="4"/>
        <v>0</v>
      </c>
      <c r="P20" s="2" t="str">
        <f t="shared" si="5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>
        <v>0</v>
      </c>
      <c r="AB20">
        <f t="shared" si="6"/>
        <v>150</v>
      </c>
    </row>
    <row r="21" spans="1:28" x14ac:dyDescent="0.3">
      <c r="A21" t="s">
        <v>29</v>
      </c>
      <c r="B21" t="s">
        <v>55</v>
      </c>
      <c r="C21" t="s">
        <v>121</v>
      </c>
      <c r="D21">
        <v>28</v>
      </c>
      <c r="E21" t="s">
        <v>97</v>
      </c>
      <c r="F21" t="s">
        <v>74</v>
      </c>
      <c r="G21" t="s">
        <v>111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K21">
        <v>2</v>
      </c>
      <c r="L21" s="2">
        <f t="shared" si="2"/>
        <v>0.1</v>
      </c>
      <c r="M21" s="2" t="str">
        <f t="shared" si="3"/>
        <v>10% of people have chosen this contestant</v>
      </c>
      <c r="N21">
        <v>2</v>
      </c>
      <c r="O21" s="2">
        <f t="shared" si="4"/>
        <v>0.04</v>
      </c>
      <c r="P21" s="2" t="str">
        <f t="shared" si="5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v>50</v>
      </c>
      <c r="V21">
        <v>0</v>
      </c>
      <c r="W21">
        <v>0</v>
      </c>
      <c r="X21">
        <v>0</v>
      </c>
      <c r="Y21">
        <v>0</v>
      </c>
      <c r="Z21">
        <v>5</v>
      </c>
      <c r="AA21">
        <v>0</v>
      </c>
      <c r="AB21">
        <f t="shared" si="6"/>
        <v>210</v>
      </c>
    </row>
    <row r="22" spans="1:28" x14ac:dyDescent="0.3">
      <c r="A22" t="s">
        <v>15</v>
      </c>
      <c r="B22" t="s">
        <v>55</v>
      </c>
      <c r="C22" t="s">
        <v>121</v>
      </c>
      <c r="D22">
        <v>35</v>
      </c>
      <c r="E22" t="s">
        <v>98</v>
      </c>
      <c r="F22" t="s">
        <v>78</v>
      </c>
      <c r="G22" t="s">
        <v>111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K22">
        <v>1</v>
      </c>
      <c r="L22" s="2">
        <f t="shared" si="2"/>
        <v>0.05</v>
      </c>
      <c r="M22" s="2" t="str">
        <f t="shared" si="3"/>
        <v>5% of people have chosen this contestant</v>
      </c>
      <c r="N22">
        <v>1</v>
      </c>
      <c r="O22" s="2">
        <f t="shared" si="4"/>
        <v>0.02</v>
      </c>
      <c r="P22" s="2" t="str">
        <f t="shared" si="5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v>115</v>
      </c>
      <c r="V22">
        <v>180</v>
      </c>
      <c r="W22">
        <v>0</v>
      </c>
      <c r="X22">
        <v>0</v>
      </c>
      <c r="Y22">
        <v>0</v>
      </c>
      <c r="Z22">
        <v>35</v>
      </c>
      <c r="AA22">
        <v>0</v>
      </c>
      <c r="AB22">
        <f t="shared" si="6"/>
        <v>530</v>
      </c>
    </row>
    <row r="23" spans="1:28" x14ac:dyDescent="0.3">
      <c r="A23" t="s">
        <v>27</v>
      </c>
      <c r="B23" t="s">
        <v>55</v>
      </c>
      <c r="C23" t="s">
        <v>47</v>
      </c>
      <c r="D23">
        <v>26</v>
      </c>
      <c r="E23" t="s">
        <v>99</v>
      </c>
      <c r="F23" t="s">
        <v>86</v>
      </c>
      <c r="G23" t="s">
        <v>111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K23">
        <v>0</v>
      </c>
      <c r="L23" s="2">
        <f t="shared" si="2"/>
        <v>0</v>
      </c>
      <c r="M23" s="2" t="str">
        <f t="shared" si="3"/>
        <v>0% of people have chosen this contestant</v>
      </c>
      <c r="N23">
        <v>0</v>
      </c>
      <c r="O23" s="2">
        <f t="shared" si="4"/>
        <v>0</v>
      </c>
      <c r="P23" s="2" t="str">
        <f t="shared" si="5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6"/>
        <v>5</v>
      </c>
    </row>
    <row r="24" spans="1:28" x14ac:dyDescent="0.3">
      <c r="A24" t="s">
        <v>25</v>
      </c>
      <c r="B24" t="s">
        <v>55</v>
      </c>
      <c r="C24" t="s">
        <v>121</v>
      </c>
      <c r="D24">
        <v>30</v>
      </c>
      <c r="E24" t="s">
        <v>100</v>
      </c>
      <c r="F24" t="s">
        <v>86</v>
      </c>
      <c r="G24" t="s">
        <v>110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K24">
        <v>0</v>
      </c>
      <c r="L24" s="2">
        <f t="shared" si="2"/>
        <v>0</v>
      </c>
      <c r="M24" s="2" t="str">
        <f t="shared" si="3"/>
        <v>0% of people have chosen this contestant</v>
      </c>
      <c r="N24">
        <v>0</v>
      </c>
      <c r="O24" s="2">
        <f t="shared" si="4"/>
        <v>0</v>
      </c>
      <c r="P24" s="2" t="str">
        <f t="shared" si="5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v>85</v>
      </c>
      <c r="V24">
        <v>20</v>
      </c>
      <c r="W24">
        <v>0</v>
      </c>
      <c r="X24">
        <v>0</v>
      </c>
      <c r="Y24">
        <v>0</v>
      </c>
      <c r="Z24">
        <v>55</v>
      </c>
      <c r="AA24">
        <v>0</v>
      </c>
      <c r="AB24">
        <f t="shared" si="6"/>
        <v>420</v>
      </c>
    </row>
    <row r="25" spans="1:28" x14ac:dyDescent="0.3">
      <c r="A25" t="s">
        <v>53</v>
      </c>
      <c r="B25" t="s">
        <v>55</v>
      </c>
      <c r="C25" t="s">
        <v>118</v>
      </c>
      <c r="D25">
        <v>30</v>
      </c>
      <c r="E25" t="s">
        <v>101</v>
      </c>
      <c r="F25" t="s">
        <v>78</v>
      </c>
      <c r="G25" t="s">
        <v>110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K25">
        <v>0</v>
      </c>
      <c r="L25" s="2">
        <f t="shared" si="2"/>
        <v>0</v>
      </c>
      <c r="M25" s="2" t="str">
        <f t="shared" si="3"/>
        <v>0% of people have chosen this contestant</v>
      </c>
      <c r="N25">
        <v>0</v>
      </c>
      <c r="O25" s="2">
        <f t="shared" si="4"/>
        <v>0</v>
      </c>
      <c r="P25" s="2" t="str">
        <f t="shared" si="5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6"/>
        <v>135</v>
      </c>
    </row>
    <row r="26" spans="1:28" x14ac:dyDescent="0.3">
      <c r="A26" t="s">
        <v>18</v>
      </c>
      <c r="B26" t="s">
        <v>55</v>
      </c>
      <c r="C26" t="s">
        <v>122</v>
      </c>
      <c r="D26">
        <v>32</v>
      </c>
      <c r="E26" t="s">
        <v>102</v>
      </c>
      <c r="F26" t="s">
        <v>74</v>
      </c>
      <c r="G26" t="s">
        <v>110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K26">
        <v>0</v>
      </c>
      <c r="L26" s="2">
        <f t="shared" si="2"/>
        <v>0</v>
      </c>
      <c r="M26" s="2" t="str">
        <f t="shared" si="3"/>
        <v>0% of people have chosen this contestant</v>
      </c>
      <c r="N26">
        <v>2</v>
      </c>
      <c r="O26" s="2">
        <f t="shared" si="4"/>
        <v>0.04</v>
      </c>
      <c r="P26" s="2" t="str">
        <f t="shared" si="5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v>40</v>
      </c>
      <c r="V26">
        <v>95</v>
      </c>
      <c r="W26">
        <v>30</v>
      </c>
      <c r="X26">
        <v>0</v>
      </c>
      <c r="Y26">
        <v>0</v>
      </c>
      <c r="Z26">
        <v>0</v>
      </c>
      <c r="AA26">
        <v>0</v>
      </c>
      <c r="AB26">
        <f t="shared" si="6"/>
        <v>285</v>
      </c>
    </row>
    <row r="27" spans="1:28" x14ac:dyDescent="0.3">
      <c r="A27" t="s">
        <v>20</v>
      </c>
      <c r="B27" t="s">
        <v>55</v>
      </c>
      <c r="C27" t="s">
        <v>47</v>
      </c>
      <c r="D27">
        <v>26</v>
      </c>
      <c r="E27" t="s">
        <v>103</v>
      </c>
      <c r="F27" t="s">
        <v>78</v>
      </c>
      <c r="G27" t="s">
        <v>111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K27">
        <v>0</v>
      </c>
      <c r="L27" s="2">
        <f t="shared" si="2"/>
        <v>0</v>
      </c>
      <c r="M27" s="2" t="str">
        <f t="shared" si="3"/>
        <v>0% of people have chosen this contestant</v>
      </c>
      <c r="N27">
        <v>3</v>
      </c>
      <c r="O27" s="2">
        <f t="shared" si="4"/>
        <v>0.06</v>
      </c>
      <c r="P27" s="2" t="str">
        <f t="shared" si="5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6"/>
        <v>5</v>
      </c>
    </row>
    <row r="28" spans="1:28" x14ac:dyDescent="0.3">
      <c r="A28" t="s">
        <v>54</v>
      </c>
      <c r="B28" t="s">
        <v>55</v>
      </c>
      <c r="C28" t="s">
        <v>47</v>
      </c>
      <c r="D28">
        <v>31</v>
      </c>
      <c r="E28" t="s">
        <v>104</v>
      </c>
      <c r="F28" t="s">
        <v>75</v>
      </c>
      <c r="G28" t="s">
        <v>111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K28">
        <v>0</v>
      </c>
      <c r="L28" s="2">
        <f t="shared" si="2"/>
        <v>0</v>
      </c>
      <c r="M28" s="2" t="str">
        <f t="shared" si="3"/>
        <v>0% of people have chosen this contestant</v>
      </c>
      <c r="N28">
        <v>0</v>
      </c>
      <c r="O28" s="2">
        <f t="shared" si="4"/>
        <v>0</v>
      </c>
      <c r="P28" s="2" t="str">
        <f t="shared" si="5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6"/>
        <v>25</v>
      </c>
    </row>
    <row r="29" spans="1:28" x14ac:dyDescent="0.3">
      <c r="A29" t="s">
        <v>5</v>
      </c>
      <c r="B29" t="s">
        <v>55</v>
      </c>
      <c r="C29" t="s">
        <v>47</v>
      </c>
      <c r="D29">
        <v>26</v>
      </c>
      <c r="E29" t="s">
        <v>105</v>
      </c>
      <c r="F29" t="s">
        <v>78</v>
      </c>
      <c r="G29" t="s">
        <v>112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K29">
        <v>0</v>
      </c>
      <c r="L29" s="2">
        <f t="shared" si="2"/>
        <v>0</v>
      </c>
      <c r="M29" s="2" t="str">
        <f t="shared" si="3"/>
        <v>0% of people have chosen this contestant</v>
      </c>
      <c r="N29">
        <v>0</v>
      </c>
      <c r="O29" s="2">
        <f t="shared" si="4"/>
        <v>0</v>
      </c>
      <c r="P29" s="2" t="str">
        <f t="shared" si="5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6"/>
        <v>20</v>
      </c>
    </row>
    <row r="30" spans="1:28" x14ac:dyDescent="0.3">
      <c r="A30" t="s">
        <v>14</v>
      </c>
      <c r="B30" t="s">
        <v>55</v>
      </c>
      <c r="C30" t="s">
        <v>126</v>
      </c>
      <c r="D30">
        <v>31</v>
      </c>
      <c r="E30" t="s">
        <v>106</v>
      </c>
      <c r="F30" t="s">
        <v>74</v>
      </c>
      <c r="G30" t="s">
        <v>110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K30">
        <v>2</v>
      </c>
      <c r="L30" s="2">
        <f t="shared" si="2"/>
        <v>0.1</v>
      </c>
      <c r="M30" s="2" t="str">
        <f t="shared" si="3"/>
        <v>10% of people have chosen this contestant</v>
      </c>
      <c r="N30">
        <v>1</v>
      </c>
      <c r="O30" s="2">
        <f t="shared" si="4"/>
        <v>0.02</v>
      </c>
      <c r="P30" s="2" t="str">
        <f t="shared" si="5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v>50</v>
      </c>
      <c r="V30">
        <v>115</v>
      </c>
      <c r="W30">
        <v>90</v>
      </c>
      <c r="X30">
        <v>95</v>
      </c>
      <c r="Y30">
        <v>70</v>
      </c>
      <c r="Z30">
        <v>0</v>
      </c>
      <c r="AA30">
        <v>265</v>
      </c>
      <c r="AB30">
        <f t="shared" si="6"/>
        <v>895</v>
      </c>
    </row>
    <row r="31" spans="1:28" x14ac:dyDescent="0.3">
      <c r="A31" t="s">
        <v>32</v>
      </c>
      <c r="B31" t="s">
        <v>55</v>
      </c>
      <c r="C31" t="s">
        <v>47</v>
      </c>
      <c r="D31">
        <v>30</v>
      </c>
      <c r="E31" t="s">
        <v>107</v>
      </c>
      <c r="F31" t="s">
        <v>71</v>
      </c>
      <c r="G31" t="s">
        <v>110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K31">
        <v>0</v>
      </c>
      <c r="L31" s="2">
        <f t="shared" si="2"/>
        <v>0</v>
      </c>
      <c r="M31" s="2" t="str">
        <f t="shared" si="3"/>
        <v>0% of people have chosen this contestant</v>
      </c>
      <c r="N31">
        <v>3</v>
      </c>
      <c r="O31" s="2">
        <f t="shared" si="4"/>
        <v>0.06</v>
      </c>
      <c r="P31" s="2" t="str">
        <f t="shared" si="5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6"/>
        <v>5</v>
      </c>
    </row>
    <row r="32" spans="1:28" x14ac:dyDescent="0.3">
      <c r="A32" t="s">
        <v>9</v>
      </c>
      <c r="B32" t="s">
        <v>55</v>
      </c>
      <c r="C32" t="s">
        <v>121</v>
      </c>
      <c r="D32">
        <v>28</v>
      </c>
      <c r="E32" t="s">
        <v>108</v>
      </c>
      <c r="F32" t="s">
        <v>74</v>
      </c>
      <c r="G32" t="s">
        <v>111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K32">
        <v>0</v>
      </c>
      <c r="L32" s="2">
        <f t="shared" si="2"/>
        <v>0</v>
      </c>
      <c r="M32" s="2" t="str">
        <f t="shared" si="3"/>
        <v>0% of people have chosen this contestant</v>
      </c>
      <c r="N32">
        <v>3</v>
      </c>
      <c r="O32" s="2">
        <f t="shared" si="4"/>
        <v>0.06</v>
      </c>
      <c r="P32" s="2" t="str">
        <f t="shared" si="5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v>80</v>
      </c>
      <c r="V32">
        <v>45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6"/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B30" sqref="B30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5" max="15" width="10.88671875" bestFit="1" customWidth="1"/>
    <col min="20" max="20" width="15" bestFit="1" customWidth="1"/>
  </cols>
  <sheetData>
    <row r="1" spans="1:20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116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33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109</v>
      </c>
    </row>
    <row r="2" spans="1:20" x14ac:dyDescent="0.3">
      <c r="A2" t="s">
        <v>117</v>
      </c>
      <c r="B2" t="s">
        <v>2</v>
      </c>
      <c r="C2" t="str">
        <f>VLOOKUP(B2,'Contestant Points'!$A$2:$B$32,2,FALSE)</f>
        <v>Eliminated</v>
      </c>
      <c r="D2">
        <f>VLOOKUP(B2,'Contestant Points'!$A$2:$AB$32,17,FALSE)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VLOOKUP(B2,'Contestant Points'!$A$2:$X$32,24,FALSE)</f>
        <v>0</v>
      </c>
      <c r="L2">
        <f>VLOOKUP(B2,'Contestant Points'!$A$2:$Y$32,25,FALSE)</f>
        <v>0</v>
      </c>
      <c r="M2">
        <f>VLOOKUP(B2,'Contestant Points'!$A$2:$Z$32,26,FALSE)</f>
        <v>0</v>
      </c>
      <c r="N2">
        <f>VLOOKUP(B2,'Contestant Points'!$A$2:$AA$32,27,FALSE)</f>
        <v>0</v>
      </c>
      <c r="O2" s="3">
        <f>SUM(D2:N2)</f>
        <v>85</v>
      </c>
      <c r="P2" t="str">
        <f>VLOOKUP(B2,'Contestant Points'!$A$2:$J$32,10,FALSE)</f>
        <v>13% of people have chosen this contestant</v>
      </c>
      <c r="Q2">
        <f>VLOOKUP(B2,'Contestant Points'!$A$2:$D$32,4,FALSE)</f>
        <v>31</v>
      </c>
      <c r="R2" t="str">
        <f>VLOOKUP(B2,'Contestant Points'!$A$2:$E$32,5,FALSE)</f>
        <v>Senior Inventory Analyst</v>
      </c>
      <c r="S2" t="str">
        <f>VLOOKUP(B2,'Contestant Points'!$A$2:$F$32,6,FALSE)</f>
        <v>5'11"</v>
      </c>
      <c r="T2" t="str">
        <f>VLOOKUP(B2,'Contestant Points'!$A$2:$G$32,7,FALSE)</f>
        <v>African American</v>
      </c>
    </row>
    <row r="3" spans="1:20" x14ac:dyDescent="0.3">
      <c r="A3" t="s">
        <v>117</v>
      </c>
      <c r="B3" t="s">
        <v>3</v>
      </c>
      <c r="C3" t="str">
        <f>VLOOKUP(B3,'Contestant Points'!$A$2:$B$32,2,FALSE)</f>
        <v>Eliminated</v>
      </c>
      <c r="D3">
        <f>VLOOKUP(B3,'Contestant Points'!$A$2:$AB$32,17,FALSE)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>
        <f>VLOOKUP(B3,'Contestant Points'!$A$2:$X$32,24,FALSE)</f>
        <v>0</v>
      </c>
      <c r="L3">
        <f>VLOOKUP(B3,'Contestant Points'!$A$2:$Y$32,25,FALSE)</f>
        <v>0</v>
      </c>
      <c r="M3">
        <f>VLOOKUP(B3,'Contestant Points'!$A$2:$Z$32,26,FALSE)</f>
        <v>0</v>
      </c>
      <c r="N3">
        <f>VLOOKUP(B3,'Contestant Points'!$A$2:$AA$32,27,FALSE)</f>
        <v>0</v>
      </c>
      <c r="O3" s="3">
        <f t="shared" ref="O3:O55" si="0">SUM(D3:N3)</f>
        <v>180</v>
      </c>
      <c r="P3" t="str">
        <f>VLOOKUP(B3,'Contestant Points'!$A$2:$J$32,10,FALSE)</f>
        <v>2% of people have chosen this contestant</v>
      </c>
      <c r="Q3">
        <f>VLOOKUP(B3,'Contestant Points'!$A$2:$D$32,4,FALSE)</f>
        <v>32</v>
      </c>
      <c r="R3" t="str">
        <f>VLOOKUP(B3,'Contestant Points'!$A$2:$E$32,5,FALSE)</f>
        <v>Attorney</v>
      </c>
      <c r="S3" t="str">
        <f>VLOOKUP(B3,'Contestant Points'!$A$2:$F$32,6,FALSE)</f>
        <v>5'11"</v>
      </c>
      <c r="T3" t="str">
        <f>VLOOKUP(B3,'Contestant Points'!$A$2:$G$32,7,FALSE)</f>
        <v>Caucasian</v>
      </c>
    </row>
    <row r="4" spans="1:20" x14ac:dyDescent="0.3">
      <c r="A4" t="s">
        <v>117</v>
      </c>
      <c r="B4" t="s">
        <v>4</v>
      </c>
      <c r="C4" t="str">
        <f>VLOOKUP(B4,'Contestant Points'!$A$2:$B$32,2,FALSE)</f>
        <v>Eliminated</v>
      </c>
      <c r="D4">
        <f>VLOOKUP(B4,'Contestant Points'!$A$2:$AB$32,17,FALSE)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>
        <f>VLOOKUP(B4,'Contestant Points'!$A$2:$U$32,21,FALSE)</f>
        <v>0</v>
      </c>
      <c r="I4">
        <f>VLOOKUP(B4,'Contestant Points'!$A$2:$V$32,22,FALSE)</f>
        <v>0</v>
      </c>
      <c r="J4">
        <f>VLOOKUP(B4,'Contestant Points'!$A$2:$W$32,23,FALSE)</f>
        <v>0</v>
      </c>
      <c r="K4">
        <f>VLOOKUP(B4,'Contestant Points'!$A$2:$X$32,24,FALSE)</f>
        <v>0</v>
      </c>
      <c r="L4">
        <f>VLOOKUP(B4,'Contestant Points'!$A$2:$Y$32,25,FALSE)</f>
        <v>0</v>
      </c>
      <c r="M4">
        <f>VLOOKUP(B4,'Contestant Points'!$A$2:$Z$32,26,FALSE)</f>
        <v>0</v>
      </c>
      <c r="N4">
        <f>VLOOKUP(B4,'Contestant Points'!$A$2:$AA$32,27,FALSE)</f>
        <v>0</v>
      </c>
      <c r="O4" s="3">
        <f t="shared" si="0"/>
        <v>0</v>
      </c>
      <c r="P4" t="str">
        <f>VLOOKUP(B4,'Contestant Points'!$A$2:$J$32,10,FALSE)</f>
        <v>2% of people have chosen this contestant</v>
      </c>
      <c r="Q4">
        <f>VLOOKUP(B4,'Contestant Points'!$A$2:$D$32,4,FALSE)</f>
        <v>35</v>
      </c>
      <c r="R4" t="str">
        <f>VLOOKUP(B4,'Contestant Points'!$A$2:$E$32,5,FALSE)</f>
        <v>ER Physician</v>
      </c>
      <c r="S4" t="str">
        <f>VLOOKUP(B4,'Contestant Points'!$A$2:$F$32,6,FALSE)</f>
        <v>5'10"</v>
      </c>
      <c r="T4" t="str">
        <f>VLOOKUP(B4,'Contestant Points'!$A$2:$G$32,7,FALSE)</f>
        <v>Caucasian</v>
      </c>
    </row>
    <row r="5" spans="1:20" x14ac:dyDescent="0.3">
      <c r="A5" t="s">
        <v>117</v>
      </c>
      <c r="B5" t="s">
        <v>5</v>
      </c>
      <c r="C5" t="str">
        <f>VLOOKUP(B5,'Contestant Points'!$A$2:$B$32,2,FALSE)</f>
        <v>Eliminated</v>
      </c>
      <c r="D5">
        <f>VLOOKUP(B5,'Contestant Points'!$A$2:$AB$32,17,FALSE)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>
        <f>VLOOKUP(B5,'Contestant Points'!$A$2:$X$32,24,FALSE)</f>
        <v>0</v>
      </c>
      <c r="L5">
        <f>VLOOKUP(B5,'Contestant Points'!$A$2:$Y$32,25,FALSE)</f>
        <v>0</v>
      </c>
      <c r="M5">
        <f>VLOOKUP(B5,'Contestant Points'!$A$2:$Z$32,26,FALSE)</f>
        <v>0</v>
      </c>
      <c r="N5">
        <f>VLOOKUP(B5,'Contestant Points'!$A$2:$AA$32,27,FALSE)</f>
        <v>0</v>
      </c>
      <c r="O5" s="3">
        <f t="shared" si="0"/>
        <v>20</v>
      </c>
      <c r="P5" t="str">
        <f>VLOOKUP(B5,'Contestant Points'!$A$2:$J$32,10,FALSE)</f>
        <v>2% of people have chosen this contestant</v>
      </c>
      <c r="Q5">
        <f>VLOOKUP(B5,'Contestant Points'!$A$2:$D$32,4,FALSE)</f>
        <v>26</v>
      </c>
      <c r="R5" t="str">
        <f>VLOOKUP(B5,'Contestant Points'!$A$2:$E$32,5,FALSE)</f>
        <v>Product Manager</v>
      </c>
      <c r="S5" t="str">
        <f>VLOOKUP(B5,'Contestant Points'!$A$2:$F$32,6,FALSE)</f>
        <v>6'</v>
      </c>
      <c r="T5" t="str">
        <f>VLOOKUP(B5,'Contestant Points'!$A$2:$G$32,7,FALSE)</f>
        <v>Asian</v>
      </c>
    </row>
    <row r="6" spans="1:20" x14ac:dyDescent="0.3">
      <c r="A6" t="s">
        <v>117</v>
      </c>
      <c r="B6" t="s">
        <v>6</v>
      </c>
      <c r="C6" t="str">
        <f>VLOOKUP(B6,'Contestant Points'!$A$2:$B$32,2,FALSE)</f>
        <v>Winner</v>
      </c>
      <c r="D6">
        <f>VLOOKUP(B6,'Contestant Points'!$A$2:$AB$32,17,FALSE)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>
        <f>VLOOKUP(B6,'Contestant Points'!$A$2:$U$32,21,FALSE)</f>
        <v>110</v>
      </c>
      <c r="I6">
        <f>VLOOKUP(B6,'Contestant Points'!$A$2:$V$32,22,FALSE)</f>
        <v>90</v>
      </c>
      <c r="J6">
        <f>VLOOKUP(B6,'Contestant Points'!$A$2:$W$32,23,FALSE)</f>
        <v>80</v>
      </c>
      <c r="K6">
        <f>VLOOKUP(B6,'Contestant Points'!$A$2:$X$32,24,FALSE)</f>
        <v>130</v>
      </c>
      <c r="L6">
        <f>VLOOKUP(B6,'Contestant Points'!$A$2:$Y$32,25,FALSE)</f>
        <v>60</v>
      </c>
      <c r="M6">
        <f>VLOOKUP(B6,'Contestant Points'!$A$2:$Z$32,26,FALSE)</f>
        <v>0</v>
      </c>
      <c r="N6">
        <f>VLOOKUP(B6,'Contestant Points'!$A$2:$AA$32,27,FALSE)</f>
        <v>410</v>
      </c>
      <c r="O6" s="3">
        <f t="shared" si="0"/>
        <v>1065</v>
      </c>
      <c r="P6" t="str">
        <f>VLOOKUP(B6,'Contestant Points'!$A$2:$J$32,10,FALSE)</f>
        <v>11% of people have chosen this contestant</v>
      </c>
      <c r="Q6">
        <f>VLOOKUP(B6,'Contestant Points'!$A$2:$D$32,4,FALSE)</f>
        <v>37</v>
      </c>
      <c r="R6" t="str">
        <f>VLOOKUP(B6,'Contestant Points'!$A$2:$E$32,5,FALSE)</f>
        <v>Chiropractor</v>
      </c>
      <c r="S6" t="str">
        <f>VLOOKUP(B6,'Contestant Points'!$A$2:$F$32,6,FALSE)</f>
        <v>6'2"</v>
      </c>
      <c r="T6" t="str">
        <f>VLOOKUP(B6,'Contestant Points'!$A$2:$G$32,7,FALSE)</f>
        <v>Caucasian</v>
      </c>
    </row>
    <row r="7" spans="1:20" x14ac:dyDescent="0.3">
      <c r="A7" t="s">
        <v>7</v>
      </c>
      <c r="B7" t="s">
        <v>8</v>
      </c>
      <c r="C7" t="str">
        <f>VLOOKUP(B7,'Contestant Points'!$A$2:$B$32,2,FALSE)</f>
        <v>Eliminated</v>
      </c>
      <c r="D7">
        <f>VLOOKUP(B7,'Contestant Points'!$A$2:$AB$32,17,FALSE)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>
        <f>VLOOKUP(B7,'Contestant Points'!$A$2:$U$32,21,FALSE)</f>
        <v>35</v>
      </c>
      <c r="I7">
        <f>VLOOKUP(B7,'Contestant Points'!$A$2:$V$32,22,FALSE)</f>
        <v>0</v>
      </c>
      <c r="J7">
        <f>VLOOKUP(B7,'Contestant Points'!$A$2:$W$32,23,FALSE)</f>
        <v>0</v>
      </c>
      <c r="K7">
        <f>VLOOKUP(B7,'Contestant Points'!$A$2:$X$32,24,FALSE)</f>
        <v>0</v>
      </c>
      <c r="L7">
        <f>VLOOKUP(B7,'Contestant Points'!$A$2:$Y$32,25,FALSE)</f>
        <v>0</v>
      </c>
      <c r="M7">
        <f>VLOOKUP(B7,'Contestant Points'!$A$2:$Z$32,26,FALSE)</f>
        <v>5</v>
      </c>
      <c r="N7">
        <f>VLOOKUP(B7,'Contestant Points'!$A$2:$AA$32,27,FALSE)</f>
        <v>0</v>
      </c>
      <c r="O7" s="3">
        <f t="shared" si="0"/>
        <v>195</v>
      </c>
      <c r="P7" t="str">
        <f>VLOOKUP(B7,'Contestant Points'!$A$2:$J$32,10,FALSE)</f>
        <v>7% of people have chosen this contestant</v>
      </c>
      <c r="Q7">
        <f>VLOOKUP(B7,'Contestant Points'!$A$2:$D$32,4,FALSE)</f>
        <v>26</v>
      </c>
      <c r="R7" t="str">
        <f>VLOOKUP(B7,'Contestant Points'!$A$2:$E$32,5,FALSE)</f>
        <v>Education Software Manager</v>
      </c>
      <c r="S7" t="str">
        <f>VLOOKUP(B7,'Contestant Points'!$A$2:$F$32,6,FALSE)</f>
        <v>6'3"</v>
      </c>
      <c r="T7" t="str">
        <f>VLOOKUP(B7,'Contestant Points'!$A$2:$G$32,7,FALSE)</f>
        <v>African American</v>
      </c>
    </row>
    <row r="8" spans="1:20" x14ac:dyDescent="0.3">
      <c r="A8" t="s">
        <v>7</v>
      </c>
      <c r="B8" t="s">
        <v>9</v>
      </c>
      <c r="C8" t="str">
        <f>VLOOKUP(B8,'Contestant Points'!$A$2:$B$32,2,FALSE)</f>
        <v>Eliminated</v>
      </c>
      <c r="D8">
        <f>VLOOKUP(B8,'Contestant Points'!$A$2:$AB$32,17,FALSE)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>
        <f>VLOOKUP(B8,'Contestant Points'!$A$2:$U$32,21,FALSE)</f>
        <v>80</v>
      </c>
      <c r="I8">
        <f>VLOOKUP(B8,'Contestant Points'!$A$2:$V$32,22,FALSE)</f>
        <v>45</v>
      </c>
      <c r="J8">
        <f>VLOOKUP(B8,'Contestant Points'!$A$2:$W$32,23,FALSE)</f>
        <v>0</v>
      </c>
      <c r="K8">
        <f>VLOOKUP(B8,'Contestant Points'!$A$2:$X$32,24,FALSE)</f>
        <v>0</v>
      </c>
      <c r="L8">
        <f>VLOOKUP(B8,'Contestant Points'!$A$2:$Y$32,25,FALSE)</f>
        <v>0</v>
      </c>
      <c r="M8">
        <f>VLOOKUP(B8,'Contestant Points'!$A$2:$Z$32,26,FALSE)</f>
        <v>0</v>
      </c>
      <c r="N8">
        <f>VLOOKUP(B8,'Contestant Points'!$A$2:$AA$32,27,FALSE)</f>
        <v>0</v>
      </c>
      <c r="O8" s="3">
        <f t="shared" si="0"/>
        <v>275</v>
      </c>
      <c r="P8" t="str">
        <f>VLOOKUP(B8,'Contestant Points'!$A$2:$J$32,10,FALSE)</f>
        <v>4% of people have chosen this contestant</v>
      </c>
      <c r="Q8">
        <f>VLOOKUP(B8,'Contestant Points'!$A$2:$D$32,4,FALSE)</f>
        <v>28</v>
      </c>
      <c r="R8" t="str">
        <f>VLOOKUP(B8,'Contestant Points'!$A$2:$E$32,5,FALSE)</f>
        <v>Sales Manager</v>
      </c>
      <c r="S8" t="str">
        <f>VLOOKUP(B8,'Contestant Points'!$A$2:$F$32,6,FALSE)</f>
        <v>6'3"</v>
      </c>
      <c r="T8" t="str">
        <f>VLOOKUP(B8,'Contestant Points'!$A$2:$G$32,7,FALSE)</f>
        <v>African American</v>
      </c>
    </row>
    <row r="9" spans="1:20" x14ac:dyDescent="0.3">
      <c r="A9" t="s">
        <v>7</v>
      </c>
      <c r="B9" t="s">
        <v>10</v>
      </c>
      <c r="C9" t="str">
        <f>VLOOKUP(B9,'Contestant Points'!$A$2:$B$32,2,FALSE)</f>
        <v>Eliminated</v>
      </c>
      <c r="D9">
        <f>VLOOKUP(B9,'Contestant Points'!$A$2:$AB$32,17,FALSE)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>
        <f>VLOOKUP(B9,'Contestant Points'!$A$2:$U$32,21,FALSE)</f>
        <v>45</v>
      </c>
      <c r="I9">
        <f>VLOOKUP(B9,'Contestant Points'!$A$2:$V$32,22,FALSE)</f>
        <v>125</v>
      </c>
      <c r="J9">
        <f>VLOOKUP(B9,'Contestant Points'!$A$2:$W$32,23,FALSE)</f>
        <v>75</v>
      </c>
      <c r="K9">
        <f>VLOOKUP(B9,'Contestant Points'!$A$2:$X$32,24,FALSE)</f>
        <v>95</v>
      </c>
      <c r="L9">
        <f>VLOOKUP(B9,'Contestant Points'!$A$2:$Y$32,25,FALSE)</f>
        <v>160</v>
      </c>
      <c r="M9">
        <f>VLOOKUP(B9,'Contestant Points'!$A$2:$Z$32,26,FALSE)</f>
        <v>5</v>
      </c>
      <c r="N9">
        <f>VLOOKUP(B9,'Contestant Points'!$A$2:$AA$32,27,FALSE)</f>
        <v>90</v>
      </c>
      <c r="O9" s="3">
        <f t="shared" si="0"/>
        <v>790</v>
      </c>
      <c r="P9" t="str">
        <f>VLOOKUP(B9,'Contestant Points'!$A$2:$J$32,10,FALSE)</f>
        <v>7% of people have chosen this contestant</v>
      </c>
      <c r="Q9">
        <f>VLOOKUP(B9,'Contestant Points'!$A$2:$D$32,4,FALSE)</f>
        <v>29</v>
      </c>
      <c r="R9" t="str">
        <f>VLOOKUP(B9,'Contestant Points'!$A$2:$E$32,5,FALSE)</f>
        <v>Personal Trainer</v>
      </c>
      <c r="S9" t="str">
        <f>VLOOKUP(B9,'Contestant Points'!$A$2:$F$32,6,FALSE)</f>
        <v>6'2"</v>
      </c>
      <c r="T9" t="str">
        <f>VLOOKUP(B9,'Contestant Points'!$A$2:$G$32,7,FALSE)</f>
        <v>African American</v>
      </c>
    </row>
    <row r="10" spans="1:20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Points'!$A$2:$AB$32,17,FALSE)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>
        <f>VLOOKUP(B10,'Contestant Points'!$A$2:$U$32,21,FALSE)</f>
        <v>0</v>
      </c>
      <c r="I10">
        <f>VLOOKUP(B10,'Contestant Points'!$A$2:$V$32,22,FALSE)</f>
        <v>0</v>
      </c>
      <c r="J10">
        <f>VLOOKUP(B10,'Contestant Points'!$A$2:$W$32,23,FALSE)</f>
        <v>0</v>
      </c>
      <c r="K10">
        <f>VLOOKUP(B10,'Contestant Points'!$A$2:$X$32,24,FALSE)</f>
        <v>0</v>
      </c>
      <c r="L10">
        <f>VLOOKUP(B10,'Contestant Points'!$A$2:$Y$32,25,FALSE)</f>
        <v>0</v>
      </c>
      <c r="M10">
        <f>VLOOKUP(B10,'Contestant Points'!$A$2:$Z$32,26,FALSE)</f>
        <v>5</v>
      </c>
      <c r="N10">
        <f>VLOOKUP(B10,'Contestant Points'!$A$2:$AA$32,27,FALSE)</f>
        <v>0</v>
      </c>
      <c r="O10" s="3">
        <f t="shared" si="0"/>
        <v>125</v>
      </c>
      <c r="P10" t="str">
        <f>VLOOKUP(B10,'Contestant Points'!$A$2:$J$32,10,FALSE)</f>
        <v>11% of people have chosen this contestant</v>
      </c>
      <c r="Q10">
        <f>VLOOKUP(B10,'Contestant Points'!$A$2:$D$32,4,FALSE)</f>
        <v>30</v>
      </c>
      <c r="R10" t="str">
        <f>VLOOKUP(B10,'Contestant Points'!$A$2:$E$32,5,FALSE)</f>
        <v>Executive Recruiter</v>
      </c>
      <c r="S10" t="str">
        <f>VLOOKUP(B10,'Contestant Points'!$A$2:$F$32,6,FALSE)</f>
        <v>6'4"</v>
      </c>
      <c r="T10" t="str">
        <f>VLOOKUP(B10,'Contestant Points'!$A$2:$G$32,7,FALSE)</f>
        <v>African American</v>
      </c>
    </row>
    <row r="11" spans="1:20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Points'!$A$2:$AB$32,17,FALSE)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>
        <f>VLOOKUP(B11,'Contestant Points'!$A$2:$U$32,21,FALSE)</f>
        <v>0</v>
      </c>
      <c r="I11">
        <f>VLOOKUP(B11,'Contestant Points'!$A$2:$V$32,22,FALSE)</f>
        <v>0</v>
      </c>
      <c r="J11">
        <f>VLOOKUP(B11,'Contestant Points'!$A$2:$W$32,23,FALSE)</f>
        <v>0</v>
      </c>
      <c r="K11">
        <f>VLOOKUP(B11,'Contestant Points'!$A$2:$X$32,24,FALSE)</f>
        <v>0</v>
      </c>
      <c r="L11">
        <f>VLOOKUP(B11,'Contestant Points'!$A$2:$Y$32,25,FALSE)</f>
        <v>0</v>
      </c>
      <c r="M11">
        <f>VLOOKUP(B11,'Contestant Points'!$A$2:$Z$32,26,FALSE)</f>
        <v>0</v>
      </c>
      <c r="N11">
        <f>VLOOKUP(B11,'Contestant Points'!$A$2:$AA$32,27,FALSE)</f>
        <v>0</v>
      </c>
      <c r="O11" s="3">
        <f t="shared" si="0"/>
        <v>85</v>
      </c>
      <c r="P11" t="str">
        <f>VLOOKUP(B11,'Contestant Points'!$A$2:$J$32,10,FALSE)</f>
        <v>13% of people have chosen this contestant</v>
      </c>
      <c r="Q11">
        <f>VLOOKUP(B11,'Contestant Points'!$A$2:$D$32,4,FALSE)</f>
        <v>31</v>
      </c>
      <c r="R11" t="str">
        <f>VLOOKUP(B11,'Contestant Points'!$A$2:$E$32,5,FALSE)</f>
        <v>Senior Inventory Analyst</v>
      </c>
      <c r="S11" t="str">
        <f>VLOOKUP(B11,'Contestant Points'!$A$2:$F$32,6,FALSE)</f>
        <v>5'11"</v>
      </c>
      <c r="T11" t="str">
        <f>VLOOKUP(B11,'Contestant Points'!$A$2:$G$32,7,FALSE)</f>
        <v>African American</v>
      </c>
    </row>
    <row r="12" spans="1:20" x14ac:dyDescent="0.3">
      <c r="A12" t="s">
        <v>12</v>
      </c>
      <c r="B12" t="s">
        <v>13</v>
      </c>
      <c r="C12" t="str">
        <f>VLOOKUP(B12,'Contestant Points'!$A$2:$B$32,2,FALSE)</f>
        <v>Eliminated</v>
      </c>
      <c r="D12">
        <f>VLOOKUP(B12,'Contestant Points'!$A$2:$AB$32,17,FALSE)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>
        <f>VLOOKUP(B12,'Contestant Points'!$A$2:$U$32,21,FALSE)</f>
        <v>45</v>
      </c>
      <c r="I12">
        <f>VLOOKUP(B12,'Contestant Points'!$A$2:$V$32,22,FALSE)</f>
        <v>75</v>
      </c>
      <c r="J12">
        <f>VLOOKUP(B12,'Contestant Points'!$A$2:$W$32,23,FALSE)</f>
        <v>0</v>
      </c>
      <c r="K12">
        <f>VLOOKUP(B12,'Contestant Points'!$A$2:$X$32,24,FALSE)</f>
        <v>0</v>
      </c>
      <c r="L12">
        <f>VLOOKUP(B12,'Contestant Points'!$A$2:$Y$32,25,FALSE)</f>
        <v>0</v>
      </c>
      <c r="M12">
        <f>VLOOKUP(B12,'Contestant Points'!$A$2:$Z$32,26,FALSE)</f>
        <v>5</v>
      </c>
      <c r="N12">
        <f>VLOOKUP(B12,'Contestant Points'!$A$2:$AA$32,27,FALSE)</f>
        <v>0</v>
      </c>
      <c r="O12" s="3">
        <f t="shared" si="0"/>
        <v>295</v>
      </c>
      <c r="P12" t="str">
        <f>VLOOKUP(B12,'Contestant Points'!$A$2:$J$32,10,FALSE)</f>
        <v>2% of people have chosen this contestant</v>
      </c>
      <c r="Q12">
        <f>VLOOKUP(B12,'Contestant Points'!$A$2:$D$32,4,FALSE)</f>
        <v>28</v>
      </c>
      <c r="R12" t="str">
        <f>VLOOKUP(B12,'Contestant Points'!$A$2:$E$32,5,FALSE)</f>
        <v>Information Systems Supervisor</v>
      </c>
      <c r="S12" t="str">
        <f>VLOOKUP(B12,'Contestant Points'!$A$2:$F$32,6,FALSE)</f>
        <v>6'2"</v>
      </c>
      <c r="T12" t="str">
        <f>VLOOKUP(B12,'Contestant Points'!$A$2:$G$32,7,FALSE)</f>
        <v>Caucasian</v>
      </c>
    </row>
    <row r="13" spans="1:20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Points'!$A$2:$AB$32,17,FALSE)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>
        <f>VLOOKUP(B13,'Contestant Points'!$A$2:$U$32,21,FALSE)</f>
        <v>0</v>
      </c>
      <c r="I13">
        <f>VLOOKUP(B13,'Contestant Points'!$A$2:$V$32,22,FALSE)</f>
        <v>0</v>
      </c>
      <c r="J13">
        <f>VLOOKUP(B13,'Contestant Points'!$A$2:$W$32,23,FALSE)</f>
        <v>0</v>
      </c>
      <c r="K13">
        <f>VLOOKUP(B13,'Contestant Points'!$A$2:$X$32,24,FALSE)</f>
        <v>0</v>
      </c>
      <c r="L13">
        <f>VLOOKUP(B13,'Contestant Points'!$A$2:$Y$32,25,FALSE)</f>
        <v>0</v>
      </c>
      <c r="M13">
        <f>VLOOKUP(B13,'Contestant Points'!$A$2:$Z$32,26,FALSE)</f>
        <v>0</v>
      </c>
      <c r="N13">
        <f>VLOOKUP(B13,'Contestant Points'!$A$2:$AA$32,27,FALSE)</f>
        <v>0</v>
      </c>
      <c r="O13" s="3">
        <f t="shared" si="0"/>
        <v>85</v>
      </c>
      <c r="P13" t="str">
        <f>VLOOKUP(B13,'Contestant Points'!$A$2:$J$32,10,FALSE)</f>
        <v>13% of people have chosen this contestant</v>
      </c>
      <c r="Q13">
        <f>VLOOKUP(B13,'Contestant Points'!$A$2:$D$32,4,FALSE)</f>
        <v>31</v>
      </c>
      <c r="R13" t="str">
        <f>VLOOKUP(B13,'Contestant Points'!$A$2:$E$32,5,FALSE)</f>
        <v>Senior Inventory Analyst</v>
      </c>
      <c r="S13" t="str">
        <f>VLOOKUP(B13,'Contestant Points'!$A$2:$F$32,6,FALSE)</f>
        <v>5'11"</v>
      </c>
      <c r="T13" t="str">
        <f>VLOOKUP(B13,'Contestant Points'!$A$2:$G$32,7,FALSE)</f>
        <v>African American</v>
      </c>
    </row>
    <row r="14" spans="1:20" x14ac:dyDescent="0.3">
      <c r="A14" t="s">
        <v>12</v>
      </c>
      <c r="B14" t="s">
        <v>14</v>
      </c>
      <c r="C14" t="str">
        <f>VLOOKUP(B14,'Contestant Points'!$A$2:$B$32,2,FALSE)</f>
        <v>Eliminated</v>
      </c>
      <c r="D14">
        <f>VLOOKUP(B14,'Contestant Points'!$A$2:$AB$32,17,FALSE)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>
        <f>VLOOKUP(B14,'Contestant Points'!$A$2:$U$32,21,FALSE)</f>
        <v>50</v>
      </c>
      <c r="I14">
        <f>VLOOKUP(B14,'Contestant Points'!$A$2:$V$32,22,FALSE)</f>
        <v>115</v>
      </c>
      <c r="J14">
        <f>VLOOKUP(B14,'Contestant Points'!$A$2:$W$32,23,FALSE)</f>
        <v>90</v>
      </c>
      <c r="K14">
        <f>VLOOKUP(B14,'Contestant Points'!$A$2:$X$32,24,FALSE)</f>
        <v>95</v>
      </c>
      <c r="L14">
        <f>VLOOKUP(B14,'Contestant Points'!$A$2:$Y$32,25,FALSE)</f>
        <v>70</v>
      </c>
      <c r="M14">
        <f>VLOOKUP(B14,'Contestant Points'!$A$2:$Z$32,26,FALSE)</f>
        <v>0</v>
      </c>
      <c r="N14">
        <f>VLOOKUP(B14,'Contestant Points'!$A$2:$AA$32,27,FALSE)</f>
        <v>265</v>
      </c>
      <c r="O14" s="3">
        <f t="shared" si="0"/>
        <v>895</v>
      </c>
      <c r="P14" t="str">
        <f>VLOOKUP(B14,'Contestant Points'!$A$2:$J$32,10,FALSE)</f>
        <v>9% of people have chosen this contestant</v>
      </c>
      <c r="Q14">
        <f>VLOOKUP(B14,'Contestant Points'!$A$2:$D$32,4,FALSE)</f>
        <v>31</v>
      </c>
      <c r="R14" t="str">
        <f>VLOOKUP(B14,'Contestant Points'!$A$2:$E$32,5,FALSE)</f>
        <v>Business Owner</v>
      </c>
      <c r="S14" t="str">
        <f>VLOOKUP(B14,'Contestant Points'!$A$2:$F$32,6,FALSE)</f>
        <v>6'3"</v>
      </c>
      <c r="T14" t="str">
        <f>VLOOKUP(B14,'Contestant Points'!$A$2:$G$32,7,FALSE)</f>
        <v>Caucasian</v>
      </c>
    </row>
    <row r="15" spans="1:20" x14ac:dyDescent="0.3">
      <c r="A15" t="s">
        <v>12</v>
      </c>
      <c r="B15" t="s">
        <v>6</v>
      </c>
      <c r="C15" t="str">
        <f>VLOOKUP(B15,'Contestant Points'!$A$2:$B$32,2,FALSE)</f>
        <v>Winner</v>
      </c>
      <c r="D15">
        <f>VLOOKUP(B15,'Contestant Points'!$A$2:$AB$32,17,FALSE)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>
        <f>VLOOKUP(B15,'Contestant Points'!$A$2:$X$32,24,FALSE)</f>
        <v>130</v>
      </c>
      <c r="L15">
        <f>VLOOKUP(B15,'Contestant Points'!$A$2:$Y$32,25,FALSE)</f>
        <v>60</v>
      </c>
      <c r="M15">
        <f>VLOOKUP(B15,'Contestant Points'!$A$2:$Z$32,26,FALSE)</f>
        <v>0</v>
      </c>
      <c r="N15">
        <f>VLOOKUP(B15,'Contestant Points'!$A$2:$AA$32,27,FALSE)</f>
        <v>410</v>
      </c>
      <c r="O15" s="3">
        <f t="shared" si="0"/>
        <v>1065</v>
      </c>
      <c r="P15" t="str">
        <f>VLOOKUP(B15,'Contestant Points'!$A$2:$J$32,10,FALSE)</f>
        <v>11% of people have chosen this contestant</v>
      </c>
      <c r="Q15">
        <f>VLOOKUP(B15,'Contestant Points'!$A$2:$D$32,4,FALSE)</f>
        <v>37</v>
      </c>
      <c r="R15" t="str">
        <f>VLOOKUP(B15,'Contestant Points'!$A$2:$E$32,5,FALSE)</f>
        <v>Chiropractor</v>
      </c>
      <c r="S15" t="str">
        <f>VLOOKUP(B15,'Contestant Points'!$A$2:$F$32,6,FALSE)</f>
        <v>6'2"</v>
      </c>
      <c r="T15" t="str">
        <f>VLOOKUP(B15,'Contestant Points'!$A$2:$G$32,7,FALSE)</f>
        <v>Caucasian</v>
      </c>
    </row>
    <row r="16" spans="1:20" x14ac:dyDescent="0.3">
      <c r="A16" t="s">
        <v>12</v>
      </c>
      <c r="B16" t="s">
        <v>15</v>
      </c>
      <c r="C16" t="str">
        <f>VLOOKUP(B16,'Contestant Points'!$A$2:$B$32,2,FALSE)</f>
        <v>Eliminated</v>
      </c>
      <c r="D16">
        <f>VLOOKUP(B16,'Contestant Points'!$A$2:$AB$32,17,FALSE)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>
        <f>VLOOKUP(B16,'Contestant Points'!$A$2:$U$32,21,FALSE)</f>
        <v>115</v>
      </c>
      <c r="I16">
        <f>VLOOKUP(B16,'Contestant Points'!$A$2:$V$32,22,FALSE)</f>
        <v>180</v>
      </c>
      <c r="J16">
        <f>VLOOKUP(B16,'Contestant Points'!$A$2:$W$32,23,FALSE)</f>
        <v>0</v>
      </c>
      <c r="K16">
        <f>VLOOKUP(B16,'Contestant Points'!$A$2:$X$32,24,FALSE)</f>
        <v>0</v>
      </c>
      <c r="L16">
        <f>VLOOKUP(B16,'Contestant Points'!$A$2:$Y$32,25,FALSE)</f>
        <v>0</v>
      </c>
      <c r="M16">
        <f>VLOOKUP(B16,'Contestant Points'!$A$2:$Z$32,26,FALSE)</f>
        <v>35</v>
      </c>
      <c r="N16">
        <f>VLOOKUP(B16,'Contestant Points'!$A$2:$AA$32,27,FALSE)</f>
        <v>0</v>
      </c>
      <c r="O16" s="3">
        <f t="shared" si="0"/>
        <v>530</v>
      </c>
      <c r="P16" t="str">
        <f>VLOOKUP(B16,'Contestant Points'!$A$2:$J$32,10,FALSE)</f>
        <v>7% of people have chosen this contestant</v>
      </c>
      <c r="Q16">
        <f>VLOOKUP(B16,'Contestant Points'!$A$2:$D$32,4,FALSE)</f>
        <v>35</v>
      </c>
      <c r="R16" t="str">
        <f>VLOOKUP(B16,'Contestant Points'!$A$2:$E$32,5,FALSE)</f>
        <v>Professional Wrestler</v>
      </c>
      <c r="S16" t="str">
        <f>VLOOKUP(B16,'Contestant Points'!$A$2:$F$32,6,FALSE)</f>
        <v>6'</v>
      </c>
      <c r="T16" t="str">
        <f>VLOOKUP(B16,'Contestant Points'!$A$2:$G$32,7,FALSE)</f>
        <v>African American</v>
      </c>
    </row>
    <row r="17" spans="1:20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Points'!$A$2:$AB$32,17,FALSE)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>
        <f>VLOOKUP(B17,'Contestant Points'!$A$2:$X$32,24,FALSE)</f>
        <v>0</v>
      </c>
      <c r="L17">
        <f>VLOOKUP(B17,'Contestant Points'!$A$2:$Y$32,25,FALSE)</f>
        <v>0</v>
      </c>
      <c r="M17">
        <f>VLOOKUP(B17,'Contestant Points'!$A$2:$Z$32,26,FALSE)</f>
        <v>0</v>
      </c>
      <c r="N17">
        <f>VLOOKUP(B17,'Contestant Points'!$A$2:$AA$32,27,FALSE)</f>
        <v>0</v>
      </c>
      <c r="O17" s="3">
        <f t="shared" si="0"/>
        <v>0</v>
      </c>
      <c r="P17" t="str">
        <f>VLOOKUP(B17,'Contestant Points'!$A$2:$J$32,10,FALSE)</f>
        <v>4% of people have chosen this contestant</v>
      </c>
      <c r="Q17">
        <f>VLOOKUP(B17,'Contestant Points'!$A$2:$D$32,4,FALSE)</f>
        <v>29</v>
      </c>
      <c r="R17" t="str">
        <f>VLOOKUP(B17,'Contestant Points'!$A$2:$E$32,5,FALSE)</f>
        <v>Marine Veteran</v>
      </c>
      <c r="S17" t="str">
        <f>VLOOKUP(B17,'Contestant Points'!$A$2:$F$32,6,FALSE)</f>
        <v>6'</v>
      </c>
      <c r="T17" t="str">
        <f>VLOOKUP(B17,'Contestant Points'!$A$2:$G$32,7,FALSE)</f>
        <v>Asian</v>
      </c>
    </row>
    <row r="18" spans="1:20" x14ac:dyDescent="0.3">
      <c r="A18" t="s">
        <v>16</v>
      </c>
      <c r="B18" t="s">
        <v>15</v>
      </c>
      <c r="C18" t="str">
        <f>VLOOKUP(B18,'Contestant Points'!$A$2:$B$32,2,FALSE)</f>
        <v>Eliminated</v>
      </c>
      <c r="D18">
        <f>VLOOKUP(B18,'Contestant Points'!$A$2:$AB$32,17,FALSE)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>
        <f>VLOOKUP(B18,'Contestant Points'!$A$2:$U$32,21,FALSE)</f>
        <v>115</v>
      </c>
      <c r="I18">
        <f>VLOOKUP(B18,'Contestant Points'!$A$2:$V$32,22,FALSE)</f>
        <v>180</v>
      </c>
      <c r="J18">
        <f>VLOOKUP(B18,'Contestant Points'!$A$2:$W$32,23,FALSE)</f>
        <v>0</v>
      </c>
      <c r="K18">
        <f>VLOOKUP(B18,'Contestant Points'!$A$2:$X$32,24,FALSE)</f>
        <v>0</v>
      </c>
      <c r="L18">
        <f>VLOOKUP(B18,'Contestant Points'!$A$2:$Y$32,25,FALSE)</f>
        <v>0</v>
      </c>
      <c r="M18">
        <f>VLOOKUP(B18,'Contestant Points'!$A$2:$Z$32,26,FALSE)</f>
        <v>35</v>
      </c>
      <c r="N18">
        <f>VLOOKUP(B18,'Contestant Points'!$A$2:$AA$32,27,FALSE)</f>
        <v>0</v>
      </c>
      <c r="O18" s="3">
        <f t="shared" si="0"/>
        <v>530</v>
      </c>
      <c r="P18" t="str">
        <f>VLOOKUP(B18,'Contestant Points'!$A$2:$J$32,10,FALSE)</f>
        <v>7% of people have chosen this contestant</v>
      </c>
      <c r="Q18">
        <f>VLOOKUP(B18,'Contestant Points'!$A$2:$D$32,4,FALSE)</f>
        <v>35</v>
      </c>
      <c r="R18" t="str">
        <f>VLOOKUP(B18,'Contestant Points'!$A$2:$E$32,5,FALSE)</f>
        <v>Professional Wrestler</v>
      </c>
      <c r="S18" t="str">
        <f>VLOOKUP(B18,'Contestant Points'!$A$2:$F$32,6,FALSE)</f>
        <v>6'</v>
      </c>
      <c r="T18" t="str">
        <f>VLOOKUP(B18,'Contestant Points'!$A$2:$G$32,7,FALSE)</f>
        <v>African American</v>
      </c>
    </row>
    <row r="19" spans="1:20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Points'!$A$2:$AB$32,17,FALSE)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>
        <f>VLOOKUP(B19,'Contestant Points'!$A$2:$U$32,21,FALSE)</f>
        <v>0</v>
      </c>
      <c r="I19">
        <f>VLOOKUP(B19,'Contestant Points'!$A$2:$V$32,22,FALSE)</f>
        <v>0</v>
      </c>
      <c r="J19">
        <f>VLOOKUP(B19,'Contestant Points'!$A$2:$W$32,23,FALSE)</f>
        <v>0</v>
      </c>
      <c r="K19">
        <f>VLOOKUP(B19,'Contestant Points'!$A$2:$X$32,24,FALSE)</f>
        <v>0</v>
      </c>
      <c r="L19">
        <f>VLOOKUP(B19,'Contestant Points'!$A$2:$Y$32,25,FALSE)</f>
        <v>0</v>
      </c>
      <c r="M19">
        <f>VLOOKUP(B19,'Contestant Points'!$A$2:$Z$32,26,FALSE)</f>
        <v>0</v>
      </c>
      <c r="N19">
        <f>VLOOKUP(B19,'Contestant Points'!$A$2:$AA$32,27,FALSE)</f>
        <v>0</v>
      </c>
      <c r="O19" s="3">
        <f t="shared" si="0"/>
        <v>85</v>
      </c>
      <c r="P19" t="str">
        <f>VLOOKUP(B19,'Contestant Points'!$A$2:$J$32,10,FALSE)</f>
        <v>13% of people have chosen this contestant</v>
      </c>
      <c r="Q19">
        <f>VLOOKUP(B19,'Contestant Points'!$A$2:$D$32,4,FALSE)</f>
        <v>31</v>
      </c>
      <c r="R19" t="str">
        <f>VLOOKUP(B19,'Contestant Points'!$A$2:$E$32,5,FALSE)</f>
        <v>Senior Inventory Analyst</v>
      </c>
      <c r="S19" t="str">
        <f>VLOOKUP(B19,'Contestant Points'!$A$2:$F$32,6,FALSE)</f>
        <v>5'11"</v>
      </c>
      <c r="T19" t="str">
        <f>VLOOKUP(B19,'Contestant Points'!$A$2:$G$32,7,FALSE)</f>
        <v>African American</v>
      </c>
    </row>
    <row r="20" spans="1:20" x14ac:dyDescent="0.3">
      <c r="A20" t="s">
        <v>16</v>
      </c>
      <c r="B20" t="s">
        <v>8</v>
      </c>
      <c r="C20" t="str">
        <f>VLOOKUP(B20,'Contestant Points'!$A$2:$B$32,2,FALSE)</f>
        <v>Eliminated</v>
      </c>
      <c r="D20">
        <f>VLOOKUP(B20,'Contestant Points'!$A$2:$AB$32,17,FALSE)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>
        <f>VLOOKUP(B20,'Contestant Points'!$A$2:$X$32,24,FALSE)</f>
        <v>0</v>
      </c>
      <c r="L20">
        <f>VLOOKUP(B20,'Contestant Points'!$A$2:$Y$32,25,FALSE)</f>
        <v>0</v>
      </c>
      <c r="M20">
        <f>VLOOKUP(B20,'Contestant Points'!$A$2:$Z$32,26,FALSE)</f>
        <v>5</v>
      </c>
      <c r="N20">
        <f>VLOOKUP(B20,'Contestant Points'!$A$2:$AA$32,27,FALSE)</f>
        <v>0</v>
      </c>
      <c r="O20" s="3">
        <f t="shared" si="0"/>
        <v>195</v>
      </c>
      <c r="P20" t="str">
        <f>VLOOKUP(B20,'Contestant Points'!$A$2:$J$32,10,FALSE)</f>
        <v>7% of people have chosen this contestant</v>
      </c>
      <c r="Q20">
        <f>VLOOKUP(B20,'Contestant Points'!$A$2:$D$32,4,FALSE)</f>
        <v>26</v>
      </c>
      <c r="R20" t="str">
        <f>VLOOKUP(B20,'Contestant Points'!$A$2:$E$32,5,FALSE)</f>
        <v>Education Software Manager</v>
      </c>
      <c r="S20" t="str">
        <f>VLOOKUP(B20,'Contestant Points'!$A$2:$F$32,6,FALSE)</f>
        <v>6'3"</v>
      </c>
      <c r="T20" t="str">
        <f>VLOOKUP(B20,'Contestant Points'!$A$2:$G$32,7,FALSE)</f>
        <v>African American</v>
      </c>
    </row>
    <row r="21" spans="1:20" x14ac:dyDescent="0.3">
      <c r="A21" t="s">
        <v>16</v>
      </c>
      <c r="B21" t="s">
        <v>18</v>
      </c>
      <c r="C21" t="str">
        <f>VLOOKUP(B21,'Contestant Points'!$A$2:$B$32,2,FALSE)</f>
        <v>Eliminated</v>
      </c>
      <c r="D21">
        <f>VLOOKUP(B21,'Contestant Points'!$A$2:$AB$32,17,FALSE)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>
        <f>VLOOKUP(B21,'Contestant Points'!$A$2:$U$32,21,FALSE)</f>
        <v>40</v>
      </c>
      <c r="I21">
        <f>VLOOKUP(B21,'Contestant Points'!$A$2:$V$32,22,FALSE)</f>
        <v>95</v>
      </c>
      <c r="J21">
        <f>VLOOKUP(B21,'Contestant Points'!$A$2:$W$32,23,FALSE)</f>
        <v>30</v>
      </c>
      <c r="K21">
        <f>VLOOKUP(B21,'Contestant Points'!$A$2:$X$32,24,FALSE)</f>
        <v>0</v>
      </c>
      <c r="L21">
        <f>VLOOKUP(B21,'Contestant Points'!$A$2:$Y$32,25,FALSE)</f>
        <v>0</v>
      </c>
      <c r="M21">
        <f>VLOOKUP(B21,'Contestant Points'!$A$2:$Z$32,26,FALSE)</f>
        <v>0</v>
      </c>
      <c r="N21">
        <f>VLOOKUP(B21,'Contestant Points'!$A$2:$AA$32,27,FALSE)</f>
        <v>0</v>
      </c>
      <c r="O21" s="3">
        <f t="shared" si="0"/>
        <v>285</v>
      </c>
      <c r="P21" t="str">
        <f>VLOOKUP(B21,'Contestant Points'!$A$2:$J$32,10,FALSE)</f>
        <v>2% of people have chosen this contestant</v>
      </c>
      <c r="Q21">
        <f>VLOOKUP(B21,'Contestant Points'!$A$2:$D$32,4,FALSE)</f>
        <v>32</v>
      </c>
      <c r="R21" t="str">
        <f>VLOOKUP(B21,'Contestant Points'!$A$2:$E$32,5,FALSE)</f>
        <v>Construction Sales Rep</v>
      </c>
      <c r="S21" t="str">
        <f>VLOOKUP(B21,'Contestant Points'!$A$2:$F$32,6,FALSE)</f>
        <v>6'3"</v>
      </c>
      <c r="T21" t="str">
        <f>VLOOKUP(B21,'Contestant Points'!$A$2:$G$32,7,FALSE)</f>
        <v>Caucasian</v>
      </c>
    </row>
    <row r="22" spans="1:20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Points'!$A$2:$AB$32,17,FALSE)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>
        <f>VLOOKUP(B22,'Contestant Points'!$A$2:$U$32,21,FALSE)</f>
        <v>0</v>
      </c>
      <c r="I22">
        <f>VLOOKUP(B22,'Contestant Points'!$A$2:$V$32,22,FALSE)</f>
        <v>0</v>
      </c>
      <c r="J22">
        <f>VLOOKUP(B22,'Contestant Points'!$A$2:$W$32,23,FALSE)</f>
        <v>0</v>
      </c>
      <c r="K22">
        <f>VLOOKUP(B22,'Contestant Points'!$A$2:$X$32,24,FALSE)</f>
        <v>0</v>
      </c>
      <c r="L22">
        <f>VLOOKUP(B22,'Contestant Points'!$A$2:$Y$32,25,FALSE)</f>
        <v>0</v>
      </c>
      <c r="M22">
        <f>VLOOKUP(B22,'Contestant Points'!$A$2:$Z$32,26,FALSE)</f>
        <v>0</v>
      </c>
      <c r="N22">
        <f>VLOOKUP(B22,'Contestant Points'!$A$2:$AA$32,27,FALSE)</f>
        <v>0</v>
      </c>
      <c r="O22" s="3">
        <f t="shared" si="0"/>
        <v>0</v>
      </c>
      <c r="P22" t="str">
        <f>VLOOKUP(B22,'Contestant Points'!$A$2:$J$32,10,FALSE)</f>
        <v>4% of people have chosen this contestant</v>
      </c>
      <c r="Q22">
        <f>VLOOKUP(B22,'Contestant Points'!$A$2:$D$32,4,FALSE)</f>
        <v>29</v>
      </c>
      <c r="R22" t="str">
        <f>VLOOKUP(B22,'Contestant Points'!$A$2:$E$32,5,FALSE)</f>
        <v>Marine Veteran</v>
      </c>
      <c r="S22" t="str">
        <f>VLOOKUP(B22,'Contestant Points'!$A$2:$F$32,6,FALSE)</f>
        <v>6'</v>
      </c>
      <c r="T22" t="str">
        <f>VLOOKUP(B22,'Contestant Points'!$A$2:$G$32,7,FALSE)</f>
        <v>Asian</v>
      </c>
    </row>
    <row r="23" spans="1:20" x14ac:dyDescent="0.3">
      <c r="A23" t="s">
        <v>19</v>
      </c>
      <c r="B23" t="s">
        <v>6</v>
      </c>
      <c r="C23" t="str">
        <f>VLOOKUP(B23,'Contestant Points'!$A$2:$B$32,2,FALSE)</f>
        <v>Winner</v>
      </c>
      <c r="D23">
        <f>VLOOKUP(B23,'Contestant Points'!$A$2:$AB$32,17,FALSE)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>
        <f>VLOOKUP(B23,'Contestant Points'!$A$2:$U$32,21,FALSE)</f>
        <v>110</v>
      </c>
      <c r="I23">
        <f>VLOOKUP(B23,'Contestant Points'!$A$2:$V$32,22,FALSE)</f>
        <v>90</v>
      </c>
      <c r="J23">
        <f>VLOOKUP(B23,'Contestant Points'!$A$2:$W$32,23,FALSE)</f>
        <v>80</v>
      </c>
      <c r="K23">
        <f>VLOOKUP(B23,'Contestant Points'!$A$2:$X$32,24,FALSE)</f>
        <v>130</v>
      </c>
      <c r="L23">
        <f>VLOOKUP(B23,'Contestant Points'!$A$2:$Y$32,25,FALSE)</f>
        <v>60</v>
      </c>
      <c r="M23">
        <f>VLOOKUP(B23,'Contestant Points'!$A$2:$Z$32,26,FALSE)</f>
        <v>0</v>
      </c>
      <c r="N23">
        <f>VLOOKUP(B23,'Contestant Points'!$A$2:$AA$32,27,FALSE)</f>
        <v>410</v>
      </c>
      <c r="O23" s="3">
        <f t="shared" si="0"/>
        <v>1065</v>
      </c>
      <c r="P23" t="str">
        <f>VLOOKUP(B23,'Contestant Points'!$A$2:$J$32,10,FALSE)</f>
        <v>11% of people have chosen this contestant</v>
      </c>
      <c r="Q23">
        <f>VLOOKUP(B23,'Contestant Points'!$A$2:$D$32,4,FALSE)</f>
        <v>37</v>
      </c>
      <c r="R23" t="str">
        <f>VLOOKUP(B23,'Contestant Points'!$A$2:$E$32,5,FALSE)</f>
        <v>Chiropractor</v>
      </c>
      <c r="S23" t="str">
        <f>VLOOKUP(B23,'Contestant Points'!$A$2:$F$32,6,FALSE)</f>
        <v>6'2"</v>
      </c>
      <c r="T23" t="str">
        <f>VLOOKUP(B23,'Contestant Points'!$A$2:$G$32,7,FALSE)</f>
        <v>Caucasian</v>
      </c>
    </row>
    <row r="24" spans="1:20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Points'!$A$2:$AB$32,17,FALSE)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>
        <f>VLOOKUP(B24,'Contestant Points'!$A$2:$X$32,24,FALSE)</f>
        <v>0</v>
      </c>
      <c r="L24">
        <f>VLOOKUP(B24,'Contestant Points'!$A$2:$Y$32,25,FALSE)</f>
        <v>0</v>
      </c>
      <c r="M24">
        <f>VLOOKUP(B24,'Contestant Points'!$A$2:$Z$32,26,FALSE)</f>
        <v>5</v>
      </c>
      <c r="N24">
        <f>VLOOKUP(B24,'Contestant Points'!$A$2:$AA$32,27,FALSE)</f>
        <v>0</v>
      </c>
      <c r="O24" s="3">
        <f t="shared" si="0"/>
        <v>125</v>
      </c>
      <c r="P24" t="str">
        <f>VLOOKUP(B24,'Contestant Points'!$A$2:$J$32,10,FALSE)</f>
        <v>11% of people have chosen this contestant</v>
      </c>
      <c r="Q24">
        <f>VLOOKUP(B24,'Contestant Points'!$A$2:$D$32,4,FALSE)</f>
        <v>30</v>
      </c>
      <c r="R24" t="str">
        <f>VLOOKUP(B24,'Contestant Points'!$A$2:$E$32,5,FALSE)</f>
        <v>Executive Recruiter</v>
      </c>
      <c r="S24" t="str">
        <f>VLOOKUP(B24,'Contestant Points'!$A$2:$F$32,6,FALSE)</f>
        <v>6'4"</v>
      </c>
      <c r="T24" t="str">
        <f>VLOOKUP(B24,'Contestant Points'!$A$2:$G$32,7,FALSE)</f>
        <v>African American</v>
      </c>
    </row>
    <row r="25" spans="1:20" x14ac:dyDescent="0.3">
      <c r="A25" t="s">
        <v>19</v>
      </c>
      <c r="B25" t="s">
        <v>9</v>
      </c>
      <c r="C25" t="str">
        <f>VLOOKUP(B25,'Contestant Points'!$A$2:$B$32,2,FALSE)</f>
        <v>Eliminated</v>
      </c>
      <c r="D25">
        <f>VLOOKUP(B25,'Contestant Points'!$A$2:$AB$32,17,FALSE)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>
        <f>VLOOKUP(B25,'Contestant Points'!$A$2:$U$32,21,FALSE)</f>
        <v>80</v>
      </c>
      <c r="I25">
        <f>VLOOKUP(B25,'Contestant Points'!$A$2:$V$32,22,FALSE)</f>
        <v>45</v>
      </c>
      <c r="J25">
        <f>VLOOKUP(B25,'Contestant Points'!$A$2:$W$32,23,FALSE)</f>
        <v>0</v>
      </c>
      <c r="K25">
        <f>VLOOKUP(B25,'Contestant Points'!$A$2:$X$32,24,FALSE)</f>
        <v>0</v>
      </c>
      <c r="L25">
        <f>VLOOKUP(B25,'Contestant Points'!$A$2:$Y$32,25,FALSE)</f>
        <v>0</v>
      </c>
      <c r="M25">
        <f>VLOOKUP(B25,'Contestant Points'!$A$2:$Z$32,26,FALSE)</f>
        <v>0</v>
      </c>
      <c r="N25">
        <f>VLOOKUP(B25,'Contestant Points'!$A$2:$AA$32,27,FALSE)</f>
        <v>0</v>
      </c>
      <c r="O25" s="3">
        <f t="shared" si="0"/>
        <v>275</v>
      </c>
      <c r="P25" t="str">
        <f>VLOOKUP(B25,'Contestant Points'!$A$2:$J$32,10,FALSE)</f>
        <v>4% of people have chosen this contestant</v>
      </c>
      <c r="Q25">
        <f>VLOOKUP(B25,'Contestant Points'!$A$2:$D$32,4,FALSE)</f>
        <v>28</v>
      </c>
      <c r="R25" t="str">
        <f>VLOOKUP(B25,'Contestant Points'!$A$2:$E$32,5,FALSE)</f>
        <v>Sales Manager</v>
      </c>
      <c r="S25" t="str">
        <f>VLOOKUP(B25,'Contestant Points'!$A$2:$F$32,6,FALSE)</f>
        <v>6'3"</v>
      </c>
      <c r="T25" t="str">
        <f>VLOOKUP(B25,'Contestant Points'!$A$2:$G$32,7,FALSE)</f>
        <v>African American</v>
      </c>
    </row>
    <row r="26" spans="1:20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Points'!$A$2:$AB$32,17,FALSE)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>
        <f>VLOOKUP(B26,'Contestant Points'!$A$2:$X$32,24,FALSE)</f>
        <v>0</v>
      </c>
      <c r="L26">
        <f>VLOOKUP(B26,'Contestant Points'!$A$2:$Y$32,25,FALSE)</f>
        <v>0</v>
      </c>
      <c r="M26">
        <f>VLOOKUP(B26,'Contestant Points'!$A$2:$Z$32,26,FALSE)</f>
        <v>0</v>
      </c>
      <c r="N26">
        <f>VLOOKUP(B26,'Contestant Points'!$A$2:$AA$32,27,FALSE)</f>
        <v>0</v>
      </c>
      <c r="O26" s="3">
        <f t="shared" si="0"/>
        <v>5</v>
      </c>
      <c r="P26" t="str">
        <f>VLOOKUP(B26,'Contestant Points'!$A$2:$J$32,10,FALSE)</f>
        <v>4% of people have chosen this contestant</v>
      </c>
      <c r="Q26">
        <f>VLOOKUP(B26,'Contestant Points'!$A$2:$D$32,4,FALSE)</f>
        <v>26</v>
      </c>
      <c r="R26" t="str">
        <f>VLOOKUP(B26,'Contestant Points'!$A$2:$E$32,5,FALSE)</f>
        <v>Former Professional Basketball Player</v>
      </c>
      <c r="S26" t="str">
        <f>VLOOKUP(B26,'Contestant Points'!$A$2:$F$32,6,FALSE)</f>
        <v>6'</v>
      </c>
      <c r="T26" t="str">
        <f>VLOOKUP(B26,'Contestant Points'!$A$2:$G$32,7,FALSE)</f>
        <v>African American</v>
      </c>
    </row>
    <row r="27" spans="1:20" x14ac:dyDescent="0.3">
      <c r="A27" t="s">
        <v>21</v>
      </c>
      <c r="B27" t="s">
        <v>6</v>
      </c>
      <c r="C27" t="str">
        <f>VLOOKUP(B27,'Contestant Points'!$A$2:$B$32,2,FALSE)</f>
        <v>Winner</v>
      </c>
      <c r="D27">
        <f>VLOOKUP(B27,'Contestant Points'!$A$2:$AB$32,17,FALSE)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>
        <f>VLOOKUP(B27,'Contestant Points'!$A$2:$U$32,21,FALSE)</f>
        <v>110</v>
      </c>
      <c r="I27">
        <f>VLOOKUP(B27,'Contestant Points'!$A$2:$V$32,22,FALSE)</f>
        <v>90</v>
      </c>
      <c r="J27">
        <f>VLOOKUP(B27,'Contestant Points'!$A$2:$W$32,23,FALSE)</f>
        <v>80</v>
      </c>
      <c r="K27">
        <f>VLOOKUP(B27,'Contestant Points'!$A$2:$X$32,24,FALSE)</f>
        <v>130</v>
      </c>
      <c r="L27">
        <f>VLOOKUP(B27,'Contestant Points'!$A$2:$Y$32,25,FALSE)</f>
        <v>60</v>
      </c>
      <c r="M27">
        <f>VLOOKUP(B27,'Contestant Points'!$A$2:$Z$32,26,FALSE)</f>
        <v>0</v>
      </c>
      <c r="N27">
        <f>VLOOKUP(B27,'Contestant Points'!$A$2:$AA$32,27,FALSE)</f>
        <v>410</v>
      </c>
      <c r="O27" s="3">
        <f t="shared" si="0"/>
        <v>1065</v>
      </c>
      <c r="P27" t="str">
        <f>VLOOKUP(B27,'Contestant Points'!$A$2:$J$32,10,FALSE)</f>
        <v>11% of people have chosen this contestant</v>
      </c>
      <c r="Q27">
        <f>VLOOKUP(B27,'Contestant Points'!$A$2:$D$32,4,FALSE)</f>
        <v>37</v>
      </c>
      <c r="R27" t="str">
        <f>VLOOKUP(B27,'Contestant Points'!$A$2:$E$32,5,FALSE)</f>
        <v>Chiropractor</v>
      </c>
      <c r="S27" t="str">
        <f>VLOOKUP(B27,'Contestant Points'!$A$2:$F$32,6,FALSE)</f>
        <v>6'2"</v>
      </c>
      <c r="T27" t="str">
        <f>VLOOKUP(B27,'Contestant Points'!$A$2:$G$32,7,FALSE)</f>
        <v>Caucasian</v>
      </c>
    </row>
    <row r="28" spans="1:20" x14ac:dyDescent="0.3">
      <c r="A28" t="s">
        <v>21</v>
      </c>
      <c r="B28" t="s">
        <v>14</v>
      </c>
      <c r="C28" t="str">
        <f>VLOOKUP(B28,'Contestant Points'!$A$2:$B$32,2,FALSE)</f>
        <v>Eliminated</v>
      </c>
      <c r="D28">
        <f>VLOOKUP(B28,'Contestant Points'!$A$2:$AB$32,17,FALSE)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>
        <f>VLOOKUP(B28,'Contestant Points'!$A$2:$U$32,21,FALSE)</f>
        <v>50</v>
      </c>
      <c r="I28">
        <f>VLOOKUP(B28,'Contestant Points'!$A$2:$V$32,22,FALSE)</f>
        <v>115</v>
      </c>
      <c r="J28">
        <f>VLOOKUP(B28,'Contestant Points'!$A$2:$W$32,23,FALSE)</f>
        <v>90</v>
      </c>
      <c r="K28">
        <f>VLOOKUP(B28,'Contestant Points'!$A$2:$X$32,24,FALSE)</f>
        <v>95</v>
      </c>
      <c r="L28">
        <f>VLOOKUP(B28,'Contestant Points'!$A$2:$Y$32,25,FALSE)</f>
        <v>70</v>
      </c>
      <c r="M28">
        <f>VLOOKUP(B28,'Contestant Points'!$A$2:$Z$32,26,FALSE)</f>
        <v>0</v>
      </c>
      <c r="N28">
        <f>VLOOKUP(B28,'Contestant Points'!$A$2:$AA$32,27,FALSE)</f>
        <v>265</v>
      </c>
      <c r="O28" s="3">
        <f t="shared" si="0"/>
        <v>895</v>
      </c>
      <c r="P28" t="str">
        <f>VLOOKUP(B28,'Contestant Points'!$A$2:$J$32,10,FALSE)</f>
        <v>9% of people have chosen this contestant</v>
      </c>
      <c r="Q28">
        <f>VLOOKUP(B28,'Contestant Points'!$A$2:$D$32,4,FALSE)</f>
        <v>31</v>
      </c>
      <c r="R28" t="str">
        <f>VLOOKUP(B28,'Contestant Points'!$A$2:$E$32,5,FALSE)</f>
        <v>Business Owner</v>
      </c>
      <c r="S28" t="str">
        <f>VLOOKUP(B28,'Contestant Points'!$A$2:$F$32,6,FALSE)</f>
        <v>6'3"</v>
      </c>
      <c r="T28" t="str">
        <f>VLOOKUP(B28,'Contestant Points'!$A$2:$G$32,7,FALSE)</f>
        <v>Caucasian</v>
      </c>
    </row>
    <row r="29" spans="1:20" x14ac:dyDescent="0.3">
      <c r="A29" t="s">
        <v>21</v>
      </c>
      <c r="B29" t="s">
        <v>10</v>
      </c>
      <c r="C29" t="str">
        <f>VLOOKUP(B29,'Contestant Points'!$A$2:$B$32,2,FALSE)</f>
        <v>Eliminated</v>
      </c>
      <c r="D29">
        <f>VLOOKUP(B29,'Contestant Points'!$A$2:$AB$32,17,FALSE)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>
        <f>VLOOKUP(B29,'Contestant Points'!$A$2:$U$32,21,FALSE)</f>
        <v>45</v>
      </c>
      <c r="I29">
        <f>VLOOKUP(B29,'Contestant Points'!$A$2:$V$32,22,FALSE)</f>
        <v>125</v>
      </c>
      <c r="J29">
        <f>VLOOKUP(B29,'Contestant Points'!$A$2:$W$32,23,FALSE)</f>
        <v>75</v>
      </c>
      <c r="K29">
        <f>VLOOKUP(B29,'Contestant Points'!$A$2:$X$32,24,FALSE)</f>
        <v>95</v>
      </c>
      <c r="L29">
        <f>VLOOKUP(B29,'Contestant Points'!$A$2:$Y$32,25,FALSE)</f>
        <v>160</v>
      </c>
      <c r="M29">
        <f>VLOOKUP(B29,'Contestant Points'!$A$2:$Z$32,26,FALSE)</f>
        <v>5</v>
      </c>
      <c r="N29">
        <f>VLOOKUP(B29,'Contestant Points'!$A$2:$AA$32,27,FALSE)</f>
        <v>90</v>
      </c>
      <c r="O29" s="3">
        <f t="shared" si="0"/>
        <v>790</v>
      </c>
      <c r="P29" t="str">
        <f>VLOOKUP(B29,'Contestant Points'!$A$2:$J$32,10,FALSE)</f>
        <v>7% of people have chosen this contestant</v>
      </c>
      <c r="Q29">
        <f>VLOOKUP(B29,'Contestant Points'!$A$2:$D$32,4,FALSE)</f>
        <v>29</v>
      </c>
      <c r="R29" t="str">
        <f>VLOOKUP(B29,'Contestant Points'!$A$2:$E$32,5,FALSE)</f>
        <v>Personal Trainer</v>
      </c>
      <c r="S29" t="str">
        <f>VLOOKUP(B29,'Contestant Points'!$A$2:$F$32,6,FALSE)</f>
        <v>6'2"</v>
      </c>
      <c r="T29" t="str">
        <f>VLOOKUP(B29,'Contestant Points'!$A$2:$G$32,7,FALSE)</f>
        <v>African American</v>
      </c>
    </row>
    <row r="30" spans="1:20" x14ac:dyDescent="0.3">
      <c r="A30" t="s">
        <v>21</v>
      </c>
      <c r="B30" t="s">
        <v>22</v>
      </c>
      <c r="C30" t="str">
        <f>VLOOKUP(B30,'Contestant Points'!$A$2:$B$32,2,FALSE)</f>
        <v>Eliminated</v>
      </c>
      <c r="D30">
        <f>VLOOKUP(B30,'Contestant Points'!$A$2:$AB$32,17,FALSE)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>
        <f>VLOOKUP(B30,'Contestant Points'!$A$2:$U$32,21,FALSE)</f>
        <v>10</v>
      </c>
      <c r="I30">
        <f>VLOOKUP(B30,'Contestant Points'!$A$2:$V$32,22,FALSE)</f>
        <v>100</v>
      </c>
      <c r="J30">
        <f>VLOOKUP(B30,'Contestant Points'!$A$2:$W$32,23,FALSE)</f>
        <v>90</v>
      </c>
      <c r="K30">
        <f>VLOOKUP(B30,'Contestant Points'!$A$2:$X$32,24,FALSE)</f>
        <v>95</v>
      </c>
      <c r="L30">
        <f>VLOOKUP(B30,'Contestant Points'!$A$2:$Y$32,25,FALSE)</f>
        <v>0</v>
      </c>
      <c r="M30">
        <f>VLOOKUP(B30,'Contestant Points'!$A$2:$Z$32,26,FALSE)</f>
        <v>70</v>
      </c>
      <c r="N30">
        <f>VLOOKUP(B30,'Contestant Points'!$A$2:$AA$32,27,FALSE)</f>
        <v>0</v>
      </c>
      <c r="O30" s="3">
        <f t="shared" si="0"/>
        <v>670</v>
      </c>
      <c r="P30" t="str">
        <f>VLOOKUP(B30,'Contestant Points'!$A$2:$J$32,10,FALSE)</f>
        <v>2% of people have chosen this contestant</v>
      </c>
      <c r="Q30">
        <f>VLOOKUP(B30,'Contestant Points'!$A$2:$D$32,4,FALSE)</f>
        <v>26</v>
      </c>
      <c r="R30" t="str">
        <f>VLOOKUP(B30,'Contestant Points'!$A$2:$E$32,5,FALSE)</f>
        <v>Startup Recruiter</v>
      </c>
      <c r="S30" t="str">
        <f>VLOOKUP(B30,'Contestant Points'!$A$2:$F$32,6,FALSE)</f>
        <v>6'2"</v>
      </c>
      <c r="T30" t="str">
        <f>VLOOKUP(B30,'Contestant Points'!$A$2:$G$32,7,FALSE)</f>
        <v>Caucasian</v>
      </c>
    </row>
    <row r="31" spans="1:20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Points'!$A$2:$AB$32,17,FALSE)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>
        <f>VLOOKUP(B31,'Contestant Points'!$A$2:$U$32,21,FALSE)</f>
        <v>0</v>
      </c>
      <c r="I31">
        <f>VLOOKUP(B31,'Contestant Points'!$A$2:$V$32,22,FALSE)</f>
        <v>0</v>
      </c>
      <c r="J31">
        <f>VLOOKUP(B31,'Contestant Points'!$A$2:$W$32,23,FALSE)</f>
        <v>0</v>
      </c>
      <c r="K31">
        <f>VLOOKUP(B31,'Contestant Points'!$A$2:$X$32,24,FALSE)</f>
        <v>0</v>
      </c>
      <c r="L31">
        <f>VLOOKUP(B31,'Contestant Points'!$A$2:$Y$32,25,FALSE)</f>
        <v>0</v>
      </c>
      <c r="M31">
        <f>VLOOKUP(B31,'Contestant Points'!$A$2:$Z$32,26,FALSE)</f>
        <v>5</v>
      </c>
      <c r="N31">
        <f>VLOOKUP(B31,'Contestant Points'!$A$2:$AA$32,27,FALSE)</f>
        <v>0</v>
      </c>
      <c r="O31" s="3">
        <f t="shared" si="0"/>
        <v>125</v>
      </c>
      <c r="P31" t="str">
        <f>VLOOKUP(B31,'Contestant Points'!$A$2:$J$32,10,FALSE)</f>
        <v>11% of people have chosen this contestant</v>
      </c>
      <c r="Q31">
        <f>VLOOKUP(B31,'Contestant Points'!$A$2:$D$32,4,FALSE)</f>
        <v>30</v>
      </c>
      <c r="R31" t="str">
        <f>VLOOKUP(B31,'Contestant Points'!$A$2:$E$32,5,FALSE)</f>
        <v>Executive Recruiter</v>
      </c>
      <c r="S31" t="str">
        <f>VLOOKUP(B31,'Contestant Points'!$A$2:$F$32,6,FALSE)</f>
        <v>6'4"</v>
      </c>
      <c r="T31" t="str">
        <f>VLOOKUP(B31,'Contestant Points'!$A$2:$G$32,7,FALSE)</f>
        <v>African American</v>
      </c>
    </row>
    <row r="32" spans="1:20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Points'!$A$2:$AB$32,17,FALSE)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>
        <f>VLOOKUP(B32,'Contestant Points'!$A$2:$U$32,21,FALSE)</f>
        <v>0</v>
      </c>
      <c r="I32">
        <f>VLOOKUP(B32,'Contestant Points'!$A$2:$V$32,22,FALSE)</f>
        <v>0</v>
      </c>
      <c r="J32">
        <f>VLOOKUP(B32,'Contestant Points'!$A$2:$W$32,23,FALSE)</f>
        <v>0</v>
      </c>
      <c r="K32">
        <f>VLOOKUP(B32,'Contestant Points'!$A$2:$X$32,24,FALSE)</f>
        <v>0</v>
      </c>
      <c r="L32">
        <f>VLOOKUP(B32,'Contestant Points'!$A$2:$Y$32,25,FALSE)</f>
        <v>0</v>
      </c>
      <c r="M32">
        <f>VLOOKUP(B32,'Contestant Points'!$A$2:$Z$32,26,FALSE)</f>
        <v>0</v>
      </c>
      <c r="N32">
        <f>VLOOKUP(B32,'Contestant Points'!$A$2:$AA$32,27,FALSE)</f>
        <v>0</v>
      </c>
      <c r="O32" s="3">
        <f t="shared" si="0"/>
        <v>85</v>
      </c>
      <c r="P32" t="str">
        <f>VLOOKUP(B32,'Contestant Points'!$A$2:$J$32,10,FALSE)</f>
        <v>13% of people have chosen this contestant</v>
      </c>
      <c r="Q32">
        <f>VLOOKUP(B32,'Contestant Points'!$A$2:$D$32,4,FALSE)</f>
        <v>31</v>
      </c>
      <c r="R32" t="str">
        <f>VLOOKUP(B32,'Contestant Points'!$A$2:$E$32,5,FALSE)</f>
        <v>Senior Inventory Analyst</v>
      </c>
      <c r="S32" t="str">
        <f>VLOOKUP(B32,'Contestant Points'!$A$2:$F$32,6,FALSE)</f>
        <v>5'11"</v>
      </c>
      <c r="T32" t="str">
        <f>VLOOKUP(B32,'Contestant Points'!$A$2:$G$32,7,FALSE)</f>
        <v>African American</v>
      </c>
    </row>
    <row r="33" spans="1:20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Points'!$A$2:$AB$32,17,FALSE)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>
        <f>VLOOKUP(B33,'Contestant Points'!$A$2:$U$32,21,FALSE)</f>
        <v>0</v>
      </c>
      <c r="I33">
        <f>VLOOKUP(B33,'Contestant Points'!$A$2:$V$32,22,FALSE)</f>
        <v>0</v>
      </c>
      <c r="J33">
        <f>VLOOKUP(B33,'Contestant Points'!$A$2:$W$32,23,FALSE)</f>
        <v>0</v>
      </c>
      <c r="K33">
        <f>VLOOKUP(B33,'Contestant Points'!$A$2:$X$32,24,FALSE)</f>
        <v>0</v>
      </c>
      <c r="L33">
        <f>VLOOKUP(B33,'Contestant Points'!$A$2:$Y$32,25,FALSE)</f>
        <v>0</v>
      </c>
      <c r="M33">
        <f>VLOOKUP(B33,'Contestant Points'!$A$2:$Z$32,26,FALSE)</f>
        <v>5</v>
      </c>
      <c r="N33">
        <f>VLOOKUP(B33,'Contestant Points'!$A$2:$AA$32,27,FALSE)</f>
        <v>0</v>
      </c>
      <c r="O33" s="3">
        <f t="shared" si="0"/>
        <v>125</v>
      </c>
      <c r="P33" t="str">
        <f>VLOOKUP(B33,'Contestant Points'!$A$2:$J$32,10,FALSE)</f>
        <v>11% of people have chosen this contestant</v>
      </c>
      <c r="Q33">
        <f>VLOOKUP(B33,'Contestant Points'!$A$2:$D$32,4,FALSE)</f>
        <v>30</v>
      </c>
      <c r="R33" t="str">
        <f>VLOOKUP(B33,'Contestant Points'!$A$2:$E$32,5,FALSE)</f>
        <v>Executive Recruiter</v>
      </c>
      <c r="S33" t="str">
        <f>VLOOKUP(B33,'Contestant Points'!$A$2:$F$32,6,FALSE)</f>
        <v>6'4"</v>
      </c>
      <c r="T33" t="str">
        <f>VLOOKUP(B33,'Contestant Points'!$A$2:$G$32,7,FALSE)</f>
        <v>African American</v>
      </c>
    </row>
    <row r="34" spans="1:20" x14ac:dyDescent="0.3">
      <c r="A34" t="s">
        <v>23</v>
      </c>
      <c r="B34" t="s">
        <v>14</v>
      </c>
      <c r="C34" t="str">
        <f>VLOOKUP(B34,'Contestant Points'!$A$2:$B$32,2,FALSE)</f>
        <v>Eliminated</v>
      </c>
      <c r="D34">
        <f>VLOOKUP(B34,'Contestant Points'!$A$2:$AB$32,17,FALSE)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>
        <f>VLOOKUP(B34,'Contestant Points'!$A$2:$U$32,21,FALSE)</f>
        <v>50</v>
      </c>
      <c r="I34">
        <f>VLOOKUP(B34,'Contestant Points'!$A$2:$V$32,22,FALSE)</f>
        <v>115</v>
      </c>
      <c r="J34">
        <f>VLOOKUP(B34,'Contestant Points'!$A$2:$W$32,23,FALSE)</f>
        <v>90</v>
      </c>
      <c r="K34">
        <f>VLOOKUP(B34,'Contestant Points'!$A$2:$X$32,24,FALSE)</f>
        <v>95</v>
      </c>
      <c r="L34">
        <f>VLOOKUP(B34,'Contestant Points'!$A$2:$Y$32,25,FALSE)</f>
        <v>70</v>
      </c>
      <c r="M34">
        <f>VLOOKUP(B34,'Contestant Points'!$A$2:$Z$32,26,FALSE)</f>
        <v>0</v>
      </c>
      <c r="N34">
        <f>VLOOKUP(B34,'Contestant Points'!$A$2:$AA$32,27,FALSE)</f>
        <v>265</v>
      </c>
      <c r="O34" s="3">
        <f t="shared" si="0"/>
        <v>895</v>
      </c>
      <c r="P34" t="str">
        <f>VLOOKUP(B34,'Contestant Points'!$A$2:$J$32,10,FALSE)</f>
        <v>9% of people have chosen this contestant</v>
      </c>
      <c r="Q34">
        <f>VLOOKUP(B34,'Contestant Points'!$A$2:$D$32,4,FALSE)</f>
        <v>31</v>
      </c>
      <c r="R34" t="str">
        <f>VLOOKUP(B34,'Contestant Points'!$A$2:$E$32,5,FALSE)</f>
        <v>Business Owner</v>
      </c>
      <c r="S34" t="str">
        <f>VLOOKUP(B34,'Contestant Points'!$A$2:$F$32,6,FALSE)</f>
        <v>6'3"</v>
      </c>
      <c r="T34" t="str">
        <f>VLOOKUP(B34,'Contestant Points'!$A$2:$G$32,7,FALSE)</f>
        <v>Caucasian</v>
      </c>
    </row>
    <row r="35" spans="1:20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Points'!$A$2:$AB$32,17,FALSE)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>
        <f>VLOOKUP(B35,'Contestant Points'!$A$2:$X$32,24,FALSE)</f>
        <v>0</v>
      </c>
      <c r="L35">
        <f>VLOOKUP(B35,'Contestant Points'!$A$2:$Y$32,25,FALSE)</f>
        <v>0</v>
      </c>
      <c r="M35">
        <f>VLOOKUP(B35,'Contestant Points'!$A$2:$Z$32,26,FALSE)</f>
        <v>0</v>
      </c>
      <c r="N35">
        <f>VLOOKUP(B35,'Contestant Points'!$A$2:$AA$32,27,FALSE)</f>
        <v>0</v>
      </c>
      <c r="O35" s="3">
        <f t="shared" si="0"/>
        <v>40</v>
      </c>
      <c r="P35" t="str">
        <f>VLOOKUP(B35,'Contestant Points'!$A$2:$J$32,10,FALSE)</f>
        <v>2% of people have chosen this contestant</v>
      </c>
      <c r="Q35">
        <f>VLOOKUP(B35,'Contestant Points'!$A$2:$D$32,4,FALSE)</f>
        <v>32</v>
      </c>
      <c r="R35" t="str">
        <f>VLOOKUP(B35,'Contestant Points'!$A$2:$E$32,5,FALSE)</f>
        <v>Sales Account Executive</v>
      </c>
      <c r="S35" t="str">
        <f>VLOOKUP(B35,'Contestant Points'!$A$2:$F$32,6,FALSE)</f>
        <v>5'9"</v>
      </c>
      <c r="T35" t="str">
        <f>VLOOKUP(B35,'Contestant Points'!$A$2:$G$32,7,FALSE)</f>
        <v>Caucasian</v>
      </c>
    </row>
    <row r="36" spans="1:20" x14ac:dyDescent="0.3">
      <c r="A36" t="s">
        <v>23</v>
      </c>
      <c r="B36" t="s">
        <v>25</v>
      </c>
      <c r="C36" t="str">
        <f>VLOOKUP(B36,'Contestant Points'!$A$2:$B$32,2,FALSE)</f>
        <v>Eliminated</v>
      </c>
      <c r="D36">
        <f>VLOOKUP(B36,'Contestant Points'!$A$2:$AB$32,17,FALSE)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>
        <f>VLOOKUP(B36,'Contestant Points'!$A$2:$U$32,21,FALSE)</f>
        <v>85</v>
      </c>
      <c r="I36">
        <f>VLOOKUP(B36,'Contestant Points'!$A$2:$V$32,22,FALSE)</f>
        <v>20</v>
      </c>
      <c r="J36">
        <f>VLOOKUP(B36,'Contestant Points'!$A$2:$W$32,23,FALSE)</f>
        <v>0</v>
      </c>
      <c r="K36">
        <f>VLOOKUP(B36,'Contestant Points'!$A$2:$X$32,24,FALSE)</f>
        <v>0</v>
      </c>
      <c r="L36">
        <f>VLOOKUP(B36,'Contestant Points'!$A$2:$Y$32,25,FALSE)</f>
        <v>0</v>
      </c>
      <c r="M36">
        <f>VLOOKUP(B36,'Contestant Points'!$A$2:$Z$32,26,FALSE)</f>
        <v>55</v>
      </c>
      <c r="N36">
        <f>VLOOKUP(B36,'Contestant Points'!$A$2:$AA$32,27,FALSE)</f>
        <v>0</v>
      </c>
      <c r="O36" s="3">
        <f t="shared" si="0"/>
        <v>420</v>
      </c>
      <c r="P36" t="str">
        <f>VLOOKUP(B36,'Contestant Points'!$A$2:$J$32,10,FALSE)</f>
        <v>2% of people have chosen this contestant</v>
      </c>
      <c r="Q36">
        <f>VLOOKUP(B36,'Contestant Points'!$A$2:$D$32,4,FALSE)</f>
        <v>30</v>
      </c>
      <c r="R36" t="str">
        <f>VLOOKUP(B36,'Contestant Points'!$A$2:$E$32,5,FALSE)</f>
        <v>Singer/Songwriter</v>
      </c>
      <c r="S36" t="str">
        <f>VLOOKUP(B36,'Contestant Points'!$A$2:$F$32,6,FALSE)</f>
        <v>5'11"</v>
      </c>
      <c r="T36" t="str">
        <f>VLOOKUP(B36,'Contestant Points'!$A$2:$G$32,7,FALSE)</f>
        <v>Caucasian</v>
      </c>
    </row>
    <row r="37" spans="1:20" x14ac:dyDescent="0.3">
      <c r="A37" t="s">
        <v>26</v>
      </c>
      <c r="B37" t="s">
        <v>8</v>
      </c>
      <c r="C37" t="str">
        <f>VLOOKUP(B37,'Contestant Points'!$A$2:$B$32,2,FALSE)</f>
        <v>Eliminated</v>
      </c>
      <c r="D37">
        <f>VLOOKUP(B37,'Contestant Points'!$A$2:$AB$32,17,FALSE)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>
        <f>VLOOKUP(B37,'Contestant Points'!$A$2:$U$32,21,FALSE)</f>
        <v>35</v>
      </c>
      <c r="I37">
        <f>VLOOKUP(B37,'Contestant Points'!$A$2:$V$32,22,FALSE)</f>
        <v>0</v>
      </c>
      <c r="J37">
        <f>VLOOKUP(B37,'Contestant Points'!$A$2:$W$32,23,FALSE)</f>
        <v>0</v>
      </c>
      <c r="K37">
        <f>VLOOKUP(B37,'Contestant Points'!$A$2:$X$32,24,FALSE)</f>
        <v>0</v>
      </c>
      <c r="L37">
        <f>VLOOKUP(B37,'Contestant Points'!$A$2:$Y$32,25,FALSE)</f>
        <v>0</v>
      </c>
      <c r="M37">
        <f>VLOOKUP(B37,'Contestant Points'!$A$2:$Z$32,26,FALSE)</f>
        <v>5</v>
      </c>
      <c r="N37">
        <f>VLOOKUP(B37,'Contestant Points'!$A$2:$AA$32,27,FALSE)</f>
        <v>0</v>
      </c>
      <c r="O37" s="3">
        <f t="shared" si="0"/>
        <v>195</v>
      </c>
      <c r="P37" t="str">
        <f>VLOOKUP(B37,'Contestant Points'!$A$2:$J$32,10,FALSE)</f>
        <v>7% of people have chosen this contestant</v>
      </c>
      <c r="Q37">
        <f>VLOOKUP(B37,'Contestant Points'!$A$2:$D$32,4,FALSE)</f>
        <v>26</v>
      </c>
      <c r="R37" t="str">
        <f>VLOOKUP(B37,'Contestant Points'!$A$2:$E$32,5,FALSE)</f>
        <v>Education Software Manager</v>
      </c>
      <c r="S37" t="str">
        <f>VLOOKUP(B37,'Contestant Points'!$A$2:$F$32,6,FALSE)</f>
        <v>6'3"</v>
      </c>
      <c r="T37" t="str">
        <f>VLOOKUP(B37,'Contestant Points'!$A$2:$G$32,7,FALSE)</f>
        <v>African American</v>
      </c>
    </row>
    <row r="38" spans="1:20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Points'!$A$2:$AB$32,17,FALSE)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>
        <f>VLOOKUP(B38,'Contestant Points'!$A$2:$X$32,24,FALSE)</f>
        <v>0</v>
      </c>
      <c r="L38">
        <f>VLOOKUP(B38,'Contestant Points'!$A$2:$Y$32,25,FALSE)</f>
        <v>0</v>
      </c>
      <c r="M38">
        <f>VLOOKUP(B38,'Contestant Points'!$A$2:$Z$32,26,FALSE)</f>
        <v>5</v>
      </c>
      <c r="N38">
        <f>VLOOKUP(B38,'Contestant Points'!$A$2:$AA$32,27,FALSE)</f>
        <v>0</v>
      </c>
      <c r="O38" s="3">
        <f t="shared" si="0"/>
        <v>125</v>
      </c>
      <c r="P38" t="str">
        <f>VLOOKUP(B38,'Contestant Points'!$A$2:$J$32,10,FALSE)</f>
        <v>11% of people have chosen this contestant</v>
      </c>
      <c r="Q38">
        <f>VLOOKUP(B38,'Contestant Points'!$A$2:$D$32,4,FALSE)</f>
        <v>30</v>
      </c>
      <c r="R38" t="str">
        <f>VLOOKUP(B38,'Contestant Points'!$A$2:$E$32,5,FALSE)</f>
        <v>Executive Recruiter</v>
      </c>
      <c r="S38" t="str">
        <f>VLOOKUP(B38,'Contestant Points'!$A$2:$F$32,6,FALSE)</f>
        <v>6'4"</v>
      </c>
      <c r="T38" t="str">
        <f>VLOOKUP(B38,'Contestant Points'!$A$2:$G$32,7,FALSE)</f>
        <v>African American</v>
      </c>
    </row>
    <row r="39" spans="1:20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Points'!$A$2:$AB$32,17,FALSE)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>
        <f>VLOOKUP(B39,'Contestant Points'!$A$2:$U$32,21,FALSE)</f>
        <v>0</v>
      </c>
      <c r="I39">
        <f>VLOOKUP(B39,'Contestant Points'!$A$2:$V$32,22,FALSE)</f>
        <v>0</v>
      </c>
      <c r="J39">
        <f>VLOOKUP(B39,'Contestant Points'!$A$2:$W$32,23,FALSE)</f>
        <v>0</v>
      </c>
      <c r="K39">
        <f>VLOOKUP(B39,'Contestant Points'!$A$2:$X$32,24,FALSE)</f>
        <v>0</v>
      </c>
      <c r="L39">
        <f>VLOOKUP(B39,'Contestant Points'!$A$2:$Y$32,25,FALSE)</f>
        <v>0</v>
      </c>
      <c r="M39">
        <f>VLOOKUP(B39,'Contestant Points'!$A$2:$Z$32,26,FALSE)</f>
        <v>0</v>
      </c>
      <c r="N39">
        <f>VLOOKUP(B39,'Contestant Points'!$A$2:$AA$32,27,FALSE)</f>
        <v>0</v>
      </c>
      <c r="O39" s="3">
        <f t="shared" si="0"/>
        <v>85</v>
      </c>
      <c r="P39" t="str">
        <f>VLOOKUP(B39,'Contestant Points'!$A$2:$J$32,10,FALSE)</f>
        <v>13% of people have chosen this contestant</v>
      </c>
      <c r="Q39">
        <f>VLOOKUP(B39,'Contestant Points'!$A$2:$D$32,4,FALSE)</f>
        <v>31</v>
      </c>
      <c r="R39" t="str">
        <f>VLOOKUP(B39,'Contestant Points'!$A$2:$E$32,5,FALSE)</f>
        <v>Senior Inventory Analyst</v>
      </c>
      <c r="S39" t="str">
        <f>VLOOKUP(B39,'Contestant Points'!$A$2:$F$32,6,FALSE)</f>
        <v>5'11"</v>
      </c>
      <c r="T39" t="str">
        <f>VLOOKUP(B39,'Contestant Points'!$A$2:$G$32,7,FALSE)</f>
        <v>African American</v>
      </c>
    </row>
    <row r="40" spans="1:20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Points'!$A$2:$AB$32,17,FALSE)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>
        <f>VLOOKUP(B40,'Contestant Points'!$A$2:$U$32,21,FALSE)</f>
        <v>0</v>
      </c>
      <c r="I40">
        <f>VLOOKUP(B40,'Contestant Points'!$A$2:$V$32,22,FALSE)</f>
        <v>0</v>
      </c>
      <c r="J40">
        <f>VLOOKUP(B40,'Contestant Points'!$A$2:$W$32,23,FALSE)</f>
        <v>0</v>
      </c>
      <c r="K40">
        <f>VLOOKUP(B40,'Contestant Points'!$A$2:$X$32,24,FALSE)</f>
        <v>0</v>
      </c>
      <c r="L40">
        <f>VLOOKUP(B40,'Contestant Points'!$A$2:$Y$32,25,FALSE)</f>
        <v>0</v>
      </c>
      <c r="M40">
        <f>VLOOKUP(B40,'Contestant Points'!$A$2:$Z$32,26,FALSE)</f>
        <v>0</v>
      </c>
      <c r="N40">
        <f>VLOOKUP(B40,'Contestant Points'!$A$2:$AA$32,27,FALSE)</f>
        <v>0</v>
      </c>
      <c r="O40" s="3">
        <f t="shared" si="0"/>
        <v>5</v>
      </c>
      <c r="P40" t="str">
        <f>VLOOKUP(B40,'Contestant Points'!$A$2:$J$32,10,FALSE)</f>
        <v>2% of people have chosen this contestant</v>
      </c>
      <c r="Q40">
        <f>VLOOKUP(B40,'Contestant Points'!$A$2:$D$32,4,FALSE)</f>
        <v>26</v>
      </c>
      <c r="R40" t="str">
        <f>VLOOKUP(B40,'Contestant Points'!$A$2:$E$32,5,FALSE)</f>
        <v>Marketing Consultant</v>
      </c>
      <c r="S40" t="str">
        <f>VLOOKUP(B40,'Contestant Points'!$A$2:$F$32,6,FALSE)</f>
        <v>5'11"</v>
      </c>
      <c r="T40" t="str">
        <f>VLOOKUP(B40,'Contestant Points'!$A$2:$G$32,7,FALSE)</f>
        <v>African American</v>
      </c>
    </row>
    <row r="41" spans="1:20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Points'!$A$2:$AB$32,17,FALSE)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>
        <f>VLOOKUP(B41,'Contestant Points'!$A$2:$X$32,24,FALSE)</f>
        <v>0</v>
      </c>
      <c r="L41">
        <f>VLOOKUP(B41,'Contestant Points'!$A$2:$Y$32,25,FALSE)</f>
        <v>0</v>
      </c>
      <c r="M41">
        <f>VLOOKUP(B41,'Contestant Points'!$A$2:$Z$32,26,FALSE)</f>
        <v>0</v>
      </c>
      <c r="N41">
        <f>VLOOKUP(B41,'Contestant Points'!$A$2:$AA$32,27,FALSE)</f>
        <v>0</v>
      </c>
      <c r="O41" s="3">
        <f t="shared" si="0"/>
        <v>5</v>
      </c>
      <c r="P41" t="str">
        <f>VLOOKUP(B41,'Contestant Points'!$A$2:$J$32,10,FALSE)</f>
        <v>4% of people have chosen this contestant</v>
      </c>
      <c r="Q41">
        <f>VLOOKUP(B41,'Contestant Points'!$A$2:$D$32,4,FALSE)</f>
        <v>26</v>
      </c>
      <c r="R41" t="str">
        <f>VLOOKUP(B41,'Contestant Points'!$A$2:$E$32,5,FALSE)</f>
        <v>Former Professional Basketball Player</v>
      </c>
      <c r="S41" t="str">
        <f>VLOOKUP(B41,'Contestant Points'!$A$2:$F$32,6,FALSE)</f>
        <v>6'</v>
      </c>
      <c r="T41" t="str">
        <f>VLOOKUP(B41,'Contestant Points'!$A$2:$G$32,7,FALSE)</f>
        <v>African American</v>
      </c>
    </row>
    <row r="42" spans="1:20" x14ac:dyDescent="0.3">
      <c r="A42" t="s">
        <v>28</v>
      </c>
      <c r="B42" t="s">
        <v>6</v>
      </c>
      <c r="C42" t="str">
        <f>VLOOKUP(B42,'Contestant Points'!$A$2:$B$32,2,FALSE)</f>
        <v>Winner</v>
      </c>
      <c r="D42">
        <f>VLOOKUP(B42,'Contestant Points'!$A$2:$AB$32,17,FALSE)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>
        <f>VLOOKUP(B42,'Contestant Points'!$A$2:$U$32,21,FALSE)</f>
        <v>110</v>
      </c>
      <c r="I42">
        <f>VLOOKUP(B42,'Contestant Points'!$A$2:$V$32,22,FALSE)</f>
        <v>90</v>
      </c>
      <c r="J42">
        <f>VLOOKUP(B42,'Contestant Points'!$A$2:$W$32,23,FALSE)</f>
        <v>80</v>
      </c>
      <c r="K42">
        <f>VLOOKUP(B42,'Contestant Points'!$A$2:$X$32,24,FALSE)</f>
        <v>130</v>
      </c>
      <c r="L42">
        <f>VLOOKUP(B42,'Contestant Points'!$A$2:$Y$32,25,FALSE)</f>
        <v>60</v>
      </c>
      <c r="M42">
        <f>VLOOKUP(B42,'Contestant Points'!$A$2:$Z$32,26,FALSE)</f>
        <v>0</v>
      </c>
      <c r="N42">
        <f>VLOOKUP(B42,'Contestant Points'!$A$2:$AA$32,27,FALSE)</f>
        <v>410</v>
      </c>
      <c r="O42" s="3">
        <f t="shared" si="0"/>
        <v>1065</v>
      </c>
      <c r="P42" t="str">
        <f>VLOOKUP(B42,'Contestant Points'!$A$2:$J$32,10,FALSE)</f>
        <v>11% of people have chosen this contestant</v>
      </c>
      <c r="Q42">
        <f>VLOOKUP(B42,'Contestant Points'!$A$2:$D$32,4,FALSE)</f>
        <v>37</v>
      </c>
      <c r="R42" t="str">
        <f>VLOOKUP(B42,'Contestant Points'!$A$2:$E$32,5,FALSE)</f>
        <v>Chiropractor</v>
      </c>
      <c r="S42" t="str">
        <f>VLOOKUP(B42,'Contestant Points'!$A$2:$F$32,6,FALSE)</f>
        <v>6'2"</v>
      </c>
      <c r="T42" t="str">
        <f>VLOOKUP(B42,'Contestant Points'!$A$2:$G$32,7,FALSE)</f>
        <v>Caucasian</v>
      </c>
    </row>
    <row r="43" spans="1:20" x14ac:dyDescent="0.3">
      <c r="A43" t="s">
        <v>28</v>
      </c>
      <c r="B43" t="s">
        <v>10</v>
      </c>
      <c r="C43" t="str">
        <f>VLOOKUP(B43,'Contestant Points'!$A$2:$B$32,2,FALSE)</f>
        <v>Eliminated</v>
      </c>
      <c r="D43">
        <f>VLOOKUP(B43,'Contestant Points'!$A$2:$AB$32,17,FALSE)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>
        <f>VLOOKUP(B43,'Contestant Points'!$A$2:$U$32,21,FALSE)</f>
        <v>45</v>
      </c>
      <c r="I43">
        <f>VLOOKUP(B43,'Contestant Points'!$A$2:$V$32,22,FALSE)</f>
        <v>125</v>
      </c>
      <c r="J43">
        <f>VLOOKUP(B43,'Contestant Points'!$A$2:$W$32,23,FALSE)</f>
        <v>75</v>
      </c>
      <c r="K43">
        <f>VLOOKUP(B43,'Contestant Points'!$A$2:$X$32,24,FALSE)</f>
        <v>95</v>
      </c>
      <c r="L43">
        <f>VLOOKUP(B43,'Contestant Points'!$A$2:$Y$32,25,FALSE)</f>
        <v>160</v>
      </c>
      <c r="M43">
        <f>VLOOKUP(B43,'Contestant Points'!$A$2:$Z$32,26,FALSE)</f>
        <v>5</v>
      </c>
      <c r="N43">
        <f>VLOOKUP(B43,'Contestant Points'!$A$2:$AA$32,27,FALSE)</f>
        <v>90</v>
      </c>
      <c r="O43" s="3">
        <f t="shared" si="0"/>
        <v>790</v>
      </c>
      <c r="P43" t="str">
        <f>VLOOKUP(B43,'Contestant Points'!$A$2:$J$32,10,FALSE)</f>
        <v>7% of people have chosen this contestant</v>
      </c>
      <c r="Q43">
        <f>VLOOKUP(B43,'Contestant Points'!$A$2:$D$32,4,FALSE)</f>
        <v>29</v>
      </c>
      <c r="R43" t="str">
        <f>VLOOKUP(B43,'Contestant Points'!$A$2:$E$32,5,FALSE)</f>
        <v>Personal Trainer</v>
      </c>
      <c r="S43" t="str">
        <f>VLOOKUP(B43,'Contestant Points'!$A$2:$F$32,6,FALSE)</f>
        <v>6'2"</v>
      </c>
      <c r="T43" t="str">
        <f>VLOOKUP(B43,'Contestant Points'!$A$2:$G$32,7,FALSE)</f>
        <v>African American</v>
      </c>
    </row>
    <row r="44" spans="1:20" x14ac:dyDescent="0.3">
      <c r="A44" t="s">
        <v>28</v>
      </c>
      <c r="B44" t="s">
        <v>29</v>
      </c>
      <c r="C44" t="str">
        <f>VLOOKUP(B44,'Contestant Points'!$A$2:$B$32,2,FALSE)</f>
        <v>Eliminated</v>
      </c>
      <c r="D44">
        <f>VLOOKUP(B44,'Contestant Points'!$A$2:$AB$32,17,FALSE)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>
        <f>VLOOKUP(B44,'Contestant Points'!$A$2:$U$32,21,FALSE)</f>
        <v>50</v>
      </c>
      <c r="I44">
        <f>VLOOKUP(B44,'Contestant Points'!$A$2:$V$32,22,FALSE)</f>
        <v>0</v>
      </c>
      <c r="J44">
        <f>VLOOKUP(B44,'Contestant Points'!$A$2:$W$32,23,FALSE)</f>
        <v>0</v>
      </c>
      <c r="K44">
        <f>VLOOKUP(B44,'Contestant Points'!$A$2:$X$32,24,FALSE)</f>
        <v>0</v>
      </c>
      <c r="L44">
        <f>VLOOKUP(B44,'Contestant Points'!$A$2:$Y$32,25,FALSE)</f>
        <v>0</v>
      </c>
      <c r="M44">
        <f>VLOOKUP(B44,'Contestant Points'!$A$2:$Z$32,26,FALSE)</f>
        <v>5</v>
      </c>
      <c r="N44">
        <f>VLOOKUP(B44,'Contestant Points'!$A$2:$AA$32,27,FALSE)</f>
        <v>0</v>
      </c>
      <c r="O44" s="3">
        <f t="shared" si="0"/>
        <v>210</v>
      </c>
      <c r="P44" t="str">
        <f>VLOOKUP(B44,'Contestant Points'!$A$2:$J$32,10,FALSE)</f>
        <v>2% of people have chosen this contestant</v>
      </c>
      <c r="Q44">
        <f>VLOOKUP(B44,'Contestant Points'!$A$2:$D$32,4,FALSE)</f>
        <v>28</v>
      </c>
      <c r="R44" t="str">
        <f>VLOOKUP(B44,'Contestant Points'!$A$2:$E$32,5,FALSE)</f>
        <v>Prosecuting Attorney</v>
      </c>
      <c r="S44" t="str">
        <f>VLOOKUP(B44,'Contestant Points'!$A$2:$F$32,6,FALSE)</f>
        <v>6'3"</v>
      </c>
      <c r="T44" t="str">
        <f>VLOOKUP(B44,'Contestant Points'!$A$2:$G$32,7,FALSE)</f>
        <v>African American</v>
      </c>
    </row>
    <row r="45" spans="1:20" x14ac:dyDescent="0.3">
      <c r="A45" t="s">
        <v>28</v>
      </c>
      <c r="B45" t="s">
        <v>15</v>
      </c>
      <c r="C45" t="str">
        <f>VLOOKUP(B45,'Contestant Points'!$A$2:$B$32,2,FALSE)</f>
        <v>Eliminated</v>
      </c>
      <c r="D45">
        <f>VLOOKUP(B45,'Contestant Points'!$A$2:$AB$32,17,FALSE)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>
        <f>VLOOKUP(B45,'Contestant Points'!$A$2:$U$32,21,FALSE)</f>
        <v>115</v>
      </c>
      <c r="I45">
        <f>VLOOKUP(B45,'Contestant Points'!$A$2:$V$32,22,FALSE)</f>
        <v>180</v>
      </c>
      <c r="J45">
        <f>VLOOKUP(B45,'Contestant Points'!$A$2:$W$32,23,FALSE)</f>
        <v>0</v>
      </c>
      <c r="K45">
        <f>VLOOKUP(B45,'Contestant Points'!$A$2:$X$32,24,FALSE)</f>
        <v>0</v>
      </c>
      <c r="L45">
        <f>VLOOKUP(B45,'Contestant Points'!$A$2:$Y$32,25,FALSE)</f>
        <v>0</v>
      </c>
      <c r="M45">
        <f>VLOOKUP(B45,'Contestant Points'!$A$2:$Z$32,26,FALSE)</f>
        <v>35</v>
      </c>
      <c r="N45">
        <f>VLOOKUP(B45,'Contestant Points'!$A$2:$AA$32,27,FALSE)</f>
        <v>0</v>
      </c>
      <c r="O45" s="3">
        <f t="shared" si="0"/>
        <v>530</v>
      </c>
      <c r="P45" t="str">
        <f>VLOOKUP(B45,'Contestant Points'!$A$2:$J$32,10,FALSE)</f>
        <v>7% of people have chosen this contestant</v>
      </c>
      <c r="Q45">
        <f>VLOOKUP(B45,'Contestant Points'!$A$2:$D$32,4,FALSE)</f>
        <v>35</v>
      </c>
      <c r="R45" t="str">
        <f>VLOOKUP(B45,'Contestant Points'!$A$2:$E$32,5,FALSE)</f>
        <v>Professional Wrestler</v>
      </c>
      <c r="S45" t="str">
        <f>VLOOKUP(B45,'Contestant Points'!$A$2:$F$32,6,FALSE)</f>
        <v>6'</v>
      </c>
      <c r="T45" t="str">
        <f>VLOOKUP(B45,'Contestant Points'!$A$2:$G$32,7,FALSE)</f>
        <v>African American</v>
      </c>
    </row>
    <row r="46" spans="1:20" x14ac:dyDescent="0.3">
      <c r="A46" t="s">
        <v>28</v>
      </c>
      <c r="B46" t="s">
        <v>14</v>
      </c>
      <c r="C46" t="str">
        <f>VLOOKUP(B46,'Contestant Points'!$A$2:$B$32,2,FALSE)</f>
        <v>Eliminated</v>
      </c>
      <c r="D46">
        <f>VLOOKUP(B46,'Contestant Points'!$A$2:$AB$32,17,FALSE)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>
        <f>VLOOKUP(B46,'Contestant Points'!$A$2:$U$32,21,FALSE)</f>
        <v>50</v>
      </c>
      <c r="I46">
        <f>VLOOKUP(B46,'Contestant Points'!$A$2:$V$32,22,FALSE)</f>
        <v>115</v>
      </c>
      <c r="J46">
        <f>VLOOKUP(B46,'Contestant Points'!$A$2:$W$32,23,FALSE)</f>
        <v>90</v>
      </c>
      <c r="K46">
        <f>VLOOKUP(B46,'Contestant Points'!$A$2:$X$32,24,FALSE)</f>
        <v>95</v>
      </c>
      <c r="L46">
        <f>VLOOKUP(B46,'Contestant Points'!$A$2:$Y$32,25,FALSE)</f>
        <v>70</v>
      </c>
      <c r="M46">
        <f>VLOOKUP(B46,'Contestant Points'!$A$2:$Z$32,26,FALSE)</f>
        <v>0</v>
      </c>
      <c r="N46">
        <f>VLOOKUP(B46,'Contestant Points'!$A$2:$AA$32,27,FALSE)</f>
        <v>265</v>
      </c>
      <c r="O46" s="3">
        <f t="shared" si="0"/>
        <v>895</v>
      </c>
      <c r="P46" t="str">
        <f>VLOOKUP(B46,'Contestant Points'!$A$2:$J$32,10,FALSE)</f>
        <v>9% of people have chosen this contestant</v>
      </c>
      <c r="Q46">
        <f>VLOOKUP(B46,'Contestant Points'!$A$2:$D$32,4,FALSE)</f>
        <v>31</v>
      </c>
      <c r="R46" t="str">
        <f>VLOOKUP(B46,'Contestant Points'!$A$2:$E$32,5,FALSE)</f>
        <v>Business Owner</v>
      </c>
      <c r="S46" t="str">
        <f>VLOOKUP(B46,'Contestant Points'!$A$2:$F$32,6,FALSE)</f>
        <v>6'3"</v>
      </c>
      <c r="T46" t="str">
        <f>VLOOKUP(B46,'Contestant Points'!$A$2:$G$32,7,FALSE)</f>
        <v>Caucasian</v>
      </c>
    </row>
    <row r="47" spans="1:20" x14ac:dyDescent="0.3">
      <c r="A47" t="s">
        <v>16</v>
      </c>
      <c r="B47" t="s">
        <v>14</v>
      </c>
      <c r="C47" t="str">
        <f>VLOOKUP(B47,'Contestant Points'!$A$2:$B$32,2,FALSE)</f>
        <v>Eliminated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>VLOOKUP(B47,'Contestant Points'!$A$2:$W$32,23,FALSE)</f>
        <v>90</v>
      </c>
      <c r="K47">
        <f>VLOOKUP(B47,'Contestant Points'!$A$2:$X$32,24,FALSE)</f>
        <v>95</v>
      </c>
      <c r="L47">
        <f>VLOOKUP(B47,'Contestant Points'!$A$2:$Y$32,25,FALSE)</f>
        <v>70</v>
      </c>
      <c r="M47">
        <f>VLOOKUP(B47,'Contestant Points'!$A$2:$Z$32,26,FALSE)</f>
        <v>0</v>
      </c>
      <c r="N47">
        <f>VLOOKUP(B47,'Contestant Points'!$A$2:$AA$32,27,FALSE)</f>
        <v>265</v>
      </c>
      <c r="O47" s="3">
        <f t="shared" si="0"/>
        <v>520</v>
      </c>
      <c r="P47" t="str">
        <f>VLOOKUP(B47,'Contestant Points'!$A$2:$J$32,10,FALSE)</f>
        <v>9% of people have chosen this contestant</v>
      </c>
      <c r="Q47">
        <f>VLOOKUP(B47,'Contestant Points'!$A$2:$D$32,4,FALSE)</f>
        <v>31</v>
      </c>
      <c r="R47" t="str">
        <f>VLOOKUP(B47,'Contestant Points'!$A$2:$E$32,5,FALSE)</f>
        <v>Business Owner</v>
      </c>
      <c r="S47" t="str">
        <f>VLOOKUP(B47,'Contestant Points'!$A$2:$F$32,6,FALSE)</f>
        <v>6'3"</v>
      </c>
      <c r="T47" t="str">
        <f>VLOOKUP(B47,'Contestant Points'!$A$2:$G$32,7,FALSE)</f>
        <v>Caucasian</v>
      </c>
    </row>
    <row r="48" spans="1:20" x14ac:dyDescent="0.3">
      <c r="A48" t="s">
        <v>12</v>
      </c>
      <c r="B48" t="s">
        <v>10</v>
      </c>
      <c r="C48" t="str">
        <f>VLOOKUP(B48,'Contestant Points'!$A$2:$B$32,2,FALSE)</f>
        <v>Eliminated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>VLOOKUP(B48,'Contestant Points'!$A$2:$W$32,23,FALSE)</f>
        <v>75</v>
      </c>
      <c r="K48">
        <f>VLOOKUP(B48,'Contestant Points'!$A$2:$X$32,24,FALSE)</f>
        <v>95</v>
      </c>
      <c r="L48">
        <f>VLOOKUP(B48,'Contestant Points'!$A$2:$Y$32,25,FALSE)</f>
        <v>160</v>
      </c>
      <c r="M48">
        <f>VLOOKUP(B48,'Contestant Points'!$A$2:$Z$32,26,FALSE)</f>
        <v>5</v>
      </c>
      <c r="N48">
        <f>VLOOKUP(B48,'Contestant Points'!$A$2:$AA$32,27,FALSE)</f>
        <v>90</v>
      </c>
      <c r="O48" s="3">
        <f t="shared" si="0"/>
        <v>425</v>
      </c>
      <c r="P48" t="str">
        <f>VLOOKUP(B48,'Contestant Points'!$A$2:$J$32,10,FALSE)</f>
        <v>7% of people have chosen this contestant</v>
      </c>
      <c r="Q48">
        <f>VLOOKUP(B48,'Contestant Points'!$A$2:$D$32,4,FALSE)</f>
        <v>29</v>
      </c>
      <c r="R48" t="str">
        <f>VLOOKUP(B48,'Contestant Points'!$A$2:$E$32,5,FALSE)</f>
        <v>Personal Trainer</v>
      </c>
      <c r="S48" t="str">
        <f>VLOOKUP(B48,'Contestant Points'!$A$2:$F$32,6,FALSE)</f>
        <v>6'2"</v>
      </c>
      <c r="T48" t="str">
        <f>VLOOKUP(B48,'Contestant Points'!$A$2:$G$32,7,FALSE)</f>
        <v>African American</v>
      </c>
    </row>
    <row r="49" spans="1:20" x14ac:dyDescent="0.3">
      <c r="A49" t="s">
        <v>21</v>
      </c>
      <c r="B49" t="s">
        <v>18</v>
      </c>
      <c r="C49" t="str">
        <f>VLOOKUP(B49,'Contestant Points'!$A$2:$B$32,2,FALSE)</f>
        <v>Eliminated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VLOOKUP(B49,'Contestant Points'!$A$2:$W$32,23,FALSE)</f>
        <v>30</v>
      </c>
      <c r="K49">
        <f>VLOOKUP(B49,'Contestant Points'!$A$2:$X$32,24,FALSE)</f>
        <v>0</v>
      </c>
      <c r="L49">
        <f>VLOOKUP(B49,'Contestant Points'!$A$2:$Y$32,25,FALSE)</f>
        <v>0</v>
      </c>
      <c r="M49">
        <f>VLOOKUP(B49,'Contestant Points'!$A$2:$Z$32,26,FALSE)</f>
        <v>0</v>
      </c>
      <c r="N49">
        <f>VLOOKUP(B49,'Contestant Points'!$A$2:$AA$32,27,FALSE)</f>
        <v>0</v>
      </c>
      <c r="O49" s="3">
        <f t="shared" si="0"/>
        <v>30</v>
      </c>
      <c r="P49" t="str">
        <f>VLOOKUP(B49,'Contestant Points'!$A$2:$J$32,10,FALSE)</f>
        <v>2% of people have chosen this contestant</v>
      </c>
      <c r="Q49">
        <f>VLOOKUP(B49,'Contestant Points'!$A$2:$D$32,4,FALSE)</f>
        <v>32</v>
      </c>
      <c r="R49" t="str">
        <f>VLOOKUP(B49,'Contestant Points'!$A$2:$E$32,5,FALSE)</f>
        <v>Construction Sales Rep</v>
      </c>
      <c r="S49" t="str">
        <f>VLOOKUP(B49,'Contestant Points'!$A$2:$F$32,6,FALSE)</f>
        <v>6'3"</v>
      </c>
      <c r="T49" t="str">
        <f>VLOOKUP(B49,'Contestant Points'!$A$2:$G$32,7,FALSE)</f>
        <v>Caucasian</v>
      </c>
    </row>
    <row r="50" spans="1:20" x14ac:dyDescent="0.3">
      <c r="A50" t="s">
        <v>23</v>
      </c>
      <c r="B50" t="s">
        <v>6</v>
      </c>
      <c r="C50" t="str">
        <f>VLOOKUP(B50,'Contestant Points'!$A$2:$B$32,2,FALSE)</f>
        <v>Winner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>VLOOKUP(B50,'Contestant Points'!$A$2:$W$32,23,FALSE)</f>
        <v>80</v>
      </c>
      <c r="K50">
        <f>VLOOKUP(B50,'Contestant Points'!$A$2:$X$32,24,FALSE)</f>
        <v>130</v>
      </c>
      <c r="L50">
        <f>VLOOKUP(B50,'Contestant Points'!$A$2:$Y$32,25,FALSE)</f>
        <v>60</v>
      </c>
      <c r="M50">
        <f>VLOOKUP(B50,'Contestant Points'!$A$2:$Z$32,26,FALSE)</f>
        <v>0</v>
      </c>
      <c r="N50">
        <f>VLOOKUP(B50,'Contestant Points'!$A$2:$AA$32,27,FALSE)</f>
        <v>410</v>
      </c>
      <c r="O50" s="3">
        <f t="shared" si="0"/>
        <v>680</v>
      </c>
      <c r="P50" t="str">
        <f>VLOOKUP(B50,'Contestant Points'!$A$2:$J$32,10,FALSE)</f>
        <v>11% of people have chosen this contestant</v>
      </c>
      <c r="Q50">
        <f>VLOOKUP(B50,'Contestant Points'!$A$2:$D$32,4,FALSE)</f>
        <v>37</v>
      </c>
      <c r="R50" t="str">
        <f>VLOOKUP(B50,'Contestant Points'!$A$2:$E$32,5,FALSE)</f>
        <v>Chiropractor</v>
      </c>
      <c r="S50" t="str">
        <f>VLOOKUP(B50,'Contestant Points'!$A$2:$F$32,6,FALSE)</f>
        <v>6'2"</v>
      </c>
      <c r="T50" t="str">
        <f>VLOOKUP(B50,'Contestant Points'!$A$2:$G$32,7,FALSE)</f>
        <v>Caucasian</v>
      </c>
    </row>
    <row r="51" spans="1:20" x14ac:dyDescent="0.3">
      <c r="A51" t="s">
        <v>26</v>
      </c>
      <c r="B51" t="s">
        <v>14</v>
      </c>
      <c r="C51" t="str">
        <f>VLOOKUP(B51,'Contestant Points'!$A$2:$B$32,2,FALSE)</f>
        <v>Eliminated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>VLOOKUP(B51,'Contestant Points'!$A$2:$W$32,23,FALSE)</f>
        <v>90</v>
      </c>
      <c r="K51">
        <f>VLOOKUP(B51,'Contestant Points'!$A$2:$X$32,24,FALSE)</f>
        <v>95</v>
      </c>
      <c r="L51">
        <f>VLOOKUP(B51,'Contestant Points'!$A$2:$Y$32,25,FALSE)</f>
        <v>70</v>
      </c>
      <c r="M51">
        <f>VLOOKUP(B51,'Contestant Points'!$A$2:$Z$32,26,FALSE)</f>
        <v>0</v>
      </c>
      <c r="N51">
        <f>VLOOKUP(B51,'Contestant Points'!$A$2:$AA$32,27,FALSE)</f>
        <v>265</v>
      </c>
      <c r="O51" s="3">
        <f t="shared" si="0"/>
        <v>520</v>
      </c>
      <c r="P51" t="str">
        <f>VLOOKUP(B51,'Contestant Points'!$A$2:$J$32,10,FALSE)</f>
        <v>9% of people have chosen this contestant</v>
      </c>
      <c r="Q51">
        <f>VLOOKUP(B51,'Contestant Points'!$A$2:$D$32,4,FALSE)</f>
        <v>31</v>
      </c>
      <c r="R51" t="str">
        <f>VLOOKUP(B51,'Contestant Points'!$A$2:$E$32,5,FALSE)</f>
        <v>Business Owner</v>
      </c>
      <c r="S51" t="str">
        <f>VLOOKUP(B51,'Contestant Points'!$A$2:$F$32,6,FALSE)</f>
        <v>6'3"</v>
      </c>
      <c r="T51" t="str">
        <f>VLOOKUP(B51,'Contestant Points'!$A$2:$G$32,7,FALSE)</f>
        <v>Caucasian</v>
      </c>
    </row>
    <row r="52" spans="1:20" x14ac:dyDescent="0.3">
      <c r="A52" t="s">
        <v>28</v>
      </c>
      <c r="B52" t="s">
        <v>22</v>
      </c>
      <c r="C52" t="str">
        <f>VLOOKUP(B52,'Contestant Points'!$A$2:$B$32,2,FALSE)</f>
        <v>Eliminated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VLOOKUP(B52,'Contestant Points'!$A$2:$W$32,23,FALSE)</f>
        <v>90</v>
      </c>
      <c r="K52">
        <f>VLOOKUP(B52,'Contestant Points'!$A$2:$X$32,24,FALSE)</f>
        <v>95</v>
      </c>
      <c r="L52">
        <f>VLOOKUP(B52,'Contestant Points'!$A$2:$Y$32,25,FALSE)</f>
        <v>0</v>
      </c>
      <c r="M52">
        <f>VLOOKUP(B52,'Contestant Points'!$A$2:$Z$32,26,FALSE)</f>
        <v>70</v>
      </c>
      <c r="N52">
        <f>VLOOKUP(B52,'Contestant Points'!$A$2:$AA$32,27,FALSE)</f>
        <v>0</v>
      </c>
      <c r="O52" s="3">
        <f t="shared" si="0"/>
        <v>255</v>
      </c>
      <c r="P52" t="str">
        <f>VLOOKUP(B52,'Contestant Points'!$A$2:$J$32,10,FALSE)</f>
        <v>2% of people have chosen this contestant</v>
      </c>
      <c r="Q52">
        <f>VLOOKUP(B52,'Contestant Points'!$A$2:$D$32,4,FALSE)</f>
        <v>26</v>
      </c>
      <c r="R52" t="str">
        <f>VLOOKUP(B52,'Contestant Points'!$A$2:$E$32,5,FALSE)</f>
        <v>Startup Recruiter</v>
      </c>
      <c r="S52" t="str">
        <f>VLOOKUP(B52,'Contestant Points'!$A$2:$F$32,6,FALSE)</f>
        <v>6'2"</v>
      </c>
      <c r="T52" t="str">
        <f>VLOOKUP(B52,'Contestant Points'!$A$2:$G$32,7,FALSE)</f>
        <v>Caucasian</v>
      </c>
    </row>
    <row r="53" spans="1:20" x14ac:dyDescent="0.3">
      <c r="A53" t="s">
        <v>7</v>
      </c>
      <c r="B53" t="s">
        <v>14</v>
      </c>
      <c r="C53" t="str">
        <f>VLOOKUP(B53,'Contestant Points'!$A$2:$B$32,2,FALSE)</f>
        <v>Eliminated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>VLOOKUP(B53,'Contestant Points'!$A$2:$W$32,23,FALSE)</f>
        <v>90</v>
      </c>
      <c r="K53">
        <f>VLOOKUP(B53,'Contestant Points'!$A$2:$X$32,24,FALSE)</f>
        <v>95</v>
      </c>
      <c r="L53">
        <f>VLOOKUP(B53,'Contestant Points'!$A$2:$Y$32,25,FALSE)</f>
        <v>70</v>
      </c>
      <c r="M53">
        <f>VLOOKUP(B53,'Contestant Points'!$A$2:$Z$32,26,FALSE)</f>
        <v>0</v>
      </c>
      <c r="N53">
        <f>VLOOKUP(B53,'Contestant Points'!$A$2:$AA$32,27,FALSE)</f>
        <v>265</v>
      </c>
      <c r="O53" s="3">
        <f t="shared" si="0"/>
        <v>520</v>
      </c>
      <c r="P53" t="str">
        <f>VLOOKUP(B53,'Contestant Points'!$A$2:$J$32,10,FALSE)</f>
        <v>9% of people have chosen this contestant</v>
      </c>
      <c r="Q53">
        <f>VLOOKUP(B53,'Contestant Points'!$A$2:$D$32,4,FALSE)</f>
        <v>31</v>
      </c>
      <c r="R53" t="str">
        <f>VLOOKUP(B53,'Contestant Points'!$A$2:$E$32,5,FALSE)</f>
        <v>Business Owner</v>
      </c>
      <c r="S53" t="str">
        <f>VLOOKUP(B53,'Contestant Points'!$A$2:$F$32,6,FALSE)</f>
        <v>6'3"</v>
      </c>
      <c r="T53" t="str">
        <f>VLOOKUP(B53,'Contestant Points'!$A$2:$G$32,7,FALSE)</f>
        <v>Caucasian</v>
      </c>
    </row>
    <row r="54" spans="1:20" x14ac:dyDescent="0.3">
      <c r="A54" t="s">
        <v>19</v>
      </c>
      <c r="B54" t="s">
        <v>22</v>
      </c>
      <c r="C54" t="str">
        <f>VLOOKUP(B54,'Contestant Points'!$A$2:$B$32,2,FALSE)</f>
        <v>Eliminated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>VLOOKUP(B54,'Contestant Points'!$A$2:$W$32,23,FALSE)</f>
        <v>90</v>
      </c>
      <c r="K54">
        <f>VLOOKUP(B54,'Contestant Points'!$A$2:$X$32,24,FALSE)</f>
        <v>95</v>
      </c>
      <c r="L54">
        <f>VLOOKUP(B54,'Contestant Points'!$A$2:$Y$32,25,FALSE)</f>
        <v>0</v>
      </c>
      <c r="M54">
        <f>VLOOKUP(B54,'Contestant Points'!$A$2:$Z$32,26,FALSE)</f>
        <v>70</v>
      </c>
      <c r="N54">
        <f>VLOOKUP(B54,'Contestant Points'!$A$2:$AA$32,27,FALSE)</f>
        <v>0</v>
      </c>
      <c r="O54" s="3">
        <f t="shared" si="0"/>
        <v>255</v>
      </c>
      <c r="P54" t="str">
        <f>VLOOKUP(B54,'Contestant Points'!$A$2:$J$32,10,FALSE)</f>
        <v>2% of people have chosen this contestant</v>
      </c>
      <c r="Q54">
        <f>VLOOKUP(B54,'Contestant Points'!$A$2:$D$32,4,FALSE)</f>
        <v>26</v>
      </c>
      <c r="R54" t="str">
        <f>VLOOKUP(B54,'Contestant Points'!$A$2:$E$32,5,FALSE)</f>
        <v>Startup Recruiter</v>
      </c>
      <c r="S54" t="str">
        <f>VLOOKUP(B54,'Contestant Points'!$A$2:$F$32,6,FALSE)</f>
        <v>6'2"</v>
      </c>
      <c r="T54" t="str">
        <f>VLOOKUP(B54,'Contestant Points'!$A$2:$G$32,7,FALSE)</f>
        <v>Caucasian</v>
      </c>
    </row>
    <row r="55" spans="1:20" x14ac:dyDescent="0.3">
      <c r="A55" t="s">
        <v>117</v>
      </c>
      <c r="B55" t="s">
        <v>22</v>
      </c>
      <c r="C55" t="str">
        <f>VLOOKUP(B55,'Contestant Points'!$A$2:$B$32,2,FALSE)</f>
        <v>Eliminated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>VLOOKUP(B55,'Contestant Points'!$A$2:$W$32,23,FALSE)</f>
        <v>90</v>
      </c>
      <c r="K55">
        <f>VLOOKUP(B55,'Contestant Points'!$A$2:$X$32,24,FALSE)</f>
        <v>95</v>
      </c>
      <c r="L55">
        <f>VLOOKUP(B55,'Contestant Points'!$A$2:$Y$32,25,FALSE)</f>
        <v>0</v>
      </c>
      <c r="M55">
        <f>VLOOKUP(B55,'Contestant Points'!$A$2:$Z$32,26,FALSE)</f>
        <v>70</v>
      </c>
      <c r="N55">
        <f>VLOOKUP(B55,'Contestant Points'!$A$2:$AA$32,27,FALSE)</f>
        <v>0</v>
      </c>
      <c r="O55" s="3">
        <f t="shared" si="0"/>
        <v>255</v>
      </c>
      <c r="P55" t="str">
        <f>VLOOKUP(B55,'Contestant Points'!$A$2:$J$32,10,FALSE)</f>
        <v>2% of people have chosen this contestant</v>
      </c>
      <c r="Q55">
        <f>VLOOKUP(B55,'Contestant Points'!$A$2:$D$32,4,FALSE)</f>
        <v>26</v>
      </c>
      <c r="R55" t="str">
        <f>VLOOKUP(B55,'Contestant Points'!$A$2:$E$32,5,FALSE)</f>
        <v>Startup Recruiter</v>
      </c>
      <c r="S55" t="str">
        <f>VLOOKUP(B55,'Contestant Points'!$A$2:$F$32,6,FALSE)</f>
        <v>6'2"</v>
      </c>
      <c r="T55" t="str">
        <f>VLOOKUP(B55,'Contestant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15" max="15" width="10.88671875" bestFit="1" customWidth="1"/>
  </cols>
  <sheetData>
    <row r="1" spans="1:20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116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33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109</v>
      </c>
    </row>
    <row r="2" spans="1:20" x14ac:dyDescent="0.3">
      <c r="A2" t="s">
        <v>114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VLOOKUP(B2,'Contestant Points'!$A$2:$X$32,24,FALSE)</f>
        <v>0</v>
      </c>
      <c r="L2">
        <f>VLOOKUP(B2,'Contestant Points'!$A$2:$Y$32,25,FALSE)</f>
        <v>0</v>
      </c>
      <c r="M2">
        <f>VLOOKUP(B2,'Contestant Points'!$A$2:$Z$32,26,FALSE)</f>
        <v>0</v>
      </c>
      <c r="N2">
        <f>VLOOKUP(B2,'Contestant Points'!$A$2:$AA$32,27,FALSE)</f>
        <v>0</v>
      </c>
      <c r="O2">
        <f>SUM(D2:N2)</f>
        <v>100</v>
      </c>
      <c r="P2" t="str">
        <f>VLOOKUP(B2,'Contestant Points'!$A$2:$J$32,10,FALSE)</f>
        <v>0% of people have chosen this contestant</v>
      </c>
      <c r="Q2">
        <f>VLOOKUP(B2,'Contestant Points'!$A$2:$D$32,4,FALSE)</f>
        <v>27</v>
      </c>
      <c r="R2" t="str">
        <f>VLOOKUP(B2,'Contestant Points'!$A$2:$E$32,5,FALSE)</f>
        <v>Executive Assistant</v>
      </c>
      <c r="S2" t="str">
        <f>VLOOKUP(B2,'Contestant Points'!$A$2:$F$32,6,FALSE)</f>
        <v>6'</v>
      </c>
      <c r="T2" t="str">
        <f>VLOOKUP(B2,'Contestant Points'!$A$2:$G$32,7,FALSE)</f>
        <v>African American</v>
      </c>
    </row>
    <row r="3" spans="1:20" x14ac:dyDescent="0.3">
      <c r="A3" t="s">
        <v>114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>VLOOKUP(B3,'Contestant Points'!$A$2:$U$32,21,FALSE)</f>
        <v>0</v>
      </c>
      <c r="I3">
        <f>VLOOKUP(B3,'Contestant Points'!$A$2:$V$32,22,FALSE)</f>
        <v>0</v>
      </c>
      <c r="J3">
        <f>VLOOKUP(B3,'Contestant Points'!$A$2:$W$32,23,FALSE)</f>
        <v>0</v>
      </c>
      <c r="K3">
        <f>VLOOKUP(B3,'Contestant Points'!$A$2:$X$32,24,FALSE)</f>
        <v>0</v>
      </c>
      <c r="L3">
        <f>VLOOKUP(B3,'Contestant Points'!$A$2:$Y$32,25,FALSE)</f>
        <v>0</v>
      </c>
      <c r="M3">
        <f>VLOOKUP(B3,'Contestant Points'!$A$2:$Z$32,26,FALSE)</f>
        <v>0</v>
      </c>
      <c r="N3">
        <f>VLOOKUP(B3,'Contestant Points'!$A$2:$AA$32,27,FALSE)</f>
        <v>0</v>
      </c>
      <c r="O3">
        <f t="shared" ref="O3:O21" si="0">SUM(D3:N3)</f>
        <v>85</v>
      </c>
      <c r="P3" t="str">
        <f>VLOOKUP(B3,'Contestant Points'!$A$2:$J$32,10,FALSE)</f>
        <v>13% of people have chosen this contestant</v>
      </c>
      <c r="Q3">
        <f>VLOOKUP(B3,'Contestant Points'!$A$2:$D$32,4,FALSE)</f>
        <v>31</v>
      </c>
      <c r="R3" t="str">
        <f>VLOOKUP(B3,'Contestant Points'!$A$2:$E$32,5,FALSE)</f>
        <v>Senior Inventory Analyst</v>
      </c>
      <c r="S3" t="str">
        <f>VLOOKUP(B3,'Contestant Points'!$A$2:$F$32,6,FALSE)</f>
        <v>5'11"</v>
      </c>
      <c r="T3" t="str">
        <f>VLOOKUP(B3,'Contestant Points'!$A$2:$G$32,7,FALSE)</f>
        <v>African American</v>
      </c>
    </row>
    <row r="4" spans="1:20" x14ac:dyDescent="0.3">
      <c r="A4" t="s">
        <v>114</v>
      </c>
      <c r="B4" t="s">
        <v>8</v>
      </c>
      <c r="C4" t="str">
        <f>VLOOKUP(B4,'Contestant Points'!$A$2:$B$32,2,FALSE)</f>
        <v>Eliminated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>VLOOKUP(B4,'Contestant Points'!$A$2:$U$32,21,FALSE)</f>
        <v>35</v>
      </c>
      <c r="I4">
        <f>VLOOKUP(B4,'Contestant Points'!$A$2:$V$32,22,FALSE)</f>
        <v>0</v>
      </c>
      <c r="J4">
        <f>VLOOKUP(B4,'Contestant Points'!$A$2:$W$32,23,FALSE)</f>
        <v>0</v>
      </c>
      <c r="K4">
        <f>VLOOKUP(B4,'Contestant Points'!$A$2:$X$32,24,FALSE)</f>
        <v>0</v>
      </c>
      <c r="L4">
        <f>VLOOKUP(B4,'Contestant Points'!$A$2:$Y$32,25,FALSE)</f>
        <v>0</v>
      </c>
      <c r="M4">
        <f>VLOOKUP(B4,'Contestant Points'!$A$2:$Z$32,26,FALSE)</f>
        <v>5</v>
      </c>
      <c r="N4">
        <f>VLOOKUP(B4,'Contestant Points'!$A$2:$AA$32,27,FALSE)</f>
        <v>0</v>
      </c>
      <c r="O4">
        <f t="shared" si="0"/>
        <v>195</v>
      </c>
      <c r="P4" t="str">
        <f>VLOOKUP(B4,'Contestant Points'!$A$2:$J$32,10,FALSE)</f>
        <v>7% of people have chosen this contestant</v>
      </c>
      <c r="Q4">
        <f>VLOOKUP(B4,'Contestant Points'!$A$2:$D$32,4,FALSE)</f>
        <v>26</v>
      </c>
      <c r="R4" t="str">
        <f>VLOOKUP(B4,'Contestant Points'!$A$2:$E$32,5,FALSE)</f>
        <v>Education Software Manager</v>
      </c>
      <c r="S4" t="str">
        <f>VLOOKUP(B4,'Contestant Points'!$A$2:$F$32,6,FALSE)</f>
        <v>6'3"</v>
      </c>
      <c r="T4" t="str">
        <f>VLOOKUP(B4,'Contestant Points'!$A$2:$G$32,7,FALSE)</f>
        <v>African American</v>
      </c>
    </row>
    <row r="5" spans="1:20" x14ac:dyDescent="0.3">
      <c r="A5" t="s">
        <v>114</v>
      </c>
      <c r="B5" t="s">
        <v>3</v>
      </c>
      <c r="C5" t="str">
        <f>VLOOKUP(B5,'Contestant Points'!$A$2:$B$32,2,FALSE)</f>
        <v>Eliminated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>VLOOKUP(B5,'Contestant Points'!$A$2:$U$32,21,FALSE)</f>
        <v>35</v>
      </c>
      <c r="I5">
        <f>VLOOKUP(B5,'Contestant Points'!$A$2:$V$32,22,FALSE)</f>
        <v>0</v>
      </c>
      <c r="J5">
        <f>VLOOKUP(B5,'Contestant Points'!$A$2:$W$32,23,FALSE)</f>
        <v>0</v>
      </c>
      <c r="K5">
        <f>VLOOKUP(B5,'Contestant Points'!$A$2:$X$32,24,FALSE)</f>
        <v>0</v>
      </c>
      <c r="L5">
        <f>VLOOKUP(B5,'Contestant Points'!$A$2:$Y$32,25,FALSE)</f>
        <v>0</v>
      </c>
      <c r="M5">
        <f>VLOOKUP(B5,'Contestant Points'!$A$2:$Z$32,26,FALSE)</f>
        <v>0</v>
      </c>
      <c r="N5">
        <f>VLOOKUP(B5,'Contestant Points'!$A$2:$AA$32,27,FALSE)</f>
        <v>0</v>
      </c>
      <c r="O5">
        <f t="shared" si="0"/>
        <v>180</v>
      </c>
      <c r="P5" t="str">
        <f>VLOOKUP(B5,'Contestant Points'!$A$2:$J$32,10,FALSE)</f>
        <v>2% of people have chosen this contestant</v>
      </c>
      <c r="Q5">
        <f>VLOOKUP(B5,'Contestant Points'!$A$2:$D$32,4,FALSE)</f>
        <v>32</v>
      </c>
      <c r="R5" t="str">
        <f>VLOOKUP(B5,'Contestant Points'!$A$2:$E$32,5,FALSE)</f>
        <v>Attorney</v>
      </c>
      <c r="S5" t="str">
        <f>VLOOKUP(B5,'Contestant Points'!$A$2:$F$32,6,FALSE)</f>
        <v>5'11"</v>
      </c>
      <c r="T5" t="str">
        <f>VLOOKUP(B5,'Contestant Points'!$A$2:$G$32,7,FALSE)</f>
        <v>Caucasian</v>
      </c>
    </row>
    <row r="6" spans="1:20" x14ac:dyDescent="0.3">
      <c r="A6" t="s">
        <v>19</v>
      </c>
      <c r="B6" t="s">
        <v>3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>VLOOKUP(B6,'Contestant Points'!$A$2:$U$32,21,FALSE)</f>
        <v>35</v>
      </c>
      <c r="I6">
        <f>VLOOKUP(B6,'Contestant Points'!$A$2:$V$32,22,FALSE)</f>
        <v>0</v>
      </c>
      <c r="J6">
        <f>VLOOKUP(B6,'Contestant Points'!$A$2:$W$32,23,FALSE)</f>
        <v>0</v>
      </c>
      <c r="K6">
        <f>VLOOKUP(B6,'Contestant Points'!$A$2:$X$32,24,FALSE)</f>
        <v>0</v>
      </c>
      <c r="L6">
        <f>VLOOKUP(B6,'Contestant Points'!$A$2:$Y$32,25,FALSE)</f>
        <v>0</v>
      </c>
      <c r="M6">
        <f>VLOOKUP(B6,'Contestant Points'!$A$2:$Z$32,26,FALSE)</f>
        <v>0</v>
      </c>
      <c r="N6">
        <f>VLOOKUP(B6,'Contestant Points'!$A$2:$AA$32,27,FALSE)</f>
        <v>0</v>
      </c>
      <c r="O6">
        <f t="shared" si="0"/>
        <v>180</v>
      </c>
      <c r="P6" t="str">
        <f>VLOOKUP(B6,'Contestant Points'!$A$2:$J$32,10,FALSE)</f>
        <v>2% of people have chosen this contestant</v>
      </c>
      <c r="Q6">
        <f>VLOOKUP(B6,'Contestant Points'!$A$2:$D$32,4,FALSE)</f>
        <v>32</v>
      </c>
      <c r="R6" t="str">
        <f>VLOOKUP(B6,'Contestant Points'!$A$2:$E$32,5,FALSE)</f>
        <v>Attorney</v>
      </c>
      <c r="S6" t="str">
        <f>VLOOKUP(B6,'Contestant Points'!$A$2:$F$32,6,FALSE)</f>
        <v>5'11"</v>
      </c>
      <c r="T6" t="str">
        <f>VLOOKUP(B6,'Contestant Points'!$A$2:$G$32,7,FALSE)</f>
        <v>Caucasian</v>
      </c>
    </row>
    <row r="7" spans="1:20" x14ac:dyDescent="0.3">
      <c r="A7" t="s">
        <v>19</v>
      </c>
      <c r="B7" t="s">
        <v>6</v>
      </c>
      <c r="C7" t="str">
        <f>VLOOKUP(B7,'Contestant Points'!$A$2:$B$32,2,FALSE)</f>
        <v>Winner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>VLOOKUP(B7,'Contestant Points'!$A$2:$U$32,21,FALSE)</f>
        <v>110</v>
      </c>
      <c r="I7">
        <f>VLOOKUP(B7,'Contestant Points'!$A$2:$V$32,22,FALSE)</f>
        <v>90</v>
      </c>
      <c r="J7">
        <f>VLOOKUP(B7,'Contestant Points'!$A$2:$W$32,23,FALSE)</f>
        <v>80</v>
      </c>
      <c r="K7">
        <f>VLOOKUP(B7,'Contestant Points'!$A$2:$X$32,24,FALSE)</f>
        <v>130</v>
      </c>
      <c r="L7">
        <f>VLOOKUP(B7,'Contestant Points'!$A$2:$Y$32,25,FALSE)</f>
        <v>60</v>
      </c>
      <c r="M7">
        <f>VLOOKUP(B7,'Contestant Points'!$A$2:$Z$32,26,FALSE)</f>
        <v>0</v>
      </c>
      <c r="N7">
        <f>VLOOKUP(B7,'Contestant Points'!$A$2:$AA$32,27,FALSE)</f>
        <v>410</v>
      </c>
      <c r="O7">
        <f t="shared" si="0"/>
        <v>1065</v>
      </c>
      <c r="P7" t="str">
        <f>VLOOKUP(B7,'Contestant Points'!$A$2:$J$32,10,FALSE)</f>
        <v>11% of people have chosen this contestant</v>
      </c>
      <c r="Q7">
        <f>VLOOKUP(B7,'Contestant Points'!$A$2:$D$32,4,FALSE)</f>
        <v>37</v>
      </c>
      <c r="R7" t="str">
        <f>VLOOKUP(B7,'Contestant Points'!$A$2:$E$32,5,FALSE)</f>
        <v>Chiropractor</v>
      </c>
      <c r="S7" t="str">
        <f>VLOOKUP(B7,'Contestant Points'!$A$2:$F$32,6,FALSE)</f>
        <v>6'2"</v>
      </c>
      <c r="T7" t="str">
        <f>VLOOKUP(B7,'Contestant Points'!$A$2:$G$32,7,FALSE)</f>
        <v>Caucasian</v>
      </c>
    </row>
    <row r="8" spans="1:20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>VLOOKUP(B8,'Contestant Points'!$A$2:$U$32,21,FALSE)</f>
        <v>0</v>
      </c>
      <c r="I8">
        <f>VLOOKUP(B8,'Contestant Points'!$A$2:$V$32,22,FALSE)</f>
        <v>0</v>
      </c>
      <c r="J8">
        <f>VLOOKUP(B8,'Contestant Points'!$A$2:$W$32,23,FALSE)</f>
        <v>0</v>
      </c>
      <c r="K8">
        <f>VLOOKUP(B8,'Contestant Points'!$A$2:$X$32,24,FALSE)</f>
        <v>0</v>
      </c>
      <c r="L8">
        <f>VLOOKUP(B8,'Contestant Points'!$A$2:$Y$32,25,FALSE)</f>
        <v>0</v>
      </c>
      <c r="M8">
        <f>VLOOKUP(B8,'Contestant Points'!$A$2:$Z$32,26,FALSE)</f>
        <v>5</v>
      </c>
      <c r="N8">
        <f>VLOOKUP(B8,'Contestant Points'!$A$2:$AA$32,27,FALSE)</f>
        <v>0</v>
      </c>
      <c r="O8">
        <f t="shared" si="0"/>
        <v>125</v>
      </c>
      <c r="P8" t="str">
        <f>VLOOKUP(B8,'Contestant Points'!$A$2:$J$32,10,FALSE)</f>
        <v>11% of people have chosen this contestant</v>
      </c>
      <c r="Q8">
        <f>VLOOKUP(B8,'Contestant Points'!$A$2:$D$32,4,FALSE)</f>
        <v>30</v>
      </c>
      <c r="R8" t="str">
        <f>VLOOKUP(B8,'Contestant Points'!$A$2:$E$32,5,FALSE)</f>
        <v>Executive Recruiter</v>
      </c>
      <c r="S8" t="str">
        <f>VLOOKUP(B8,'Contestant Points'!$A$2:$F$32,6,FALSE)</f>
        <v>6'4"</v>
      </c>
      <c r="T8" t="str">
        <f>VLOOKUP(B8,'Contestant Points'!$A$2:$G$32,7,FALSE)</f>
        <v>African American</v>
      </c>
    </row>
    <row r="9" spans="1:20" x14ac:dyDescent="0.3">
      <c r="A9" t="s">
        <v>19</v>
      </c>
      <c r="B9" t="s">
        <v>29</v>
      </c>
      <c r="C9" t="str">
        <f>VLOOKUP(B9,'Contestant Points'!$A$2:$B$32,2,FALSE)</f>
        <v>Eliminated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>VLOOKUP(B9,'Contestant Points'!$A$2:$U$32,21,FALSE)</f>
        <v>50</v>
      </c>
      <c r="I9">
        <f>VLOOKUP(B9,'Contestant Points'!$A$2:$V$32,22,FALSE)</f>
        <v>0</v>
      </c>
      <c r="J9">
        <f>VLOOKUP(B9,'Contestant Points'!$A$2:$W$32,23,FALSE)</f>
        <v>0</v>
      </c>
      <c r="K9">
        <f>VLOOKUP(B9,'Contestant Points'!$A$2:$X$32,24,FALSE)</f>
        <v>0</v>
      </c>
      <c r="L9">
        <f>VLOOKUP(B9,'Contestant Points'!$A$2:$Y$32,25,FALSE)</f>
        <v>0</v>
      </c>
      <c r="M9">
        <f>VLOOKUP(B9,'Contestant Points'!$A$2:$Z$32,26,FALSE)</f>
        <v>5</v>
      </c>
      <c r="N9">
        <f>VLOOKUP(B9,'Contestant Points'!$A$2:$AA$32,27,FALSE)</f>
        <v>0</v>
      </c>
      <c r="O9">
        <f t="shared" si="0"/>
        <v>210</v>
      </c>
      <c r="P9" t="str">
        <f>VLOOKUP(B9,'Contestant Points'!$A$2:$J$32,10,FALSE)</f>
        <v>2% of people have chosen this contestant</v>
      </c>
      <c r="Q9">
        <f>VLOOKUP(B9,'Contestant Points'!$A$2:$D$32,4,FALSE)</f>
        <v>28</v>
      </c>
      <c r="R9" t="str">
        <f>VLOOKUP(B9,'Contestant Points'!$A$2:$E$32,5,FALSE)</f>
        <v>Prosecuting Attorney</v>
      </c>
      <c r="S9" t="str">
        <f>VLOOKUP(B9,'Contestant Points'!$A$2:$F$32,6,FALSE)</f>
        <v>6'3"</v>
      </c>
      <c r="T9" t="str">
        <f>VLOOKUP(B9,'Contestant Points'!$A$2:$G$32,7,FALSE)</f>
        <v>African American</v>
      </c>
    </row>
    <row r="10" spans="1:20" x14ac:dyDescent="0.3">
      <c r="A10" t="s">
        <v>115</v>
      </c>
      <c r="B10" t="s">
        <v>8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>VLOOKUP(B10,'Contestant Points'!$A$2:$U$32,21,FALSE)</f>
        <v>35</v>
      </c>
      <c r="I10">
        <f>VLOOKUP(B10,'Contestant Points'!$A$2:$V$32,22,FALSE)</f>
        <v>0</v>
      </c>
      <c r="J10">
        <f>VLOOKUP(B10,'Contestant Points'!$A$2:$W$32,23,FALSE)</f>
        <v>0</v>
      </c>
      <c r="K10">
        <f>VLOOKUP(B10,'Contestant Points'!$A$2:$X$32,24,FALSE)</f>
        <v>0</v>
      </c>
      <c r="L10">
        <f>VLOOKUP(B10,'Contestant Points'!$A$2:$Y$32,25,FALSE)</f>
        <v>0</v>
      </c>
      <c r="M10">
        <f>VLOOKUP(B10,'Contestant Points'!$A$2:$Z$32,26,FALSE)</f>
        <v>5</v>
      </c>
      <c r="N10">
        <f>VLOOKUP(B10,'Contestant Points'!$A$2:$AA$32,27,FALSE)</f>
        <v>0</v>
      </c>
      <c r="O10">
        <f t="shared" si="0"/>
        <v>195</v>
      </c>
      <c r="P10" t="str">
        <f>VLOOKUP(B10,'Contestant Points'!$A$2:$J$32,10,FALSE)</f>
        <v>7% of people have chosen this contestant</v>
      </c>
      <c r="Q10">
        <f>VLOOKUP(B10,'Contestant Points'!$A$2:$D$32,4,FALSE)</f>
        <v>26</v>
      </c>
      <c r="R10" t="str">
        <f>VLOOKUP(B10,'Contestant Points'!$A$2:$E$32,5,FALSE)</f>
        <v>Education Software Manager</v>
      </c>
      <c r="S10" t="str">
        <f>VLOOKUP(B10,'Contestant Points'!$A$2:$F$32,6,FALSE)</f>
        <v>6'3"</v>
      </c>
      <c r="T10" t="str">
        <f>VLOOKUP(B10,'Contestant Points'!$A$2:$G$32,7,FALSE)</f>
        <v>African American</v>
      </c>
    </row>
    <row r="11" spans="1:20" x14ac:dyDescent="0.3">
      <c r="A11" t="s">
        <v>115</v>
      </c>
      <c r="B11" t="s">
        <v>6</v>
      </c>
      <c r="C11" t="str">
        <f>VLOOKUP(B11,'Contestant Points'!$A$2:$B$32,2,FALSE)</f>
        <v>Winner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>VLOOKUP(B11,'Contestant Points'!$A$2:$U$32,21,FALSE)</f>
        <v>110</v>
      </c>
      <c r="I11">
        <f>VLOOKUP(B11,'Contestant Points'!$A$2:$V$32,22,FALSE)</f>
        <v>90</v>
      </c>
      <c r="J11">
        <f>VLOOKUP(B11,'Contestant Points'!$A$2:$W$32,23,FALSE)</f>
        <v>80</v>
      </c>
      <c r="K11">
        <f>VLOOKUP(B11,'Contestant Points'!$A$2:$X$32,24,FALSE)</f>
        <v>130</v>
      </c>
      <c r="L11">
        <f>VLOOKUP(B11,'Contestant Points'!$A$2:$Y$32,25,FALSE)</f>
        <v>60</v>
      </c>
      <c r="M11">
        <f>VLOOKUP(B11,'Contestant Points'!$A$2:$Z$32,26,FALSE)</f>
        <v>0</v>
      </c>
      <c r="N11">
        <f>VLOOKUP(B11,'Contestant Points'!$A$2:$AA$32,27,FALSE)</f>
        <v>410</v>
      </c>
      <c r="O11">
        <f t="shared" si="0"/>
        <v>1065</v>
      </c>
      <c r="P11" t="str">
        <f>VLOOKUP(B11,'Contestant Points'!$A$2:$J$32,10,FALSE)</f>
        <v>11% of people have chosen this contestant</v>
      </c>
      <c r="Q11">
        <f>VLOOKUP(B11,'Contestant Points'!$A$2:$D$32,4,FALSE)</f>
        <v>37</v>
      </c>
      <c r="R11" t="str">
        <f>VLOOKUP(B11,'Contestant Points'!$A$2:$E$32,5,FALSE)</f>
        <v>Chiropractor</v>
      </c>
      <c r="S11" t="str">
        <f>VLOOKUP(B11,'Contestant Points'!$A$2:$F$32,6,FALSE)</f>
        <v>6'2"</v>
      </c>
      <c r="T11" t="str">
        <f>VLOOKUP(B11,'Contestant Points'!$A$2:$G$32,7,FALSE)</f>
        <v>Caucasian</v>
      </c>
    </row>
    <row r="12" spans="1:20" x14ac:dyDescent="0.3">
      <c r="A12" t="s">
        <v>115</v>
      </c>
      <c r="B12" t="s">
        <v>14</v>
      </c>
      <c r="C12" t="str">
        <f>VLOOKUP(B12,'Contestant Points'!$A$2:$B$32,2,FALSE)</f>
        <v>Eliminated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>VLOOKUP(B12,'Contestant Points'!$A$2:$U$32,21,FALSE)</f>
        <v>50</v>
      </c>
      <c r="I12">
        <f>VLOOKUP(B12,'Contestant Points'!$A$2:$V$32,22,FALSE)</f>
        <v>115</v>
      </c>
      <c r="J12">
        <f>VLOOKUP(B12,'Contestant Points'!$A$2:$W$32,23,FALSE)</f>
        <v>90</v>
      </c>
      <c r="K12">
        <f>VLOOKUP(B12,'Contestant Points'!$A$2:$X$32,24,FALSE)</f>
        <v>95</v>
      </c>
      <c r="L12">
        <f>VLOOKUP(B12,'Contestant Points'!$A$2:$Y$32,25,FALSE)</f>
        <v>70</v>
      </c>
      <c r="M12">
        <f>VLOOKUP(B12,'Contestant Points'!$A$2:$Z$32,26,FALSE)</f>
        <v>0</v>
      </c>
      <c r="N12">
        <f>VLOOKUP(B12,'Contestant Points'!$A$2:$AA$32,27,FALSE)</f>
        <v>265</v>
      </c>
      <c r="O12">
        <f t="shared" si="0"/>
        <v>895</v>
      </c>
      <c r="P12" t="str">
        <f>VLOOKUP(B12,'Contestant Points'!$A$2:$J$32,10,FALSE)</f>
        <v>9% of people have chosen this contestant</v>
      </c>
      <c r="Q12">
        <f>VLOOKUP(B12,'Contestant Points'!$A$2:$D$32,4,FALSE)</f>
        <v>31</v>
      </c>
      <c r="R12" t="str">
        <f>VLOOKUP(B12,'Contestant Points'!$A$2:$E$32,5,FALSE)</f>
        <v>Business Owner</v>
      </c>
      <c r="S12" t="str">
        <f>VLOOKUP(B12,'Contestant Points'!$A$2:$F$32,6,FALSE)</f>
        <v>6'3"</v>
      </c>
      <c r="T12" t="str">
        <f>VLOOKUP(B12,'Contestant Points'!$A$2:$G$32,7,FALSE)</f>
        <v>Caucasian</v>
      </c>
    </row>
    <row r="13" spans="1:20" x14ac:dyDescent="0.3">
      <c r="A13" t="s">
        <v>115</v>
      </c>
      <c r="B13" t="s">
        <v>10</v>
      </c>
      <c r="C13" t="str">
        <f>VLOOKUP(B13,'Contestant Points'!$A$2:$B$32,2,FALSE)</f>
        <v>Eliminated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>VLOOKUP(B13,'Contestant Points'!$A$2:$U$32,21,FALSE)</f>
        <v>45</v>
      </c>
      <c r="I13">
        <f>VLOOKUP(B13,'Contestant Points'!$A$2:$V$32,22,FALSE)</f>
        <v>125</v>
      </c>
      <c r="J13">
        <f>VLOOKUP(B13,'Contestant Points'!$A$2:$W$32,23,FALSE)</f>
        <v>75</v>
      </c>
      <c r="K13">
        <f>VLOOKUP(B13,'Contestant Points'!$A$2:$X$32,24,FALSE)</f>
        <v>95</v>
      </c>
      <c r="L13">
        <f>VLOOKUP(B13,'Contestant Points'!$A$2:$Y$32,25,FALSE)</f>
        <v>160</v>
      </c>
      <c r="M13">
        <f>VLOOKUP(B13,'Contestant Points'!$A$2:$Z$32,26,FALSE)</f>
        <v>5</v>
      </c>
      <c r="N13">
        <f>VLOOKUP(B13,'Contestant Points'!$A$2:$AA$32,27,FALSE)</f>
        <v>90</v>
      </c>
      <c r="O13">
        <f t="shared" si="0"/>
        <v>790</v>
      </c>
      <c r="P13" t="str">
        <f>VLOOKUP(B13,'Contestant Points'!$A$2:$J$32,10,FALSE)</f>
        <v>7% of people have chosen this contestant</v>
      </c>
      <c r="Q13">
        <f>VLOOKUP(B13,'Contestant Points'!$A$2:$D$32,4,FALSE)</f>
        <v>29</v>
      </c>
      <c r="R13" t="str">
        <f>VLOOKUP(B13,'Contestant Points'!$A$2:$E$32,5,FALSE)</f>
        <v>Personal Trainer</v>
      </c>
      <c r="S13" t="str">
        <f>VLOOKUP(B13,'Contestant Points'!$A$2:$F$32,6,FALSE)</f>
        <v>6'2"</v>
      </c>
      <c r="T13" t="str">
        <f>VLOOKUP(B13,'Contestant Points'!$A$2:$G$32,7,FALSE)</f>
        <v>African American</v>
      </c>
    </row>
    <row r="14" spans="1:20" x14ac:dyDescent="0.3">
      <c r="A14" t="s">
        <v>30</v>
      </c>
      <c r="B14" t="s">
        <v>3</v>
      </c>
      <c r="C14" t="str">
        <f>VLOOKUP(B14,'Contestant Points'!$A$2:$B$32,2,FALSE)</f>
        <v>Eliminated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>VLOOKUP(B14,'Contestant Points'!$A$2:$U$32,21,FALSE)</f>
        <v>35</v>
      </c>
      <c r="I14">
        <f>VLOOKUP(B14,'Contestant Points'!$A$2:$V$32,22,FALSE)</f>
        <v>0</v>
      </c>
      <c r="J14">
        <f>VLOOKUP(B14,'Contestant Points'!$A$2:$W$32,23,FALSE)</f>
        <v>0</v>
      </c>
      <c r="K14">
        <f>VLOOKUP(B14,'Contestant Points'!$A$2:$X$32,24,FALSE)</f>
        <v>0</v>
      </c>
      <c r="L14">
        <f>VLOOKUP(B14,'Contestant Points'!$A$2:$Y$32,25,FALSE)</f>
        <v>0</v>
      </c>
      <c r="M14">
        <f>VLOOKUP(B14,'Contestant Points'!$A$2:$Z$32,26,FALSE)</f>
        <v>0</v>
      </c>
      <c r="N14">
        <f>VLOOKUP(B14,'Contestant Points'!$A$2:$AA$32,27,FALSE)</f>
        <v>0</v>
      </c>
      <c r="O14">
        <f t="shared" si="0"/>
        <v>180</v>
      </c>
      <c r="P14" t="str">
        <f>VLOOKUP(B14,'Contestant Points'!$A$2:$J$32,10,FALSE)</f>
        <v>2% of people have chosen this contestant</v>
      </c>
      <c r="Q14">
        <f>VLOOKUP(B14,'Contestant Points'!$A$2:$D$32,4,FALSE)</f>
        <v>32</v>
      </c>
      <c r="R14" t="str">
        <f>VLOOKUP(B14,'Contestant Points'!$A$2:$E$32,5,FALSE)</f>
        <v>Attorney</v>
      </c>
      <c r="S14" t="str">
        <f>VLOOKUP(B14,'Contestant Points'!$A$2:$F$32,6,FALSE)</f>
        <v>5'11"</v>
      </c>
      <c r="T14" t="str">
        <f>VLOOKUP(B14,'Contestant Points'!$A$2:$G$32,7,FALSE)</f>
        <v>Caucasian</v>
      </c>
    </row>
    <row r="15" spans="1:20" x14ac:dyDescent="0.3">
      <c r="A15" t="s">
        <v>30</v>
      </c>
      <c r="B15" t="s">
        <v>6</v>
      </c>
      <c r="C15" t="str">
        <f>VLOOKUP(B15,'Contestant Points'!$A$2:$B$32,2,FALSE)</f>
        <v>Winner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>
        <f>VLOOKUP(B15,'Contestant Points'!$A$2:$X$32,24,FALSE)</f>
        <v>130</v>
      </c>
      <c r="L15">
        <f>VLOOKUP(B15,'Contestant Points'!$A$2:$Y$32,25,FALSE)</f>
        <v>60</v>
      </c>
      <c r="M15">
        <f>VLOOKUP(B15,'Contestant Points'!$A$2:$Z$32,26,FALSE)</f>
        <v>0</v>
      </c>
      <c r="N15">
        <f>VLOOKUP(B15,'Contestant Points'!$A$2:$AA$32,27,FALSE)</f>
        <v>410</v>
      </c>
      <c r="O15">
        <f t="shared" si="0"/>
        <v>1065</v>
      </c>
      <c r="P15" t="str">
        <f>VLOOKUP(B15,'Contestant Points'!$A$2:$J$32,10,FALSE)</f>
        <v>11% of people have chosen this contestant</v>
      </c>
      <c r="Q15">
        <f>VLOOKUP(B15,'Contestant Points'!$A$2:$D$32,4,FALSE)</f>
        <v>37</v>
      </c>
      <c r="R15" t="str">
        <f>VLOOKUP(B15,'Contestant Points'!$A$2:$E$32,5,FALSE)</f>
        <v>Chiropractor</v>
      </c>
      <c r="S15" t="str">
        <f>VLOOKUP(B15,'Contestant Points'!$A$2:$F$32,6,FALSE)</f>
        <v>6'2"</v>
      </c>
      <c r="T15" t="str">
        <f>VLOOKUP(B15,'Contestant Points'!$A$2:$G$32,7,FALSE)</f>
        <v>Caucasian</v>
      </c>
    </row>
    <row r="16" spans="1:20" x14ac:dyDescent="0.3">
      <c r="A16" t="s">
        <v>30</v>
      </c>
      <c r="B16" t="s">
        <v>14</v>
      </c>
      <c r="C16" t="str">
        <f>VLOOKUP(B16,'Contestant Points'!$A$2:$B$32,2,FALSE)</f>
        <v>Eliminated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>VLOOKUP(B16,'Contestant Points'!$A$2:$U$32,21,FALSE)</f>
        <v>50</v>
      </c>
      <c r="I16">
        <f>VLOOKUP(B16,'Contestant Points'!$A$2:$V$32,22,FALSE)</f>
        <v>115</v>
      </c>
      <c r="J16">
        <f>VLOOKUP(B16,'Contestant Points'!$A$2:$W$32,23,FALSE)</f>
        <v>90</v>
      </c>
      <c r="K16">
        <f>VLOOKUP(B16,'Contestant Points'!$A$2:$X$32,24,FALSE)</f>
        <v>95</v>
      </c>
      <c r="L16">
        <f>VLOOKUP(B16,'Contestant Points'!$A$2:$Y$32,25,FALSE)</f>
        <v>70</v>
      </c>
      <c r="M16">
        <f>VLOOKUP(B16,'Contestant Points'!$A$2:$Z$32,26,FALSE)</f>
        <v>0</v>
      </c>
      <c r="N16">
        <f>VLOOKUP(B16,'Contestant Points'!$A$2:$AA$32,27,FALSE)</f>
        <v>265</v>
      </c>
      <c r="O16">
        <f t="shared" si="0"/>
        <v>895</v>
      </c>
      <c r="P16" t="str">
        <f>VLOOKUP(B16,'Contestant Points'!$A$2:$J$32,10,FALSE)</f>
        <v>9% of people have chosen this contestant</v>
      </c>
      <c r="Q16">
        <f>VLOOKUP(B16,'Contestant Points'!$A$2:$D$32,4,FALSE)</f>
        <v>31</v>
      </c>
      <c r="R16" t="str">
        <f>VLOOKUP(B16,'Contestant Points'!$A$2:$E$32,5,FALSE)</f>
        <v>Business Owner</v>
      </c>
      <c r="S16" t="str">
        <f>VLOOKUP(B16,'Contestant Points'!$A$2:$F$32,6,FALSE)</f>
        <v>6'3"</v>
      </c>
      <c r="T16" t="str">
        <f>VLOOKUP(B16,'Contestant Points'!$A$2:$G$32,7,FALSE)</f>
        <v>Caucasian</v>
      </c>
    </row>
    <row r="17" spans="1:20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>
        <f>VLOOKUP(B17,'Contestant Points'!$A$2:$X$32,24,FALSE)</f>
        <v>0</v>
      </c>
      <c r="L17">
        <f>VLOOKUP(B17,'Contestant Points'!$A$2:$Y$32,25,FALSE)</f>
        <v>0</v>
      </c>
      <c r="M17">
        <f>VLOOKUP(B17,'Contestant Points'!$A$2:$Z$32,26,FALSE)</f>
        <v>5</v>
      </c>
      <c r="N17">
        <f>VLOOKUP(B17,'Contestant Points'!$A$2:$AA$32,27,FALSE)</f>
        <v>0</v>
      </c>
      <c r="O17">
        <f t="shared" si="0"/>
        <v>125</v>
      </c>
      <c r="P17" t="str">
        <f>VLOOKUP(B17,'Contestant Points'!$A$2:$J$32,10,FALSE)</f>
        <v>11% of people have chosen this contestant</v>
      </c>
      <c r="Q17">
        <f>VLOOKUP(B17,'Contestant Points'!$A$2:$D$32,4,FALSE)</f>
        <v>30</v>
      </c>
      <c r="R17" t="str">
        <f>VLOOKUP(B17,'Contestant Points'!$A$2:$E$32,5,FALSE)</f>
        <v>Executive Recruiter</v>
      </c>
      <c r="S17" t="str">
        <f>VLOOKUP(B17,'Contestant Points'!$A$2:$F$32,6,FALSE)</f>
        <v>6'4"</v>
      </c>
      <c r="T17" t="str">
        <f>VLOOKUP(B17,'Contestant Points'!$A$2:$G$32,7,FALSE)</f>
        <v>African American</v>
      </c>
    </row>
    <row r="18" spans="1:20" x14ac:dyDescent="0.3">
      <c r="A18" t="s">
        <v>31</v>
      </c>
      <c r="B18" t="s">
        <v>29</v>
      </c>
      <c r="C18" t="str">
        <f>VLOOKUP(B18,'Contestant Points'!$A$2:$B$32,2,FALSE)</f>
        <v>Eliminated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>VLOOKUP(B18,'Contestant Points'!$A$2:$U$32,21,FALSE)</f>
        <v>50</v>
      </c>
      <c r="I18">
        <f>VLOOKUP(B18,'Contestant Points'!$A$2:$V$32,22,FALSE)</f>
        <v>0</v>
      </c>
      <c r="J18">
        <f>VLOOKUP(B18,'Contestant Points'!$A$2:$W$32,23,FALSE)</f>
        <v>0</v>
      </c>
      <c r="K18">
        <f>VLOOKUP(B18,'Contestant Points'!$A$2:$X$32,24,FALSE)</f>
        <v>0</v>
      </c>
      <c r="L18">
        <f>VLOOKUP(B18,'Contestant Points'!$A$2:$Y$32,25,FALSE)</f>
        <v>0</v>
      </c>
      <c r="M18">
        <f>VLOOKUP(B18,'Contestant Points'!$A$2:$Z$32,26,FALSE)</f>
        <v>5</v>
      </c>
      <c r="N18">
        <f>VLOOKUP(B18,'Contestant Points'!$A$2:$AA$32,27,FALSE)</f>
        <v>0</v>
      </c>
      <c r="O18">
        <f t="shared" si="0"/>
        <v>210</v>
      </c>
      <c r="P18" t="str">
        <f>VLOOKUP(B18,'Contestant Points'!$A$2:$J$32,10,FALSE)</f>
        <v>2% of people have chosen this contestant</v>
      </c>
      <c r="Q18">
        <f>VLOOKUP(B18,'Contestant Points'!$A$2:$D$32,4,FALSE)</f>
        <v>28</v>
      </c>
      <c r="R18" t="str">
        <f>VLOOKUP(B18,'Contestant Points'!$A$2:$E$32,5,FALSE)</f>
        <v>Prosecuting Attorney</v>
      </c>
      <c r="S18" t="str">
        <f>VLOOKUP(B18,'Contestant Points'!$A$2:$F$32,6,FALSE)</f>
        <v>6'3"</v>
      </c>
      <c r="T18" t="str">
        <f>VLOOKUP(B18,'Contestant Points'!$A$2:$G$32,7,FALSE)</f>
        <v>African American</v>
      </c>
    </row>
    <row r="19" spans="1:20" x14ac:dyDescent="0.3">
      <c r="A19" t="s">
        <v>31</v>
      </c>
      <c r="B19" t="s">
        <v>15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>VLOOKUP(B19,'Contestant Points'!$A$2:$U$32,21,FALSE)</f>
        <v>115</v>
      </c>
      <c r="I19">
        <f>VLOOKUP(B19,'Contestant Points'!$A$2:$V$32,22,FALSE)</f>
        <v>180</v>
      </c>
      <c r="J19">
        <f>VLOOKUP(B19,'Contestant Points'!$A$2:$W$32,23,FALSE)</f>
        <v>0</v>
      </c>
      <c r="K19">
        <f>VLOOKUP(B19,'Contestant Points'!$A$2:$X$32,24,FALSE)</f>
        <v>0</v>
      </c>
      <c r="L19">
        <f>VLOOKUP(B19,'Contestant Points'!$A$2:$Y$32,25,FALSE)</f>
        <v>0</v>
      </c>
      <c r="M19">
        <f>VLOOKUP(B19,'Contestant Points'!$A$2:$Z$32,26,FALSE)</f>
        <v>35</v>
      </c>
      <c r="N19">
        <f>VLOOKUP(B19,'Contestant Points'!$A$2:$AA$32,27,FALSE)</f>
        <v>0</v>
      </c>
      <c r="O19">
        <f t="shared" si="0"/>
        <v>530</v>
      </c>
      <c r="P19" t="str">
        <f>VLOOKUP(B19,'Contestant Points'!$A$2:$J$32,10,FALSE)</f>
        <v>7% of people have chosen this contestant</v>
      </c>
      <c r="Q19">
        <f>VLOOKUP(B19,'Contestant Points'!$A$2:$D$32,4,FALSE)</f>
        <v>35</v>
      </c>
      <c r="R19" t="str">
        <f>VLOOKUP(B19,'Contestant Points'!$A$2:$E$32,5,FALSE)</f>
        <v>Professional Wrestler</v>
      </c>
      <c r="S19" t="str">
        <f>VLOOKUP(B19,'Contestant Points'!$A$2:$F$32,6,FALSE)</f>
        <v>6'</v>
      </c>
      <c r="T19" t="str">
        <f>VLOOKUP(B19,'Contestant Points'!$A$2:$G$32,7,FALSE)</f>
        <v>African American</v>
      </c>
    </row>
    <row r="20" spans="1:20" x14ac:dyDescent="0.3">
      <c r="A20" t="s">
        <v>31</v>
      </c>
      <c r="B20" t="s">
        <v>3</v>
      </c>
      <c r="C20" t="str">
        <f>VLOOKUP(B20,'Contestant Points'!$A$2:$B$32,2,FALSE)</f>
        <v>Eliminated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>
        <f>VLOOKUP(B20,'Contestant Points'!$A$2:$X$32,24,FALSE)</f>
        <v>0</v>
      </c>
      <c r="L20">
        <f>VLOOKUP(B20,'Contestant Points'!$A$2:$Y$32,25,FALSE)</f>
        <v>0</v>
      </c>
      <c r="M20">
        <f>VLOOKUP(B20,'Contestant Points'!$A$2:$Z$32,26,FALSE)</f>
        <v>0</v>
      </c>
      <c r="N20">
        <f>VLOOKUP(B20,'Contestant Points'!$A$2:$AA$32,27,FALSE)</f>
        <v>0</v>
      </c>
      <c r="O20">
        <f t="shared" si="0"/>
        <v>180</v>
      </c>
      <c r="P20" t="str">
        <f>VLOOKUP(B20,'Contestant Points'!$A$2:$J$32,10,FALSE)</f>
        <v>2% of people have chosen this contestant</v>
      </c>
      <c r="Q20">
        <f>VLOOKUP(B20,'Contestant Points'!$A$2:$D$32,4,FALSE)</f>
        <v>32</v>
      </c>
      <c r="R20" t="str">
        <f>VLOOKUP(B20,'Contestant Points'!$A$2:$E$32,5,FALSE)</f>
        <v>Attorney</v>
      </c>
      <c r="S20" t="str">
        <f>VLOOKUP(B20,'Contestant Points'!$A$2:$F$32,6,FALSE)</f>
        <v>5'11"</v>
      </c>
      <c r="T20" t="str">
        <f>VLOOKUP(B20,'Contestant Points'!$A$2:$G$32,7,FALSE)</f>
        <v>Caucasian</v>
      </c>
    </row>
    <row r="21" spans="1:20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>VLOOKUP(B21,'Contestant Points'!$A$2:$X$32,24,FALSE)</f>
        <v>0</v>
      </c>
      <c r="L21">
        <f>VLOOKUP(B21,'Contestant Points'!$A$2:$Y$32,25,FALSE)</f>
        <v>0</v>
      </c>
      <c r="M21">
        <f>VLOOKUP(B21,'Contestant Points'!$A$2:$Z$32,26,FALSE)</f>
        <v>5</v>
      </c>
      <c r="N21">
        <f>VLOOKUP(B21,'Contestant Points'!$A$2:$AA$32,27,FALSE)</f>
        <v>0</v>
      </c>
      <c r="O21">
        <f t="shared" si="0"/>
        <v>125</v>
      </c>
      <c r="P21" t="str">
        <f>VLOOKUP(B21,'Contestant Points'!$A$2:$J$32,10,FALSE)</f>
        <v>11% of people have chosen this contestant</v>
      </c>
      <c r="Q21">
        <f>VLOOKUP(B21,'Contestant Points'!$A$2:$D$32,4,FALSE)</f>
        <v>30</v>
      </c>
      <c r="R21" t="str">
        <f>VLOOKUP(B21,'Contestant Points'!$A$2:$E$32,5,FALSE)</f>
        <v>Executive Recruiter</v>
      </c>
      <c r="S21" t="str">
        <f>VLOOKUP(B21,'Contestant Points'!$A$2:$F$32,6,FALSE)</f>
        <v>6'4"</v>
      </c>
      <c r="T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O2" sqref="O2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20" max="20" width="15" bestFit="1" customWidth="1"/>
  </cols>
  <sheetData>
    <row r="1" spans="1:20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116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33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109</v>
      </c>
    </row>
    <row r="2" spans="1:20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Points'!$A$2:$AB$32,19,FALSE)</f>
        <v>0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VLOOKUP(B2,'Contestant Points'!$A$2:$X$32,24,FALSE)</f>
        <v>0</v>
      </c>
      <c r="L2">
        <f>VLOOKUP(B2,'Contestant Points'!$A$2:$Y$32,25,FALSE)</f>
        <v>0</v>
      </c>
      <c r="M2">
        <f>VLOOKUP(B2,'Contestant Points'!$A$2:$Z$32,26,FALSE)</f>
        <v>0</v>
      </c>
      <c r="N2">
        <f>VLOOKUP(B2,'Contestant Points'!$A$2:$AA$32,27,FALSE)</f>
        <v>0</v>
      </c>
      <c r="O2">
        <f>SUM(D2:N2)</f>
        <v>5</v>
      </c>
      <c r="P2" t="str">
        <f>VLOOKUP(B2,'Contestant Points'!$A$2:$J$32,10,FALSE)</f>
        <v>4% of people have chosen this contestant</v>
      </c>
      <c r="Q2">
        <f>VLOOKUP(B2,'Contestant Points'!$A$2:$D$32,4,FALSE)</f>
        <v>26</v>
      </c>
      <c r="R2" t="str">
        <f>VLOOKUP(B2,'Contestant Points'!$A$2:$E$32,5,FALSE)</f>
        <v>Former Professional Basketball Player</v>
      </c>
      <c r="S2" t="str">
        <f>VLOOKUP(B2,'Contestant Points'!$A$2:$F$32,6,FALSE)</f>
        <v>6'</v>
      </c>
      <c r="T2" t="str">
        <f>VLOOKUP(B2,'Contestant Points'!$A$2:$G$32,7,FALSE)</f>
        <v>African American</v>
      </c>
    </row>
    <row r="3" spans="1:20" x14ac:dyDescent="0.3">
      <c r="A3" t="s">
        <v>34</v>
      </c>
      <c r="B3" t="s">
        <v>3</v>
      </c>
      <c r="C3" t="str">
        <f>VLOOKUP(B3,'Contestant Points'!$A$2:$B$32,2,FALSE)</f>
        <v>Eliminated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Points'!$A$2:$AB$32,19,FALSE)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>
        <f>VLOOKUP(B3,'Contestant Points'!$A$2:$X$32,24,FALSE)</f>
        <v>0</v>
      </c>
      <c r="L3">
        <f>VLOOKUP(B3,'Contestant Points'!$A$2:$Y$32,25,FALSE)</f>
        <v>0</v>
      </c>
      <c r="M3">
        <f>VLOOKUP(B3,'Contestant Points'!$A$2:$Z$32,26,FALSE)</f>
        <v>0</v>
      </c>
      <c r="N3">
        <f>VLOOKUP(B3,'Contestant Points'!$A$2:$AA$32,27,FALSE)</f>
        <v>0</v>
      </c>
      <c r="O3">
        <f t="shared" ref="O3:O64" si="0">SUM(D3:N3)</f>
        <v>180</v>
      </c>
      <c r="P3" t="str">
        <f>VLOOKUP(B3,'Contestant Points'!$A$2:$J$32,10,FALSE)</f>
        <v>2% of people have chosen this contestant</v>
      </c>
      <c r="Q3">
        <f>VLOOKUP(B3,'Contestant Points'!$A$2:$D$32,4,FALSE)</f>
        <v>32</v>
      </c>
      <c r="R3" t="str">
        <f>VLOOKUP(B3,'Contestant Points'!$A$2:$E$32,5,FALSE)</f>
        <v>Attorney</v>
      </c>
      <c r="S3" t="str">
        <f>VLOOKUP(B3,'Contestant Points'!$A$2:$F$32,6,FALSE)</f>
        <v>5'11"</v>
      </c>
      <c r="T3" t="str">
        <f>VLOOKUP(B3,'Contestant Points'!$A$2:$G$32,7,FALSE)</f>
        <v>Caucasian</v>
      </c>
    </row>
    <row r="4" spans="1:20" x14ac:dyDescent="0.3">
      <c r="A4" t="s">
        <v>34</v>
      </c>
      <c r="B4" t="s">
        <v>10</v>
      </c>
      <c r="C4" t="str">
        <f>VLOOKUP(B4,'Contestant Points'!$A$2:$B$32,2,FALSE)</f>
        <v>Eliminated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Points'!$A$2:$AB$32,19,FALSE)</f>
        <v>105</v>
      </c>
      <c r="G4">
        <f>VLOOKUP(B4,'Contestant Points'!$A$2:$T$32,20,FALSE)</f>
        <v>35</v>
      </c>
      <c r="H4">
        <f>VLOOKUP(B4,'Contestant Points'!$A$2:$U$32,21,FALSE)</f>
        <v>45</v>
      </c>
      <c r="I4">
        <f>VLOOKUP(B4,'Contestant Points'!$A$2:$V$32,22,FALSE)</f>
        <v>125</v>
      </c>
      <c r="J4">
        <f>VLOOKUP(B4,'Contestant Points'!$A$2:$W$32,23,FALSE)</f>
        <v>75</v>
      </c>
      <c r="K4">
        <f>VLOOKUP(B4,'Contestant Points'!$A$2:$X$32,24,FALSE)</f>
        <v>95</v>
      </c>
      <c r="L4">
        <f>VLOOKUP(B4,'Contestant Points'!$A$2:$Y$32,25,FALSE)</f>
        <v>160</v>
      </c>
      <c r="M4">
        <f>VLOOKUP(B4,'Contestant Points'!$A$2:$Z$32,26,FALSE)</f>
        <v>5</v>
      </c>
      <c r="N4">
        <f>VLOOKUP(B4,'Contestant Points'!$A$2:$AA$32,27,FALSE)</f>
        <v>90</v>
      </c>
      <c r="O4">
        <f t="shared" si="0"/>
        <v>790</v>
      </c>
      <c r="P4" t="str">
        <f>VLOOKUP(B4,'Contestant Points'!$A$2:$J$32,10,FALSE)</f>
        <v>7% of people have chosen this contestant</v>
      </c>
      <c r="Q4">
        <f>VLOOKUP(B4,'Contestant Points'!$A$2:$D$32,4,FALSE)</f>
        <v>29</v>
      </c>
      <c r="R4" t="str">
        <f>VLOOKUP(B4,'Contestant Points'!$A$2:$E$32,5,FALSE)</f>
        <v>Personal Trainer</v>
      </c>
      <c r="S4" t="str">
        <f>VLOOKUP(B4,'Contestant Points'!$A$2:$F$32,6,FALSE)</f>
        <v>6'2"</v>
      </c>
      <c r="T4" t="str">
        <f>VLOOKUP(B4,'Contestant Points'!$A$2:$G$32,7,FALSE)</f>
        <v>African American</v>
      </c>
    </row>
    <row r="5" spans="1:20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Points'!$A$2:$AB$32,19,FALSE)</f>
        <v>45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>
        <f>VLOOKUP(B5,'Contestant Points'!$A$2:$X$32,24,FALSE)</f>
        <v>0</v>
      </c>
      <c r="L5">
        <f>VLOOKUP(B5,'Contestant Points'!$A$2:$Y$32,25,FALSE)</f>
        <v>0</v>
      </c>
      <c r="M5">
        <f>VLOOKUP(B5,'Contestant Points'!$A$2:$Z$32,26,FALSE)</f>
        <v>0</v>
      </c>
      <c r="N5">
        <f>VLOOKUP(B5,'Contestant Points'!$A$2:$AA$32,27,FALSE)</f>
        <v>0</v>
      </c>
      <c r="O5">
        <f t="shared" si="0"/>
        <v>85</v>
      </c>
      <c r="P5" t="str">
        <f>VLOOKUP(B5,'Contestant Points'!$A$2:$J$32,10,FALSE)</f>
        <v>13% of people have chosen this contestant</v>
      </c>
      <c r="Q5">
        <f>VLOOKUP(B5,'Contestant Points'!$A$2:$D$32,4,FALSE)</f>
        <v>31</v>
      </c>
      <c r="R5" t="str">
        <f>VLOOKUP(B5,'Contestant Points'!$A$2:$E$32,5,FALSE)</f>
        <v>Senior Inventory Analyst</v>
      </c>
      <c r="S5" t="str">
        <f>VLOOKUP(B5,'Contestant Points'!$A$2:$F$32,6,FALSE)</f>
        <v>5'11"</v>
      </c>
      <c r="T5" t="str">
        <f>VLOOKUP(B5,'Contestant Points'!$A$2:$G$32,7,FALSE)</f>
        <v>African American</v>
      </c>
    </row>
    <row r="6" spans="1:20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Points'!$A$2:$AB$32,19,FALSE)</f>
        <v>0</v>
      </c>
      <c r="G6">
        <f>VLOOKUP(B6,'Contestant Points'!$A$2:$T$32,20,FALSE)</f>
        <v>0</v>
      </c>
      <c r="H6">
        <f>VLOOKUP(B6,'Contestant Points'!$A$2:$U$32,21,FALSE)</f>
        <v>0</v>
      </c>
      <c r="I6">
        <f>VLOOKUP(B6,'Contestant Points'!$A$2:$V$32,22,FALSE)</f>
        <v>0</v>
      </c>
      <c r="J6">
        <f>VLOOKUP(B6,'Contestant Points'!$A$2:$W$32,23,FALSE)</f>
        <v>0</v>
      </c>
      <c r="K6">
        <f>VLOOKUP(B6,'Contestant Points'!$A$2:$X$32,24,FALSE)</f>
        <v>0</v>
      </c>
      <c r="L6">
        <f>VLOOKUP(B6,'Contestant Points'!$A$2:$Y$32,25,FALSE)</f>
        <v>0</v>
      </c>
      <c r="M6">
        <f>VLOOKUP(B6,'Contestant Points'!$A$2:$Z$32,26,FALSE)</f>
        <v>5</v>
      </c>
      <c r="N6">
        <f>VLOOKUP(B6,'Contestant Points'!$A$2:$AA$32,27,FALSE)</f>
        <v>0</v>
      </c>
      <c r="O6">
        <f t="shared" si="0"/>
        <v>125</v>
      </c>
      <c r="P6" t="str">
        <f>VLOOKUP(B6,'Contestant Points'!$A$2:$J$32,10,FALSE)</f>
        <v>11% of people have chosen this contestant</v>
      </c>
      <c r="Q6">
        <f>VLOOKUP(B6,'Contestant Points'!$A$2:$D$32,4,FALSE)</f>
        <v>30</v>
      </c>
      <c r="R6" t="str">
        <f>VLOOKUP(B6,'Contestant Points'!$A$2:$E$32,5,FALSE)</f>
        <v>Executive Recruiter</v>
      </c>
      <c r="S6" t="str">
        <f>VLOOKUP(B6,'Contestant Points'!$A$2:$F$32,6,FALSE)</f>
        <v>6'4"</v>
      </c>
      <c r="T6" t="str">
        <f>VLOOKUP(B6,'Contestant Points'!$A$2:$G$32,7,FALSE)</f>
        <v>African American</v>
      </c>
    </row>
    <row r="7" spans="1:20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Points'!$A$2:$AB$32,19,FALSE)</f>
        <v>0</v>
      </c>
      <c r="G7">
        <f>VLOOKUP(B7,'Contestant Points'!$A$2:$T$32,20,FALSE)</f>
        <v>0</v>
      </c>
      <c r="H7">
        <f>VLOOKUP(B7,'Contestant Points'!$A$2:$U$32,21,FALSE)</f>
        <v>0</v>
      </c>
      <c r="I7">
        <f>VLOOKUP(B7,'Contestant Points'!$A$2:$V$32,22,FALSE)</f>
        <v>0</v>
      </c>
      <c r="J7">
        <f>VLOOKUP(B7,'Contestant Points'!$A$2:$W$32,23,FALSE)</f>
        <v>0</v>
      </c>
      <c r="K7">
        <f>VLOOKUP(B7,'Contestant Points'!$A$2:$X$32,24,FALSE)</f>
        <v>0</v>
      </c>
      <c r="L7">
        <f>VLOOKUP(B7,'Contestant Points'!$A$2:$Y$32,25,FALSE)</f>
        <v>0</v>
      </c>
      <c r="M7">
        <f>VLOOKUP(B7,'Contestant Points'!$A$2:$Z$32,26,FALSE)</f>
        <v>0</v>
      </c>
      <c r="N7">
        <f>VLOOKUP(B7,'Contestant Points'!$A$2:$AA$32,27,FALSE)</f>
        <v>0</v>
      </c>
      <c r="O7">
        <f t="shared" si="0"/>
        <v>0</v>
      </c>
      <c r="P7" t="str">
        <f>VLOOKUP(B7,'Contestant Points'!$A$2:$J$32,10,FALSE)</f>
        <v>4% of people have chosen this contestant</v>
      </c>
      <c r="Q7">
        <f>VLOOKUP(B7,'Contestant Points'!$A$2:$D$32,4,FALSE)</f>
        <v>29</v>
      </c>
      <c r="R7" t="str">
        <f>VLOOKUP(B7,'Contestant Points'!$A$2:$E$32,5,FALSE)</f>
        <v>Marine Veteran</v>
      </c>
      <c r="S7" t="str">
        <f>VLOOKUP(B7,'Contestant Points'!$A$2:$F$32,6,FALSE)</f>
        <v>6'</v>
      </c>
      <c r="T7" t="str">
        <f>VLOOKUP(B7,'Contestant Points'!$A$2:$G$32,7,FALSE)</f>
        <v>Asian</v>
      </c>
    </row>
    <row r="8" spans="1:20" x14ac:dyDescent="0.3">
      <c r="A8" t="s">
        <v>35</v>
      </c>
      <c r="B8" t="s">
        <v>10</v>
      </c>
      <c r="C8" t="str">
        <f>VLOOKUP(B8,'Contestant Points'!$A$2:$B$32,2,FALSE)</f>
        <v>Eliminated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Points'!$A$2:$AB$32,19,FALSE)</f>
        <v>105</v>
      </c>
      <c r="G8">
        <f>VLOOKUP(B8,'Contestant Points'!$A$2:$T$32,20,FALSE)</f>
        <v>35</v>
      </c>
      <c r="H8">
        <f>VLOOKUP(B8,'Contestant Points'!$A$2:$U$32,21,FALSE)</f>
        <v>45</v>
      </c>
      <c r="I8">
        <f>VLOOKUP(B8,'Contestant Points'!$A$2:$V$32,22,FALSE)</f>
        <v>125</v>
      </c>
      <c r="J8">
        <f>VLOOKUP(B8,'Contestant Points'!$A$2:$W$32,23,FALSE)</f>
        <v>75</v>
      </c>
      <c r="K8">
        <f>VLOOKUP(B8,'Contestant Points'!$A$2:$X$32,24,FALSE)</f>
        <v>95</v>
      </c>
      <c r="L8">
        <f>VLOOKUP(B8,'Contestant Points'!$A$2:$Y$32,25,FALSE)</f>
        <v>160</v>
      </c>
      <c r="M8">
        <f>VLOOKUP(B8,'Contestant Points'!$A$2:$Z$32,26,FALSE)</f>
        <v>5</v>
      </c>
      <c r="N8">
        <f>VLOOKUP(B8,'Contestant Points'!$A$2:$AA$32,27,FALSE)</f>
        <v>90</v>
      </c>
      <c r="O8">
        <f t="shared" si="0"/>
        <v>790</v>
      </c>
      <c r="P8" t="str">
        <f>VLOOKUP(B8,'Contestant Points'!$A$2:$J$32,10,FALSE)</f>
        <v>7% of people have chosen this contestant</v>
      </c>
      <c r="Q8">
        <f>VLOOKUP(B8,'Contestant Points'!$A$2:$D$32,4,FALSE)</f>
        <v>29</v>
      </c>
      <c r="R8" t="str">
        <f>VLOOKUP(B8,'Contestant Points'!$A$2:$E$32,5,FALSE)</f>
        <v>Personal Trainer</v>
      </c>
      <c r="S8" t="str">
        <f>VLOOKUP(B8,'Contestant Points'!$A$2:$F$32,6,FALSE)</f>
        <v>6'2"</v>
      </c>
      <c r="T8" t="str">
        <f>VLOOKUP(B8,'Contestant Points'!$A$2:$G$32,7,FALSE)</f>
        <v>African American</v>
      </c>
    </row>
    <row r="9" spans="1:20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Points'!$A$2:$AB$32,19,FALSE)</f>
        <v>0</v>
      </c>
      <c r="G9">
        <f>VLOOKUP(B9,'Contestant Points'!$A$2:$T$32,20,FALSE)</f>
        <v>0</v>
      </c>
      <c r="H9">
        <f>VLOOKUP(B9,'Contestant Points'!$A$2:$U$32,21,FALSE)</f>
        <v>0</v>
      </c>
      <c r="I9">
        <f>VLOOKUP(B9,'Contestant Points'!$A$2:$V$32,22,FALSE)</f>
        <v>0</v>
      </c>
      <c r="J9">
        <f>VLOOKUP(B9,'Contestant Points'!$A$2:$W$32,23,FALSE)</f>
        <v>0</v>
      </c>
      <c r="K9">
        <f>VLOOKUP(B9,'Contestant Points'!$A$2:$X$32,24,FALSE)</f>
        <v>0</v>
      </c>
      <c r="L9">
        <f>VLOOKUP(B9,'Contestant Points'!$A$2:$Y$32,25,FALSE)</f>
        <v>0</v>
      </c>
      <c r="M9">
        <f>VLOOKUP(B9,'Contestant Points'!$A$2:$Z$32,26,FALSE)</f>
        <v>0</v>
      </c>
      <c r="N9">
        <f>VLOOKUP(B9,'Contestant Points'!$A$2:$AA$32,27,FALSE)</f>
        <v>0</v>
      </c>
      <c r="O9">
        <f t="shared" si="0"/>
        <v>5</v>
      </c>
      <c r="P9" t="str">
        <f>VLOOKUP(B9,'Contestant Points'!$A$2:$J$32,10,FALSE)</f>
        <v>4% of people have chosen this contestant</v>
      </c>
      <c r="Q9">
        <f>VLOOKUP(B9,'Contestant Points'!$A$2:$D$32,4,FALSE)</f>
        <v>26</v>
      </c>
      <c r="R9" t="str">
        <f>VLOOKUP(B9,'Contestant Points'!$A$2:$E$32,5,FALSE)</f>
        <v>Former Professional Basketball Player</v>
      </c>
      <c r="S9" t="str">
        <f>VLOOKUP(B9,'Contestant Points'!$A$2:$F$32,6,FALSE)</f>
        <v>6'</v>
      </c>
      <c r="T9" t="str">
        <f>VLOOKUP(B9,'Contestant Points'!$A$2:$G$32,7,FALSE)</f>
        <v>African American</v>
      </c>
    </row>
    <row r="10" spans="1:20" x14ac:dyDescent="0.3">
      <c r="A10" t="s">
        <v>35</v>
      </c>
      <c r="B10" t="s">
        <v>9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Points'!$A$2:$AB$32,19,FALSE)</f>
        <v>65</v>
      </c>
      <c r="G10">
        <f>VLOOKUP(B10,'Contestant Points'!$A$2:$T$32,20,FALSE)</f>
        <v>50</v>
      </c>
      <c r="H10">
        <f>VLOOKUP(B10,'Contestant Points'!$A$2:$U$32,21,FALSE)</f>
        <v>80</v>
      </c>
      <c r="I10">
        <f>VLOOKUP(B10,'Contestant Points'!$A$2:$V$32,22,FALSE)</f>
        <v>45</v>
      </c>
      <c r="J10">
        <f>VLOOKUP(B10,'Contestant Points'!$A$2:$W$32,23,FALSE)</f>
        <v>0</v>
      </c>
      <c r="K10">
        <f>VLOOKUP(B10,'Contestant Points'!$A$2:$X$32,24,FALSE)</f>
        <v>0</v>
      </c>
      <c r="L10">
        <f>VLOOKUP(B10,'Contestant Points'!$A$2:$Y$32,25,FALSE)</f>
        <v>0</v>
      </c>
      <c r="M10">
        <f>VLOOKUP(B10,'Contestant Points'!$A$2:$Z$32,26,FALSE)</f>
        <v>0</v>
      </c>
      <c r="N10">
        <f>VLOOKUP(B10,'Contestant Points'!$A$2:$AA$32,27,FALSE)</f>
        <v>0</v>
      </c>
      <c r="O10">
        <f t="shared" si="0"/>
        <v>275</v>
      </c>
      <c r="P10" t="str">
        <f>VLOOKUP(B10,'Contestant Points'!$A$2:$J$32,10,FALSE)</f>
        <v>4% of people have chosen this contestant</v>
      </c>
      <c r="Q10">
        <f>VLOOKUP(B10,'Contestant Points'!$A$2:$D$32,4,FALSE)</f>
        <v>28</v>
      </c>
      <c r="R10" t="str">
        <f>VLOOKUP(B10,'Contestant Points'!$A$2:$E$32,5,FALSE)</f>
        <v>Sales Manager</v>
      </c>
      <c r="S10" t="str">
        <f>VLOOKUP(B10,'Contestant Points'!$A$2:$F$32,6,FALSE)</f>
        <v>6'3"</v>
      </c>
      <c r="T10" t="str">
        <f>VLOOKUP(B10,'Contestant Points'!$A$2:$G$32,7,FALSE)</f>
        <v>African American</v>
      </c>
    </row>
    <row r="11" spans="1:20" x14ac:dyDescent="0.3">
      <c r="A11" t="s">
        <v>35</v>
      </c>
      <c r="B11" t="s">
        <v>15</v>
      </c>
      <c r="C11" t="str">
        <f>VLOOKUP(B11,'Contestant Points'!$A$2:$B$32,2,FALSE)</f>
        <v>Eliminated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Points'!$A$2:$AB$32,19,FALSE)</f>
        <v>80</v>
      </c>
      <c r="G11">
        <f>VLOOKUP(B11,'Contestant Points'!$A$2:$T$32,20,FALSE)</f>
        <v>70</v>
      </c>
      <c r="H11">
        <f>VLOOKUP(B11,'Contestant Points'!$A$2:$U$32,21,FALSE)</f>
        <v>115</v>
      </c>
      <c r="I11">
        <f>VLOOKUP(B11,'Contestant Points'!$A$2:$V$32,22,FALSE)</f>
        <v>180</v>
      </c>
      <c r="J11">
        <f>VLOOKUP(B11,'Contestant Points'!$A$2:$W$32,23,FALSE)</f>
        <v>0</v>
      </c>
      <c r="K11">
        <f>VLOOKUP(B11,'Contestant Points'!$A$2:$X$32,24,FALSE)</f>
        <v>0</v>
      </c>
      <c r="L11">
        <f>VLOOKUP(B11,'Contestant Points'!$A$2:$Y$32,25,FALSE)</f>
        <v>0</v>
      </c>
      <c r="M11">
        <f>VLOOKUP(B11,'Contestant Points'!$A$2:$Z$32,26,FALSE)</f>
        <v>35</v>
      </c>
      <c r="N11">
        <f>VLOOKUP(B11,'Contestant Points'!$A$2:$AA$32,27,FALSE)</f>
        <v>0</v>
      </c>
      <c r="O11">
        <f t="shared" si="0"/>
        <v>530</v>
      </c>
      <c r="P11" t="str">
        <f>VLOOKUP(B11,'Contestant Points'!$A$2:$J$32,10,FALSE)</f>
        <v>7% of people have chosen this contestant</v>
      </c>
      <c r="Q11">
        <f>VLOOKUP(B11,'Contestant Points'!$A$2:$D$32,4,FALSE)</f>
        <v>35</v>
      </c>
      <c r="R11" t="str">
        <f>VLOOKUP(B11,'Contestant Points'!$A$2:$E$32,5,FALSE)</f>
        <v>Professional Wrestler</v>
      </c>
      <c r="S11" t="str">
        <f>VLOOKUP(B11,'Contestant Points'!$A$2:$F$32,6,FALSE)</f>
        <v>6'</v>
      </c>
      <c r="T11" t="str">
        <f>VLOOKUP(B11,'Contestant Points'!$A$2:$G$32,7,FALSE)</f>
        <v>African American</v>
      </c>
    </row>
    <row r="12" spans="1:20" x14ac:dyDescent="0.3">
      <c r="A12" t="s">
        <v>36</v>
      </c>
      <c r="B12" t="s">
        <v>8</v>
      </c>
      <c r="C12" t="str">
        <f>VLOOKUP(B12,'Contestant Points'!$A$2:$B$32,2,FALSE)</f>
        <v>Eliminated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Points'!$A$2:$AB$32,19,FALSE)</f>
        <v>110</v>
      </c>
      <c r="G12">
        <f>VLOOKUP(B12,'Contestant Points'!$A$2:$T$32,20,FALSE)</f>
        <v>20</v>
      </c>
      <c r="H12">
        <f>VLOOKUP(B12,'Contestant Points'!$A$2:$U$32,21,FALSE)</f>
        <v>35</v>
      </c>
      <c r="I12">
        <f>VLOOKUP(B12,'Contestant Points'!$A$2:$V$32,22,FALSE)</f>
        <v>0</v>
      </c>
      <c r="J12">
        <f>VLOOKUP(B12,'Contestant Points'!$A$2:$W$32,23,FALSE)</f>
        <v>0</v>
      </c>
      <c r="K12">
        <f>VLOOKUP(B12,'Contestant Points'!$A$2:$X$32,24,FALSE)</f>
        <v>0</v>
      </c>
      <c r="L12">
        <f>VLOOKUP(B12,'Contestant Points'!$A$2:$Y$32,25,FALSE)</f>
        <v>0</v>
      </c>
      <c r="M12">
        <f>VLOOKUP(B12,'Contestant Points'!$A$2:$Z$32,26,FALSE)</f>
        <v>5</v>
      </c>
      <c r="N12">
        <f>VLOOKUP(B12,'Contestant Points'!$A$2:$AA$32,27,FALSE)</f>
        <v>0</v>
      </c>
      <c r="O12">
        <f t="shared" si="0"/>
        <v>195</v>
      </c>
      <c r="P12" t="str">
        <f>VLOOKUP(B12,'Contestant Points'!$A$2:$J$32,10,FALSE)</f>
        <v>7% of people have chosen this contestant</v>
      </c>
      <c r="Q12">
        <f>VLOOKUP(B12,'Contestant Points'!$A$2:$D$32,4,FALSE)</f>
        <v>26</v>
      </c>
      <c r="R12" t="str">
        <f>VLOOKUP(B12,'Contestant Points'!$A$2:$E$32,5,FALSE)</f>
        <v>Education Software Manager</v>
      </c>
      <c r="S12" t="str">
        <f>VLOOKUP(B12,'Contestant Points'!$A$2:$F$32,6,FALSE)</f>
        <v>6'3"</v>
      </c>
      <c r="T12" t="str">
        <f>VLOOKUP(B12,'Contestant Points'!$A$2:$G$32,7,FALSE)</f>
        <v>African American</v>
      </c>
    </row>
    <row r="13" spans="1:20" x14ac:dyDescent="0.3">
      <c r="A13" t="s">
        <v>36</v>
      </c>
      <c r="B13" t="s">
        <v>22</v>
      </c>
      <c r="C13" t="str">
        <f>VLOOKUP(B13,'Contestant Points'!$A$2:$B$32,2,FALSE)</f>
        <v>Eliminated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Points'!$A$2:$AB$32,19,FALSE)</f>
        <v>55</v>
      </c>
      <c r="G13">
        <f>VLOOKUP(B13,'Contestant Points'!$A$2:$T$32,20,FALSE)</f>
        <v>165</v>
      </c>
      <c r="H13">
        <f>VLOOKUP(B13,'Contestant Points'!$A$2:$U$32,21,FALSE)</f>
        <v>10</v>
      </c>
      <c r="I13">
        <f>VLOOKUP(B13,'Contestant Points'!$A$2:$V$32,22,FALSE)</f>
        <v>100</v>
      </c>
      <c r="J13">
        <f>VLOOKUP(B13,'Contestant Points'!$A$2:$W$32,23,FALSE)</f>
        <v>90</v>
      </c>
      <c r="K13">
        <f>VLOOKUP(B13,'Contestant Points'!$A$2:$X$32,24,FALSE)</f>
        <v>95</v>
      </c>
      <c r="L13">
        <f>VLOOKUP(B13,'Contestant Points'!$A$2:$Y$32,25,FALSE)</f>
        <v>0</v>
      </c>
      <c r="M13">
        <f>VLOOKUP(B13,'Contestant Points'!$A$2:$Z$32,26,FALSE)</f>
        <v>70</v>
      </c>
      <c r="N13">
        <f>VLOOKUP(B13,'Contestant Points'!$A$2:$AA$32,27,FALSE)</f>
        <v>0</v>
      </c>
      <c r="O13">
        <f t="shared" si="0"/>
        <v>670</v>
      </c>
      <c r="P13" t="str">
        <f>VLOOKUP(B13,'Contestant Points'!$A$2:$J$32,10,FALSE)</f>
        <v>2% of people have chosen this contestant</v>
      </c>
      <c r="Q13">
        <f>VLOOKUP(B13,'Contestant Points'!$A$2:$D$32,4,FALSE)</f>
        <v>26</v>
      </c>
      <c r="R13" t="str">
        <f>VLOOKUP(B13,'Contestant Points'!$A$2:$E$32,5,FALSE)</f>
        <v>Startup Recruiter</v>
      </c>
      <c r="S13" t="str">
        <f>VLOOKUP(B13,'Contestant Points'!$A$2:$F$32,6,FALSE)</f>
        <v>6'2"</v>
      </c>
      <c r="T13" t="str">
        <f>VLOOKUP(B13,'Contestant Points'!$A$2:$G$32,7,FALSE)</f>
        <v>Caucasian</v>
      </c>
    </row>
    <row r="14" spans="1:20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Points'!$A$2:$AB$32,19,FALSE)</f>
        <v>0</v>
      </c>
      <c r="G14">
        <f>VLOOKUP(B14,'Contestant Points'!$A$2:$T$32,20,FALSE)</f>
        <v>0</v>
      </c>
      <c r="H14">
        <f>VLOOKUP(B14,'Contestant Points'!$A$2:$U$32,21,FALSE)</f>
        <v>0</v>
      </c>
      <c r="I14">
        <f>VLOOKUP(B14,'Contestant Points'!$A$2:$V$32,22,FALSE)</f>
        <v>0</v>
      </c>
      <c r="J14">
        <f>VLOOKUP(B14,'Contestant Points'!$A$2:$W$32,23,FALSE)</f>
        <v>0</v>
      </c>
      <c r="K14">
        <f>VLOOKUP(B14,'Contestant Points'!$A$2:$X$32,24,FALSE)</f>
        <v>0</v>
      </c>
      <c r="L14">
        <f>VLOOKUP(B14,'Contestant Points'!$A$2:$Y$32,25,FALSE)</f>
        <v>0</v>
      </c>
      <c r="M14">
        <f>VLOOKUP(B14,'Contestant Points'!$A$2:$Z$32,26,FALSE)</f>
        <v>0</v>
      </c>
      <c r="N14">
        <f>VLOOKUP(B14,'Contestant Points'!$A$2:$AA$32,27,FALSE)</f>
        <v>0</v>
      </c>
      <c r="O14">
        <f t="shared" si="0"/>
        <v>0</v>
      </c>
      <c r="P14" t="str">
        <f>VLOOKUP(B14,'Contestant Points'!$A$2:$J$32,10,FALSE)</f>
        <v>4% of people have chosen this contestant</v>
      </c>
      <c r="Q14">
        <f>VLOOKUP(B14,'Contestant Points'!$A$2:$D$32,4,FALSE)</f>
        <v>29</v>
      </c>
      <c r="R14" t="str">
        <f>VLOOKUP(B14,'Contestant Points'!$A$2:$E$32,5,FALSE)</f>
        <v>Marine Veteran</v>
      </c>
      <c r="S14" t="str">
        <f>VLOOKUP(B14,'Contestant Points'!$A$2:$F$32,6,FALSE)</f>
        <v>6'</v>
      </c>
      <c r="T14" t="str">
        <f>VLOOKUP(B14,'Contestant Points'!$A$2:$G$32,7,FALSE)</f>
        <v>Asian</v>
      </c>
    </row>
    <row r="15" spans="1:20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Points'!$A$2:$AB$32,19,FALSE)</f>
        <v>0</v>
      </c>
      <c r="G15">
        <f>VLOOKUP(B15,'Contestant Points'!$A$2:$T$32,20,FALSE)</f>
        <v>0</v>
      </c>
      <c r="H15">
        <f>VLOOKUP(B15,'Contestant Points'!$A$2:$U$32,21,FALSE)</f>
        <v>0</v>
      </c>
      <c r="I15">
        <f>VLOOKUP(B15,'Contestant Points'!$A$2:$V$32,22,FALSE)</f>
        <v>0</v>
      </c>
      <c r="J15">
        <f>VLOOKUP(B15,'Contestant Points'!$A$2:$W$32,23,FALSE)</f>
        <v>0</v>
      </c>
      <c r="K15">
        <f>VLOOKUP(B15,'Contestant Points'!$A$2:$X$32,24,FALSE)</f>
        <v>0</v>
      </c>
      <c r="L15">
        <f>VLOOKUP(B15,'Contestant Points'!$A$2:$Y$32,25,FALSE)</f>
        <v>0</v>
      </c>
      <c r="M15">
        <f>VLOOKUP(B15,'Contestant Points'!$A$2:$Z$32,26,FALSE)</f>
        <v>5</v>
      </c>
      <c r="N15">
        <f>VLOOKUP(B15,'Contestant Points'!$A$2:$AA$32,27,FALSE)</f>
        <v>0</v>
      </c>
      <c r="O15">
        <f t="shared" si="0"/>
        <v>125</v>
      </c>
      <c r="P15" t="str">
        <f>VLOOKUP(B15,'Contestant Points'!$A$2:$J$32,10,FALSE)</f>
        <v>11% of people have chosen this contestant</v>
      </c>
      <c r="Q15">
        <f>VLOOKUP(B15,'Contestant Points'!$A$2:$D$32,4,FALSE)</f>
        <v>30</v>
      </c>
      <c r="R15" t="str">
        <f>VLOOKUP(B15,'Contestant Points'!$A$2:$E$32,5,FALSE)</f>
        <v>Executive Recruiter</v>
      </c>
      <c r="S15" t="str">
        <f>VLOOKUP(B15,'Contestant Points'!$A$2:$F$32,6,FALSE)</f>
        <v>6'4"</v>
      </c>
      <c r="T15" t="str">
        <f>VLOOKUP(B15,'Contestant Points'!$A$2:$G$32,7,FALSE)</f>
        <v>African American</v>
      </c>
    </row>
    <row r="16" spans="1:20" x14ac:dyDescent="0.3">
      <c r="A16" t="s">
        <v>36</v>
      </c>
      <c r="B16" t="s">
        <v>37</v>
      </c>
      <c r="C16" t="str">
        <f>VLOOKUP(B16,'Contestant Points'!$A$2:$B$32,2,FALSE)</f>
        <v>Eliminated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Points'!$A$2:$AB$32,19,FALSE)</f>
        <v>70</v>
      </c>
      <c r="G16">
        <f>VLOOKUP(B16,'Contestant Points'!$A$2:$T$32,20,FALSE)</f>
        <v>55</v>
      </c>
      <c r="H16">
        <f>VLOOKUP(B16,'Contestant Points'!$A$2:$U$32,21,FALSE)</f>
        <v>35</v>
      </c>
      <c r="I16">
        <f>VLOOKUP(B16,'Contestant Points'!$A$2:$V$32,22,FALSE)</f>
        <v>145</v>
      </c>
      <c r="J16">
        <f>VLOOKUP(B16,'Contestant Points'!$A$2:$W$32,23,FALSE)</f>
        <v>30</v>
      </c>
      <c r="K16">
        <f>VLOOKUP(B16,'Contestant Points'!$A$2:$X$32,24,FALSE)</f>
        <v>0</v>
      </c>
      <c r="L16">
        <f>VLOOKUP(B16,'Contestant Points'!$A$2:$Y$32,25,FALSE)</f>
        <v>0</v>
      </c>
      <c r="M16">
        <f>VLOOKUP(B16,'Contestant Points'!$A$2:$Z$32,26,FALSE)</f>
        <v>5</v>
      </c>
      <c r="N16">
        <f>VLOOKUP(B16,'Contestant Points'!$A$2:$AA$32,27,FALSE)</f>
        <v>0</v>
      </c>
      <c r="O16">
        <f t="shared" si="0"/>
        <v>375</v>
      </c>
      <c r="P16" t="str">
        <f>VLOOKUP(B16,'Contestant Points'!$A$2:$J$32,10,FALSE)</f>
        <v>0% of people have chosen this contestant</v>
      </c>
      <c r="Q16">
        <f>VLOOKUP(B16,'Contestant Points'!$A$2:$D$32,4,FALSE)</f>
        <v>27</v>
      </c>
      <c r="R16" t="str">
        <f>VLOOKUP(B16,'Contestant Points'!$A$2:$E$32,5,FALSE)</f>
        <v>Real Estate Agent</v>
      </c>
      <c r="S16" t="str">
        <f>VLOOKUP(B16,'Contestant Points'!$A$2:$F$32,6,FALSE)</f>
        <v>6'2"</v>
      </c>
      <c r="T16" t="str">
        <f>VLOOKUP(B16,'Contestant Points'!$A$2:$G$32,7,FALSE)</f>
        <v>Caucasian</v>
      </c>
    </row>
    <row r="17" spans="1:20" x14ac:dyDescent="0.3">
      <c r="A17" t="s">
        <v>38</v>
      </c>
      <c r="B17" t="s">
        <v>6</v>
      </c>
      <c r="C17" t="str">
        <f>VLOOKUP(B17,'Contestant Points'!$A$2:$B$32,2,FALSE)</f>
        <v>Winner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Points'!$A$2:$AB$32,19,FALSE)</f>
        <v>65</v>
      </c>
      <c r="G17">
        <f>VLOOKUP(B17,'Contestant Points'!$A$2:$T$32,20,FALSE)</f>
        <v>60</v>
      </c>
      <c r="H17">
        <f>VLOOKUP(B17,'Contestant Points'!$A$2:$U$32,21,FALSE)</f>
        <v>110</v>
      </c>
      <c r="I17">
        <f>VLOOKUP(B17,'Contestant Points'!$A$2:$V$32,22,FALSE)</f>
        <v>90</v>
      </c>
      <c r="J17">
        <f>VLOOKUP(B17,'Contestant Points'!$A$2:$W$32,23,FALSE)</f>
        <v>80</v>
      </c>
      <c r="K17">
        <f>VLOOKUP(B17,'Contestant Points'!$A$2:$X$32,24,FALSE)</f>
        <v>130</v>
      </c>
      <c r="L17">
        <f>VLOOKUP(B17,'Contestant Points'!$A$2:$Y$32,25,FALSE)</f>
        <v>60</v>
      </c>
      <c r="M17">
        <f>VLOOKUP(B17,'Contestant Points'!$A$2:$Z$32,26,FALSE)</f>
        <v>0</v>
      </c>
      <c r="N17">
        <f>VLOOKUP(B17,'Contestant Points'!$A$2:$AA$32,27,FALSE)</f>
        <v>410</v>
      </c>
      <c r="O17">
        <f t="shared" si="0"/>
        <v>1065</v>
      </c>
      <c r="P17" t="str">
        <f>VLOOKUP(B17,'Contestant Points'!$A$2:$J$32,10,FALSE)</f>
        <v>11% of people have chosen this contestant</v>
      </c>
      <c r="Q17">
        <f>VLOOKUP(B17,'Contestant Points'!$A$2:$D$32,4,FALSE)</f>
        <v>37</v>
      </c>
      <c r="R17" t="str">
        <f>VLOOKUP(B17,'Contestant Points'!$A$2:$E$32,5,FALSE)</f>
        <v>Chiropractor</v>
      </c>
      <c r="S17" t="str">
        <f>VLOOKUP(B17,'Contestant Points'!$A$2:$F$32,6,FALSE)</f>
        <v>6'2"</v>
      </c>
      <c r="T17" t="str">
        <f>VLOOKUP(B17,'Contestant Points'!$A$2:$G$32,7,FALSE)</f>
        <v>Caucasian</v>
      </c>
    </row>
    <row r="18" spans="1:20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Points'!$A$2:$AB$32,19,FALSE)</f>
        <v>0</v>
      </c>
      <c r="G18">
        <f>VLOOKUP(B18,'Contestant Points'!$A$2:$T$32,20,FALSE)</f>
        <v>0</v>
      </c>
      <c r="H18">
        <f>VLOOKUP(B18,'Contestant Points'!$A$2:$U$32,21,FALSE)</f>
        <v>0</v>
      </c>
      <c r="I18">
        <f>VLOOKUP(B18,'Contestant Points'!$A$2:$V$32,22,FALSE)</f>
        <v>0</v>
      </c>
      <c r="J18">
        <f>VLOOKUP(B18,'Contestant Points'!$A$2:$W$32,23,FALSE)</f>
        <v>0</v>
      </c>
      <c r="K18">
        <f>VLOOKUP(B18,'Contestant Points'!$A$2:$X$32,24,FALSE)</f>
        <v>0</v>
      </c>
      <c r="L18">
        <f>VLOOKUP(B18,'Contestant Points'!$A$2:$Y$32,25,FALSE)</f>
        <v>0</v>
      </c>
      <c r="M18">
        <f>VLOOKUP(B18,'Contestant Points'!$A$2:$Z$32,26,FALSE)</f>
        <v>0</v>
      </c>
      <c r="N18">
        <f>VLOOKUP(B18,'Contestant Points'!$A$2:$AA$32,27,FALSE)</f>
        <v>0</v>
      </c>
      <c r="O18">
        <f t="shared" si="0"/>
        <v>0</v>
      </c>
      <c r="P18" t="str">
        <f>VLOOKUP(B18,'Contestant Points'!$A$2:$J$32,10,FALSE)</f>
        <v>2% of people have chosen this contestant</v>
      </c>
      <c r="Q18">
        <f>VLOOKUP(B18,'Contestant Points'!$A$2:$D$32,4,FALSE)</f>
        <v>35</v>
      </c>
      <c r="R18" t="str">
        <f>VLOOKUP(B18,'Contestant Points'!$A$2:$E$32,5,FALSE)</f>
        <v>ER Physician</v>
      </c>
      <c r="S18" t="str">
        <f>VLOOKUP(B18,'Contestant Points'!$A$2:$F$32,6,FALSE)</f>
        <v>5'10"</v>
      </c>
      <c r="T18" t="str">
        <f>VLOOKUP(B18,'Contestant Points'!$A$2:$G$32,7,FALSE)</f>
        <v>Caucasian</v>
      </c>
    </row>
    <row r="19" spans="1:20" x14ac:dyDescent="0.3">
      <c r="A19" t="s">
        <v>38</v>
      </c>
      <c r="B19" t="s">
        <v>18</v>
      </c>
      <c r="C19" t="str">
        <f>VLOOKUP(B19,'Contestant Points'!$A$2:$B$32,2,FALSE)</f>
        <v>Eliminated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Points'!$A$2:$AB$32,19,FALSE)</f>
        <v>40</v>
      </c>
      <c r="G19">
        <f>VLOOKUP(B19,'Contestant Points'!$A$2:$T$32,20,FALSE)</f>
        <v>45</v>
      </c>
      <c r="H19">
        <f>VLOOKUP(B19,'Contestant Points'!$A$2:$U$32,21,FALSE)</f>
        <v>40</v>
      </c>
      <c r="I19">
        <f>VLOOKUP(B19,'Contestant Points'!$A$2:$V$32,22,FALSE)</f>
        <v>95</v>
      </c>
      <c r="J19">
        <f>VLOOKUP(B19,'Contestant Points'!$A$2:$W$32,23,FALSE)</f>
        <v>30</v>
      </c>
      <c r="K19">
        <f>VLOOKUP(B19,'Contestant Points'!$A$2:$X$32,24,FALSE)</f>
        <v>0</v>
      </c>
      <c r="L19">
        <f>VLOOKUP(B19,'Contestant Points'!$A$2:$Y$32,25,FALSE)</f>
        <v>0</v>
      </c>
      <c r="M19">
        <f>VLOOKUP(B19,'Contestant Points'!$A$2:$Z$32,26,FALSE)</f>
        <v>0</v>
      </c>
      <c r="N19">
        <f>VLOOKUP(B19,'Contestant Points'!$A$2:$AA$32,27,FALSE)</f>
        <v>0</v>
      </c>
      <c r="O19">
        <f t="shared" si="0"/>
        <v>285</v>
      </c>
      <c r="P19" t="str">
        <f>VLOOKUP(B19,'Contestant Points'!$A$2:$J$32,10,FALSE)</f>
        <v>2% of people have chosen this contestant</v>
      </c>
      <c r="Q19">
        <f>VLOOKUP(B19,'Contestant Points'!$A$2:$D$32,4,FALSE)</f>
        <v>32</v>
      </c>
      <c r="R19" t="str">
        <f>VLOOKUP(B19,'Contestant Points'!$A$2:$E$32,5,FALSE)</f>
        <v>Construction Sales Rep</v>
      </c>
      <c r="S19" t="str">
        <f>VLOOKUP(B19,'Contestant Points'!$A$2:$F$32,6,FALSE)</f>
        <v>6'3"</v>
      </c>
      <c r="T19" t="str">
        <f>VLOOKUP(B19,'Contestant Points'!$A$2:$G$32,7,FALSE)</f>
        <v>Caucasian</v>
      </c>
    </row>
    <row r="20" spans="1:20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Points'!$A$2:$AB$32,19,FALSE)</f>
        <v>0</v>
      </c>
      <c r="G20">
        <f>VLOOKUP(B20,'Contestant Points'!$A$2:$T$32,20,FALSE)</f>
        <v>0</v>
      </c>
      <c r="H20">
        <f>VLOOKUP(B20,'Contestant Points'!$A$2:$U$32,21,FALSE)</f>
        <v>0</v>
      </c>
      <c r="I20">
        <f>VLOOKUP(B20,'Contestant Points'!$A$2:$V$32,22,FALSE)</f>
        <v>0</v>
      </c>
      <c r="J20">
        <f>VLOOKUP(B20,'Contestant Points'!$A$2:$W$32,23,FALSE)</f>
        <v>0</v>
      </c>
      <c r="K20">
        <f>VLOOKUP(B20,'Contestant Points'!$A$2:$X$32,24,FALSE)</f>
        <v>0</v>
      </c>
      <c r="L20">
        <f>VLOOKUP(B20,'Contestant Points'!$A$2:$Y$32,25,FALSE)</f>
        <v>0</v>
      </c>
      <c r="M20">
        <f>VLOOKUP(B20,'Contestant Points'!$A$2:$Z$32,26,FALSE)</f>
        <v>0</v>
      </c>
      <c r="N20">
        <f>VLOOKUP(B20,'Contestant Points'!$A$2:$AA$32,27,FALSE)</f>
        <v>0</v>
      </c>
      <c r="O20">
        <f t="shared" si="0"/>
        <v>5</v>
      </c>
      <c r="P20" t="str">
        <f>VLOOKUP(B20,'Contestant Points'!$A$2:$J$32,10,FALSE)</f>
        <v>0% of people have chosen this contestant</v>
      </c>
      <c r="Q20">
        <f>VLOOKUP(B20,'Contestant Points'!$A$2:$D$32,4,FALSE)</f>
        <v>30</v>
      </c>
      <c r="R20" t="str">
        <f>VLOOKUP(B20,'Contestant Points'!$A$2:$E$32,5,FALSE)</f>
        <v>Law Student</v>
      </c>
      <c r="S20" t="str">
        <f>VLOOKUP(B20,'Contestant Points'!$A$2:$F$32,6,FALSE)</f>
        <v>6'2"</v>
      </c>
      <c r="T20" t="str">
        <f>VLOOKUP(B20,'Contestant Points'!$A$2:$G$32,7,FALSE)</f>
        <v>Caucasian</v>
      </c>
    </row>
    <row r="21" spans="1:20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Points'!$A$2:$AB$32,19,FALSE)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>VLOOKUP(B21,'Contestant Points'!$A$2:$X$32,24,FALSE)</f>
        <v>0</v>
      </c>
      <c r="L21">
        <f>VLOOKUP(B21,'Contestant Points'!$A$2:$Y$32,25,FALSE)</f>
        <v>0</v>
      </c>
      <c r="M21">
        <f>VLOOKUP(B21,'Contestant Points'!$A$2:$Z$32,26,FALSE)</f>
        <v>0</v>
      </c>
      <c r="N21">
        <f>VLOOKUP(B21,'Contestant Points'!$A$2:$AA$32,27,FALSE)</f>
        <v>0</v>
      </c>
      <c r="O21">
        <f t="shared" si="0"/>
        <v>0</v>
      </c>
      <c r="P21" t="str">
        <f>VLOOKUP(B21,'Contestant Points'!$A$2:$J$32,10,FALSE)</f>
        <v>4% of people have chosen this contestant</v>
      </c>
      <c r="Q21">
        <f>VLOOKUP(B21,'Contestant Points'!$A$2:$D$32,4,FALSE)</f>
        <v>29</v>
      </c>
      <c r="R21" t="str">
        <f>VLOOKUP(B21,'Contestant Points'!$A$2:$E$32,5,FALSE)</f>
        <v>Marine Veteran</v>
      </c>
      <c r="S21" t="str">
        <f>VLOOKUP(B21,'Contestant Points'!$A$2:$F$32,6,FALSE)</f>
        <v>6'</v>
      </c>
      <c r="T21" t="str">
        <f>VLOOKUP(B21,'Contestant Points'!$A$2:$G$32,7,FALSE)</f>
        <v>Asian</v>
      </c>
    </row>
    <row r="22" spans="1:20" x14ac:dyDescent="0.3">
      <c r="A22" t="s">
        <v>39</v>
      </c>
      <c r="B22" t="s">
        <v>8</v>
      </c>
      <c r="C22" t="str">
        <f>VLOOKUP(B22,'Contestant Points'!$A$2:$B$32,2,FALSE)</f>
        <v>Eliminated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Points'!$A$2:$AB$32,19,FALSE)</f>
        <v>110</v>
      </c>
      <c r="G22">
        <f>VLOOKUP(B22,'Contestant Points'!$A$2:$T$32,20,FALSE)</f>
        <v>20</v>
      </c>
      <c r="H22">
        <f>VLOOKUP(B22,'Contestant Points'!$A$2:$U$32,21,FALSE)</f>
        <v>35</v>
      </c>
      <c r="I22">
        <f>VLOOKUP(B22,'Contestant Points'!$A$2:$V$32,22,FALSE)</f>
        <v>0</v>
      </c>
      <c r="J22">
        <f>VLOOKUP(B22,'Contestant Points'!$A$2:$W$32,23,FALSE)</f>
        <v>0</v>
      </c>
      <c r="K22">
        <f>VLOOKUP(B22,'Contestant Points'!$A$2:$X$32,24,FALSE)</f>
        <v>0</v>
      </c>
      <c r="L22">
        <f>VLOOKUP(B22,'Contestant Points'!$A$2:$Y$32,25,FALSE)</f>
        <v>0</v>
      </c>
      <c r="M22">
        <f>VLOOKUP(B22,'Contestant Points'!$A$2:$Z$32,26,FALSE)</f>
        <v>5</v>
      </c>
      <c r="N22">
        <f>VLOOKUP(B22,'Contestant Points'!$A$2:$AA$32,27,FALSE)</f>
        <v>0</v>
      </c>
      <c r="O22">
        <f t="shared" si="0"/>
        <v>195</v>
      </c>
      <c r="P22" t="str">
        <f>VLOOKUP(B22,'Contestant Points'!$A$2:$J$32,10,FALSE)</f>
        <v>7% of people have chosen this contestant</v>
      </c>
      <c r="Q22">
        <f>VLOOKUP(B22,'Contestant Points'!$A$2:$D$32,4,FALSE)</f>
        <v>26</v>
      </c>
      <c r="R22" t="str">
        <f>VLOOKUP(B22,'Contestant Points'!$A$2:$E$32,5,FALSE)</f>
        <v>Education Software Manager</v>
      </c>
      <c r="S22" t="str">
        <f>VLOOKUP(B22,'Contestant Points'!$A$2:$F$32,6,FALSE)</f>
        <v>6'3"</v>
      </c>
      <c r="T22" t="str">
        <f>VLOOKUP(B22,'Contestant Points'!$A$2:$G$32,7,FALSE)</f>
        <v>African American</v>
      </c>
    </row>
    <row r="23" spans="1:20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Points'!$A$2:$AB$32,19,FALSE)</f>
        <v>0</v>
      </c>
      <c r="G23">
        <f>VLOOKUP(B23,'Contestant Points'!$A$2:$T$32,20,FALSE)</f>
        <v>0</v>
      </c>
      <c r="H23">
        <f>VLOOKUP(B23,'Contestant Points'!$A$2:$U$32,21,FALSE)</f>
        <v>0</v>
      </c>
      <c r="I23">
        <f>VLOOKUP(B23,'Contestant Points'!$A$2:$V$32,22,FALSE)</f>
        <v>0</v>
      </c>
      <c r="J23">
        <f>VLOOKUP(B23,'Contestant Points'!$A$2:$W$32,23,FALSE)</f>
        <v>0</v>
      </c>
      <c r="K23">
        <f>VLOOKUP(B23,'Contestant Points'!$A$2:$X$32,24,FALSE)</f>
        <v>0</v>
      </c>
      <c r="L23">
        <f>VLOOKUP(B23,'Contestant Points'!$A$2:$Y$32,25,FALSE)</f>
        <v>0</v>
      </c>
      <c r="M23">
        <f>VLOOKUP(B23,'Contestant Points'!$A$2:$Z$32,26,FALSE)</f>
        <v>5</v>
      </c>
      <c r="N23">
        <f>VLOOKUP(B23,'Contestant Points'!$A$2:$AA$32,27,FALSE)</f>
        <v>0</v>
      </c>
      <c r="O23">
        <f t="shared" si="0"/>
        <v>125</v>
      </c>
      <c r="P23" t="str">
        <f>VLOOKUP(B23,'Contestant Points'!$A$2:$J$32,10,FALSE)</f>
        <v>11% of people have chosen this contestant</v>
      </c>
      <c r="Q23">
        <f>VLOOKUP(B23,'Contestant Points'!$A$2:$D$32,4,FALSE)</f>
        <v>30</v>
      </c>
      <c r="R23" t="str">
        <f>VLOOKUP(B23,'Contestant Points'!$A$2:$E$32,5,FALSE)</f>
        <v>Executive Recruiter</v>
      </c>
      <c r="S23" t="str">
        <f>VLOOKUP(B23,'Contestant Points'!$A$2:$F$32,6,FALSE)</f>
        <v>6'4"</v>
      </c>
      <c r="T23" t="str">
        <f>VLOOKUP(B23,'Contestant Points'!$A$2:$G$32,7,FALSE)</f>
        <v>African American</v>
      </c>
    </row>
    <row r="24" spans="1:20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Points'!$A$2:$AB$32,19,FALSE)</f>
        <v>65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>
        <f>VLOOKUP(B24,'Contestant Points'!$A$2:$X$32,24,FALSE)</f>
        <v>0</v>
      </c>
      <c r="L24">
        <f>VLOOKUP(B24,'Contestant Points'!$A$2:$Y$32,25,FALSE)</f>
        <v>0</v>
      </c>
      <c r="M24">
        <f>VLOOKUP(B24,'Contestant Points'!$A$2:$Z$32,26,FALSE)</f>
        <v>0</v>
      </c>
      <c r="N24">
        <f>VLOOKUP(B24,'Contestant Points'!$A$2:$AA$32,27,FALSE)</f>
        <v>0</v>
      </c>
      <c r="O24">
        <f t="shared" si="0"/>
        <v>100</v>
      </c>
      <c r="P24" t="str">
        <f>VLOOKUP(B24,'Contestant Points'!$A$2:$J$32,10,FALSE)</f>
        <v>0% of people have chosen this contestant</v>
      </c>
      <c r="Q24">
        <f>VLOOKUP(B24,'Contestant Points'!$A$2:$D$32,4,FALSE)</f>
        <v>27</v>
      </c>
      <c r="R24" t="str">
        <f>VLOOKUP(B24,'Contestant Points'!$A$2:$E$32,5,FALSE)</f>
        <v>Executive Assistant</v>
      </c>
      <c r="S24" t="str">
        <f>VLOOKUP(B24,'Contestant Points'!$A$2:$F$32,6,FALSE)</f>
        <v>6'</v>
      </c>
      <c r="T24" t="str">
        <f>VLOOKUP(B24,'Contestant Points'!$A$2:$G$32,7,FALSE)</f>
        <v>African American</v>
      </c>
    </row>
    <row r="25" spans="1:20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Points'!$A$2:$AB$32,19,FALSE)</f>
        <v>0</v>
      </c>
      <c r="G25">
        <f>VLOOKUP(B25,'Contestant Points'!$A$2:$T$32,20,FALSE)</f>
        <v>0</v>
      </c>
      <c r="H25">
        <f>VLOOKUP(B25,'Contestant Points'!$A$2:$U$32,21,FALSE)</f>
        <v>0</v>
      </c>
      <c r="I25">
        <f>VLOOKUP(B25,'Contestant Points'!$A$2:$V$32,22,FALSE)</f>
        <v>0</v>
      </c>
      <c r="J25">
        <f>VLOOKUP(B25,'Contestant Points'!$A$2:$W$32,23,FALSE)</f>
        <v>0</v>
      </c>
      <c r="K25">
        <f>VLOOKUP(B25,'Contestant Points'!$A$2:$X$32,24,FALSE)</f>
        <v>0</v>
      </c>
      <c r="L25">
        <f>VLOOKUP(B25,'Contestant Points'!$A$2:$Y$32,25,FALSE)</f>
        <v>0</v>
      </c>
      <c r="M25">
        <f>VLOOKUP(B25,'Contestant Points'!$A$2:$Z$32,26,FALSE)</f>
        <v>0</v>
      </c>
      <c r="N25">
        <f>VLOOKUP(B25,'Contestant Points'!$A$2:$AA$32,27,FALSE)</f>
        <v>0</v>
      </c>
      <c r="O25">
        <f t="shared" si="0"/>
        <v>0</v>
      </c>
      <c r="P25" t="str">
        <f>VLOOKUP(B25,'Contestant Points'!$A$2:$J$32,10,FALSE)</f>
        <v>2% of people have chosen this contestant</v>
      </c>
      <c r="Q25">
        <f>VLOOKUP(B25,'Contestant Points'!$A$2:$D$32,4,FALSE)</f>
        <v>35</v>
      </c>
      <c r="R25" t="str">
        <f>VLOOKUP(B25,'Contestant Points'!$A$2:$E$32,5,FALSE)</f>
        <v>ER Physician</v>
      </c>
      <c r="S25" t="str">
        <f>VLOOKUP(B25,'Contestant Points'!$A$2:$F$32,6,FALSE)</f>
        <v>5'10"</v>
      </c>
      <c r="T25" t="str">
        <f>VLOOKUP(B25,'Contestant Points'!$A$2:$G$32,7,FALSE)</f>
        <v>Caucasian</v>
      </c>
    </row>
    <row r="26" spans="1:20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Points'!$A$2:$AB$32,19,FALSE)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>
        <f>VLOOKUP(B26,'Contestant Points'!$A$2:$X$32,24,FALSE)</f>
        <v>0</v>
      </c>
      <c r="L26">
        <f>VLOOKUP(B26,'Contestant Points'!$A$2:$Y$32,25,FALSE)</f>
        <v>0</v>
      </c>
      <c r="M26">
        <f>VLOOKUP(B26,'Contestant Points'!$A$2:$Z$32,26,FALSE)</f>
        <v>0</v>
      </c>
      <c r="N26">
        <f>VLOOKUP(B26,'Contestant Points'!$A$2:$AA$32,27,FALSE)</f>
        <v>0</v>
      </c>
      <c r="O26">
        <f t="shared" si="0"/>
        <v>5</v>
      </c>
      <c r="P26" t="str">
        <f>VLOOKUP(B26,'Contestant Points'!$A$2:$J$32,10,FALSE)</f>
        <v>0% of people have chosen this contestant</v>
      </c>
      <c r="Q26">
        <f>VLOOKUP(B26,'Contestant Points'!$A$2:$D$32,4,FALSE)</f>
        <v>30</v>
      </c>
      <c r="R26" t="str">
        <f>VLOOKUP(B26,'Contestant Points'!$A$2:$E$32,5,FALSE)</f>
        <v>Law Student</v>
      </c>
      <c r="S26" t="str">
        <f>VLOOKUP(B26,'Contestant Points'!$A$2:$F$32,6,FALSE)</f>
        <v>6'2"</v>
      </c>
      <c r="T26" t="str">
        <f>VLOOKUP(B26,'Contestant Points'!$A$2:$G$32,7,FALSE)</f>
        <v>Caucasian</v>
      </c>
    </row>
    <row r="27" spans="1:20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Points'!$A$2:$AB$32,19,FALSE)</f>
        <v>0</v>
      </c>
      <c r="G27">
        <f>VLOOKUP(B27,'Contestant Points'!$A$2:$T$32,20,FALSE)</f>
        <v>0</v>
      </c>
      <c r="H27">
        <f>VLOOKUP(B27,'Contestant Points'!$A$2:$U$32,21,FALSE)</f>
        <v>0</v>
      </c>
      <c r="I27">
        <f>VLOOKUP(B27,'Contestant Points'!$A$2:$V$32,22,FALSE)</f>
        <v>0</v>
      </c>
      <c r="J27">
        <f>VLOOKUP(B27,'Contestant Points'!$A$2:$W$32,23,FALSE)</f>
        <v>0</v>
      </c>
      <c r="K27">
        <f>VLOOKUP(B27,'Contestant Points'!$A$2:$X$32,24,FALSE)</f>
        <v>0</v>
      </c>
      <c r="L27">
        <f>VLOOKUP(B27,'Contestant Points'!$A$2:$Y$32,25,FALSE)</f>
        <v>0</v>
      </c>
      <c r="M27">
        <f>VLOOKUP(B27,'Contestant Points'!$A$2:$Z$32,26,FALSE)</f>
        <v>0</v>
      </c>
      <c r="N27">
        <f>VLOOKUP(B27,'Contestant Points'!$A$2:$AA$32,27,FALSE)</f>
        <v>0</v>
      </c>
      <c r="O27">
        <f t="shared" si="0"/>
        <v>0</v>
      </c>
      <c r="P27" t="str">
        <f>VLOOKUP(B27,'Contestant Points'!$A$2:$J$32,10,FALSE)</f>
        <v>4% of people have chosen this contestant</v>
      </c>
      <c r="Q27">
        <f>VLOOKUP(B27,'Contestant Points'!$A$2:$D$32,4,FALSE)</f>
        <v>29</v>
      </c>
      <c r="R27" t="str">
        <f>VLOOKUP(B27,'Contestant Points'!$A$2:$E$32,5,FALSE)</f>
        <v>Marine Veteran</v>
      </c>
      <c r="S27" t="str">
        <f>VLOOKUP(B27,'Contestant Points'!$A$2:$F$32,6,FALSE)</f>
        <v>6'</v>
      </c>
      <c r="T27" t="str">
        <f>VLOOKUP(B27,'Contestant Points'!$A$2:$G$32,7,FALSE)</f>
        <v>Asian</v>
      </c>
    </row>
    <row r="28" spans="1:20" x14ac:dyDescent="0.3">
      <c r="A28" t="s">
        <v>41</v>
      </c>
      <c r="B28" t="s">
        <v>6</v>
      </c>
      <c r="C28" t="str">
        <f>VLOOKUP(B28,'Contestant Points'!$A$2:$B$32,2,FALSE)</f>
        <v>Winner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Points'!$A$2:$AB$32,19,FALSE)</f>
        <v>65</v>
      </c>
      <c r="G28">
        <f>VLOOKUP(B28,'Contestant Points'!$A$2:$T$32,20,FALSE)</f>
        <v>60</v>
      </c>
      <c r="H28">
        <f>VLOOKUP(B28,'Contestant Points'!$A$2:$U$32,21,FALSE)</f>
        <v>110</v>
      </c>
      <c r="I28">
        <f>VLOOKUP(B28,'Contestant Points'!$A$2:$V$32,22,FALSE)</f>
        <v>90</v>
      </c>
      <c r="J28">
        <f>VLOOKUP(B28,'Contestant Points'!$A$2:$W$32,23,FALSE)</f>
        <v>80</v>
      </c>
      <c r="K28">
        <f>VLOOKUP(B28,'Contestant Points'!$A$2:$X$32,24,FALSE)</f>
        <v>130</v>
      </c>
      <c r="L28">
        <f>VLOOKUP(B28,'Contestant Points'!$A$2:$Y$32,25,FALSE)</f>
        <v>60</v>
      </c>
      <c r="M28">
        <f>VLOOKUP(B28,'Contestant Points'!$A$2:$Z$32,26,FALSE)</f>
        <v>0</v>
      </c>
      <c r="N28">
        <f>VLOOKUP(B28,'Contestant Points'!$A$2:$AA$32,27,FALSE)</f>
        <v>410</v>
      </c>
      <c r="O28">
        <f t="shared" si="0"/>
        <v>1065</v>
      </c>
      <c r="P28" t="str">
        <f>VLOOKUP(B28,'Contestant Points'!$A$2:$J$32,10,FALSE)</f>
        <v>11% of people have chosen this contestant</v>
      </c>
      <c r="Q28">
        <f>VLOOKUP(B28,'Contestant Points'!$A$2:$D$32,4,FALSE)</f>
        <v>37</v>
      </c>
      <c r="R28" t="str">
        <f>VLOOKUP(B28,'Contestant Points'!$A$2:$E$32,5,FALSE)</f>
        <v>Chiropractor</v>
      </c>
      <c r="S28" t="str">
        <f>VLOOKUP(B28,'Contestant Points'!$A$2:$F$32,6,FALSE)</f>
        <v>6'2"</v>
      </c>
      <c r="T28" t="str">
        <f>VLOOKUP(B28,'Contestant Points'!$A$2:$G$32,7,FALSE)</f>
        <v>Caucasian</v>
      </c>
    </row>
    <row r="29" spans="1:20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Points'!$A$2:$AB$32,19,FALSE)</f>
        <v>75</v>
      </c>
      <c r="G29">
        <f>VLOOKUP(B29,'Contestant Points'!$A$2:$T$32,20,FALSE)</f>
        <v>0</v>
      </c>
      <c r="H29">
        <f>VLOOKUP(B29,'Contestant Points'!$A$2:$U$32,21,FALSE)</f>
        <v>0</v>
      </c>
      <c r="I29">
        <f>VLOOKUP(B29,'Contestant Points'!$A$2:$V$32,22,FALSE)</f>
        <v>0</v>
      </c>
      <c r="J29">
        <f>VLOOKUP(B29,'Contestant Points'!$A$2:$W$32,23,FALSE)</f>
        <v>0</v>
      </c>
      <c r="K29">
        <f>VLOOKUP(B29,'Contestant Points'!$A$2:$X$32,24,FALSE)</f>
        <v>0</v>
      </c>
      <c r="L29">
        <f>VLOOKUP(B29,'Contestant Points'!$A$2:$Y$32,25,FALSE)</f>
        <v>0</v>
      </c>
      <c r="M29">
        <f>VLOOKUP(B29,'Contestant Points'!$A$2:$Z$32,26,FALSE)</f>
        <v>0</v>
      </c>
      <c r="N29">
        <f>VLOOKUP(B29,'Contestant Points'!$A$2:$AA$32,27,FALSE)</f>
        <v>0</v>
      </c>
      <c r="O29">
        <f t="shared" si="0"/>
        <v>105</v>
      </c>
      <c r="P29" t="str">
        <f>VLOOKUP(B29,'Contestant Points'!$A$2:$J$32,10,FALSE)</f>
        <v>0% of people have chosen this contestant</v>
      </c>
      <c r="Q29">
        <f>VLOOKUP(B29,'Contestant Points'!$A$2:$D$32,4,FALSE)</f>
        <v>30</v>
      </c>
      <c r="R29" t="str">
        <f>VLOOKUP(B29,'Contestant Points'!$A$2:$E$32,5,FALSE)</f>
        <v>Firefighter</v>
      </c>
      <c r="S29" t="str">
        <f>VLOOKUP(B29,'Contestant Points'!$A$2:$F$32,6,FALSE)</f>
        <v>6'2"</v>
      </c>
      <c r="T29" t="str">
        <f>VLOOKUP(B29,'Contestant Points'!$A$2:$G$32,7,FALSE)</f>
        <v>Caucasian</v>
      </c>
    </row>
    <row r="30" spans="1:20" x14ac:dyDescent="0.3">
      <c r="A30" t="s">
        <v>41</v>
      </c>
      <c r="B30" t="s">
        <v>3</v>
      </c>
      <c r="C30" t="str">
        <f>VLOOKUP(B30,'Contestant Points'!$A$2:$B$32,2,FALSE)</f>
        <v>Eliminated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Points'!$A$2:$AB$32,19,FALSE)</f>
        <v>70</v>
      </c>
      <c r="G30">
        <f>VLOOKUP(B30,'Contestant Points'!$A$2:$T$32,20,FALSE)</f>
        <v>25</v>
      </c>
      <c r="H30">
        <f>VLOOKUP(B30,'Contestant Points'!$A$2:$U$32,21,FALSE)</f>
        <v>35</v>
      </c>
      <c r="I30">
        <f>VLOOKUP(B30,'Contestant Points'!$A$2:$V$32,22,FALSE)</f>
        <v>0</v>
      </c>
      <c r="J30">
        <f>VLOOKUP(B30,'Contestant Points'!$A$2:$W$32,23,FALSE)</f>
        <v>0</v>
      </c>
      <c r="K30">
        <f>VLOOKUP(B30,'Contestant Points'!$A$2:$X$32,24,FALSE)</f>
        <v>0</v>
      </c>
      <c r="L30">
        <f>VLOOKUP(B30,'Contestant Points'!$A$2:$Y$32,25,FALSE)</f>
        <v>0</v>
      </c>
      <c r="M30">
        <f>VLOOKUP(B30,'Contestant Points'!$A$2:$Z$32,26,FALSE)</f>
        <v>0</v>
      </c>
      <c r="N30">
        <f>VLOOKUP(B30,'Contestant Points'!$A$2:$AA$32,27,FALSE)</f>
        <v>0</v>
      </c>
      <c r="O30">
        <f t="shared" si="0"/>
        <v>180</v>
      </c>
      <c r="P30" t="str">
        <f>VLOOKUP(B30,'Contestant Points'!$A$2:$J$32,10,FALSE)</f>
        <v>2% of people have chosen this contestant</v>
      </c>
      <c r="Q30">
        <f>VLOOKUP(B30,'Contestant Points'!$A$2:$D$32,4,FALSE)</f>
        <v>32</v>
      </c>
      <c r="R30" t="str">
        <f>VLOOKUP(B30,'Contestant Points'!$A$2:$E$32,5,FALSE)</f>
        <v>Attorney</v>
      </c>
      <c r="S30" t="str">
        <f>VLOOKUP(B30,'Contestant Points'!$A$2:$F$32,6,FALSE)</f>
        <v>5'11"</v>
      </c>
      <c r="T30" t="str">
        <f>VLOOKUP(B30,'Contestant Points'!$A$2:$G$32,7,FALSE)</f>
        <v>Caucasian</v>
      </c>
    </row>
    <row r="31" spans="1:20" x14ac:dyDescent="0.3">
      <c r="A31" t="s">
        <v>41</v>
      </c>
      <c r="B31" t="s">
        <v>9</v>
      </c>
      <c r="C31" t="str">
        <f>VLOOKUP(B31,'Contestant Points'!$A$2:$B$32,2,FALSE)</f>
        <v>Eliminated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Points'!$A$2:$AB$32,19,FALSE)</f>
        <v>65</v>
      </c>
      <c r="G31">
        <f>VLOOKUP(B31,'Contestant Points'!$A$2:$T$32,20,FALSE)</f>
        <v>50</v>
      </c>
      <c r="H31">
        <f>VLOOKUP(B31,'Contestant Points'!$A$2:$U$32,21,FALSE)</f>
        <v>80</v>
      </c>
      <c r="I31">
        <f>VLOOKUP(B31,'Contestant Points'!$A$2:$V$32,22,FALSE)</f>
        <v>45</v>
      </c>
      <c r="J31">
        <f>VLOOKUP(B31,'Contestant Points'!$A$2:$W$32,23,FALSE)</f>
        <v>0</v>
      </c>
      <c r="K31">
        <f>VLOOKUP(B31,'Contestant Points'!$A$2:$X$32,24,FALSE)</f>
        <v>0</v>
      </c>
      <c r="L31">
        <f>VLOOKUP(B31,'Contestant Points'!$A$2:$Y$32,25,FALSE)</f>
        <v>0</v>
      </c>
      <c r="M31">
        <f>VLOOKUP(B31,'Contestant Points'!$A$2:$Z$32,26,FALSE)</f>
        <v>0</v>
      </c>
      <c r="N31">
        <f>VLOOKUP(B31,'Contestant Points'!$A$2:$AA$32,27,FALSE)</f>
        <v>0</v>
      </c>
      <c r="O31">
        <f t="shared" si="0"/>
        <v>275</v>
      </c>
      <c r="P31" t="str">
        <f>VLOOKUP(B31,'Contestant Points'!$A$2:$J$32,10,FALSE)</f>
        <v>4% of people have chosen this contestant</v>
      </c>
      <c r="Q31">
        <f>VLOOKUP(B31,'Contestant Points'!$A$2:$D$32,4,FALSE)</f>
        <v>28</v>
      </c>
      <c r="R31" t="str">
        <f>VLOOKUP(B31,'Contestant Points'!$A$2:$E$32,5,FALSE)</f>
        <v>Sales Manager</v>
      </c>
      <c r="S31" t="str">
        <f>VLOOKUP(B31,'Contestant Points'!$A$2:$F$32,6,FALSE)</f>
        <v>6'3"</v>
      </c>
      <c r="T31" t="str">
        <f>VLOOKUP(B31,'Contestant Points'!$A$2:$G$32,7,FALSE)</f>
        <v>African American</v>
      </c>
    </row>
    <row r="32" spans="1:20" x14ac:dyDescent="0.3">
      <c r="A32" t="s">
        <v>43</v>
      </c>
      <c r="B32" t="s">
        <v>29</v>
      </c>
      <c r="C32" t="str">
        <f>VLOOKUP(B32,'Contestant Points'!$A$2:$B$32,2,FALSE)</f>
        <v>Eliminated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Points'!$A$2:$AB$32,19,FALSE)</f>
        <v>15</v>
      </c>
      <c r="G32">
        <f>VLOOKUP(B32,'Contestant Points'!$A$2:$T$32,20,FALSE)</f>
        <v>50</v>
      </c>
      <c r="H32">
        <f>VLOOKUP(B32,'Contestant Points'!$A$2:$U$32,21,FALSE)</f>
        <v>50</v>
      </c>
      <c r="I32">
        <f>VLOOKUP(B32,'Contestant Points'!$A$2:$V$32,22,FALSE)</f>
        <v>0</v>
      </c>
      <c r="J32">
        <f>VLOOKUP(B32,'Contestant Points'!$A$2:$W$32,23,FALSE)</f>
        <v>0</v>
      </c>
      <c r="K32">
        <f>VLOOKUP(B32,'Contestant Points'!$A$2:$X$32,24,FALSE)</f>
        <v>0</v>
      </c>
      <c r="L32">
        <f>VLOOKUP(B32,'Contestant Points'!$A$2:$Y$32,25,FALSE)</f>
        <v>0</v>
      </c>
      <c r="M32">
        <f>VLOOKUP(B32,'Contestant Points'!$A$2:$Z$32,26,FALSE)</f>
        <v>5</v>
      </c>
      <c r="N32">
        <f>VLOOKUP(B32,'Contestant Points'!$A$2:$AA$32,27,FALSE)</f>
        <v>0</v>
      </c>
      <c r="O32">
        <f t="shared" si="0"/>
        <v>210</v>
      </c>
      <c r="P32" t="str">
        <f>VLOOKUP(B32,'Contestant Points'!$A$2:$J$32,10,FALSE)</f>
        <v>2% of people have chosen this contestant</v>
      </c>
      <c r="Q32">
        <f>VLOOKUP(B32,'Contestant Points'!$A$2:$D$32,4,FALSE)</f>
        <v>28</v>
      </c>
      <c r="R32" t="str">
        <f>VLOOKUP(B32,'Contestant Points'!$A$2:$E$32,5,FALSE)</f>
        <v>Prosecuting Attorney</v>
      </c>
      <c r="S32" t="str">
        <f>VLOOKUP(B32,'Contestant Points'!$A$2:$F$32,6,FALSE)</f>
        <v>6'3"</v>
      </c>
      <c r="T32" t="str">
        <f>VLOOKUP(B32,'Contestant Points'!$A$2:$G$32,7,FALSE)</f>
        <v>African American</v>
      </c>
    </row>
    <row r="33" spans="1:20" x14ac:dyDescent="0.3">
      <c r="A33" t="s">
        <v>43</v>
      </c>
      <c r="B33" t="s">
        <v>18</v>
      </c>
      <c r="C33" t="str">
        <f>VLOOKUP(B33,'Contestant Points'!$A$2:$B$32,2,FALSE)</f>
        <v>Eliminated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Points'!$A$2:$AB$32,19,FALSE)</f>
        <v>40</v>
      </c>
      <c r="G33">
        <f>VLOOKUP(B33,'Contestant Points'!$A$2:$T$32,20,FALSE)</f>
        <v>45</v>
      </c>
      <c r="H33">
        <f>VLOOKUP(B33,'Contestant Points'!$A$2:$U$32,21,FALSE)</f>
        <v>40</v>
      </c>
      <c r="I33">
        <f>VLOOKUP(B33,'Contestant Points'!$A$2:$V$32,22,FALSE)</f>
        <v>95</v>
      </c>
      <c r="J33">
        <f>VLOOKUP(B33,'Contestant Points'!$A$2:$W$32,23,FALSE)</f>
        <v>30</v>
      </c>
      <c r="K33">
        <f>VLOOKUP(B33,'Contestant Points'!$A$2:$X$32,24,FALSE)</f>
        <v>0</v>
      </c>
      <c r="L33">
        <f>VLOOKUP(B33,'Contestant Points'!$A$2:$Y$32,25,FALSE)</f>
        <v>0</v>
      </c>
      <c r="M33">
        <f>VLOOKUP(B33,'Contestant Points'!$A$2:$Z$32,26,FALSE)</f>
        <v>0</v>
      </c>
      <c r="N33">
        <f>VLOOKUP(B33,'Contestant Points'!$A$2:$AA$32,27,FALSE)</f>
        <v>0</v>
      </c>
      <c r="O33">
        <f t="shared" si="0"/>
        <v>285</v>
      </c>
      <c r="P33" t="str">
        <f>VLOOKUP(B33,'Contestant Points'!$A$2:$J$32,10,FALSE)</f>
        <v>2% of people have chosen this contestant</v>
      </c>
      <c r="Q33">
        <f>VLOOKUP(B33,'Contestant Points'!$A$2:$D$32,4,FALSE)</f>
        <v>32</v>
      </c>
      <c r="R33" t="str">
        <f>VLOOKUP(B33,'Contestant Points'!$A$2:$E$32,5,FALSE)</f>
        <v>Construction Sales Rep</v>
      </c>
      <c r="S33" t="str">
        <f>VLOOKUP(B33,'Contestant Points'!$A$2:$F$32,6,FALSE)</f>
        <v>6'3"</v>
      </c>
      <c r="T33" t="str">
        <f>VLOOKUP(B33,'Contestant Points'!$A$2:$G$32,7,FALSE)</f>
        <v>Caucasian</v>
      </c>
    </row>
    <row r="34" spans="1:20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Points'!$A$2:$AB$32,19,FALSE)</f>
        <v>0</v>
      </c>
      <c r="G34">
        <f>VLOOKUP(B34,'Contestant Points'!$A$2:$T$32,20,FALSE)</f>
        <v>0</v>
      </c>
      <c r="H34">
        <f>VLOOKUP(B34,'Contestant Points'!$A$2:$U$32,21,FALSE)</f>
        <v>0</v>
      </c>
      <c r="I34">
        <f>VLOOKUP(B34,'Contestant Points'!$A$2:$V$32,22,FALSE)</f>
        <v>0</v>
      </c>
      <c r="J34">
        <f>VLOOKUP(B34,'Contestant Points'!$A$2:$W$32,23,FALSE)</f>
        <v>0</v>
      </c>
      <c r="K34">
        <f>VLOOKUP(B34,'Contestant Points'!$A$2:$X$32,24,FALSE)</f>
        <v>0</v>
      </c>
      <c r="L34">
        <f>VLOOKUP(B34,'Contestant Points'!$A$2:$Y$32,25,FALSE)</f>
        <v>0</v>
      </c>
      <c r="M34">
        <f>VLOOKUP(B34,'Contestant Points'!$A$2:$Z$32,26,FALSE)</f>
        <v>0</v>
      </c>
      <c r="N34">
        <f>VLOOKUP(B34,'Contestant Points'!$A$2:$AA$32,27,FALSE)</f>
        <v>0</v>
      </c>
      <c r="O34">
        <f t="shared" si="0"/>
        <v>0</v>
      </c>
      <c r="P34" t="str">
        <f>VLOOKUP(B34,'Contestant Points'!$A$2:$J$32,10,FALSE)</f>
        <v>4% of people have chosen this contestant</v>
      </c>
      <c r="Q34">
        <f>VLOOKUP(B34,'Contestant Points'!$A$2:$D$32,4,FALSE)</f>
        <v>29</v>
      </c>
      <c r="R34" t="str">
        <f>VLOOKUP(B34,'Contestant Points'!$A$2:$E$32,5,FALSE)</f>
        <v>Marine Veteran</v>
      </c>
      <c r="S34" t="str">
        <f>VLOOKUP(B34,'Contestant Points'!$A$2:$F$32,6,FALSE)</f>
        <v>6'</v>
      </c>
      <c r="T34" t="str">
        <f>VLOOKUP(B34,'Contestant Points'!$A$2:$G$32,7,FALSE)</f>
        <v>Asian</v>
      </c>
    </row>
    <row r="35" spans="1:20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Points'!$A$2:$AB$32,19,FALSE)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>
        <f>VLOOKUP(B35,'Contestant Points'!$A$2:$X$32,24,FALSE)</f>
        <v>0</v>
      </c>
      <c r="L35">
        <f>VLOOKUP(B35,'Contestant Points'!$A$2:$Y$32,25,FALSE)</f>
        <v>0</v>
      </c>
      <c r="M35">
        <f>VLOOKUP(B35,'Contestant Points'!$A$2:$Z$32,26,FALSE)</f>
        <v>5</v>
      </c>
      <c r="N35">
        <f>VLOOKUP(B35,'Contestant Points'!$A$2:$AA$32,27,FALSE)</f>
        <v>0</v>
      </c>
      <c r="O35">
        <f t="shared" si="0"/>
        <v>125</v>
      </c>
      <c r="P35" t="str">
        <f>VLOOKUP(B35,'Contestant Points'!$A$2:$J$32,10,FALSE)</f>
        <v>11% of people have chosen this contestant</v>
      </c>
      <c r="Q35">
        <f>VLOOKUP(B35,'Contestant Points'!$A$2:$D$32,4,FALSE)</f>
        <v>30</v>
      </c>
      <c r="R35" t="str">
        <f>VLOOKUP(B35,'Contestant Points'!$A$2:$E$32,5,FALSE)</f>
        <v>Executive Recruiter</v>
      </c>
      <c r="S35" t="str">
        <f>VLOOKUP(B35,'Contestant Points'!$A$2:$F$32,6,FALSE)</f>
        <v>6'4"</v>
      </c>
      <c r="T35" t="str">
        <f>VLOOKUP(B35,'Contestant Points'!$A$2:$G$32,7,FALSE)</f>
        <v>African American</v>
      </c>
    </row>
    <row r="36" spans="1:20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Points'!$A$2:$AB$32,19,FALSE)</f>
        <v>0</v>
      </c>
      <c r="G36">
        <f>VLOOKUP(B36,'Contestant Points'!$A$2:$T$32,20,FALSE)</f>
        <v>0</v>
      </c>
      <c r="H36">
        <f>VLOOKUP(B36,'Contestant Points'!$A$2:$U$32,21,FALSE)</f>
        <v>0</v>
      </c>
      <c r="I36">
        <f>VLOOKUP(B36,'Contestant Points'!$A$2:$V$32,22,FALSE)</f>
        <v>0</v>
      </c>
      <c r="J36">
        <f>VLOOKUP(B36,'Contestant Points'!$A$2:$W$32,23,FALSE)</f>
        <v>0</v>
      </c>
      <c r="K36">
        <f>VLOOKUP(B36,'Contestant Points'!$A$2:$X$32,24,FALSE)</f>
        <v>0</v>
      </c>
      <c r="L36">
        <f>VLOOKUP(B36,'Contestant Points'!$A$2:$Y$32,25,FALSE)</f>
        <v>0</v>
      </c>
      <c r="M36">
        <f>VLOOKUP(B36,'Contestant Points'!$A$2:$Z$32,26,FALSE)</f>
        <v>0</v>
      </c>
      <c r="N36">
        <f>VLOOKUP(B36,'Contestant Points'!$A$2:$AA$32,27,FALSE)</f>
        <v>0</v>
      </c>
      <c r="O36">
        <f t="shared" si="0"/>
        <v>0</v>
      </c>
      <c r="P36" t="str">
        <f>VLOOKUP(B36,'Contestant Points'!$A$2:$J$32,10,FALSE)</f>
        <v>2% of people have chosen this contestant</v>
      </c>
      <c r="Q36">
        <f>VLOOKUP(B36,'Contestant Points'!$A$2:$D$32,4,FALSE)</f>
        <v>35</v>
      </c>
      <c r="R36" t="str">
        <f>VLOOKUP(B36,'Contestant Points'!$A$2:$E$32,5,FALSE)</f>
        <v>ER Physician</v>
      </c>
      <c r="S36" t="str">
        <f>VLOOKUP(B36,'Contestant Points'!$A$2:$F$32,6,FALSE)</f>
        <v>5'10"</v>
      </c>
      <c r="T36" t="str">
        <f>VLOOKUP(B36,'Contestant Points'!$A$2:$G$32,7,FALSE)</f>
        <v>Caucasian</v>
      </c>
    </row>
    <row r="37" spans="1:20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Points'!$A$2:$AB$32,19,FALSE)</f>
        <v>0</v>
      </c>
      <c r="G37">
        <f>VLOOKUP(B37,'Contestant Points'!$A$2:$T$32,20,FALSE)</f>
        <v>0</v>
      </c>
      <c r="H37">
        <f>VLOOKUP(B37,'Contestant Points'!$A$2:$U$32,21,FALSE)</f>
        <v>0</v>
      </c>
      <c r="I37">
        <f>VLOOKUP(B37,'Contestant Points'!$A$2:$V$32,22,FALSE)</f>
        <v>0</v>
      </c>
      <c r="J37">
        <f>VLOOKUP(B37,'Contestant Points'!$A$2:$W$32,23,FALSE)</f>
        <v>0</v>
      </c>
      <c r="K37">
        <f>VLOOKUP(B37,'Contestant Points'!$A$2:$X$32,24,FALSE)</f>
        <v>0</v>
      </c>
      <c r="L37">
        <f>VLOOKUP(B37,'Contestant Points'!$A$2:$Y$32,25,FALSE)</f>
        <v>0</v>
      </c>
      <c r="M37">
        <f>VLOOKUP(B37,'Contestant Points'!$A$2:$Z$32,26,FALSE)</f>
        <v>0</v>
      </c>
      <c r="N37">
        <f>VLOOKUP(B37,'Contestant Points'!$A$2:$AA$32,27,FALSE)</f>
        <v>0</v>
      </c>
      <c r="O37">
        <f t="shared" si="0"/>
        <v>5</v>
      </c>
      <c r="P37" t="str">
        <f>VLOOKUP(B37,'Contestant Points'!$A$2:$J$32,10,FALSE)</f>
        <v>4% of people have chosen this contestant</v>
      </c>
      <c r="Q37">
        <f>VLOOKUP(B37,'Contestant Points'!$A$2:$D$32,4,FALSE)</f>
        <v>26</v>
      </c>
      <c r="R37" t="str">
        <f>VLOOKUP(B37,'Contestant Points'!$A$2:$E$32,5,FALSE)</f>
        <v>Former Professional Basketball Player</v>
      </c>
      <c r="S37" t="str">
        <f>VLOOKUP(B37,'Contestant Points'!$A$2:$F$32,6,FALSE)</f>
        <v>6'</v>
      </c>
      <c r="T37" t="str">
        <f>VLOOKUP(B37,'Contestant Points'!$A$2:$G$32,7,FALSE)</f>
        <v>African American</v>
      </c>
    </row>
    <row r="38" spans="1:20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Points'!$A$2:$AB$32,19,FALSE)</f>
        <v>45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>
        <f>VLOOKUP(B38,'Contestant Points'!$A$2:$X$32,24,FALSE)</f>
        <v>0</v>
      </c>
      <c r="L38">
        <f>VLOOKUP(B38,'Contestant Points'!$A$2:$Y$32,25,FALSE)</f>
        <v>0</v>
      </c>
      <c r="M38">
        <f>VLOOKUP(B38,'Contestant Points'!$A$2:$Z$32,26,FALSE)</f>
        <v>0</v>
      </c>
      <c r="N38">
        <f>VLOOKUP(B38,'Contestant Points'!$A$2:$AA$32,27,FALSE)</f>
        <v>0</v>
      </c>
      <c r="O38">
        <f t="shared" si="0"/>
        <v>85</v>
      </c>
      <c r="P38" t="str">
        <f>VLOOKUP(B38,'Contestant Points'!$A$2:$J$32,10,FALSE)</f>
        <v>13% of people have chosen this contestant</v>
      </c>
      <c r="Q38">
        <f>VLOOKUP(B38,'Contestant Points'!$A$2:$D$32,4,FALSE)</f>
        <v>31</v>
      </c>
      <c r="R38" t="str">
        <f>VLOOKUP(B38,'Contestant Points'!$A$2:$E$32,5,FALSE)</f>
        <v>Senior Inventory Analyst</v>
      </c>
      <c r="S38" t="str">
        <f>VLOOKUP(B38,'Contestant Points'!$A$2:$F$32,6,FALSE)</f>
        <v>5'11"</v>
      </c>
      <c r="T38" t="str">
        <f>VLOOKUP(B38,'Contestant Points'!$A$2:$G$32,7,FALSE)</f>
        <v>African American</v>
      </c>
    </row>
    <row r="39" spans="1:20" x14ac:dyDescent="0.3">
      <c r="A39" t="s">
        <v>44</v>
      </c>
      <c r="B39" t="s">
        <v>14</v>
      </c>
      <c r="C39" t="str">
        <f>VLOOKUP(B39,'Contestant Points'!$A$2:$B$32,2,FALSE)</f>
        <v>Eliminated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Points'!$A$2:$AB$32,19,FALSE)</f>
        <v>40</v>
      </c>
      <c r="G39">
        <f>VLOOKUP(B39,'Contestant Points'!$A$2:$T$32,20,FALSE)</f>
        <v>65</v>
      </c>
      <c r="H39">
        <f>VLOOKUP(B39,'Contestant Points'!$A$2:$U$32,21,FALSE)</f>
        <v>50</v>
      </c>
      <c r="I39">
        <f>VLOOKUP(B39,'Contestant Points'!$A$2:$V$32,22,FALSE)</f>
        <v>115</v>
      </c>
      <c r="J39">
        <f>VLOOKUP(B39,'Contestant Points'!$A$2:$W$32,23,FALSE)</f>
        <v>90</v>
      </c>
      <c r="K39">
        <f>VLOOKUP(B39,'Contestant Points'!$A$2:$X$32,24,FALSE)</f>
        <v>95</v>
      </c>
      <c r="L39">
        <f>VLOOKUP(B39,'Contestant Points'!$A$2:$Y$32,25,FALSE)</f>
        <v>70</v>
      </c>
      <c r="M39">
        <f>VLOOKUP(B39,'Contestant Points'!$A$2:$Z$32,26,FALSE)</f>
        <v>0</v>
      </c>
      <c r="N39">
        <f>VLOOKUP(B39,'Contestant Points'!$A$2:$AA$32,27,FALSE)</f>
        <v>265</v>
      </c>
      <c r="O39">
        <f t="shared" si="0"/>
        <v>895</v>
      </c>
      <c r="P39" t="str">
        <f>VLOOKUP(B39,'Contestant Points'!$A$2:$J$32,10,FALSE)</f>
        <v>9% of people have chosen this contestant</v>
      </c>
      <c r="Q39">
        <f>VLOOKUP(B39,'Contestant Points'!$A$2:$D$32,4,FALSE)</f>
        <v>31</v>
      </c>
      <c r="R39" t="str">
        <f>VLOOKUP(B39,'Contestant Points'!$A$2:$E$32,5,FALSE)</f>
        <v>Business Owner</v>
      </c>
      <c r="S39" t="str">
        <f>VLOOKUP(B39,'Contestant Points'!$A$2:$F$32,6,FALSE)</f>
        <v>6'3"</v>
      </c>
      <c r="T39" t="str">
        <f>VLOOKUP(B39,'Contestant Points'!$A$2:$G$32,7,FALSE)</f>
        <v>Caucasian</v>
      </c>
    </row>
    <row r="40" spans="1:20" x14ac:dyDescent="0.3">
      <c r="A40" t="s">
        <v>44</v>
      </c>
      <c r="B40" t="s">
        <v>6</v>
      </c>
      <c r="C40" t="str">
        <f>VLOOKUP(B40,'Contestant Points'!$A$2:$B$32,2,FALSE)</f>
        <v>Winner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Points'!$A$2:$AB$32,19,FALSE)</f>
        <v>65</v>
      </c>
      <c r="G40">
        <f>VLOOKUP(B40,'Contestant Points'!$A$2:$T$32,20,FALSE)</f>
        <v>60</v>
      </c>
      <c r="H40">
        <f>VLOOKUP(B40,'Contestant Points'!$A$2:$U$32,21,FALSE)</f>
        <v>110</v>
      </c>
      <c r="I40">
        <f>VLOOKUP(B40,'Contestant Points'!$A$2:$V$32,22,FALSE)</f>
        <v>90</v>
      </c>
      <c r="J40">
        <f>VLOOKUP(B40,'Contestant Points'!$A$2:$W$32,23,FALSE)</f>
        <v>80</v>
      </c>
      <c r="K40">
        <f>VLOOKUP(B40,'Contestant Points'!$A$2:$X$32,24,FALSE)</f>
        <v>130</v>
      </c>
      <c r="L40">
        <f>VLOOKUP(B40,'Contestant Points'!$A$2:$Y$32,25,FALSE)</f>
        <v>60</v>
      </c>
      <c r="M40">
        <f>VLOOKUP(B40,'Contestant Points'!$A$2:$Z$32,26,FALSE)</f>
        <v>0</v>
      </c>
      <c r="N40">
        <f>VLOOKUP(B40,'Contestant Points'!$A$2:$AA$32,27,FALSE)</f>
        <v>410</v>
      </c>
      <c r="O40">
        <f t="shared" si="0"/>
        <v>1065</v>
      </c>
      <c r="P40" t="str">
        <f>VLOOKUP(B40,'Contestant Points'!$A$2:$J$32,10,FALSE)</f>
        <v>11% of people have chosen this contestant</v>
      </c>
      <c r="Q40">
        <f>VLOOKUP(B40,'Contestant Points'!$A$2:$D$32,4,FALSE)</f>
        <v>37</v>
      </c>
      <c r="R40" t="str">
        <f>VLOOKUP(B40,'Contestant Points'!$A$2:$E$32,5,FALSE)</f>
        <v>Chiropractor</v>
      </c>
      <c r="S40" t="str">
        <f>VLOOKUP(B40,'Contestant Points'!$A$2:$F$32,6,FALSE)</f>
        <v>6'2"</v>
      </c>
      <c r="T40" t="str">
        <f>VLOOKUP(B40,'Contestant Points'!$A$2:$G$32,7,FALSE)</f>
        <v>Caucasian</v>
      </c>
    </row>
    <row r="41" spans="1:20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Points'!$A$2:$AB$32,19,FALSE)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>
        <f>VLOOKUP(B41,'Contestant Points'!$A$2:$X$32,24,FALSE)</f>
        <v>0</v>
      </c>
      <c r="L41">
        <f>VLOOKUP(B41,'Contestant Points'!$A$2:$Y$32,25,FALSE)</f>
        <v>0</v>
      </c>
      <c r="M41">
        <f>VLOOKUP(B41,'Contestant Points'!$A$2:$Z$32,26,FALSE)</f>
        <v>5</v>
      </c>
      <c r="N41">
        <f>VLOOKUP(B41,'Contestant Points'!$A$2:$AA$32,27,FALSE)</f>
        <v>0</v>
      </c>
      <c r="O41">
        <f t="shared" si="0"/>
        <v>125</v>
      </c>
      <c r="P41" t="str">
        <f>VLOOKUP(B41,'Contestant Points'!$A$2:$J$32,10,FALSE)</f>
        <v>11% of people have chosen this contestant</v>
      </c>
      <c r="Q41">
        <f>VLOOKUP(B41,'Contestant Points'!$A$2:$D$32,4,FALSE)</f>
        <v>30</v>
      </c>
      <c r="R41" t="str">
        <f>VLOOKUP(B41,'Contestant Points'!$A$2:$E$32,5,FALSE)</f>
        <v>Executive Recruiter</v>
      </c>
      <c r="S41" t="str">
        <f>VLOOKUP(B41,'Contestant Points'!$A$2:$F$32,6,FALSE)</f>
        <v>6'4"</v>
      </c>
      <c r="T41" t="str">
        <f>VLOOKUP(B41,'Contestant Points'!$A$2:$G$32,7,FALSE)</f>
        <v>African American</v>
      </c>
    </row>
    <row r="42" spans="1:20" x14ac:dyDescent="0.3">
      <c r="A42" t="s">
        <v>30</v>
      </c>
      <c r="B42" t="s">
        <v>3</v>
      </c>
      <c r="C42" t="str">
        <f>VLOOKUP(B42,'Contestant Points'!$A$2:$B$32,2,FALSE)</f>
        <v>Eliminated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Points'!$A$2:$AB$32,19,FALSE)</f>
        <v>70</v>
      </c>
      <c r="G42">
        <f>VLOOKUP(B42,'Contestant Points'!$A$2:$T$32,20,FALSE)</f>
        <v>25</v>
      </c>
      <c r="H42">
        <f>VLOOKUP(B42,'Contestant Points'!$A$2:$U$32,21,FALSE)</f>
        <v>35</v>
      </c>
      <c r="I42">
        <f>VLOOKUP(B42,'Contestant Points'!$A$2:$V$32,22,FALSE)</f>
        <v>0</v>
      </c>
      <c r="J42">
        <f>VLOOKUP(B42,'Contestant Points'!$A$2:$W$32,23,FALSE)</f>
        <v>0</v>
      </c>
      <c r="K42">
        <f>VLOOKUP(B42,'Contestant Points'!$A$2:$X$32,24,FALSE)</f>
        <v>0</v>
      </c>
      <c r="L42">
        <f>VLOOKUP(B42,'Contestant Points'!$A$2:$Y$32,25,FALSE)</f>
        <v>0</v>
      </c>
      <c r="M42">
        <f>VLOOKUP(B42,'Contestant Points'!$A$2:$Z$32,26,FALSE)</f>
        <v>0</v>
      </c>
      <c r="N42">
        <f>VLOOKUP(B42,'Contestant Points'!$A$2:$AA$32,27,FALSE)</f>
        <v>0</v>
      </c>
      <c r="O42">
        <f t="shared" si="0"/>
        <v>180</v>
      </c>
      <c r="P42" t="str">
        <f>VLOOKUP(B42,'Contestant Points'!$A$2:$J$32,10,FALSE)</f>
        <v>2% of people have chosen this contestant</v>
      </c>
      <c r="Q42">
        <f>VLOOKUP(B42,'Contestant Points'!$A$2:$D$32,4,FALSE)</f>
        <v>32</v>
      </c>
      <c r="R42" t="str">
        <f>VLOOKUP(B42,'Contestant Points'!$A$2:$E$32,5,FALSE)</f>
        <v>Attorney</v>
      </c>
      <c r="S42" t="str">
        <f>VLOOKUP(B42,'Contestant Points'!$A$2:$F$32,6,FALSE)</f>
        <v>5'11"</v>
      </c>
      <c r="T42" t="str">
        <f>VLOOKUP(B42,'Contestant Points'!$A$2:$G$32,7,FALSE)</f>
        <v>Caucasian</v>
      </c>
    </row>
    <row r="43" spans="1:20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Points'!$A$2:$AB$32,19,FALSE)</f>
        <v>0</v>
      </c>
      <c r="G43">
        <f>VLOOKUP(B43,'Contestant Points'!$A$2:$T$32,20,FALSE)</f>
        <v>0</v>
      </c>
      <c r="H43">
        <f>VLOOKUP(B43,'Contestant Points'!$A$2:$U$32,21,FALSE)</f>
        <v>0</v>
      </c>
      <c r="I43">
        <f>VLOOKUP(B43,'Contestant Points'!$A$2:$V$32,22,FALSE)</f>
        <v>0</v>
      </c>
      <c r="J43">
        <f>VLOOKUP(B43,'Contestant Points'!$A$2:$W$32,23,FALSE)</f>
        <v>0</v>
      </c>
      <c r="K43">
        <f>VLOOKUP(B43,'Contestant Points'!$A$2:$X$32,24,FALSE)</f>
        <v>0</v>
      </c>
      <c r="L43">
        <f>VLOOKUP(B43,'Contestant Points'!$A$2:$Y$32,25,FALSE)</f>
        <v>0</v>
      </c>
      <c r="M43">
        <f>VLOOKUP(B43,'Contestant Points'!$A$2:$Z$32,26,FALSE)</f>
        <v>5</v>
      </c>
      <c r="N43">
        <f>VLOOKUP(B43,'Contestant Points'!$A$2:$AA$32,27,FALSE)</f>
        <v>0</v>
      </c>
      <c r="O43">
        <f t="shared" si="0"/>
        <v>125</v>
      </c>
      <c r="P43" t="str">
        <f>VLOOKUP(B43,'Contestant Points'!$A$2:$J$32,10,FALSE)</f>
        <v>11% of people have chosen this contestant</v>
      </c>
      <c r="Q43">
        <f>VLOOKUP(B43,'Contestant Points'!$A$2:$D$32,4,FALSE)</f>
        <v>30</v>
      </c>
      <c r="R43" t="str">
        <f>VLOOKUP(B43,'Contestant Points'!$A$2:$E$32,5,FALSE)</f>
        <v>Executive Recruiter</v>
      </c>
      <c r="S43" t="str">
        <f>VLOOKUP(B43,'Contestant Points'!$A$2:$F$32,6,FALSE)</f>
        <v>6'4"</v>
      </c>
      <c r="T43" t="str">
        <f>VLOOKUP(B43,'Contestant Points'!$A$2:$G$32,7,FALSE)</f>
        <v>African American</v>
      </c>
    </row>
    <row r="44" spans="1:20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Points'!$A$2:$AB$32,19,FALSE)</f>
        <v>0</v>
      </c>
      <c r="G44">
        <f>VLOOKUP(B44,'Contestant Points'!$A$2:$T$32,20,FALSE)</f>
        <v>0</v>
      </c>
      <c r="H44">
        <f>VLOOKUP(B44,'Contestant Points'!$A$2:$U$32,21,FALSE)</f>
        <v>0</v>
      </c>
      <c r="I44">
        <f>VLOOKUP(B44,'Contestant Points'!$A$2:$V$32,22,FALSE)</f>
        <v>0</v>
      </c>
      <c r="J44">
        <f>VLOOKUP(B44,'Contestant Points'!$A$2:$W$32,23,FALSE)</f>
        <v>0</v>
      </c>
      <c r="K44">
        <f>VLOOKUP(B44,'Contestant Points'!$A$2:$X$32,24,FALSE)</f>
        <v>0</v>
      </c>
      <c r="L44">
        <f>VLOOKUP(B44,'Contestant Points'!$A$2:$Y$32,25,FALSE)</f>
        <v>0</v>
      </c>
      <c r="M44">
        <f>VLOOKUP(B44,'Contestant Points'!$A$2:$Z$32,26,FALSE)</f>
        <v>0</v>
      </c>
      <c r="N44">
        <f>VLOOKUP(B44,'Contestant Points'!$A$2:$AA$32,27,FALSE)</f>
        <v>0</v>
      </c>
      <c r="O44">
        <f t="shared" si="0"/>
        <v>0</v>
      </c>
      <c r="P44" t="str">
        <f>VLOOKUP(B44,'Contestant Points'!$A$2:$J$32,10,FALSE)</f>
        <v>4% of people have chosen this contestant</v>
      </c>
      <c r="Q44">
        <f>VLOOKUP(B44,'Contestant Points'!$A$2:$D$32,4,FALSE)</f>
        <v>29</v>
      </c>
      <c r="R44" t="str">
        <f>VLOOKUP(B44,'Contestant Points'!$A$2:$E$32,5,FALSE)</f>
        <v>Marine Veteran</v>
      </c>
      <c r="S44" t="str">
        <f>VLOOKUP(B44,'Contestant Points'!$A$2:$F$32,6,FALSE)</f>
        <v>6'</v>
      </c>
      <c r="T44" t="str">
        <f>VLOOKUP(B44,'Contestant Points'!$A$2:$G$32,7,FALSE)</f>
        <v>Asian</v>
      </c>
    </row>
    <row r="45" spans="1:20" x14ac:dyDescent="0.3">
      <c r="A45" t="s">
        <v>30</v>
      </c>
      <c r="B45" t="s">
        <v>6</v>
      </c>
      <c r="C45" t="str">
        <f>VLOOKUP(B45,'Contestant Points'!$A$2:$B$32,2,FALSE)</f>
        <v>Winner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Points'!$A$2:$AB$32,19,FALSE)</f>
        <v>65</v>
      </c>
      <c r="G45">
        <f>VLOOKUP(B45,'Contestant Points'!$A$2:$T$32,20,FALSE)</f>
        <v>60</v>
      </c>
      <c r="H45">
        <f>VLOOKUP(B45,'Contestant Points'!$A$2:$U$32,21,FALSE)</f>
        <v>110</v>
      </c>
      <c r="I45">
        <f>VLOOKUP(B45,'Contestant Points'!$A$2:$V$32,22,FALSE)</f>
        <v>90</v>
      </c>
      <c r="J45">
        <f>VLOOKUP(B45,'Contestant Points'!$A$2:$W$32,23,FALSE)</f>
        <v>80</v>
      </c>
      <c r="K45">
        <f>VLOOKUP(B45,'Contestant Points'!$A$2:$X$32,24,FALSE)</f>
        <v>130</v>
      </c>
      <c r="L45">
        <f>VLOOKUP(B45,'Contestant Points'!$A$2:$Y$32,25,FALSE)</f>
        <v>60</v>
      </c>
      <c r="M45">
        <f>VLOOKUP(B45,'Contestant Points'!$A$2:$Z$32,26,FALSE)</f>
        <v>0</v>
      </c>
      <c r="N45">
        <f>VLOOKUP(B45,'Contestant Points'!$A$2:$AA$32,27,FALSE)</f>
        <v>410</v>
      </c>
      <c r="O45">
        <f t="shared" si="0"/>
        <v>1065</v>
      </c>
      <c r="P45" t="str">
        <f>VLOOKUP(B45,'Contestant Points'!$A$2:$J$32,10,FALSE)</f>
        <v>11% of people have chosen this contestant</v>
      </c>
      <c r="Q45">
        <f>VLOOKUP(B45,'Contestant Points'!$A$2:$D$32,4,FALSE)</f>
        <v>37</v>
      </c>
      <c r="R45" t="str">
        <f>VLOOKUP(B45,'Contestant Points'!$A$2:$E$32,5,FALSE)</f>
        <v>Chiropractor</v>
      </c>
      <c r="S45" t="str">
        <f>VLOOKUP(B45,'Contestant Points'!$A$2:$F$32,6,FALSE)</f>
        <v>6'2"</v>
      </c>
      <c r="T45" t="str">
        <f>VLOOKUP(B45,'Contestant Points'!$A$2:$G$32,7,FALSE)</f>
        <v>Caucasian</v>
      </c>
    </row>
    <row r="46" spans="1:20" x14ac:dyDescent="0.3">
      <c r="A46" t="s">
        <v>30</v>
      </c>
      <c r="B46" t="s">
        <v>29</v>
      </c>
      <c r="C46" t="str">
        <f>VLOOKUP(B46,'Contestant Points'!$A$2:$B$32,2,FALSE)</f>
        <v>Eliminated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Points'!$A$2:$AB$32,19,FALSE)</f>
        <v>15</v>
      </c>
      <c r="G46">
        <f>VLOOKUP(B46,'Contestant Points'!$A$2:$T$32,20,FALSE)</f>
        <v>50</v>
      </c>
      <c r="H46">
        <f>VLOOKUP(B46,'Contestant Points'!$A$2:$U$32,21,FALSE)</f>
        <v>50</v>
      </c>
      <c r="I46">
        <f>VLOOKUP(B46,'Contestant Points'!$A$2:$V$32,22,FALSE)</f>
        <v>0</v>
      </c>
      <c r="J46">
        <f>VLOOKUP(B46,'Contestant Points'!$A$2:$W$32,23,FALSE)</f>
        <v>0</v>
      </c>
      <c r="K46">
        <f>VLOOKUP(B46,'Contestant Points'!$A$2:$X$32,24,FALSE)</f>
        <v>0</v>
      </c>
      <c r="L46">
        <f>VLOOKUP(B46,'Contestant Points'!$A$2:$Y$32,25,FALSE)</f>
        <v>0</v>
      </c>
      <c r="M46">
        <f>VLOOKUP(B46,'Contestant Points'!$A$2:$Z$32,26,FALSE)</f>
        <v>5</v>
      </c>
      <c r="N46">
        <f>VLOOKUP(B46,'Contestant Points'!$A$2:$AA$32,27,FALSE)</f>
        <v>0</v>
      </c>
      <c r="O46">
        <f t="shared" si="0"/>
        <v>210</v>
      </c>
      <c r="P46" t="str">
        <f>VLOOKUP(B46,'Contestant Points'!$A$2:$J$32,10,FALSE)</f>
        <v>2% of people have chosen this contestant</v>
      </c>
      <c r="Q46">
        <f>VLOOKUP(B46,'Contestant Points'!$A$2:$D$32,4,FALSE)</f>
        <v>28</v>
      </c>
      <c r="R46" t="str">
        <f>VLOOKUP(B46,'Contestant Points'!$A$2:$E$32,5,FALSE)</f>
        <v>Prosecuting Attorney</v>
      </c>
      <c r="S46" t="str">
        <f>VLOOKUP(B46,'Contestant Points'!$A$2:$F$32,6,FALSE)</f>
        <v>6'3"</v>
      </c>
      <c r="T46" t="str">
        <f>VLOOKUP(B46,'Contestant Points'!$A$2:$G$32,7,FALSE)</f>
        <v>African American</v>
      </c>
    </row>
    <row r="47" spans="1:20" x14ac:dyDescent="0.3">
      <c r="A47" t="s">
        <v>45</v>
      </c>
      <c r="B47" t="s">
        <v>22</v>
      </c>
      <c r="C47" t="str">
        <f>VLOOKUP(B47,'Contestant Points'!$A$2:$B$32,2,FALSE)</f>
        <v>Eliminated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Points'!$A$2:$AB$32,19,FALSE)</f>
        <v>55</v>
      </c>
      <c r="G47">
        <f>VLOOKUP(B47,'Contestant Points'!$A$2:$T$32,20,FALSE)</f>
        <v>165</v>
      </c>
      <c r="H47">
        <f>VLOOKUP(B47,'Contestant Points'!$A$2:$U$32,21,FALSE)</f>
        <v>10</v>
      </c>
      <c r="I47">
        <f>VLOOKUP(B47,'Contestant Points'!$A$2:$V$32,22,FALSE)</f>
        <v>100</v>
      </c>
      <c r="J47">
        <f>VLOOKUP(B47,'Contestant Points'!$A$2:$W$32,23,FALSE)</f>
        <v>90</v>
      </c>
      <c r="K47">
        <f>VLOOKUP(B47,'Contestant Points'!$A$2:$X$32,24,FALSE)</f>
        <v>95</v>
      </c>
      <c r="L47">
        <f>VLOOKUP(B47,'Contestant Points'!$A$2:$Y$32,25,FALSE)</f>
        <v>0</v>
      </c>
      <c r="M47">
        <f>VLOOKUP(B47,'Contestant Points'!$A$2:$Z$32,26,FALSE)</f>
        <v>70</v>
      </c>
      <c r="N47">
        <f>VLOOKUP(B47,'Contestant Points'!$A$2:$AA$32,27,FALSE)</f>
        <v>0</v>
      </c>
      <c r="O47">
        <f t="shared" si="0"/>
        <v>670</v>
      </c>
      <c r="P47" t="str">
        <f>VLOOKUP(B47,'Contestant Points'!$A$2:$J$32,10,FALSE)</f>
        <v>2% of people have chosen this contestant</v>
      </c>
      <c r="Q47">
        <f>VLOOKUP(B47,'Contestant Points'!$A$2:$D$32,4,FALSE)</f>
        <v>26</v>
      </c>
      <c r="R47" t="str">
        <f>VLOOKUP(B47,'Contestant Points'!$A$2:$E$32,5,FALSE)</f>
        <v>Startup Recruiter</v>
      </c>
      <c r="S47" t="str">
        <f>VLOOKUP(B47,'Contestant Points'!$A$2:$F$32,6,FALSE)</f>
        <v>6'2"</v>
      </c>
      <c r="T47" t="str">
        <f>VLOOKUP(B47,'Contestant Points'!$A$2:$G$32,7,FALSE)</f>
        <v>Caucasian</v>
      </c>
    </row>
    <row r="48" spans="1:20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Points'!$A$2:$AB$32,19,FALSE)</f>
        <v>0</v>
      </c>
      <c r="G48">
        <f>VLOOKUP(B48,'Contestant Points'!$A$2:$T$32,20,FALSE)</f>
        <v>0</v>
      </c>
      <c r="H48">
        <f>VLOOKUP(B48,'Contestant Points'!$A$2:$U$32,21,FALSE)</f>
        <v>0</v>
      </c>
      <c r="I48">
        <f>VLOOKUP(B48,'Contestant Points'!$A$2:$V$32,22,FALSE)</f>
        <v>0</v>
      </c>
      <c r="J48">
        <f>VLOOKUP(B48,'Contestant Points'!$A$2:$W$32,23,FALSE)</f>
        <v>0</v>
      </c>
      <c r="K48">
        <f>VLOOKUP(B48,'Contestant Points'!$A$2:$X$32,24,FALSE)</f>
        <v>0</v>
      </c>
      <c r="L48">
        <f>VLOOKUP(B48,'Contestant Points'!$A$2:$Y$32,25,FALSE)</f>
        <v>0</v>
      </c>
      <c r="M48">
        <f>VLOOKUP(B48,'Contestant Points'!$A$2:$Z$32,26,FALSE)</f>
        <v>5</v>
      </c>
      <c r="N48">
        <f>VLOOKUP(B48,'Contestant Points'!$A$2:$AA$32,27,FALSE)</f>
        <v>0</v>
      </c>
      <c r="O48">
        <f t="shared" si="0"/>
        <v>125</v>
      </c>
      <c r="P48" t="str">
        <f>VLOOKUP(B48,'Contestant Points'!$A$2:$J$32,10,FALSE)</f>
        <v>11% of people have chosen this contestant</v>
      </c>
      <c r="Q48">
        <f>VLOOKUP(B48,'Contestant Points'!$A$2:$D$32,4,FALSE)</f>
        <v>30</v>
      </c>
      <c r="R48" t="str">
        <f>VLOOKUP(B48,'Contestant Points'!$A$2:$E$32,5,FALSE)</f>
        <v>Executive Recruiter</v>
      </c>
      <c r="S48" t="str">
        <f>VLOOKUP(B48,'Contestant Points'!$A$2:$F$32,6,FALSE)</f>
        <v>6'4"</v>
      </c>
      <c r="T48" t="str">
        <f>VLOOKUP(B48,'Contestant Points'!$A$2:$G$32,7,FALSE)</f>
        <v>African American</v>
      </c>
    </row>
    <row r="49" spans="1:20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Points'!$A$2:$AB$32,19,FALSE)</f>
        <v>0</v>
      </c>
      <c r="G49">
        <f>VLOOKUP(B49,'Contestant Points'!$A$2:$T$32,20,FALSE)</f>
        <v>0</v>
      </c>
      <c r="H49">
        <f>VLOOKUP(B49,'Contestant Points'!$A$2:$U$32,21,FALSE)</f>
        <v>0</v>
      </c>
      <c r="I49">
        <f>VLOOKUP(B49,'Contestant Points'!$A$2:$V$32,22,FALSE)</f>
        <v>0</v>
      </c>
      <c r="J49">
        <f>VLOOKUP(B49,'Contestant Points'!$A$2:$W$32,23,FALSE)</f>
        <v>0</v>
      </c>
      <c r="K49">
        <f>VLOOKUP(B49,'Contestant Points'!$A$2:$X$32,24,FALSE)</f>
        <v>0</v>
      </c>
      <c r="L49">
        <f>VLOOKUP(B49,'Contestant Points'!$A$2:$Y$32,25,FALSE)</f>
        <v>0</v>
      </c>
      <c r="M49">
        <f>VLOOKUP(B49,'Contestant Points'!$A$2:$Z$32,26,FALSE)</f>
        <v>0</v>
      </c>
      <c r="N49">
        <f>VLOOKUP(B49,'Contestant Points'!$A$2:$AA$32,27,FALSE)</f>
        <v>0</v>
      </c>
      <c r="O49">
        <f t="shared" si="0"/>
        <v>5</v>
      </c>
      <c r="P49" t="str">
        <f>VLOOKUP(B49,'Contestant Points'!$A$2:$J$32,10,FALSE)</f>
        <v>0% of people have chosen this contestant</v>
      </c>
      <c r="Q49">
        <f>VLOOKUP(B49,'Contestant Points'!$A$2:$D$32,4,FALSE)</f>
        <v>30</v>
      </c>
      <c r="R49" t="str">
        <f>VLOOKUP(B49,'Contestant Points'!$A$2:$E$32,5,FALSE)</f>
        <v>Law Student</v>
      </c>
      <c r="S49" t="str">
        <f>VLOOKUP(B49,'Contestant Points'!$A$2:$F$32,6,FALSE)</f>
        <v>6'2"</v>
      </c>
      <c r="T49" t="str">
        <f>VLOOKUP(B49,'Contestant Points'!$A$2:$G$32,7,FALSE)</f>
        <v>Caucasian</v>
      </c>
    </row>
    <row r="50" spans="1:20" x14ac:dyDescent="0.3">
      <c r="A50" t="s">
        <v>45</v>
      </c>
      <c r="B50" t="s">
        <v>13</v>
      </c>
      <c r="C50" t="str">
        <f>VLOOKUP(B50,'Contestant Points'!$A$2:$B$32,2,FALSE)</f>
        <v>Eliminated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Points'!$A$2:$AB$32,19,FALSE)</f>
        <v>100</v>
      </c>
      <c r="G50">
        <f>VLOOKUP(B50,'Contestant Points'!$A$2:$T$32,20,FALSE)</f>
        <v>20</v>
      </c>
      <c r="H50">
        <f>VLOOKUP(B50,'Contestant Points'!$A$2:$U$32,21,FALSE)</f>
        <v>45</v>
      </c>
      <c r="I50">
        <f>VLOOKUP(B50,'Contestant Points'!$A$2:$V$32,22,FALSE)</f>
        <v>75</v>
      </c>
      <c r="J50">
        <f>VLOOKUP(B50,'Contestant Points'!$A$2:$W$32,23,FALSE)</f>
        <v>0</v>
      </c>
      <c r="K50">
        <f>VLOOKUP(B50,'Contestant Points'!$A$2:$X$32,24,FALSE)</f>
        <v>0</v>
      </c>
      <c r="L50">
        <f>VLOOKUP(B50,'Contestant Points'!$A$2:$Y$32,25,FALSE)</f>
        <v>0</v>
      </c>
      <c r="M50">
        <f>VLOOKUP(B50,'Contestant Points'!$A$2:$Z$32,26,FALSE)</f>
        <v>5</v>
      </c>
      <c r="N50">
        <f>VLOOKUP(B50,'Contestant Points'!$A$2:$AA$32,27,FALSE)</f>
        <v>0</v>
      </c>
      <c r="O50">
        <f t="shared" si="0"/>
        <v>295</v>
      </c>
      <c r="P50" t="str">
        <f>VLOOKUP(B50,'Contestant Points'!$A$2:$J$32,10,FALSE)</f>
        <v>2% of people have chosen this contestant</v>
      </c>
      <c r="Q50">
        <f>VLOOKUP(B50,'Contestant Points'!$A$2:$D$32,4,FALSE)</f>
        <v>28</v>
      </c>
      <c r="R50" t="str">
        <f>VLOOKUP(B50,'Contestant Points'!$A$2:$E$32,5,FALSE)</f>
        <v>Information Systems Supervisor</v>
      </c>
      <c r="S50" t="str">
        <f>VLOOKUP(B50,'Contestant Points'!$A$2:$F$32,6,FALSE)</f>
        <v>6'2"</v>
      </c>
      <c r="T50" t="str">
        <f>VLOOKUP(B50,'Contestant Points'!$A$2:$G$32,7,FALSE)</f>
        <v>Caucasian</v>
      </c>
    </row>
    <row r="51" spans="1:20" x14ac:dyDescent="0.3">
      <c r="A51" t="s">
        <v>45</v>
      </c>
      <c r="B51" t="s">
        <v>9</v>
      </c>
      <c r="C51" t="str">
        <f>VLOOKUP(B51,'Contestant Points'!$A$2:$B$32,2,FALSE)</f>
        <v>Eliminated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Points'!$A$2:$AB$32,19,FALSE)</f>
        <v>65</v>
      </c>
      <c r="G51">
        <f>VLOOKUP(B51,'Contestant Points'!$A$2:$T$32,20,FALSE)</f>
        <v>50</v>
      </c>
      <c r="H51">
        <f>VLOOKUP(B51,'Contestant Points'!$A$2:$U$32,21,FALSE)</f>
        <v>80</v>
      </c>
      <c r="I51">
        <f>VLOOKUP(B51,'Contestant Points'!$A$2:$V$32,22,FALSE)</f>
        <v>45</v>
      </c>
      <c r="J51">
        <f>VLOOKUP(B51,'Contestant Points'!$A$2:$W$32,23,FALSE)</f>
        <v>0</v>
      </c>
      <c r="K51">
        <f>VLOOKUP(B51,'Contestant Points'!$A$2:$X$32,24,FALSE)</f>
        <v>0</v>
      </c>
      <c r="L51">
        <f>VLOOKUP(B51,'Contestant Points'!$A$2:$Y$32,25,FALSE)</f>
        <v>0</v>
      </c>
      <c r="M51">
        <f>VLOOKUP(B51,'Contestant Points'!$A$2:$Z$32,26,FALSE)</f>
        <v>0</v>
      </c>
      <c r="N51">
        <f>VLOOKUP(B51,'Contestant Points'!$A$2:$AA$32,27,FALSE)</f>
        <v>0</v>
      </c>
      <c r="O51">
        <f t="shared" si="0"/>
        <v>275</v>
      </c>
      <c r="P51" t="str">
        <f>VLOOKUP(B51,'Contestant Points'!$A$2:$J$32,10,FALSE)</f>
        <v>4% of people have chosen this contestant</v>
      </c>
      <c r="Q51">
        <f>VLOOKUP(B51,'Contestant Points'!$A$2:$D$32,4,FALSE)</f>
        <v>28</v>
      </c>
      <c r="R51" t="str">
        <f>VLOOKUP(B51,'Contestant Points'!$A$2:$E$32,5,FALSE)</f>
        <v>Sales Manager</v>
      </c>
      <c r="S51" t="str">
        <f>VLOOKUP(B51,'Contestant Points'!$A$2:$F$32,6,FALSE)</f>
        <v>6'3"</v>
      </c>
      <c r="T51" t="str">
        <f>VLOOKUP(B51,'Contestant Points'!$A$2:$G$32,7,FALSE)</f>
        <v>African American</v>
      </c>
    </row>
    <row r="52" spans="1:20" x14ac:dyDescent="0.3">
      <c r="A52" t="s">
        <v>113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Points'!$A$2:$AB$32,19,FALSE)</f>
        <v>15</v>
      </c>
      <c r="G52">
        <f>VLOOKUP(B52,'Contestant Points'!$A$2:$T$32,20,FALSE)</f>
        <v>0</v>
      </c>
      <c r="H52">
        <f>VLOOKUP(B52,'Contestant Points'!$A$2:$U$32,21,FALSE)</f>
        <v>0</v>
      </c>
      <c r="I52">
        <f>VLOOKUP(B52,'Contestant Points'!$A$2:$V$32,22,FALSE)</f>
        <v>0</v>
      </c>
      <c r="J52">
        <f>VLOOKUP(B52,'Contestant Points'!$A$2:$W$32,23,FALSE)</f>
        <v>0</v>
      </c>
      <c r="K52">
        <f>VLOOKUP(B52,'Contestant Points'!$A$2:$X$32,24,FALSE)</f>
        <v>0</v>
      </c>
      <c r="L52">
        <f>VLOOKUP(B52,'Contestant Points'!$A$2:$Y$32,25,FALSE)</f>
        <v>0</v>
      </c>
      <c r="M52">
        <f>VLOOKUP(B52,'Contestant Points'!$A$2:$Z$32,26,FALSE)</f>
        <v>15</v>
      </c>
      <c r="N52">
        <f>VLOOKUP(B52,'Contestant Points'!$A$2:$AA$32,27,FALSE)</f>
        <v>0</v>
      </c>
      <c r="O52">
        <f t="shared" si="0"/>
        <v>120</v>
      </c>
      <c r="P52" t="str">
        <f>VLOOKUP(B52,'Contestant Points'!$A$2:$J$32,10,FALSE)</f>
        <v>0% of people have chosen this contestant</v>
      </c>
      <c r="Q52">
        <f>VLOOKUP(B52,'Contestant Points'!$A$2:$D$32,4,FALSE)</f>
        <v>31</v>
      </c>
      <c r="R52" t="str">
        <f>VLOOKUP(B52,'Contestant Points'!$A$2:$E$32,5,FALSE)</f>
        <v>Aspiring Drummer</v>
      </c>
      <c r="S52" t="str">
        <f>VLOOKUP(B52,'Contestant Points'!$A$2:$F$32,6,FALSE)</f>
        <v>6'</v>
      </c>
      <c r="T52" t="str">
        <f>VLOOKUP(B52,'Contestant Points'!$A$2:$G$32,7,FALSE)</f>
        <v>Caucasian</v>
      </c>
    </row>
    <row r="53" spans="1:20" x14ac:dyDescent="0.3">
      <c r="A53" t="s">
        <v>113</v>
      </c>
      <c r="B53" t="s">
        <v>6</v>
      </c>
      <c r="C53" t="str">
        <f>VLOOKUP(B53,'Contestant Points'!$A$2:$B$32,2,FALSE)</f>
        <v>Winner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Points'!$A$2:$AB$32,19,FALSE)</f>
        <v>65</v>
      </c>
      <c r="G53">
        <f>VLOOKUP(B53,'Contestant Points'!$A$2:$T$32,20,FALSE)</f>
        <v>60</v>
      </c>
      <c r="H53">
        <f>VLOOKUP(B53,'Contestant Points'!$A$2:$U$32,21,FALSE)</f>
        <v>110</v>
      </c>
      <c r="I53">
        <f>VLOOKUP(B53,'Contestant Points'!$A$2:$V$32,22,FALSE)</f>
        <v>90</v>
      </c>
      <c r="J53">
        <f>VLOOKUP(B53,'Contestant Points'!$A$2:$W$32,23,FALSE)</f>
        <v>80</v>
      </c>
      <c r="K53">
        <f>VLOOKUP(B53,'Contestant Points'!$A$2:$X$32,24,FALSE)</f>
        <v>130</v>
      </c>
      <c r="L53">
        <f>VLOOKUP(B53,'Contestant Points'!$A$2:$Y$32,25,FALSE)</f>
        <v>60</v>
      </c>
      <c r="M53">
        <f>VLOOKUP(B53,'Contestant Points'!$A$2:$Z$32,26,FALSE)</f>
        <v>0</v>
      </c>
      <c r="N53">
        <f>VLOOKUP(B53,'Contestant Points'!$A$2:$AA$32,27,FALSE)</f>
        <v>410</v>
      </c>
      <c r="O53">
        <f t="shared" si="0"/>
        <v>1065</v>
      </c>
      <c r="P53" t="str">
        <f>VLOOKUP(B53,'Contestant Points'!$A$2:$J$32,10,FALSE)</f>
        <v>11% of people have chosen this contestant</v>
      </c>
      <c r="Q53">
        <f>VLOOKUP(B53,'Contestant Points'!$A$2:$D$32,4,FALSE)</f>
        <v>37</v>
      </c>
      <c r="R53" t="str">
        <f>VLOOKUP(B53,'Contestant Points'!$A$2:$E$32,5,FALSE)</f>
        <v>Chiropractor</v>
      </c>
      <c r="S53" t="str">
        <f>VLOOKUP(B53,'Contestant Points'!$A$2:$F$32,6,FALSE)</f>
        <v>6'2"</v>
      </c>
      <c r="T53" t="str">
        <f>VLOOKUP(B53,'Contestant Points'!$A$2:$G$32,7,FALSE)</f>
        <v>Caucasian</v>
      </c>
    </row>
    <row r="54" spans="1:20" x14ac:dyDescent="0.3">
      <c r="A54" t="s">
        <v>113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Points'!$A$2:$AB$32,19,FALSE)</f>
        <v>0</v>
      </c>
      <c r="G54">
        <f>VLOOKUP(B54,'Contestant Points'!$A$2:$T$32,20,FALSE)</f>
        <v>0</v>
      </c>
      <c r="H54">
        <f>VLOOKUP(B54,'Contestant Points'!$A$2:$U$32,21,FALSE)</f>
        <v>0</v>
      </c>
      <c r="I54">
        <f>VLOOKUP(B54,'Contestant Points'!$A$2:$V$32,22,FALSE)</f>
        <v>0</v>
      </c>
      <c r="J54">
        <f>VLOOKUP(B54,'Contestant Points'!$A$2:$W$32,23,FALSE)</f>
        <v>0</v>
      </c>
      <c r="K54">
        <f>VLOOKUP(B54,'Contestant Points'!$A$2:$X$32,24,FALSE)</f>
        <v>0</v>
      </c>
      <c r="L54">
        <f>VLOOKUP(B54,'Contestant Points'!$A$2:$Y$32,25,FALSE)</f>
        <v>0</v>
      </c>
      <c r="M54">
        <f>VLOOKUP(B54,'Contestant Points'!$A$2:$Z$32,26,FALSE)</f>
        <v>5</v>
      </c>
      <c r="N54">
        <f>VLOOKUP(B54,'Contestant Points'!$A$2:$AA$32,27,FALSE)</f>
        <v>0</v>
      </c>
      <c r="O54">
        <f t="shared" si="0"/>
        <v>125</v>
      </c>
      <c r="P54" t="str">
        <f>VLOOKUP(B54,'Contestant Points'!$A$2:$J$32,10,FALSE)</f>
        <v>11% of people have chosen this contestant</v>
      </c>
      <c r="Q54">
        <f>VLOOKUP(B54,'Contestant Points'!$A$2:$D$32,4,FALSE)</f>
        <v>30</v>
      </c>
      <c r="R54" t="str">
        <f>VLOOKUP(B54,'Contestant Points'!$A$2:$E$32,5,FALSE)</f>
        <v>Executive Recruiter</v>
      </c>
      <c r="S54" t="str">
        <f>VLOOKUP(B54,'Contestant Points'!$A$2:$F$32,6,FALSE)</f>
        <v>6'4"</v>
      </c>
      <c r="T54" t="str">
        <f>VLOOKUP(B54,'Contestant Points'!$A$2:$G$32,7,FALSE)</f>
        <v>African American</v>
      </c>
    </row>
    <row r="55" spans="1:20" x14ac:dyDescent="0.3">
      <c r="A55" t="s">
        <v>113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Points'!$A$2:$AB$32,19,FALSE)</f>
        <v>0</v>
      </c>
      <c r="G55">
        <f>VLOOKUP(B55,'Contestant Points'!$A$2:$T$32,20,FALSE)</f>
        <v>0</v>
      </c>
      <c r="H55">
        <f>VLOOKUP(B55,'Contestant Points'!$A$2:$U$32,21,FALSE)</f>
        <v>0</v>
      </c>
      <c r="I55">
        <f>VLOOKUP(B55,'Contestant Points'!$A$2:$V$32,22,FALSE)</f>
        <v>0</v>
      </c>
      <c r="J55">
        <f>VLOOKUP(B55,'Contestant Points'!$A$2:$W$32,23,FALSE)</f>
        <v>0</v>
      </c>
      <c r="K55">
        <f>VLOOKUP(B55,'Contestant Points'!$A$2:$X$32,24,FALSE)</f>
        <v>0</v>
      </c>
      <c r="L55">
        <f>VLOOKUP(B55,'Contestant Points'!$A$2:$Y$32,25,FALSE)</f>
        <v>0</v>
      </c>
      <c r="M55">
        <f>VLOOKUP(B55,'Contestant Points'!$A$2:$Z$32,26,FALSE)</f>
        <v>0</v>
      </c>
      <c r="N55">
        <f>VLOOKUP(B55,'Contestant Points'!$A$2:$AA$32,27,FALSE)</f>
        <v>0</v>
      </c>
      <c r="O55">
        <f t="shared" si="0"/>
        <v>5</v>
      </c>
      <c r="P55" t="str">
        <f>VLOOKUP(B55,'Contestant Points'!$A$2:$J$32,10,FALSE)</f>
        <v>2% of people have chosen this contestant</v>
      </c>
      <c r="Q55">
        <f>VLOOKUP(B55,'Contestant Points'!$A$2:$D$32,4,FALSE)</f>
        <v>26</v>
      </c>
      <c r="R55" t="str">
        <f>VLOOKUP(B55,'Contestant Points'!$A$2:$E$32,5,FALSE)</f>
        <v>Marketing Consultant</v>
      </c>
      <c r="S55" t="str">
        <f>VLOOKUP(B55,'Contestant Points'!$A$2:$F$32,6,FALSE)</f>
        <v>5'11"</v>
      </c>
      <c r="T55" t="str">
        <f>VLOOKUP(B55,'Contestant Points'!$A$2:$G$32,7,FALSE)</f>
        <v>African American</v>
      </c>
    </row>
    <row r="56" spans="1:20" x14ac:dyDescent="0.3">
      <c r="A56" t="s">
        <v>113</v>
      </c>
      <c r="B56" t="s">
        <v>29</v>
      </c>
      <c r="C56" t="str">
        <f>VLOOKUP(B56,'Contestant Points'!$A$2:$B$32,2,FALSE)</f>
        <v>Eliminated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Points'!$A$2:$AB$32,19,FALSE)</f>
        <v>15</v>
      </c>
      <c r="G56">
        <f>VLOOKUP(B56,'Contestant Points'!$A$2:$T$32,20,FALSE)</f>
        <v>50</v>
      </c>
      <c r="H56">
        <f>VLOOKUP(B56,'Contestant Points'!$A$2:$U$32,21,FALSE)</f>
        <v>50</v>
      </c>
      <c r="I56">
        <f>VLOOKUP(B56,'Contestant Points'!$A$2:$V$32,22,FALSE)</f>
        <v>0</v>
      </c>
      <c r="J56">
        <f>VLOOKUP(B56,'Contestant Points'!$A$2:$W$32,23,FALSE)</f>
        <v>0</v>
      </c>
      <c r="K56">
        <f>VLOOKUP(B56,'Contestant Points'!$A$2:$X$32,24,FALSE)</f>
        <v>0</v>
      </c>
      <c r="L56">
        <f>VLOOKUP(B56,'Contestant Points'!$A$2:$Y$32,25,FALSE)</f>
        <v>0</v>
      </c>
      <c r="M56">
        <f>VLOOKUP(B56,'Contestant Points'!$A$2:$Z$32,26,FALSE)</f>
        <v>5</v>
      </c>
      <c r="N56">
        <f>VLOOKUP(B56,'Contestant Points'!$A$2:$AA$32,27,FALSE)</f>
        <v>0</v>
      </c>
      <c r="O56">
        <f t="shared" si="0"/>
        <v>210</v>
      </c>
      <c r="P56" t="str">
        <f>VLOOKUP(B56,'Contestant Points'!$A$2:$J$32,10,FALSE)</f>
        <v>2% of people have chosen this contestant</v>
      </c>
      <c r="Q56">
        <f>VLOOKUP(B56,'Contestant Points'!$A$2:$D$32,4,FALSE)</f>
        <v>28</v>
      </c>
      <c r="R56" t="str">
        <f>VLOOKUP(B56,'Contestant Points'!$A$2:$E$32,5,FALSE)</f>
        <v>Prosecuting Attorney</v>
      </c>
      <c r="S56" t="str">
        <f>VLOOKUP(B56,'Contestant Points'!$A$2:$F$32,6,FALSE)</f>
        <v>6'3"</v>
      </c>
      <c r="T56" t="str">
        <f>VLOOKUP(B56,'Contestant Points'!$A$2:$G$32,7,FALSE)</f>
        <v>African American</v>
      </c>
    </row>
    <row r="57" spans="1:20" x14ac:dyDescent="0.3">
      <c r="A57" t="s">
        <v>113</v>
      </c>
      <c r="B57" t="s">
        <v>14</v>
      </c>
      <c r="C57" t="str">
        <f>VLOOKUP(B57,'Contestant Points'!$A$2:$B$32,2,FALSE)</f>
        <v>Eliminated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>VLOOKUP(B57,'Contestant Points'!$A$2:$W$32,23,FALSE)</f>
        <v>90</v>
      </c>
      <c r="K57">
        <f>VLOOKUP(B57,'Contestant Points'!$A$2:$X$32,24,FALSE)</f>
        <v>95</v>
      </c>
      <c r="L57">
        <f>VLOOKUP(B57,'Contestant Points'!$A$2:$Y$32,25,FALSE)</f>
        <v>70</v>
      </c>
      <c r="M57">
        <f>VLOOKUP(B57,'Contestant Points'!$A$2:$Z$32,26,FALSE)</f>
        <v>0</v>
      </c>
      <c r="N57">
        <f>VLOOKUP(B57,'Contestant Points'!$A$2:$AA$32,27,FALSE)</f>
        <v>265</v>
      </c>
      <c r="O57">
        <f t="shared" si="0"/>
        <v>520</v>
      </c>
      <c r="P57" t="str">
        <f>VLOOKUP(B57,'Contestant Points'!$A$2:$J$32,10,FALSE)</f>
        <v>9% of people have chosen this contestant</v>
      </c>
      <c r="Q57">
        <f>VLOOKUP(B57,'Contestant Points'!$A$2:$D$32,4,FALSE)</f>
        <v>31</v>
      </c>
      <c r="R57" t="str">
        <f>VLOOKUP(B57,'Contestant Points'!$A$2:$E$32,5,FALSE)</f>
        <v>Business Owner</v>
      </c>
      <c r="S57" t="str">
        <f>VLOOKUP(B57,'Contestant Points'!$A$2:$F$32,6,FALSE)</f>
        <v>6'3"</v>
      </c>
      <c r="T57" t="str">
        <f>VLOOKUP(B57,'Contestant Points'!$A$2:$G$32,7,FALSE)</f>
        <v>Caucasian</v>
      </c>
    </row>
    <row r="58" spans="1:20" x14ac:dyDescent="0.3">
      <c r="A58" t="s">
        <v>36</v>
      </c>
      <c r="B58" t="s">
        <v>14</v>
      </c>
      <c r="C58" t="str">
        <f>VLOOKUP(B58,'Contestant Points'!$A$2:$B$32,2,FALSE)</f>
        <v>Eliminated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VLOOKUP(B58,'Contestant Points'!$A$2:$W$32,23,FALSE)</f>
        <v>90</v>
      </c>
      <c r="K58">
        <f>VLOOKUP(B58,'Contestant Points'!$A$2:$X$32,24,FALSE)</f>
        <v>95</v>
      </c>
      <c r="L58">
        <f>VLOOKUP(B58,'Contestant Points'!$A$2:$Y$32,25,FALSE)</f>
        <v>70</v>
      </c>
      <c r="M58">
        <f>VLOOKUP(B58,'Contestant Points'!$A$2:$Z$32,26,FALSE)</f>
        <v>0</v>
      </c>
      <c r="N58">
        <f>VLOOKUP(B58,'Contestant Points'!$A$2:$AA$32,27,FALSE)</f>
        <v>265</v>
      </c>
      <c r="O58">
        <f t="shared" si="0"/>
        <v>520</v>
      </c>
      <c r="P58" t="str">
        <f>VLOOKUP(B58,'Contestant Points'!$A$2:$J$32,10,FALSE)</f>
        <v>9% of people have chosen this contestant</v>
      </c>
      <c r="Q58">
        <f>VLOOKUP(B58,'Contestant Points'!$A$2:$D$32,4,FALSE)</f>
        <v>31</v>
      </c>
      <c r="R58" t="str">
        <f>VLOOKUP(B58,'Contestant Points'!$A$2:$E$32,5,FALSE)</f>
        <v>Business Owner</v>
      </c>
      <c r="S58" t="str">
        <f>VLOOKUP(B58,'Contestant Points'!$A$2:$F$32,6,FALSE)</f>
        <v>6'3"</v>
      </c>
      <c r="T58" t="str">
        <f>VLOOKUP(B58,'Contestant Points'!$A$2:$G$32,7,FALSE)</f>
        <v>Caucasian</v>
      </c>
    </row>
    <row r="59" spans="1:20" x14ac:dyDescent="0.3">
      <c r="A59" t="s">
        <v>45</v>
      </c>
      <c r="B59" t="s">
        <v>6</v>
      </c>
      <c r="C59" t="str">
        <f>VLOOKUP(B59,'Contestant Points'!$A$2:$B$32,2,FALSE)</f>
        <v>Winner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>VLOOKUP(B59,'Contestant Points'!$A$2:$W$32,23,FALSE)</f>
        <v>80</v>
      </c>
      <c r="K59">
        <f>VLOOKUP(B59,'Contestant Points'!$A$2:$X$32,24,FALSE)</f>
        <v>130</v>
      </c>
      <c r="L59">
        <f>VLOOKUP(B59,'Contestant Points'!$A$2:$Y$32,25,FALSE)</f>
        <v>60</v>
      </c>
      <c r="M59">
        <f>VLOOKUP(B59,'Contestant Points'!$A$2:$Z$32,26,FALSE)</f>
        <v>0</v>
      </c>
      <c r="N59">
        <f>VLOOKUP(B59,'Contestant Points'!$A$2:$AA$32,27,FALSE)</f>
        <v>410</v>
      </c>
      <c r="O59">
        <f t="shared" si="0"/>
        <v>680</v>
      </c>
      <c r="P59" t="str">
        <f>VLOOKUP(B59,'Contestant Points'!$A$2:$J$32,10,FALSE)</f>
        <v>11% of people have chosen this contestant</v>
      </c>
      <c r="Q59">
        <f>VLOOKUP(B59,'Contestant Points'!$A$2:$D$32,4,FALSE)</f>
        <v>37</v>
      </c>
      <c r="R59" t="str">
        <f>VLOOKUP(B59,'Contestant Points'!$A$2:$E$32,5,FALSE)</f>
        <v>Chiropractor</v>
      </c>
      <c r="S59" t="str">
        <f>VLOOKUP(B59,'Contestant Points'!$A$2:$F$32,6,FALSE)</f>
        <v>6'2"</v>
      </c>
      <c r="T59" t="str">
        <f>VLOOKUP(B59,'Contestant Points'!$A$2:$G$32,7,FALSE)</f>
        <v>Caucasian</v>
      </c>
    </row>
    <row r="60" spans="1:20" x14ac:dyDescent="0.3">
      <c r="A60" t="s">
        <v>39</v>
      </c>
      <c r="B60" t="s">
        <v>6</v>
      </c>
      <c r="C60" t="str">
        <f>VLOOKUP(B60,'Contestant Points'!$A$2:$B$32,2,FALSE)</f>
        <v>Winner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>VLOOKUP(B60,'Contestant Points'!$A$2:$W$32,23,FALSE)</f>
        <v>80</v>
      </c>
      <c r="K60">
        <f>VLOOKUP(B60,'Contestant Points'!$A$2:$X$32,24,FALSE)</f>
        <v>130</v>
      </c>
      <c r="L60">
        <f>VLOOKUP(B60,'Contestant Points'!$A$2:$Y$32,25,FALSE)</f>
        <v>60</v>
      </c>
      <c r="M60">
        <f>VLOOKUP(B60,'Contestant Points'!$A$2:$Z$32,26,FALSE)</f>
        <v>0</v>
      </c>
      <c r="N60">
        <f>VLOOKUP(B60,'Contestant Points'!$A$2:$AA$32,27,FALSE)</f>
        <v>410</v>
      </c>
      <c r="O60">
        <f t="shared" si="0"/>
        <v>680</v>
      </c>
      <c r="P60" t="str">
        <f>VLOOKUP(B60,'Contestant Points'!$A$2:$J$32,10,FALSE)</f>
        <v>11% of people have chosen this contestant</v>
      </c>
      <c r="Q60">
        <f>VLOOKUP(B60,'Contestant Points'!$A$2:$D$32,4,FALSE)</f>
        <v>37</v>
      </c>
      <c r="R60" t="str">
        <f>VLOOKUP(B60,'Contestant Points'!$A$2:$E$32,5,FALSE)</f>
        <v>Chiropractor</v>
      </c>
      <c r="S60" t="str">
        <f>VLOOKUP(B60,'Contestant Points'!$A$2:$F$32,6,FALSE)</f>
        <v>6'2"</v>
      </c>
      <c r="T60" t="str">
        <f>VLOOKUP(B60,'Contestant Points'!$A$2:$G$32,7,FALSE)</f>
        <v>Caucasian</v>
      </c>
    </row>
    <row r="61" spans="1:20" x14ac:dyDescent="0.3">
      <c r="A61" t="s">
        <v>44</v>
      </c>
      <c r="B61" t="s">
        <v>10</v>
      </c>
      <c r="C61" t="str">
        <f>VLOOKUP(B61,'Contestant Points'!$A$2:$B$32,2,FALSE)</f>
        <v>Eliminated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>VLOOKUP(B61,'Contestant Points'!$A$2:$W$32,23,FALSE)</f>
        <v>75</v>
      </c>
      <c r="K61">
        <f>VLOOKUP(B61,'Contestant Points'!$A$2:$X$32,24,FALSE)</f>
        <v>95</v>
      </c>
      <c r="L61">
        <f>VLOOKUP(B61,'Contestant Points'!$A$2:$Y$32,25,FALSE)</f>
        <v>160</v>
      </c>
      <c r="M61">
        <f>VLOOKUP(B61,'Contestant Points'!$A$2:$Z$32,26,FALSE)</f>
        <v>5</v>
      </c>
      <c r="N61">
        <f>VLOOKUP(B61,'Contestant Points'!$A$2:$AA$32,27,FALSE)</f>
        <v>90</v>
      </c>
      <c r="O61">
        <f t="shared" si="0"/>
        <v>425</v>
      </c>
      <c r="P61" t="str">
        <f>VLOOKUP(B61,'Contestant Points'!$A$2:$J$32,10,FALSE)</f>
        <v>7% of people have chosen this contestant</v>
      </c>
      <c r="Q61">
        <f>VLOOKUP(B61,'Contestant Points'!$A$2:$D$32,4,FALSE)</f>
        <v>29</v>
      </c>
      <c r="R61" t="str">
        <f>VLOOKUP(B61,'Contestant Points'!$A$2:$E$32,5,FALSE)</f>
        <v>Personal Trainer</v>
      </c>
      <c r="S61" t="str">
        <f>VLOOKUP(B61,'Contestant Points'!$A$2:$F$32,6,FALSE)</f>
        <v>6'2"</v>
      </c>
      <c r="T61" t="str">
        <f>VLOOKUP(B61,'Contestant Points'!$A$2:$G$32,7,FALSE)</f>
        <v>African American</v>
      </c>
    </row>
    <row r="62" spans="1:20" x14ac:dyDescent="0.3">
      <c r="A62" t="s">
        <v>35</v>
      </c>
      <c r="B62" t="s">
        <v>6</v>
      </c>
      <c r="C62" t="str">
        <f>VLOOKUP(B62,'Contestant Points'!$A$2:$B$32,2,FALSE)</f>
        <v>Winner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>VLOOKUP(B62,'Contestant Points'!$A$2:$W$32,23,FALSE)</f>
        <v>80</v>
      </c>
      <c r="K62">
        <f>VLOOKUP(B62,'Contestant Points'!$A$2:$X$32,24,FALSE)</f>
        <v>130</v>
      </c>
      <c r="L62">
        <f>VLOOKUP(B62,'Contestant Points'!$A$2:$Y$32,25,FALSE)</f>
        <v>60</v>
      </c>
      <c r="M62">
        <f>VLOOKUP(B62,'Contestant Points'!$A$2:$Z$32,26,FALSE)</f>
        <v>0</v>
      </c>
      <c r="N62">
        <f>VLOOKUP(B62,'Contestant Points'!$A$2:$AA$32,27,FALSE)</f>
        <v>410</v>
      </c>
      <c r="O62">
        <f t="shared" si="0"/>
        <v>680</v>
      </c>
      <c r="P62" t="str">
        <f>VLOOKUP(B62,'Contestant Points'!$A$2:$J$32,10,FALSE)</f>
        <v>11% of people have chosen this contestant</v>
      </c>
      <c r="Q62">
        <f>VLOOKUP(B62,'Contestant Points'!$A$2:$D$32,4,FALSE)</f>
        <v>37</v>
      </c>
      <c r="R62" t="str">
        <f>VLOOKUP(B62,'Contestant Points'!$A$2:$E$32,5,FALSE)</f>
        <v>Chiropractor</v>
      </c>
      <c r="S62" t="str">
        <f>VLOOKUP(B62,'Contestant Points'!$A$2:$F$32,6,FALSE)</f>
        <v>6'2"</v>
      </c>
      <c r="T62" t="str">
        <f>VLOOKUP(B62,'Contestant Points'!$A$2:$G$32,7,FALSE)</f>
        <v>Caucasian</v>
      </c>
    </row>
    <row r="63" spans="1:20" x14ac:dyDescent="0.3">
      <c r="A63" t="s">
        <v>41</v>
      </c>
      <c r="B63" t="s">
        <v>14</v>
      </c>
      <c r="C63" t="str">
        <f>VLOOKUP(B63,'Contestant Points'!$A$2:$B$32,2,FALSE)</f>
        <v>Eliminated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>VLOOKUP(B63,'Contestant Points'!$A$2:$W$32,23,FALSE)</f>
        <v>90</v>
      </c>
      <c r="K63">
        <f>VLOOKUP(B63,'Contestant Points'!$A$2:$X$32,24,FALSE)</f>
        <v>95</v>
      </c>
      <c r="L63">
        <f>VLOOKUP(B63,'Contestant Points'!$A$2:$Y$32,25,FALSE)</f>
        <v>70</v>
      </c>
      <c r="M63">
        <f>VLOOKUP(B63,'Contestant Points'!$A$2:$Z$32,26,FALSE)</f>
        <v>0</v>
      </c>
      <c r="N63">
        <f>VLOOKUP(B63,'Contestant Points'!$A$2:$AA$32,27,FALSE)</f>
        <v>265</v>
      </c>
      <c r="O63">
        <f t="shared" si="0"/>
        <v>520</v>
      </c>
      <c r="P63" t="str">
        <f>VLOOKUP(B63,'Contestant Points'!$A$2:$J$32,10,FALSE)</f>
        <v>9% of people have chosen this contestant</v>
      </c>
      <c r="Q63">
        <f>VLOOKUP(B63,'Contestant Points'!$A$2:$D$32,4,FALSE)</f>
        <v>31</v>
      </c>
      <c r="R63" t="str">
        <f>VLOOKUP(B63,'Contestant Points'!$A$2:$E$32,5,FALSE)</f>
        <v>Business Owner</v>
      </c>
      <c r="S63" t="str">
        <f>VLOOKUP(B63,'Contestant Points'!$A$2:$F$32,6,FALSE)</f>
        <v>6'3"</v>
      </c>
      <c r="T63" t="str">
        <f>VLOOKUP(B63,'Contestant Points'!$A$2:$G$32,7,FALSE)</f>
        <v>Caucasian</v>
      </c>
    </row>
    <row r="64" spans="1:20" x14ac:dyDescent="0.3">
      <c r="A64" t="s">
        <v>30</v>
      </c>
      <c r="B64" t="s">
        <v>14</v>
      </c>
      <c r="C64" t="str">
        <f>VLOOKUP(B64,'Contestant Points'!$A$2:$B$32,2,FALSE)</f>
        <v>Eliminated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>VLOOKUP(B64,'Contestant Points'!$A$2:$W$32,23,FALSE)</f>
        <v>90</v>
      </c>
      <c r="K64">
        <f>VLOOKUP(B64,'Contestant Points'!$A$2:$X$32,24,FALSE)</f>
        <v>95</v>
      </c>
      <c r="L64">
        <f>VLOOKUP(B64,'Contestant Points'!$A$2:$Y$32,25,FALSE)</f>
        <v>70</v>
      </c>
      <c r="M64">
        <f>VLOOKUP(B64,'Contestant Points'!$A$2:$Z$32,26,FALSE)</f>
        <v>0</v>
      </c>
      <c r="N64">
        <f>VLOOKUP(B64,'Contestant Points'!$A$2:$AA$32,27,FALSE)</f>
        <v>265</v>
      </c>
      <c r="O64">
        <f t="shared" si="0"/>
        <v>520</v>
      </c>
      <c r="P64" t="str">
        <f>VLOOKUP(B64,'Contestant Points'!$A$2:$J$32,10,FALSE)</f>
        <v>9% of people have chosen this contestant</v>
      </c>
      <c r="Q64">
        <f>VLOOKUP(B64,'Contestant Points'!$A$2:$D$32,4,FALSE)</f>
        <v>31</v>
      </c>
      <c r="R64" t="str">
        <f>VLOOKUP(B64,'Contestant Points'!$A$2:$E$32,5,FALSE)</f>
        <v>Business Owner</v>
      </c>
      <c r="S64" t="str">
        <f>VLOOKUP(B64,'Contestant Points'!$A$2:$F$32,6,FALSE)</f>
        <v>6'3"</v>
      </c>
      <c r="T64" t="str">
        <f>VLOOKUP(B64,'Contestant Points'!$A$2:$G$32,7,FALSE)</f>
        <v>Caucasian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2017-08-09T13:32:54Z</dcterms:modified>
</cp:coreProperties>
</file>