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g\Documents\GitHub\Personal-Dashboards\2017 Bachelorette Fantasy\"/>
    </mc:Choice>
  </mc:AlternateContent>
  <bookViews>
    <workbookView xWindow="0" yWindow="0" windowWidth="23040" windowHeight="9192"/>
  </bookViews>
  <sheets>
    <sheet name="Contestant Points" sheetId="4" r:id="rId1"/>
    <sheet name="BC League" sheetId="1" r:id="rId2"/>
    <sheet name="OJ League" sheetId="2" r:id="rId3"/>
    <sheet name="edX League" sheetId="3" r:id="rId4"/>
  </sheets>
  <definedNames>
    <definedName name="_xlnm._FilterDatabase" localSheetId="0" hidden="1">'Contestant Points'!$A$1:$AB$32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2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2" i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2" i="4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2" i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P47" i="1" l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J55" i="1"/>
  <c r="C55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C47" i="1"/>
  <c r="C48" i="1"/>
  <c r="C49" i="1"/>
  <c r="C50" i="1"/>
  <c r="C51" i="1"/>
  <c r="C52" i="1"/>
  <c r="C53" i="1"/>
  <c r="C54" i="1"/>
  <c r="P64" i="3" l="1"/>
  <c r="Q64" i="3"/>
  <c r="R64" i="3"/>
  <c r="S64" i="3"/>
  <c r="T64" i="3"/>
  <c r="C64" i="3"/>
  <c r="Q57" i="3"/>
  <c r="R57" i="3"/>
  <c r="S57" i="3"/>
  <c r="T57" i="3"/>
  <c r="Q58" i="3"/>
  <c r="R58" i="3"/>
  <c r="S58" i="3"/>
  <c r="T58" i="3"/>
  <c r="Q59" i="3"/>
  <c r="R59" i="3"/>
  <c r="S59" i="3"/>
  <c r="T59" i="3"/>
  <c r="Q60" i="3"/>
  <c r="R60" i="3"/>
  <c r="S60" i="3"/>
  <c r="T60" i="3"/>
  <c r="Q61" i="3"/>
  <c r="R61" i="3"/>
  <c r="S61" i="3"/>
  <c r="T61" i="3"/>
  <c r="Q62" i="3"/>
  <c r="R62" i="3"/>
  <c r="S62" i="3"/>
  <c r="T62" i="3"/>
  <c r="Q63" i="3"/>
  <c r="R63" i="3"/>
  <c r="S63" i="3"/>
  <c r="T63" i="3"/>
  <c r="P57" i="3"/>
  <c r="P58" i="3"/>
  <c r="P59" i="3"/>
  <c r="P60" i="3"/>
  <c r="P61" i="3"/>
  <c r="P62" i="3"/>
  <c r="P63" i="3"/>
  <c r="C58" i="3"/>
  <c r="C59" i="3"/>
  <c r="C60" i="3"/>
  <c r="C61" i="3"/>
  <c r="C62" i="3"/>
  <c r="C63" i="3"/>
  <c r="C57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P3" i="2" l="1"/>
  <c r="Q3" i="2"/>
  <c r="R3" i="2"/>
  <c r="S3" i="2"/>
  <c r="T3" i="2"/>
  <c r="P4" i="2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P11" i="2"/>
  <c r="Q11" i="2"/>
  <c r="R11" i="2"/>
  <c r="S11" i="2"/>
  <c r="T11" i="2"/>
  <c r="P12" i="2"/>
  <c r="Q12" i="2"/>
  <c r="R12" i="2"/>
  <c r="S12" i="2"/>
  <c r="T12" i="2"/>
  <c r="P13" i="2"/>
  <c r="Q13" i="2"/>
  <c r="R13" i="2"/>
  <c r="S13" i="2"/>
  <c r="T13" i="2"/>
  <c r="P14" i="2"/>
  <c r="Q14" i="2"/>
  <c r="R14" i="2"/>
  <c r="S14" i="2"/>
  <c r="T14" i="2"/>
  <c r="P15" i="2"/>
  <c r="Q15" i="2"/>
  <c r="R15" i="2"/>
  <c r="S15" i="2"/>
  <c r="T15" i="2"/>
  <c r="P16" i="2"/>
  <c r="Q16" i="2"/>
  <c r="R16" i="2"/>
  <c r="S16" i="2"/>
  <c r="T16" i="2"/>
  <c r="P17" i="2"/>
  <c r="Q17" i="2"/>
  <c r="R17" i="2"/>
  <c r="S17" i="2"/>
  <c r="T17" i="2"/>
  <c r="P18" i="2"/>
  <c r="Q18" i="2"/>
  <c r="R18" i="2"/>
  <c r="S18" i="2"/>
  <c r="T18" i="2"/>
  <c r="P19" i="2"/>
  <c r="Q19" i="2"/>
  <c r="R19" i="2"/>
  <c r="S19" i="2"/>
  <c r="T19" i="2"/>
  <c r="P20" i="2"/>
  <c r="Q20" i="2"/>
  <c r="R20" i="2"/>
  <c r="S20" i="2"/>
  <c r="T20" i="2"/>
  <c r="P21" i="2"/>
  <c r="Q21" i="2"/>
  <c r="R21" i="2"/>
  <c r="S21" i="2"/>
  <c r="T21" i="2"/>
  <c r="T2" i="2"/>
  <c r="S2" i="2"/>
  <c r="R2" i="2"/>
  <c r="Q2" i="2"/>
  <c r="P2" i="2"/>
  <c r="L3" i="4"/>
  <c r="M3" i="4" s="1"/>
  <c r="L4" i="4"/>
  <c r="M4" i="4"/>
  <c r="L5" i="4"/>
  <c r="M5" i="4" s="1"/>
  <c r="L6" i="4"/>
  <c r="M6" i="4"/>
  <c r="L7" i="4"/>
  <c r="M7" i="4" s="1"/>
  <c r="L8" i="4"/>
  <c r="M8" i="4"/>
  <c r="L9" i="4"/>
  <c r="M9" i="4" s="1"/>
  <c r="L10" i="4"/>
  <c r="M10" i="4"/>
  <c r="L11" i="4"/>
  <c r="M11" i="4" s="1"/>
  <c r="L12" i="4"/>
  <c r="M12" i="4"/>
  <c r="L13" i="4"/>
  <c r="M13" i="4" s="1"/>
  <c r="L14" i="4"/>
  <c r="M14" i="4"/>
  <c r="L15" i="4"/>
  <c r="M15" i="4" s="1"/>
  <c r="L16" i="4"/>
  <c r="M16" i="4"/>
  <c r="L17" i="4"/>
  <c r="M17" i="4" s="1"/>
  <c r="L18" i="4"/>
  <c r="M18" i="4"/>
  <c r="L19" i="4"/>
  <c r="M19" i="4" s="1"/>
  <c r="L20" i="4"/>
  <c r="M20" i="4"/>
  <c r="L21" i="4"/>
  <c r="M21" i="4" s="1"/>
  <c r="L22" i="4"/>
  <c r="M22" i="4"/>
  <c r="L23" i="4"/>
  <c r="M23" i="4" s="1"/>
  <c r="L24" i="4"/>
  <c r="M24" i="4"/>
  <c r="L25" i="4"/>
  <c r="M25" i="4" s="1"/>
  <c r="L26" i="4"/>
  <c r="M26" i="4"/>
  <c r="L27" i="4"/>
  <c r="M27" i="4" s="1"/>
  <c r="L28" i="4"/>
  <c r="M28" i="4"/>
  <c r="L29" i="4"/>
  <c r="M29" i="4" s="1"/>
  <c r="L30" i="4"/>
  <c r="M30" i="4"/>
  <c r="L31" i="4"/>
  <c r="M31" i="4" s="1"/>
  <c r="L32" i="4"/>
  <c r="M32" i="4"/>
  <c r="L2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18" i="2" l="1"/>
  <c r="D18" i="2"/>
  <c r="C19" i="2"/>
  <c r="D19" i="2"/>
  <c r="C20" i="2"/>
  <c r="D20" i="2"/>
  <c r="C21" i="2"/>
  <c r="D21" i="2"/>
  <c r="C17" i="2"/>
  <c r="D1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P52" i="3" l="1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D52" i="3"/>
  <c r="D53" i="3"/>
  <c r="D54" i="3"/>
  <c r="D55" i="3"/>
  <c r="D56" i="3"/>
  <c r="C52" i="3"/>
  <c r="C53" i="3"/>
  <c r="C54" i="3"/>
  <c r="C55" i="3"/>
  <c r="C56" i="3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2" i="3"/>
  <c r="T2" i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D2" i="1"/>
  <c r="P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2" i="1"/>
  <c r="Q3" i="3" l="1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S2" i="3"/>
  <c r="R2" i="3"/>
  <c r="Q2" i="3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S2" i="1"/>
  <c r="R2" i="1"/>
  <c r="Q2" i="1"/>
  <c r="M2" i="4" l="1"/>
  <c r="O3" i="4" l="1"/>
  <c r="P3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2" i="4"/>
  <c r="P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2" i="4"/>
  <c r="J2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<sst xmlns="http://schemas.openxmlformats.org/spreadsheetml/2006/main" count="548" uniqueCount="128">
  <si>
    <t>Team</t>
  </si>
  <si>
    <t>Contestant</t>
  </si>
  <si>
    <t>Diggy</t>
  </si>
  <si>
    <t>Jack Stone</t>
  </si>
  <si>
    <t>Jedidiah</t>
  </si>
  <si>
    <t>Mohit</t>
  </si>
  <si>
    <t>Bryan</t>
  </si>
  <si>
    <t>Kayla</t>
  </si>
  <si>
    <t>Anthony</t>
  </si>
  <si>
    <t>Will</t>
  </si>
  <si>
    <t>Eric</t>
  </si>
  <si>
    <t>DeMario</t>
  </si>
  <si>
    <t>Riley</t>
  </si>
  <si>
    <t>Alex</t>
  </si>
  <si>
    <t>Peter</t>
  </si>
  <si>
    <t>Kenny</t>
  </si>
  <si>
    <t>Carly</t>
  </si>
  <si>
    <t>Blake K</t>
  </si>
  <si>
    <t>Matt</t>
  </si>
  <si>
    <t>Rebecca</t>
  </si>
  <si>
    <t>Michael</t>
  </si>
  <si>
    <t>Maggie</t>
  </si>
  <si>
    <t>Dean</t>
  </si>
  <si>
    <t>Olivia</t>
  </si>
  <si>
    <t>Jamey</t>
  </si>
  <si>
    <t>Lee</t>
  </si>
  <si>
    <t>Alicia</t>
  </si>
  <si>
    <t>Kyle</t>
  </si>
  <si>
    <t>Jenn</t>
  </si>
  <si>
    <t>Josiah</t>
  </si>
  <si>
    <t>OJ</t>
  </si>
  <si>
    <t>Joe</t>
  </si>
  <si>
    <t>Rob</t>
  </si>
  <si>
    <t>Total Points</t>
  </si>
  <si>
    <t>Kristina Lopes</t>
  </si>
  <si>
    <t>Jess Audeh</t>
  </si>
  <si>
    <t>Christine McEachern</t>
  </si>
  <si>
    <t>Adam</t>
  </si>
  <si>
    <t>Maddie Stephens</t>
  </si>
  <si>
    <t>Allyson Pyers</t>
  </si>
  <si>
    <t>Fred</t>
  </si>
  <si>
    <t>Mekah Allen</t>
  </si>
  <si>
    <t>Bryce</t>
  </si>
  <si>
    <t>Cara Mann</t>
  </si>
  <si>
    <t>Eden Pirog</t>
  </si>
  <si>
    <t>Hannah Milnes</t>
  </si>
  <si>
    <t>Status</t>
  </si>
  <si>
    <t>Week 1</t>
  </si>
  <si>
    <t>Blake E</t>
  </si>
  <si>
    <t>Brady</t>
  </si>
  <si>
    <t>Grant</t>
  </si>
  <si>
    <t>Iggy</t>
  </si>
  <si>
    <t>Jonathan</t>
  </si>
  <si>
    <t>Lucas</t>
  </si>
  <si>
    <t>Milton</t>
  </si>
  <si>
    <t>Eliminated</t>
  </si>
  <si>
    <t>BC League Contestant Distribution</t>
  </si>
  <si>
    <t>OJ League Contestant Distribution</t>
  </si>
  <si>
    <t>edX League Contestant Distribution</t>
  </si>
  <si>
    <t>BC %</t>
  </si>
  <si>
    <t>OJ %</t>
  </si>
  <si>
    <t>edX %</t>
  </si>
  <si>
    <t>BC % Chosen</t>
  </si>
  <si>
    <t>OJ % Chosen</t>
  </si>
  <si>
    <t>edX % Chosen</t>
  </si>
  <si>
    <t>Week Eliminated</t>
  </si>
  <si>
    <t>% Owned</t>
  </si>
  <si>
    <t>Age</t>
  </si>
  <si>
    <t>Occupation</t>
  </si>
  <si>
    <t>Height</t>
  </si>
  <si>
    <t>Real Estate Agent</t>
  </si>
  <si>
    <t>6'2"</t>
  </si>
  <si>
    <t>Information Systems Supervisor</t>
  </si>
  <si>
    <t>Education Software Manager</t>
  </si>
  <si>
    <t>6'3"</t>
  </si>
  <si>
    <t>6'5"</t>
  </si>
  <si>
    <t>6'4"</t>
  </si>
  <si>
    <t>Aspiring Drummer</t>
  </si>
  <si>
    <t>6'</t>
  </si>
  <si>
    <t>Marine Veteran</t>
  </si>
  <si>
    <t>Male Model</t>
  </si>
  <si>
    <t>Chiropractor</t>
  </si>
  <si>
    <t>Firefighter</t>
  </si>
  <si>
    <t>Startup Recruiter</t>
  </si>
  <si>
    <t>Executive Recruiter</t>
  </si>
  <si>
    <t>Senior Inventory Analyst</t>
  </si>
  <si>
    <t>5'11"</t>
  </si>
  <si>
    <t>Personal Trainer</t>
  </si>
  <si>
    <t>Executive Assistant</t>
  </si>
  <si>
    <t>Emergency Medicine Physician</t>
  </si>
  <si>
    <t>Consulting Firm CEO</t>
  </si>
  <si>
    <t>Attorney</t>
  </si>
  <si>
    <t>Sales Account Executive</t>
  </si>
  <si>
    <t>5'9"</t>
  </si>
  <si>
    <t>ER Physician</t>
  </si>
  <si>
    <t>5'10"</t>
  </si>
  <si>
    <t>Tickle Monster</t>
  </si>
  <si>
    <t>Prosecuting Attorney</t>
  </si>
  <si>
    <t>Professional Wrestler</t>
  </si>
  <si>
    <t>Marketing Consultant</t>
  </si>
  <si>
    <t>Singer/Songwriter</t>
  </si>
  <si>
    <t>Whaboom</t>
  </si>
  <si>
    <t>Construction Sales Rep</t>
  </si>
  <si>
    <t>Former Professional Basketball Player</t>
  </si>
  <si>
    <t>Hotel Recreation Supervisor</t>
  </si>
  <si>
    <t>Product Manager</t>
  </si>
  <si>
    <t>Business Owner</t>
  </si>
  <si>
    <t>Law Student</t>
  </si>
  <si>
    <t>Sales Manager</t>
  </si>
  <si>
    <t>Race</t>
  </si>
  <si>
    <t>Caucasian</t>
  </si>
  <si>
    <t>African American</t>
  </si>
  <si>
    <t>Asian</t>
  </si>
  <si>
    <t>Adley Hemphill</t>
  </si>
  <si>
    <t>Bailey</t>
  </si>
  <si>
    <t>Sam</t>
  </si>
  <si>
    <t>Week 2</t>
  </si>
  <si>
    <t>Rachel</t>
  </si>
  <si>
    <t>Week 3</t>
  </si>
  <si>
    <t>Week 4</t>
  </si>
  <si>
    <t>Week 5</t>
  </si>
  <si>
    <t>Week 6</t>
  </si>
  <si>
    <t>Week 7</t>
  </si>
  <si>
    <t>Week 8</t>
  </si>
  <si>
    <t>Week 9</t>
  </si>
  <si>
    <t>Men Tell All</t>
  </si>
  <si>
    <t>Week 10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</si>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</sst>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7" width="9.5546875" customWidth="1"/>
    <col min="8" max="8" width="30.109375" customWidth="1"/>
    <col min="9" max="9" width="5.109375" customWidth="1"/>
    <col min="10" max="10" width="36.44140625" customWidth="1"/>
    <col min="11" max="11" width="29.88671875" customWidth="1"/>
    <col min="12" max="12" width="4.88671875" customWidth="1"/>
    <col min="13" max="13" width="35.44140625" customWidth="1"/>
    <col min="14" max="14" width="31.109375" customWidth="1"/>
    <col min="15" max="15" width="6.109375" customWidth="1"/>
    <col min="16" max="16" width="36.44140625" customWidth="1"/>
    <col min="17" max="17" width="7.21875" customWidth="1"/>
    <col min="18" max="21" width="8.88671875" customWidth="1"/>
    <col min="26" max="26" width="10.77734375" bestFit="1" customWidth="1"/>
    <col min="27" max="27" width="10.77734375" customWidth="1"/>
    <col min="28" max="28" width="10.88671875" bestFit="1" customWidth="1"/>
  </cols>
  <sheetData>
    <row r="1" spans="1:28" x14ac:dyDescent="0.3">
      <c r="A1" s="1" t="s">
        <v>1</v>
      </c>
      <c r="B1" s="1" t="s">
        <v>46</v>
      </c>
      <c r="C1" s="1" t="s">
        <v>65</v>
      </c>
      <c r="D1" s="1" t="s">
        <v>67</v>
      </c>
      <c r="E1" s="1" t="s">
        <v>68</v>
      </c>
      <c r="F1" s="1" t="s">
        <v>69</v>
      </c>
      <c r="G1" s="1" t="s">
        <v>109</v>
      </c>
      <c r="H1" s="1" t="s">
        <v>56</v>
      </c>
      <c r="I1" s="1" t="s">
        <v>59</v>
      </c>
      <c r="J1" s="1" t="s">
        <v>62</v>
      </c>
      <c r="K1" s="1" t="s">
        <v>57</v>
      </c>
      <c r="L1" s="1" t="s">
        <v>60</v>
      </c>
      <c r="M1" s="1" t="s">
        <v>63</v>
      </c>
      <c r="N1" s="1" t="s">
        <v>58</v>
      </c>
      <c r="O1" s="1" t="s">
        <v>61</v>
      </c>
      <c r="P1" s="1" t="s">
        <v>64</v>
      </c>
      <c r="Q1" s="1" t="s">
        <v>47</v>
      </c>
      <c r="R1" s="1" t="s">
        <v>116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33</v>
      </c>
    </row>
    <row r="2" spans="1:28" x14ac:dyDescent="0.3">
      <c r="A2" t="s">
        <v>37</v>
      </c>
      <c r="B2" t="s">
        <v>55</v>
      </c>
      <c r="C2" t="s">
        <v>122</v>
      </c>
      <c r="D2">
        <v>27</v>
      </c>
      <c r="E2" t="s">
        <v>70</v>
      </c>
      <c r="F2" t="s">
        <v>71</v>
      </c>
      <c r="G2" t="s">
        <v>110</v>
      </c>
      <c r="H2">
        <v>0</v>
      </c>
      <c r="I2" s="2">
        <f>H2/SUM($H$2:$H$32)</f>
        <v>0</v>
      </c>
      <c r="J2" s="2" t="str">
        <f>CONCATENATE(ROUND(I2*100,0),"% of people have chosen this contestant")</f>
        <v>0% of people have chosen this contestant</v>
      </c>
      <c r="K2">
        <v>0</v>
      </c>
      <c r="L2" s="2">
        <f>K2/SUM($K$2:$K$32)</f>
        <v>0</v>
      </c>
      <c r="M2" s="2" t="str">
        <f>CONCATENATE(ROUND(L2*100,0),"% of people have chosen this contestant")</f>
        <v>0% of people have chosen this contestant</v>
      </c>
      <c r="N2">
        <v>1</v>
      </c>
      <c r="O2" s="2">
        <f>N2/SUM($N$2:$N$32)</f>
        <v>0.02</v>
      </c>
      <c r="P2" s="2" t="str">
        <f>CONCATENATE(ROUND(O2*100,0),"% of people have chosen this contestant")</f>
        <v>2% of people have chosen this contestant</v>
      </c>
      <c r="Q2">
        <v>25</v>
      </c>
      <c r="R2">
        <v>10</v>
      </c>
      <c r="S2">
        <v>70</v>
      </c>
      <c r="T2">
        <v>55</v>
      </c>
      <c r="U2">
        <v>35</v>
      </c>
      <c r="V2">
        <v>145</v>
      </c>
      <c r="W2">
        <v>30</v>
      </c>
      <c r="X2">
        <v>0</v>
      </c>
      <c r="Y2">
        <v>0</v>
      </c>
      <c r="Z2">
        <v>5</v>
      </c>
      <c r="AA2">
        <v>0</v>
      </c>
      <c r="AB2">
        <f>SUM(Q2:AA2)</f>
        <v>375</v>
      </c>
    </row>
    <row r="3" spans="1:28" x14ac:dyDescent="0.3">
      <c r="A3" t="s">
        <v>13</v>
      </c>
      <c r="B3" t="s">
        <v>55</v>
      </c>
      <c r="C3" t="s">
        <v>121</v>
      </c>
      <c r="D3">
        <v>28</v>
      </c>
      <c r="E3" t="s">
        <v>72</v>
      </c>
      <c r="F3" t="s">
        <v>71</v>
      </c>
      <c r="G3" t="s">
        <v>110</v>
      </c>
      <c r="H3">
        <v>1</v>
      </c>
      <c r="I3" s="2">
        <f t="shared" ref="I3:I32" si="0">H3/SUM($H$2:$H$32)</f>
        <v>2.2222222222222223E-2</v>
      </c>
      <c r="J3" s="2" t="str">
        <f t="shared" ref="J3:J32" si="1">CONCATENATE(ROUND(I3*100,0),"% of people have chosen this contestant")</f>
        <v>2% of people have chosen this contestant</v>
      </c>
      <c r="K3">
        <v>0</v>
      </c>
      <c r="L3" s="2">
        <f t="shared" ref="L3:L32" si="2">K3/SUM($K$2:$K$32)</f>
        <v>0</v>
      </c>
      <c r="M3" s="2" t="str">
        <f t="shared" ref="M3:M32" si="3">CONCATENATE(ROUND(L3*100,0),"% of people have chosen this contestant")</f>
        <v>0% of people have chosen this contestant</v>
      </c>
      <c r="N3">
        <v>1</v>
      </c>
      <c r="O3" s="2">
        <f t="shared" ref="O3:O32" si="4">N3/SUM($N$2:$N$32)</f>
        <v>0.02</v>
      </c>
      <c r="P3" s="2" t="str">
        <f t="shared" ref="P3:P32" si="5">CONCATENATE(ROUND(O3*100,0),"% of people have chosen this contestant")</f>
        <v>2% of people have chosen this contestant</v>
      </c>
      <c r="Q3">
        <v>35</v>
      </c>
      <c r="R3">
        <v>15</v>
      </c>
      <c r="S3">
        <v>100</v>
      </c>
      <c r="T3">
        <v>20</v>
      </c>
      <c r="U3">
        <v>45</v>
      </c>
      <c r="V3">
        <v>75</v>
      </c>
      <c r="W3">
        <v>0</v>
      </c>
      <c r="X3">
        <v>0</v>
      </c>
      <c r="Y3">
        <v>0</v>
      </c>
      <c r="Z3">
        <v>5</v>
      </c>
      <c r="AA3">
        <v>0</v>
      </c>
      <c r="AB3">
        <f t="shared" ref="AB3:AB32" si="6">SUM(Q3:AA3)</f>
        <v>295</v>
      </c>
    </row>
    <row r="4" spans="1:28" x14ac:dyDescent="0.3">
      <c r="A4" t="s">
        <v>8</v>
      </c>
      <c r="B4" t="s">
        <v>55</v>
      </c>
      <c r="C4" t="s">
        <v>121</v>
      </c>
      <c r="D4">
        <v>26</v>
      </c>
      <c r="E4" t="s">
        <v>73</v>
      </c>
      <c r="F4" t="s">
        <v>74</v>
      </c>
      <c r="G4" t="s">
        <v>111</v>
      </c>
      <c r="H4">
        <v>3</v>
      </c>
      <c r="I4" s="2">
        <f t="shared" si="0"/>
        <v>6.6666666666666666E-2</v>
      </c>
      <c r="J4" s="2" t="str">
        <f t="shared" si="1"/>
        <v>7% of people have chosen this contestant</v>
      </c>
      <c r="K4">
        <v>2</v>
      </c>
      <c r="L4" s="2">
        <f t="shared" si="2"/>
        <v>0.1</v>
      </c>
      <c r="M4" s="2" t="str">
        <f t="shared" si="3"/>
        <v>10% of people have chosen this contestant</v>
      </c>
      <c r="N4">
        <v>2</v>
      </c>
      <c r="O4" s="2">
        <f t="shared" si="4"/>
        <v>0.04</v>
      </c>
      <c r="P4" s="2" t="str">
        <f t="shared" si="5"/>
        <v>4% of people have chosen this contestant</v>
      </c>
      <c r="Q4">
        <v>25</v>
      </c>
      <c r="R4">
        <v>0</v>
      </c>
      <c r="S4">
        <v>110</v>
      </c>
      <c r="T4">
        <v>20</v>
      </c>
      <c r="U4">
        <v>35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f t="shared" si="6"/>
        <v>195</v>
      </c>
    </row>
    <row r="5" spans="1:28" x14ac:dyDescent="0.3">
      <c r="A5" t="s">
        <v>48</v>
      </c>
      <c r="B5" t="s">
        <v>55</v>
      </c>
      <c r="C5" t="s">
        <v>118</v>
      </c>
      <c r="D5">
        <v>31</v>
      </c>
      <c r="E5" t="s">
        <v>77</v>
      </c>
      <c r="F5" t="s">
        <v>78</v>
      </c>
      <c r="G5" t="s">
        <v>110</v>
      </c>
      <c r="H5">
        <v>0</v>
      </c>
      <c r="I5" s="2">
        <f t="shared" si="0"/>
        <v>0</v>
      </c>
      <c r="J5" s="2" t="str">
        <f t="shared" si="1"/>
        <v>0% of people have chosen this contestant</v>
      </c>
      <c r="K5">
        <v>0</v>
      </c>
      <c r="L5" s="2">
        <f t="shared" si="2"/>
        <v>0</v>
      </c>
      <c r="M5" s="2" t="str">
        <f t="shared" si="3"/>
        <v>0% of people have chosen this contestant</v>
      </c>
      <c r="N5">
        <v>0</v>
      </c>
      <c r="O5" s="2">
        <f t="shared" si="4"/>
        <v>0</v>
      </c>
      <c r="P5" s="2" t="str">
        <f t="shared" si="5"/>
        <v>0% of people have chosen this contestant</v>
      </c>
      <c r="Q5">
        <v>45</v>
      </c>
      <c r="R5">
        <v>45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</v>
      </c>
      <c r="AA5">
        <v>0</v>
      </c>
      <c r="AB5">
        <f t="shared" si="6"/>
        <v>120</v>
      </c>
    </row>
    <row r="6" spans="1:28" x14ac:dyDescent="0.3">
      <c r="A6" t="s">
        <v>17</v>
      </c>
      <c r="B6" t="s">
        <v>55</v>
      </c>
      <c r="C6" t="s">
        <v>47</v>
      </c>
      <c r="D6">
        <v>29</v>
      </c>
      <c r="E6" t="s">
        <v>79</v>
      </c>
      <c r="F6" t="s">
        <v>78</v>
      </c>
      <c r="G6" t="s">
        <v>112</v>
      </c>
      <c r="H6">
        <v>2</v>
      </c>
      <c r="I6" s="2">
        <f t="shared" si="0"/>
        <v>4.4444444444444446E-2</v>
      </c>
      <c r="J6" s="2" t="str">
        <f t="shared" si="1"/>
        <v>4% of people have chosen this contestant</v>
      </c>
      <c r="K6">
        <v>0</v>
      </c>
      <c r="L6" s="2">
        <f t="shared" si="2"/>
        <v>0</v>
      </c>
      <c r="M6" s="2" t="str">
        <f t="shared" si="3"/>
        <v>0% of people have chosen this contestant</v>
      </c>
      <c r="N6">
        <v>6</v>
      </c>
      <c r="O6" s="2">
        <f t="shared" si="4"/>
        <v>0.12</v>
      </c>
      <c r="P6" s="2" t="str">
        <f t="shared" si="5"/>
        <v>12% of people have chosen this contestant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f t="shared" si="6"/>
        <v>0</v>
      </c>
    </row>
    <row r="7" spans="1:28" x14ac:dyDescent="0.3">
      <c r="A7" t="s">
        <v>49</v>
      </c>
      <c r="B7" t="s">
        <v>55</v>
      </c>
      <c r="C7" t="s">
        <v>119</v>
      </c>
      <c r="D7">
        <v>29</v>
      </c>
      <c r="E7" t="s">
        <v>80</v>
      </c>
      <c r="F7" t="s">
        <v>71</v>
      </c>
      <c r="G7" t="s">
        <v>110</v>
      </c>
      <c r="H7">
        <v>0</v>
      </c>
      <c r="I7" s="2">
        <f t="shared" si="0"/>
        <v>0</v>
      </c>
      <c r="J7" s="2" t="str">
        <f t="shared" si="1"/>
        <v>0% of people have chosen this contestant</v>
      </c>
      <c r="K7">
        <v>0</v>
      </c>
      <c r="L7" s="2">
        <f t="shared" si="2"/>
        <v>0</v>
      </c>
      <c r="M7" s="2" t="str">
        <f t="shared" si="3"/>
        <v>0% of people have chosen this contestant</v>
      </c>
      <c r="N7">
        <v>0</v>
      </c>
      <c r="O7" s="2">
        <f t="shared" si="4"/>
        <v>0</v>
      </c>
      <c r="P7" s="2" t="str">
        <f t="shared" si="5"/>
        <v>0% of people have chosen this contestant</v>
      </c>
      <c r="Q7">
        <v>25</v>
      </c>
      <c r="R7">
        <v>0</v>
      </c>
      <c r="S7">
        <v>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f t="shared" si="6"/>
        <v>100</v>
      </c>
    </row>
    <row r="8" spans="1:28" x14ac:dyDescent="0.3">
      <c r="A8" t="s">
        <v>6</v>
      </c>
      <c r="B8" t="s">
        <v>127</v>
      </c>
      <c r="C8" t="s">
        <v>127</v>
      </c>
      <c r="D8">
        <v>37</v>
      </c>
      <c r="E8" t="s">
        <v>81</v>
      </c>
      <c r="F8" t="s">
        <v>71</v>
      </c>
      <c r="G8" t="s">
        <v>110</v>
      </c>
      <c r="H8">
        <v>5</v>
      </c>
      <c r="I8" s="2">
        <f t="shared" si="0"/>
        <v>0.1111111111111111</v>
      </c>
      <c r="J8" s="2" t="str">
        <f t="shared" si="1"/>
        <v>11% of people have chosen this contestant</v>
      </c>
      <c r="K8">
        <v>3</v>
      </c>
      <c r="L8" s="2">
        <f t="shared" si="2"/>
        <v>0.15</v>
      </c>
      <c r="M8" s="2" t="str">
        <f t="shared" si="3"/>
        <v>15% of people have chosen this contestant</v>
      </c>
      <c r="N8">
        <v>4</v>
      </c>
      <c r="O8" s="2">
        <f t="shared" si="4"/>
        <v>0.08</v>
      </c>
      <c r="P8" s="2" t="str">
        <f t="shared" si="5"/>
        <v>8% of people have chosen this contestant</v>
      </c>
      <c r="Q8">
        <v>50</v>
      </c>
      <c r="R8">
        <v>10</v>
      </c>
      <c r="S8">
        <v>65</v>
      </c>
      <c r="T8">
        <v>60</v>
      </c>
      <c r="U8">
        <v>110</v>
      </c>
      <c r="V8">
        <v>90</v>
      </c>
      <c r="W8">
        <v>80</v>
      </c>
      <c r="X8">
        <v>130</v>
      </c>
      <c r="Y8">
        <v>60</v>
      </c>
      <c r="Z8">
        <v>0</v>
      </c>
      <c r="AA8">
        <v>410</v>
      </c>
      <c r="AB8">
        <f t="shared" si="6"/>
        <v>1065</v>
      </c>
    </row>
    <row r="9" spans="1:28" x14ac:dyDescent="0.3">
      <c r="A9" t="s">
        <v>42</v>
      </c>
      <c r="B9" t="s">
        <v>55</v>
      </c>
      <c r="C9" t="s">
        <v>119</v>
      </c>
      <c r="D9">
        <v>30</v>
      </c>
      <c r="E9" t="s">
        <v>82</v>
      </c>
      <c r="F9" t="s">
        <v>71</v>
      </c>
      <c r="G9" t="s">
        <v>110</v>
      </c>
      <c r="H9">
        <v>0</v>
      </c>
      <c r="I9" s="2">
        <f t="shared" si="0"/>
        <v>0</v>
      </c>
      <c r="J9" s="2" t="str">
        <f t="shared" si="1"/>
        <v>0% of people have chosen this contestant</v>
      </c>
      <c r="K9">
        <v>0</v>
      </c>
      <c r="L9" s="2">
        <f t="shared" si="2"/>
        <v>0</v>
      </c>
      <c r="M9" s="2" t="str">
        <f t="shared" si="3"/>
        <v>0% of people have chosen this contestant</v>
      </c>
      <c r="N9">
        <v>1</v>
      </c>
      <c r="O9" s="2">
        <f t="shared" si="4"/>
        <v>0.02</v>
      </c>
      <c r="P9" s="2" t="str">
        <f t="shared" si="5"/>
        <v>2% of people have chosen this contestant</v>
      </c>
      <c r="Q9">
        <v>30</v>
      </c>
      <c r="R9">
        <v>0</v>
      </c>
      <c r="S9">
        <v>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f t="shared" si="6"/>
        <v>105</v>
      </c>
    </row>
    <row r="10" spans="1:28" x14ac:dyDescent="0.3">
      <c r="A10" t="s">
        <v>22</v>
      </c>
      <c r="B10" t="s">
        <v>55</v>
      </c>
      <c r="C10" t="s">
        <v>123</v>
      </c>
      <c r="D10">
        <v>26</v>
      </c>
      <c r="E10" t="s">
        <v>83</v>
      </c>
      <c r="F10" t="s">
        <v>71</v>
      </c>
      <c r="G10" t="s">
        <v>110</v>
      </c>
      <c r="H10">
        <v>1</v>
      </c>
      <c r="I10" s="2">
        <f t="shared" si="0"/>
        <v>2.2222222222222223E-2</v>
      </c>
      <c r="J10" s="2" t="str">
        <f t="shared" si="1"/>
        <v>2% of people have chosen this contestant</v>
      </c>
      <c r="K10">
        <v>0</v>
      </c>
      <c r="L10" s="2">
        <f t="shared" si="2"/>
        <v>0</v>
      </c>
      <c r="M10" s="2" t="str">
        <f t="shared" si="3"/>
        <v>0% of people have chosen this contestant</v>
      </c>
      <c r="N10">
        <v>2</v>
      </c>
      <c r="O10" s="2">
        <f t="shared" si="4"/>
        <v>0.04</v>
      </c>
      <c r="P10" s="2" t="str">
        <f t="shared" si="5"/>
        <v>4% of people have chosen this contestant</v>
      </c>
      <c r="Q10">
        <v>30</v>
      </c>
      <c r="R10">
        <v>55</v>
      </c>
      <c r="S10">
        <v>55</v>
      </c>
      <c r="T10">
        <v>165</v>
      </c>
      <c r="U10">
        <v>10</v>
      </c>
      <c r="V10">
        <v>100</v>
      </c>
      <c r="W10">
        <v>90</v>
      </c>
      <c r="X10">
        <v>95</v>
      </c>
      <c r="Y10">
        <v>0</v>
      </c>
      <c r="Z10">
        <v>70</v>
      </c>
      <c r="AA10">
        <v>0</v>
      </c>
      <c r="AB10">
        <f t="shared" si="6"/>
        <v>670</v>
      </c>
    </row>
    <row r="11" spans="1:28" x14ac:dyDescent="0.3">
      <c r="A11" t="s">
        <v>11</v>
      </c>
      <c r="B11" t="s">
        <v>55</v>
      </c>
      <c r="C11" t="s">
        <v>116</v>
      </c>
      <c r="D11">
        <v>30</v>
      </c>
      <c r="E11" t="s">
        <v>84</v>
      </c>
      <c r="F11" t="s">
        <v>76</v>
      </c>
      <c r="G11" t="s">
        <v>111</v>
      </c>
      <c r="H11">
        <v>5</v>
      </c>
      <c r="I11" s="2">
        <f t="shared" si="0"/>
        <v>0.1111111111111111</v>
      </c>
      <c r="J11" s="2" t="str">
        <f t="shared" si="1"/>
        <v>11% of people have chosen this contestant</v>
      </c>
      <c r="K11">
        <v>3</v>
      </c>
      <c r="L11" s="2">
        <f t="shared" si="2"/>
        <v>0.15</v>
      </c>
      <c r="M11" s="2" t="str">
        <f t="shared" si="3"/>
        <v>15% of people have chosen this contestant</v>
      </c>
      <c r="N11">
        <v>7</v>
      </c>
      <c r="O11" s="2">
        <f t="shared" si="4"/>
        <v>0.14000000000000001</v>
      </c>
      <c r="P11" s="2" t="str">
        <f t="shared" si="5"/>
        <v>14% of people have chosen this contestant</v>
      </c>
      <c r="Q11">
        <v>35</v>
      </c>
      <c r="R11">
        <v>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f t="shared" si="6"/>
        <v>125</v>
      </c>
    </row>
    <row r="12" spans="1:28" x14ac:dyDescent="0.3">
      <c r="A12" t="s">
        <v>2</v>
      </c>
      <c r="B12" t="s">
        <v>55</v>
      </c>
      <c r="C12" t="s">
        <v>119</v>
      </c>
      <c r="D12">
        <v>31</v>
      </c>
      <c r="E12" t="s">
        <v>85</v>
      </c>
      <c r="F12" t="s">
        <v>86</v>
      </c>
      <c r="G12" t="s">
        <v>111</v>
      </c>
      <c r="H12">
        <v>6</v>
      </c>
      <c r="I12" s="2">
        <f t="shared" si="0"/>
        <v>0.13333333333333333</v>
      </c>
      <c r="J12" s="2" t="str">
        <f t="shared" si="1"/>
        <v>13% of people have chosen this contestant</v>
      </c>
      <c r="K12">
        <v>1</v>
      </c>
      <c r="L12" s="2">
        <f t="shared" si="2"/>
        <v>0.05</v>
      </c>
      <c r="M12" s="2" t="str">
        <f t="shared" si="3"/>
        <v>5% of people have chosen this contestant</v>
      </c>
      <c r="N12">
        <v>2</v>
      </c>
      <c r="O12" s="2">
        <f t="shared" si="4"/>
        <v>0.04</v>
      </c>
      <c r="P12" s="2" t="str">
        <f t="shared" si="5"/>
        <v>4% of people have chosen this contestant</v>
      </c>
      <c r="Q12">
        <v>30</v>
      </c>
      <c r="R12">
        <v>10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f t="shared" si="6"/>
        <v>85</v>
      </c>
    </row>
    <row r="13" spans="1:28" x14ac:dyDescent="0.3">
      <c r="A13" t="s">
        <v>10</v>
      </c>
      <c r="B13" t="s">
        <v>55</v>
      </c>
      <c r="C13" t="s">
        <v>126</v>
      </c>
      <c r="D13">
        <v>29</v>
      </c>
      <c r="E13" t="s">
        <v>87</v>
      </c>
      <c r="F13" t="s">
        <v>71</v>
      </c>
      <c r="G13" t="s">
        <v>111</v>
      </c>
      <c r="H13">
        <v>3</v>
      </c>
      <c r="I13" s="2">
        <f t="shared" si="0"/>
        <v>6.6666666666666666E-2</v>
      </c>
      <c r="J13" s="2" t="str">
        <f t="shared" si="1"/>
        <v>7% of people have chosen this contestant</v>
      </c>
      <c r="K13">
        <v>1</v>
      </c>
      <c r="L13" s="2">
        <f t="shared" si="2"/>
        <v>0.05</v>
      </c>
      <c r="M13" s="2" t="str">
        <f t="shared" si="3"/>
        <v>5% of people have chosen this contestant</v>
      </c>
      <c r="N13">
        <v>2</v>
      </c>
      <c r="O13" s="2">
        <f t="shared" si="4"/>
        <v>0.04</v>
      </c>
      <c r="P13" s="2" t="str">
        <f t="shared" si="5"/>
        <v>4% of people have chosen this contestant</v>
      </c>
      <c r="Q13">
        <v>30</v>
      </c>
      <c r="R13">
        <v>25</v>
      </c>
      <c r="S13">
        <v>105</v>
      </c>
      <c r="T13">
        <v>35</v>
      </c>
      <c r="U13">
        <v>45</v>
      </c>
      <c r="V13">
        <v>125</v>
      </c>
      <c r="W13">
        <v>75</v>
      </c>
      <c r="X13">
        <v>95</v>
      </c>
      <c r="Y13">
        <v>160</v>
      </c>
      <c r="Z13">
        <v>5</v>
      </c>
      <c r="AA13">
        <v>0</v>
      </c>
      <c r="AB13">
        <f t="shared" si="6"/>
        <v>700</v>
      </c>
    </row>
    <row r="14" spans="1:28" x14ac:dyDescent="0.3">
      <c r="A14" t="s">
        <v>40</v>
      </c>
      <c r="B14" t="s">
        <v>55</v>
      </c>
      <c r="C14" t="s">
        <v>118</v>
      </c>
      <c r="D14">
        <v>27</v>
      </c>
      <c r="E14" t="s">
        <v>88</v>
      </c>
      <c r="F14" t="s">
        <v>78</v>
      </c>
      <c r="G14" t="s">
        <v>111</v>
      </c>
      <c r="H14">
        <v>0</v>
      </c>
      <c r="I14" s="2">
        <f t="shared" si="0"/>
        <v>0</v>
      </c>
      <c r="J14" s="2" t="str">
        <f t="shared" si="1"/>
        <v>0% of people have chosen this contestant</v>
      </c>
      <c r="K14">
        <v>1</v>
      </c>
      <c r="L14" s="2">
        <f t="shared" si="2"/>
        <v>0.05</v>
      </c>
      <c r="M14" s="2" t="str">
        <f t="shared" si="3"/>
        <v>5% of people have chosen this contestant</v>
      </c>
      <c r="N14">
        <v>1</v>
      </c>
      <c r="O14" s="2">
        <f t="shared" si="4"/>
        <v>0.02</v>
      </c>
      <c r="P14" s="2" t="str">
        <f t="shared" si="5"/>
        <v>2% of people have chosen this contestant</v>
      </c>
      <c r="Q14">
        <v>25</v>
      </c>
      <c r="R14">
        <v>10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f t="shared" si="6"/>
        <v>100</v>
      </c>
    </row>
    <row r="15" spans="1:28" x14ac:dyDescent="0.3">
      <c r="A15" t="s">
        <v>50</v>
      </c>
      <c r="B15" t="s">
        <v>55</v>
      </c>
      <c r="C15" t="s">
        <v>47</v>
      </c>
      <c r="D15">
        <v>29</v>
      </c>
      <c r="E15" t="s">
        <v>89</v>
      </c>
      <c r="F15" t="s">
        <v>86</v>
      </c>
      <c r="G15" t="s">
        <v>110</v>
      </c>
      <c r="H15">
        <v>0</v>
      </c>
      <c r="I15" s="2">
        <f t="shared" si="0"/>
        <v>0</v>
      </c>
      <c r="J15" s="2" t="str">
        <f t="shared" si="1"/>
        <v>0% of people have chosen this contestant</v>
      </c>
      <c r="K15">
        <v>0</v>
      </c>
      <c r="L15" s="2">
        <f t="shared" si="2"/>
        <v>0</v>
      </c>
      <c r="M15" s="2" t="str">
        <f t="shared" si="3"/>
        <v>0% of people have chosen this contestant</v>
      </c>
      <c r="N15">
        <v>0</v>
      </c>
      <c r="O15" s="2">
        <f t="shared" si="4"/>
        <v>0</v>
      </c>
      <c r="P15" s="2" t="str">
        <f t="shared" si="5"/>
        <v>0% of people have chosen this contestant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f t="shared" si="6"/>
        <v>0</v>
      </c>
    </row>
    <row r="16" spans="1:28" x14ac:dyDescent="0.3">
      <c r="A16" t="s">
        <v>51</v>
      </c>
      <c r="B16" t="s">
        <v>55</v>
      </c>
      <c r="C16" t="s">
        <v>120</v>
      </c>
      <c r="D16">
        <v>30</v>
      </c>
      <c r="E16" t="s">
        <v>90</v>
      </c>
      <c r="F16" t="s">
        <v>86</v>
      </c>
      <c r="G16" t="s">
        <v>110</v>
      </c>
      <c r="H16">
        <v>0</v>
      </c>
      <c r="I16" s="2">
        <f t="shared" si="0"/>
        <v>0</v>
      </c>
      <c r="J16" s="2" t="str">
        <f t="shared" si="1"/>
        <v>0% of people have chosen this contestant</v>
      </c>
      <c r="K16">
        <v>0</v>
      </c>
      <c r="L16" s="2">
        <f t="shared" si="2"/>
        <v>0</v>
      </c>
      <c r="M16" s="2" t="str">
        <f t="shared" si="3"/>
        <v>0% of people have chosen this contestant</v>
      </c>
      <c r="N16">
        <v>0</v>
      </c>
      <c r="O16" s="2">
        <f t="shared" si="4"/>
        <v>0</v>
      </c>
      <c r="P16" s="2" t="str">
        <f t="shared" si="5"/>
        <v>0% of people have chosen this contestant</v>
      </c>
      <c r="Q16">
        <v>30</v>
      </c>
      <c r="R16">
        <v>15</v>
      </c>
      <c r="S16">
        <v>60</v>
      </c>
      <c r="T16">
        <v>70</v>
      </c>
      <c r="U16">
        <v>25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f t="shared" si="6"/>
        <v>205</v>
      </c>
    </row>
    <row r="17" spans="1:28" x14ac:dyDescent="0.3">
      <c r="A17" t="s">
        <v>3</v>
      </c>
      <c r="B17" t="s">
        <v>55</v>
      </c>
      <c r="C17" t="s">
        <v>120</v>
      </c>
      <c r="D17">
        <v>32</v>
      </c>
      <c r="E17" t="s">
        <v>91</v>
      </c>
      <c r="F17" t="s">
        <v>86</v>
      </c>
      <c r="G17" t="s">
        <v>110</v>
      </c>
      <c r="H17">
        <v>1</v>
      </c>
      <c r="I17" s="2">
        <f t="shared" si="0"/>
        <v>2.2222222222222223E-2</v>
      </c>
      <c r="J17" s="2" t="str">
        <f t="shared" si="1"/>
        <v>2% of people have chosen this contestant</v>
      </c>
      <c r="K17">
        <v>4</v>
      </c>
      <c r="L17" s="2">
        <f t="shared" si="2"/>
        <v>0.2</v>
      </c>
      <c r="M17" s="2" t="str">
        <f t="shared" si="3"/>
        <v>20% of people have chosen this contestant</v>
      </c>
      <c r="N17">
        <v>3</v>
      </c>
      <c r="O17" s="2">
        <f t="shared" si="4"/>
        <v>0.06</v>
      </c>
      <c r="P17" s="2" t="str">
        <f t="shared" si="5"/>
        <v>6% of people have chosen this contestant</v>
      </c>
      <c r="Q17">
        <v>35</v>
      </c>
      <c r="R17">
        <v>15</v>
      </c>
      <c r="S17">
        <v>70</v>
      </c>
      <c r="T17">
        <v>25</v>
      </c>
      <c r="U17">
        <v>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f t="shared" si="6"/>
        <v>180</v>
      </c>
    </row>
    <row r="18" spans="1:28" x14ac:dyDescent="0.3">
      <c r="A18" t="s">
        <v>24</v>
      </c>
      <c r="B18" t="s">
        <v>55</v>
      </c>
      <c r="C18" t="s">
        <v>118</v>
      </c>
      <c r="D18">
        <v>32</v>
      </c>
      <c r="E18" t="s">
        <v>92</v>
      </c>
      <c r="F18" t="s">
        <v>93</v>
      </c>
      <c r="G18" t="s">
        <v>110</v>
      </c>
      <c r="H18">
        <v>1</v>
      </c>
      <c r="I18" s="2">
        <f t="shared" si="0"/>
        <v>2.2222222222222223E-2</v>
      </c>
      <c r="J18" s="2" t="str">
        <f t="shared" si="1"/>
        <v>2% of people have chosen this contestant</v>
      </c>
      <c r="K18">
        <v>0</v>
      </c>
      <c r="L18" s="2">
        <f t="shared" si="2"/>
        <v>0</v>
      </c>
      <c r="M18" s="2" t="str">
        <f t="shared" si="3"/>
        <v>0% of people have chosen this contestant</v>
      </c>
      <c r="N18">
        <v>0</v>
      </c>
      <c r="O18" s="2">
        <f t="shared" si="4"/>
        <v>0</v>
      </c>
      <c r="P18" s="2" t="str">
        <f t="shared" si="5"/>
        <v>0% of people have chosen this contestant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f t="shared" si="6"/>
        <v>40</v>
      </c>
    </row>
    <row r="19" spans="1:28" x14ac:dyDescent="0.3">
      <c r="A19" t="s">
        <v>4</v>
      </c>
      <c r="B19" t="s">
        <v>55</v>
      </c>
      <c r="C19" t="s">
        <v>47</v>
      </c>
      <c r="D19">
        <v>35</v>
      </c>
      <c r="E19" t="s">
        <v>94</v>
      </c>
      <c r="F19" t="s">
        <v>95</v>
      </c>
      <c r="G19" t="s">
        <v>110</v>
      </c>
      <c r="H19">
        <v>1</v>
      </c>
      <c r="I19" s="2">
        <f t="shared" si="0"/>
        <v>2.2222222222222223E-2</v>
      </c>
      <c r="J19" s="2" t="str">
        <f t="shared" si="1"/>
        <v>2% of people have chosen this contestant</v>
      </c>
      <c r="K19">
        <v>0</v>
      </c>
      <c r="L19" s="2">
        <f t="shared" si="2"/>
        <v>0</v>
      </c>
      <c r="M19" s="2" t="str">
        <f t="shared" si="3"/>
        <v>0% of people have chosen this contestant</v>
      </c>
      <c r="N19">
        <v>3</v>
      </c>
      <c r="O19" s="2">
        <f t="shared" si="4"/>
        <v>0.06</v>
      </c>
      <c r="P19" s="2" t="str">
        <f t="shared" si="5"/>
        <v>6% of people have chosen this contestant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f t="shared" si="6"/>
        <v>0</v>
      </c>
    </row>
    <row r="20" spans="1:28" x14ac:dyDescent="0.3">
      <c r="A20" t="s">
        <v>52</v>
      </c>
      <c r="B20" t="s">
        <v>55</v>
      </c>
      <c r="C20" t="s">
        <v>120</v>
      </c>
      <c r="D20">
        <v>31</v>
      </c>
      <c r="E20" t="s">
        <v>96</v>
      </c>
      <c r="F20" t="s">
        <v>71</v>
      </c>
      <c r="G20" t="s">
        <v>110</v>
      </c>
      <c r="H20">
        <v>0</v>
      </c>
      <c r="I20" s="2">
        <f t="shared" si="0"/>
        <v>0</v>
      </c>
      <c r="J20" s="2" t="str">
        <f t="shared" si="1"/>
        <v>0% of people have chosen this contestant</v>
      </c>
      <c r="K20">
        <v>0</v>
      </c>
      <c r="L20" s="2">
        <f t="shared" si="2"/>
        <v>0</v>
      </c>
      <c r="M20" s="2" t="str">
        <f t="shared" si="3"/>
        <v>0% of people have chosen this contestant</v>
      </c>
      <c r="N20">
        <v>0</v>
      </c>
      <c r="O20" s="2">
        <f t="shared" si="4"/>
        <v>0</v>
      </c>
      <c r="P20" s="2" t="str">
        <f t="shared" si="5"/>
        <v>0% of people have chosen this contestant</v>
      </c>
      <c r="Q20">
        <v>30</v>
      </c>
      <c r="R20">
        <v>10</v>
      </c>
      <c r="S20">
        <v>55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f t="shared" si="6"/>
        <v>150</v>
      </c>
    </row>
    <row r="21" spans="1:28" x14ac:dyDescent="0.3">
      <c r="A21" t="s">
        <v>29</v>
      </c>
      <c r="B21" t="s">
        <v>55</v>
      </c>
      <c r="C21" t="s">
        <v>121</v>
      </c>
      <c r="D21">
        <v>28</v>
      </c>
      <c r="E21" t="s">
        <v>97</v>
      </c>
      <c r="F21" t="s">
        <v>74</v>
      </c>
      <c r="G21" t="s">
        <v>111</v>
      </c>
      <c r="H21">
        <v>1</v>
      </c>
      <c r="I21" s="2">
        <f t="shared" si="0"/>
        <v>2.2222222222222223E-2</v>
      </c>
      <c r="J21" s="2" t="str">
        <f t="shared" si="1"/>
        <v>2% of people have chosen this contestant</v>
      </c>
      <c r="K21">
        <v>2</v>
      </c>
      <c r="L21" s="2">
        <f t="shared" si="2"/>
        <v>0.1</v>
      </c>
      <c r="M21" s="2" t="str">
        <f t="shared" si="3"/>
        <v>10% of people have chosen this contestant</v>
      </c>
      <c r="N21">
        <v>2</v>
      </c>
      <c r="O21" s="2">
        <f t="shared" si="4"/>
        <v>0.04</v>
      </c>
      <c r="P21" s="2" t="str">
        <f t="shared" si="5"/>
        <v>4% of people have chosen this contestant</v>
      </c>
      <c r="Q21">
        <v>35</v>
      </c>
      <c r="R21">
        <v>55</v>
      </c>
      <c r="S21">
        <v>15</v>
      </c>
      <c r="T21">
        <v>50</v>
      </c>
      <c r="U21">
        <v>50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f t="shared" si="6"/>
        <v>210</v>
      </c>
    </row>
    <row r="22" spans="1:28" x14ac:dyDescent="0.3">
      <c r="A22" t="s">
        <v>15</v>
      </c>
      <c r="B22" t="s">
        <v>55</v>
      </c>
      <c r="C22" t="s">
        <v>121</v>
      </c>
      <c r="D22">
        <v>35</v>
      </c>
      <c r="E22" t="s">
        <v>98</v>
      </c>
      <c r="F22" t="s">
        <v>78</v>
      </c>
      <c r="G22" t="s">
        <v>111</v>
      </c>
      <c r="H22">
        <v>3</v>
      </c>
      <c r="I22" s="2">
        <f t="shared" si="0"/>
        <v>6.6666666666666666E-2</v>
      </c>
      <c r="J22" s="2" t="str">
        <f t="shared" si="1"/>
        <v>7% of people have chosen this contestant</v>
      </c>
      <c r="K22">
        <v>1</v>
      </c>
      <c r="L22" s="2">
        <f t="shared" si="2"/>
        <v>0.05</v>
      </c>
      <c r="M22" s="2" t="str">
        <f t="shared" si="3"/>
        <v>5% of people have chosen this contestant</v>
      </c>
      <c r="N22">
        <v>1</v>
      </c>
      <c r="O22" s="2">
        <f t="shared" si="4"/>
        <v>0.02</v>
      </c>
      <c r="P22" s="2" t="str">
        <f t="shared" si="5"/>
        <v>2% of people have chosen this contestant</v>
      </c>
      <c r="Q22">
        <v>35</v>
      </c>
      <c r="R22">
        <v>15</v>
      </c>
      <c r="S22">
        <v>80</v>
      </c>
      <c r="T22">
        <v>70</v>
      </c>
      <c r="U22">
        <v>115</v>
      </c>
      <c r="V22">
        <v>180</v>
      </c>
      <c r="W22">
        <v>0</v>
      </c>
      <c r="X22">
        <v>0</v>
      </c>
      <c r="Y22">
        <v>0</v>
      </c>
      <c r="Z22">
        <v>35</v>
      </c>
      <c r="AA22">
        <v>0</v>
      </c>
      <c r="AB22">
        <f t="shared" si="6"/>
        <v>530</v>
      </c>
    </row>
    <row r="23" spans="1:28" x14ac:dyDescent="0.3">
      <c r="A23" t="s">
        <v>27</v>
      </c>
      <c r="B23" t="s">
        <v>55</v>
      </c>
      <c r="C23" t="s">
        <v>47</v>
      </c>
      <c r="D23">
        <v>26</v>
      </c>
      <c r="E23" t="s">
        <v>99</v>
      </c>
      <c r="F23" t="s">
        <v>86</v>
      </c>
      <c r="G23" t="s">
        <v>111</v>
      </c>
      <c r="H23">
        <v>1</v>
      </c>
      <c r="I23" s="2">
        <f t="shared" si="0"/>
        <v>2.2222222222222223E-2</v>
      </c>
      <c r="J23" s="2" t="str">
        <f t="shared" si="1"/>
        <v>2% of people have chosen this contestant</v>
      </c>
      <c r="K23">
        <v>0</v>
      </c>
      <c r="L23" s="2">
        <f t="shared" si="2"/>
        <v>0</v>
      </c>
      <c r="M23" s="2" t="str">
        <f t="shared" si="3"/>
        <v>0% of people have chosen this contestant</v>
      </c>
      <c r="N23">
        <v>0</v>
      </c>
      <c r="O23" s="2">
        <f t="shared" si="4"/>
        <v>0</v>
      </c>
      <c r="P23" s="2" t="str">
        <f t="shared" si="5"/>
        <v>0% of people have chosen this contestant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f t="shared" si="6"/>
        <v>5</v>
      </c>
    </row>
    <row r="24" spans="1:28" x14ac:dyDescent="0.3">
      <c r="A24" t="s">
        <v>25</v>
      </c>
      <c r="B24" t="s">
        <v>55</v>
      </c>
      <c r="C24" t="s">
        <v>121</v>
      </c>
      <c r="D24">
        <v>30</v>
      </c>
      <c r="E24" t="s">
        <v>100</v>
      </c>
      <c r="F24" t="s">
        <v>86</v>
      </c>
      <c r="G24" t="s">
        <v>110</v>
      </c>
      <c r="H24">
        <v>1</v>
      </c>
      <c r="I24" s="2">
        <f t="shared" si="0"/>
        <v>2.2222222222222223E-2</v>
      </c>
      <c r="J24" s="2" t="str">
        <f t="shared" si="1"/>
        <v>2% of people have chosen this contestant</v>
      </c>
      <c r="K24">
        <v>0</v>
      </c>
      <c r="L24" s="2">
        <f t="shared" si="2"/>
        <v>0</v>
      </c>
      <c r="M24" s="2" t="str">
        <f t="shared" si="3"/>
        <v>0% of people have chosen this contestant</v>
      </c>
      <c r="N24">
        <v>0</v>
      </c>
      <c r="O24" s="2">
        <f t="shared" si="4"/>
        <v>0</v>
      </c>
      <c r="P24" s="2" t="str">
        <f t="shared" si="5"/>
        <v>0% of people have chosen this contestant</v>
      </c>
      <c r="Q24">
        <v>40</v>
      </c>
      <c r="R24">
        <v>10</v>
      </c>
      <c r="S24">
        <v>90</v>
      </c>
      <c r="T24">
        <v>120</v>
      </c>
      <c r="U24">
        <v>85</v>
      </c>
      <c r="V24">
        <v>20</v>
      </c>
      <c r="W24">
        <v>0</v>
      </c>
      <c r="X24">
        <v>0</v>
      </c>
      <c r="Y24">
        <v>0</v>
      </c>
      <c r="Z24">
        <v>55</v>
      </c>
      <c r="AA24">
        <v>0</v>
      </c>
      <c r="AB24">
        <f t="shared" si="6"/>
        <v>420</v>
      </c>
    </row>
    <row r="25" spans="1:28" x14ac:dyDescent="0.3">
      <c r="A25" t="s">
        <v>53</v>
      </c>
      <c r="B25" t="s">
        <v>55</v>
      </c>
      <c r="C25" t="s">
        <v>118</v>
      </c>
      <c r="D25">
        <v>30</v>
      </c>
      <c r="E25" t="s">
        <v>101</v>
      </c>
      <c r="F25" t="s">
        <v>78</v>
      </c>
      <c r="G25" t="s">
        <v>110</v>
      </c>
      <c r="H25">
        <v>0</v>
      </c>
      <c r="I25" s="2">
        <f t="shared" si="0"/>
        <v>0</v>
      </c>
      <c r="J25" s="2" t="str">
        <f t="shared" si="1"/>
        <v>0% of people have chosen this contestant</v>
      </c>
      <c r="K25">
        <v>0</v>
      </c>
      <c r="L25" s="2">
        <f t="shared" si="2"/>
        <v>0</v>
      </c>
      <c r="M25" s="2" t="str">
        <f t="shared" si="3"/>
        <v>0% of people have chosen this contestant</v>
      </c>
      <c r="N25">
        <v>0</v>
      </c>
      <c r="O25" s="2">
        <f t="shared" si="4"/>
        <v>0</v>
      </c>
      <c r="P25" s="2" t="str">
        <f t="shared" si="5"/>
        <v>0% of people have chosen this contestant</v>
      </c>
      <c r="Q25">
        <v>55</v>
      </c>
      <c r="R25">
        <v>45</v>
      </c>
      <c r="S25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f t="shared" si="6"/>
        <v>135</v>
      </c>
    </row>
    <row r="26" spans="1:28" x14ac:dyDescent="0.3">
      <c r="A26" t="s">
        <v>18</v>
      </c>
      <c r="B26" t="s">
        <v>55</v>
      </c>
      <c r="C26" t="s">
        <v>122</v>
      </c>
      <c r="D26">
        <v>32</v>
      </c>
      <c r="E26" t="s">
        <v>102</v>
      </c>
      <c r="F26" t="s">
        <v>74</v>
      </c>
      <c r="G26" t="s">
        <v>110</v>
      </c>
      <c r="H26">
        <v>1</v>
      </c>
      <c r="I26" s="2">
        <f t="shared" si="0"/>
        <v>2.2222222222222223E-2</v>
      </c>
      <c r="J26" s="2" t="str">
        <f t="shared" si="1"/>
        <v>2% of people have chosen this contestant</v>
      </c>
      <c r="K26">
        <v>0</v>
      </c>
      <c r="L26" s="2">
        <f t="shared" si="2"/>
        <v>0</v>
      </c>
      <c r="M26" s="2" t="str">
        <f t="shared" si="3"/>
        <v>0% of people have chosen this contestant</v>
      </c>
      <c r="N26">
        <v>2</v>
      </c>
      <c r="O26" s="2">
        <f t="shared" si="4"/>
        <v>0.04</v>
      </c>
      <c r="P26" s="2" t="str">
        <f t="shared" si="5"/>
        <v>4% of people have chosen this contestant</v>
      </c>
      <c r="Q26">
        <v>25</v>
      </c>
      <c r="R26">
        <v>10</v>
      </c>
      <c r="S26">
        <v>40</v>
      </c>
      <c r="T26">
        <v>45</v>
      </c>
      <c r="U26">
        <v>40</v>
      </c>
      <c r="V26">
        <v>95</v>
      </c>
      <c r="W26">
        <v>30</v>
      </c>
      <c r="X26">
        <v>0</v>
      </c>
      <c r="Y26">
        <v>0</v>
      </c>
      <c r="Z26">
        <v>0</v>
      </c>
      <c r="AA26">
        <v>0</v>
      </c>
      <c r="AB26">
        <f t="shared" si="6"/>
        <v>285</v>
      </c>
    </row>
    <row r="27" spans="1:28" x14ac:dyDescent="0.3">
      <c r="A27" t="s">
        <v>20</v>
      </c>
      <c r="B27" t="s">
        <v>55</v>
      </c>
      <c r="C27" t="s">
        <v>47</v>
      </c>
      <c r="D27">
        <v>26</v>
      </c>
      <c r="E27" t="s">
        <v>103</v>
      </c>
      <c r="F27" t="s">
        <v>78</v>
      </c>
      <c r="G27" t="s">
        <v>111</v>
      </c>
      <c r="H27">
        <v>2</v>
      </c>
      <c r="I27" s="2">
        <f t="shared" si="0"/>
        <v>4.4444444444444446E-2</v>
      </c>
      <c r="J27" s="2" t="str">
        <f t="shared" si="1"/>
        <v>4% of people have chosen this contestant</v>
      </c>
      <c r="K27">
        <v>0</v>
      </c>
      <c r="L27" s="2">
        <f t="shared" si="2"/>
        <v>0</v>
      </c>
      <c r="M27" s="2" t="str">
        <f t="shared" si="3"/>
        <v>0% of people have chosen this contestant</v>
      </c>
      <c r="N27">
        <v>3</v>
      </c>
      <c r="O27" s="2">
        <f t="shared" si="4"/>
        <v>0.06</v>
      </c>
      <c r="P27" s="2" t="str">
        <f t="shared" si="5"/>
        <v>6% of people have chosen this contestant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f t="shared" si="6"/>
        <v>5</v>
      </c>
    </row>
    <row r="28" spans="1:28" x14ac:dyDescent="0.3">
      <c r="A28" t="s">
        <v>54</v>
      </c>
      <c r="B28" t="s">
        <v>55</v>
      </c>
      <c r="C28" t="s">
        <v>47</v>
      </c>
      <c r="D28">
        <v>31</v>
      </c>
      <c r="E28" t="s">
        <v>104</v>
      </c>
      <c r="F28" t="s">
        <v>75</v>
      </c>
      <c r="G28" t="s">
        <v>111</v>
      </c>
      <c r="H28">
        <v>0</v>
      </c>
      <c r="I28" s="2">
        <f t="shared" si="0"/>
        <v>0</v>
      </c>
      <c r="J28" s="2" t="str">
        <f t="shared" si="1"/>
        <v>0% of people have chosen this contestant</v>
      </c>
      <c r="K28">
        <v>0</v>
      </c>
      <c r="L28" s="2">
        <f t="shared" si="2"/>
        <v>0</v>
      </c>
      <c r="M28" s="2" t="str">
        <f t="shared" si="3"/>
        <v>0% of people have chosen this contestant</v>
      </c>
      <c r="N28">
        <v>0</v>
      </c>
      <c r="O28" s="2">
        <f t="shared" si="4"/>
        <v>0</v>
      </c>
      <c r="P28" s="2" t="str">
        <f t="shared" si="5"/>
        <v>0% of people have chosen this contestant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f t="shared" si="6"/>
        <v>25</v>
      </c>
    </row>
    <row r="29" spans="1:28" x14ac:dyDescent="0.3">
      <c r="A29" t="s">
        <v>5</v>
      </c>
      <c r="B29" t="s">
        <v>55</v>
      </c>
      <c r="C29" t="s">
        <v>47</v>
      </c>
      <c r="D29">
        <v>26</v>
      </c>
      <c r="E29" t="s">
        <v>105</v>
      </c>
      <c r="F29" t="s">
        <v>78</v>
      </c>
      <c r="G29" t="s">
        <v>112</v>
      </c>
      <c r="H29">
        <v>1</v>
      </c>
      <c r="I29" s="2">
        <f t="shared" si="0"/>
        <v>2.2222222222222223E-2</v>
      </c>
      <c r="J29" s="2" t="str">
        <f t="shared" si="1"/>
        <v>2% of people have chosen this contestant</v>
      </c>
      <c r="K29">
        <v>0</v>
      </c>
      <c r="L29" s="2">
        <f t="shared" si="2"/>
        <v>0</v>
      </c>
      <c r="M29" s="2" t="str">
        <f t="shared" si="3"/>
        <v>0% of people have chosen this contestant</v>
      </c>
      <c r="N29">
        <v>0</v>
      </c>
      <c r="O29" s="2">
        <f t="shared" si="4"/>
        <v>0</v>
      </c>
      <c r="P29" s="2" t="str">
        <f t="shared" si="5"/>
        <v>0% of people have chosen this contestant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f t="shared" si="6"/>
        <v>20</v>
      </c>
    </row>
    <row r="30" spans="1:28" x14ac:dyDescent="0.3">
      <c r="A30" t="s">
        <v>14</v>
      </c>
      <c r="B30" t="s">
        <v>55</v>
      </c>
      <c r="C30" t="s">
        <v>126</v>
      </c>
      <c r="D30">
        <v>31</v>
      </c>
      <c r="E30" t="s">
        <v>106</v>
      </c>
      <c r="F30" t="s">
        <v>74</v>
      </c>
      <c r="G30" t="s">
        <v>110</v>
      </c>
      <c r="H30">
        <v>4</v>
      </c>
      <c r="I30" s="2">
        <f t="shared" si="0"/>
        <v>8.8888888888888892E-2</v>
      </c>
      <c r="J30" s="2" t="str">
        <f t="shared" si="1"/>
        <v>9% of people have chosen this contestant</v>
      </c>
      <c r="K30">
        <v>2</v>
      </c>
      <c r="L30" s="2">
        <f t="shared" si="2"/>
        <v>0.1</v>
      </c>
      <c r="M30" s="2" t="str">
        <f t="shared" si="3"/>
        <v>10% of people have chosen this contestant</v>
      </c>
      <c r="N30">
        <v>1</v>
      </c>
      <c r="O30" s="2">
        <f t="shared" si="4"/>
        <v>0.02</v>
      </c>
      <c r="P30" s="2" t="str">
        <f t="shared" si="5"/>
        <v>2% of people have chosen this contestant</v>
      </c>
      <c r="Q30">
        <v>30</v>
      </c>
      <c r="R30">
        <v>75</v>
      </c>
      <c r="S30">
        <v>40</v>
      </c>
      <c r="T30">
        <v>65</v>
      </c>
      <c r="U30">
        <v>50</v>
      </c>
      <c r="V30">
        <v>115</v>
      </c>
      <c r="W30">
        <v>90</v>
      </c>
      <c r="X30">
        <v>95</v>
      </c>
      <c r="Y30">
        <v>70</v>
      </c>
      <c r="Z30">
        <v>0</v>
      </c>
      <c r="AA30">
        <v>265</v>
      </c>
      <c r="AB30">
        <f t="shared" si="6"/>
        <v>895</v>
      </c>
    </row>
    <row r="31" spans="1:28" x14ac:dyDescent="0.3">
      <c r="A31" t="s">
        <v>32</v>
      </c>
      <c r="B31" t="s">
        <v>55</v>
      </c>
      <c r="C31" t="s">
        <v>47</v>
      </c>
      <c r="D31">
        <v>30</v>
      </c>
      <c r="E31" t="s">
        <v>107</v>
      </c>
      <c r="F31" t="s">
        <v>71</v>
      </c>
      <c r="G31" t="s">
        <v>110</v>
      </c>
      <c r="H31">
        <v>0</v>
      </c>
      <c r="I31" s="2">
        <f t="shared" si="0"/>
        <v>0</v>
      </c>
      <c r="J31" s="2" t="str">
        <f t="shared" si="1"/>
        <v>0% of people have chosen this contestant</v>
      </c>
      <c r="K31">
        <v>0</v>
      </c>
      <c r="L31" s="2">
        <f t="shared" si="2"/>
        <v>0</v>
      </c>
      <c r="M31" s="2" t="str">
        <f t="shared" si="3"/>
        <v>0% of people have chosen this contestant</v>
      </c>
      <c r="N31">
        <v>3</v>
      </c>
      <c r="O31" s="2">
        <f t="shared" si="4"/>
        <v>0.06</v>
      </c>
      <c r="P31" s="2" t="str">
        <f t="shared" si="5"/>
        <v>6% of people have chosen this contestant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f t="shared" si="6"/>
        <v>5</v>
      </c>
    </row>
    <row r="32" spans="1:28" x14ac:dyDescent="0.3">
      <c r="A32" t="s">
        <v>9</v>
      </c>
      <c r="B32" t="s">
        <v>55</v>
      </c>
      <c r="C32" t="s">
        <v>121</v>
      </c>
      <c r="D32">
        <v>28</v>
      </c>
      <c r="E32" t="s">
        <v>108</v>
      </c>
      <c r="F32" t="s">
        <v>74</v>
      </c>
      <c r="G32" t="s">
        <v>111</v>
      </c>
      <c r="H32">
        <v>2</v>
      </c>
      <c r="I32" s="2">
        <f t="shared" si="0"/>
        <v>4.4444444444444446E-2</v>
      </c>
      <c r="J32" s="2" t="str">
        <f t="shared" si="1"/>
        <v>4% of people have chosen this contestant</v>
      </c>
      <c r="K32">
        <v>0</v>
      </c>
      <c r="L32" s="2">
        <f t="shared" si="2"/>
        <v>0</v>
      </c>
      <c r="M32" s="2" t="str">
        <f t="shared" si="3"/>
        <v>0% of people have chosen this contestant</v>
      </c>
      <c r="N32">
        <v>3</v>
      </c>
      <c r="O32" s="2">
        <f t="shared" si="4"/>
        <v>0.06</v>
      </c>
      <c r="P32" s="2" t="str">
        <f t="shared" si="5"/>
        <v>6% of people have chosen this contestant</v>
      </c>
      <c r="Q32">
        <v>25</v>
      </c>
      <c r="R32">
        <v>10</v>
      </c>
      <c r="S32">
        <v>65</v>
      </c>
      <c r="T32">
        <v>50</v>
      </c>
      <c r="U32">
        <v>80</v>
      </c>
      <c r="V32">
        <v>45</v>
      </c>
      <c r="W32">
        <v>0</v>
      </c>
      <c r="X32">
        <v>0</v>
      </c>
      <c r="Y32">
        <v>0</v>
      </c>
      <c r="Z32">
        <v>0</v>
      </c>
      <c r="AA32">
        <v>0</v>
      </c>
      <c r="AB32">
        <f t="shared" si="6"/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B30" sqref="B30"/>
    </sheetView>
  </sheetViews>
  <sheetFormatPr defaultRowHeight="14.4" x14ac:dyDescent="0.3"/>
  <cols>
    <col min="1" max="1" width="7.88671875" bestFit="1" customWidth="1"/>
    <col min="2" max="2" width="10.21875" bestFit="1" customWidth="1"/>
    <col min="3" max="3" width="10.21875" customWidth="1"/>
    <col min="15" max="15" width="10.8867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116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33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109</v>
      </c>
    </row>
    <row r="2" spans="1:20" x14ac:dyDescent="0.3">
      <c r="A2" t="s">
        <v>117</v>
      </c>
      <c r="B2" t="s">
        <v>2</v>
      </c>
      <c r="C2" t="str">
        <f>VLOOKUP(B2,'Contestant Points'!$A$2:$B$32,2,FALSE)</f>
        <v>Eliminated</v>
      </c>
      <c r="D2">
        <f>VLOOKUP(B2,'Contestant Points'!$A$2:$AB$32,17,FALSE)</f>
        <v>30</v>
      </c>
      <c r="E2">
        <f>VLOOKUP(B2,'Contestant Points'!$A$2:$R$32,18,FALSE)</f>
        <v>10</v>
      </c>
      <c r="F2">
        <f>VLOOKUP(B2,'Contestant Points'!$A$2:$S$32,19,FALSE)</f>
        <v>45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>
        <f>VLOOKUP(B2,'Contestant Points'!$A$2:$AA$32,27,FALSE)</f>
        <v>0</v>
      </c>
      <c r="O2" s="3">
        <f>SUM(D2:N2)</f>
        <v>85</v>
      </c>
      <c r="P2" t="str">
        <f>VLOOKUP(B2,'Contestant Points'!$A$2:$J$32,10,FALSE)</f>
        <v>13% of people have chosen this contestant</v>
      </c>
      <c r="Q2">
        <f>VLOOKUP(B2,'Contestant Points'!$A$2:$D$32,4,FALSE)</f>
        <v>31</v>
      </c>
      <c r="R2" t="str">
        <f>VLOOKUP(B2,'Contestant Points'!$A$2:$E$32,5,FALSE)</f>
        <v>Senior Inventory Analyst</v>
      </c>
      <c r="S2" t="str">
        <f>VLOOKUP(B2,'Contestant Points'!$A$2:$F$32,6,FALSE)</f>
        <v>5'11"</v>
      </c>
      <c r="T2" t="str">
        <f>VLOOKUP(B2,'Contestant Points'!$A$2:$G$32,7,FALSE)</f>
        <v>African American</v>
      </c>
    </row>
    <row r="3" spans="1:20" x14ac:dyDescent="0.3">
      <c r="A3" t="s">
        <v>117</v>
      </c>
      <c r="B3" t="s">
        <v>3</v>
      </c>
      <c r="C3" t="str">
        <f>VLOOKUP(B3,'Contestant Points'!$A$2:$B$32,2,FALSE)</f>
        <v>Eliminated</v>
      </c>
      <c r="D3">
        <f>VLOOKUP(B3,'Contestant Points'!$A$2:$AB$32,17,FALSE)</f>
        <v>35</v>
      </c>
      <c r="E3">
        <f>VLOOKUP(B3,'Contestant Points'!$A$2:$R$32,18,FALSE)</f>
        <v>15</v>
      </c>
      <c r="F3">
        <f>VLOOKUP(B3,'Contestant Points'!$A$2:$S$32,19,FALSE)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>
        <f>VLOOKUP(B3,'Contestant Points'!$A$2:$AA$32,27,FALSE)</f>
        <v>0</v>
      </c>
      <c r="O3" s="3">
        <f t="shared" ref="O3:O55" si="0">SUM(D3:N3)</f>
        <v>180</v>
      </c>
      <c r="P3" t="str">
        <f>VLOOKUP(B3,'Contestant Points'!$A$2:$J$32,10,FALSE)</f>
        <v>2% of people have chosen this contestant</v>
      </c>
      <c r="Q3">
        <f>VLOOKUP(B3,'Contestant Points'!$A$2:$D$32,4,FALSE)</f>
        <v>32</v>
      </c>
      <c r="R3" t="str">
        <f>VLOOKUP(B3,'Contestant Points'!$A$2:$E$32,5,FALSE)</f>
        <v>Attorney</v>
      </c>
      <c r="S3" t="str">
        <f>VLOOKUP(B3,'Contestant Points'!$A$2:$F$32,6,FALSE)</f>
        <v>5'11"</v>
      </c>
      <c r="T3" t="str">
        <f>VLOOKUP(B3,'Contestant Points'!$A$2:$G$32,7,FALSE)</f>
        <v>Caucasian</v>
      </c>
    </row>
    <row r="4" spans="1:20" x14ac:dyDescent="0.3">
      <c r="A4" t="s">
        <v>117</v>
      </c>
      <c r="B4" t="s">
        <v>4</v>
      </c>
      <c r="C4" t="str">
        <f>VLOOKUP(B4,'Contestant Points'!$A$2:$B$32,2,FALSE)</f>
        <v>Eliminated</v>
      </c>
      <c r="D4">
        <f>VLOOKUP(B4,'Contestant Points'!$A$2:$AB$32,17,FALSE)</f>
        <v>0</v>
      </c>
      <c r="E4">
        <f>VLOOKUP(B4,'Contestant Points'!$A$2:$R$32,18,FALSE)</f>
        <v>0</v>
      </c>
      <c r="F4">
        <f>VLOOKUP(B4,'Contestant Points'!$A$2:$S$32,19,FALSE)</f>
        <v>0</v>
      </c>
      <c r="G4">
        <f>VLOOKUP(B4,'Contestant Points'!$A$2:$T$32,20,FALSE)</f>
        <v>0</v>
      </c>
      <c r="H4">
        <f>VLOOKUP(B4,'Contestant Points'!$A$2:$U$32,21,FALSE)</f>
        <v>0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>
        <f>VLOOKUP(B4,'Contestant Points'!$A$2:$Z$32,26,FALSE)</f>
        <v>0</v>
      </c>
      <c r="N4">
        <f>VLOOKUP(B4,'Contestant Points'!$A$2:$AA$32,27,FALSE)</f>
        <v>0</v>
      </c>
      <c r="O4" s="3">
        <f t="shared" si="0"/>
        <v>0</v>
      </c>
      <c r="P4" t="str">
        <f>VLOOKUP(B4,'Contestant Points'!$A$2:$J$32,10,FALSE)</f>
        <v>2% of people have chosen this contestant</v>
      </c>
      <c r="Q4">
        <f>VLOOKUP(B4,'Contestant Points'!$A$2:$D$32,4,FALSE)</f>
        <v>35</v>
      </c>
      <c r="R4" t="str">
        <f>VLOOKUP(B4,'Contestant Points'!$A$2:$E$32,5,FALSE)</f>
        <v>ER Physician</v>
      </c>
      <c r="S4" t="str">
        <f>VLOOKUP(B4,'Contestant Points'!$A$2:$F$32,6,FALSE)</f>
        <v>5'10"</v>
      </c>
      <c r="T4" t="str">
        <f>VLOOKUP(B4,'Contestant Points'!$A$2:$G$32,7,FALSE)</f>
        <v>Caucasian</v>
      </c>
    </row>
    <row r="5" spans="1:20" x14ac:dyDescent="0.3">
      <c r="A5" t="s">
        <v>117</v>
      </c>
      <c r="B5" t="s">
        <v>5</v>
      </c>
      <c r="C5" t="str">
        <f>VLOOKUP(B5,'Contestant Points'!$A$2:$B$32,2,FALSE)</f>
        <v>Eliminated</v>
      </c>
      <c r="D5">
        <f>VLOOKUP(B5,'Contestant Points'!$A$2:$AB$32,17,FALSE)</f>
        <v>20</v>
      </c>
      <c r="E5">
        <f>VLOOKUP(B5,'Contestant Points'!$A$2:$R$32,18,FALSE)</f>
        <v>0</v>
      </c>
      <c r="F5">
        <f>VLOOKUP(B5,'Contestant Points'!$A$2:$S$32,19,FALSE)</f>
        <v>0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>
        <f>VLOOKUP(B5,'Contestant Points'!$A$2:$AA$32,27,FALSE)</f>
        <v>0</v>
      </c>
      <c r="O5" s="3">
        <f t="shared" si="0"/>
        <v>20</v>
      </c>
      <c r="P5" t="str">
        <f>VLOOKUP(B5,'Contestant Points'!$A$2:$J$32,10,FALSE)</f>
        <v>2% of people have chosen this contestant</v>
      </c>
      <c r="Q5">
        <f>VLOOKUP(B5,'Contestant Points'!$A$2:$D$32,4,FALSE)</f>
        <v>26</v>
      </c>
      <c r="R5" t="str">
        <f>VLOOKUP(B5,'Contestant Points'!$A$2:$E$32,5,FALSE)</f>
        <v>Product Manager</v>
      </c>
      <c r="S5" t="str">
        <f>VLOOKUP(B5,'Contestant Points'!$A$2:$F$32,6,FALSE)</f>
        <v>6'</v>
      </c>
      <c r="T5" t="str">
        <f>VLOOKUP(B5,'Contestant Points'!$A$2:$G$32,7,FALSE)</f>
        <v>Asian</v>
      </c>
    </row>
    <row r="6" spans="1:20" x14ac:dyDescent="0.3">
      <c r="A6" t="s">
        <v>117</v>
      </c>
      <c r="B6" t="s">
        <v>6</v>
      </c>
      <c r="C6" t="str">
        <f>VLOOKUP(B6,'Contestant Points'!$A$2:$B$32,2,FALSE)</f>
        <v>Winner</v>
      </c>
      <c r="D6">
        <f>VLOOKUP(B6,'Contestant Points'!$A$2:$AB$32,17,FALSE)</f>
        <v>50</v>
      </c>
      <c r="E6">
        <f>VLOOKUP(B6,'Contestant Points'!$A$2:$R$32,18,FALSE)</f>
        <v>10</v>
      </c>
      <c r="F6">
        <f>VLOOKUP(B6,'Contestant Points'!$A$2:$S$32,19,FALSE)</f>
        <v>65</v>
      </c>
      <c r="G6">
        <f>VLOOKUP(B6,'Contestant Points'!$A$2:$T$32,20,FALSE)</f>
        <v>60</v>
      </c>
      <c r="H6">
        <f>VLOOKUP(B6,'Contestant Points'!$A$2:$U$32,21,FALSE)</f>
        <v>110</v>
      </c>
      <c r="I6">
        <f>VLOOKUP(B6,'Contestant Points'!$A$2:$V$32,22,FALSE)</f>
        <v>90</v>
      </c>
      <c r="J6">
        <f>VLOOKUP(B6,'Contestant Points'!$A$2:$W$32,23,FALSE)</f>
        <v>80</v>
      </c>
      <c r="K6">
        <f>VLOOKUP(B6,'Contestant Points'!$A$2:$X$32,24,FALSE)</f>
        <v>130</v>
      </c>
      <c r="L6">
        <f>VLOOKUP(B6,'Contestant Points'!$A$2:$Y$32,25,FALSE)</f>
        <v>60</v>
      </c>
      <c r="M6">
        <f>VLOOKUP(B6,'Contestant Points'!$A$2:$Z$32,26,FALSE)</f>
        <v>0</v>
      </c>
      <c r="N6">
        <f>VLOOKUP(B6,'Contestant Points'!$A$2:$AA$32,27,FALSE)</f>
        <v>410</v>
      </c>
      <c r="O6" s="3">
        <f t="shared" si="0"/>
        <v>1065</v>
      </c>
      <c r="P6" t="str">
        <f>VLOOKUP(B6,'Contestant Points'!$A$2:$J$32,10,FALSE)</f>
        <v>11% of people have chosen this contestant</v>
      </c>
      <c r="Q6">
        <f>VLOOKUP(B6,'Contestant Points'!$A$2:$D$32,4,FALSE)</f>
        <v>37</v>
      </c>
      <c r="R6" t="str">
        <f>VLOOKUP(B6,'Contestant Points'!$A$2:$E$32,5,FALSE)</f>
        <v>Chiropractor</v>
      </c>
      <c r="S6" t="str">
        <f>VLOOKUP(B6,'Contestant Points'!$A$2:$F$32,6,FALSE)</f>
        <v>6'2"</v>
      </c>
      <c r="T6" t="str">
        <f>VLOOKUP(B6,'Contestant Points'!$A$2:$G$32,7,FALSE)</f>
        <v>Caucasian</v>
      </c>
    </row>
    <row r="7" spans="1:20" x14ac:dyDescent="0.3">
      <c r="A7" t="s">
        <v>7</v>
      </c>
      <c r="B7" t="s">
        <v>8</v>
      </c>
      <c r="C7" t="str">
        <f>VLOOKUP(B7,'Contestant Points'!$A$2:$B$32,2,FALSE)</f>
        <v>Eliminated</v>
      </c>
      <c r="D7">
        <f>VLOOKUP(B7,'Contestant Points'!$A$2:$AB$32,17,FALSE)</f>
        <v>25</v>
      </c>
      <c r="E7">
        <f>VLOOKUP(B7,'Contestant Points'!$A$2:$R$32,18,FALSE)</f>
        <v>0</v>
      </c>
      <c r="F7">
        <f>VLOOKUP(B7,'Contestant Points'!$A$2:$S$32,19,FALSE)</f>
        <v>110</v>
      </c>
      <c r="G7">
        <f>VLOOKUP(B7,'Contestant Points'!$A$2:$T$32,20,FALSE)</f>
        <v>20</v>
      </c>
      <c r="H7">
        <f>VLOOKUP(B7,'Contestant Points'!$A$2:$U$32,21,FALSE)</f>
        <v>35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>
        <f>VLOOKUP(B7,'Contestant Points'!$A$2:$Z$32,26,FALSE)</f>
        <v>5</v>
      </c>
      <c r="N7">
        <f>VLOOKUP(B7,'Contestant Points'!$A$2:$AA$32,27,FALSE)</f>
        <v>0</v>
      </c>
      <c r="O7" s="3">
        <f t="shared" si="0"/>
        <v>195</v>
      </c>
      <c r="P7" t="str">
        <f>VLOOKUP(B7,'Contestant Points'!$A$2:$J$32,10,FALSE)</f>
        <v>7% of people have chosen this contestant</v>
      </c>
      <c r="Q7">
        <f>VLOOKUP(B7,'Contestant Points'!$A$2:$D$32,4,FALSE)</f>
        <v>26</v>
      </c>
      <c r="R7" t="str">
        <f>VLOOKUP(B7,'Contestant Points'!$A$2:$E$32,5,FALSE)</f>
        <v>Education Software Manager</v>
      </c>
      <c r="S7" t="str">
        <f>VLOOKUP(B7,'Contestant Points'!$A$2:$F$32,6,FALSE)</f>
        <v>6'3"</v>
      </c>
      <c r="T7" t="str">
        <f>VLOOKUP(B7,'Contestant Points'!$A$2:$G$32,7,FALSE)</f>
        <v>African American</v>
      </c>
    </row>
    <row r="8" spans="1:20" x14ac:dyDescent="0.3">
      <c r="A8" t="s">
        <v>7</v>
      </c>
      <c r="B8" t="s">
        <v>9</v>
      </c>
      <c r="C8" t="str">
        <f>VLOOKUP(B8,'Contestant Points'!$A$2:$B$32,2,FALSE)</f>
        <v>Eliminated</v>
      </c>
      <c r="D8">
        <f>VLOOKUP(B8,'Contestant Points'!$A$2:$AB$32,17,FALSE)</f>
        <v>25</v>
      </c>
      <c r="E8">
        <f>VLOOKUP(B8,'Contestant Points'!$A$2:$R$32,18,FALSE)</f>
        <v>10</v>
      </c>
      <c r="F8">
        <f>VLOOKUP(B8,'Contestant Points'!$A$2:$S$32,19,FALSE)</f>
        <v>65</v>
      </c>
      <c r="G8">
        <f>VLOOKUP(B8,'Contestant Points'!$A$2:$T$32,20,FALSE)</f>
        <v>50</v>
      </c>
      <c r="H8">
        <f>VLOOKUP(B8,'Contestant Points'!$A$2:$U$32,21,FALSE)</f>
        <v>80</v>
      </c>
      <c r="I8">
        <f>VLOOKUP(B8,'Contestant Points'!$A$2:$V$32,22,FALSE)</f>
        <v>45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>
        <f>VLOOKUP(B8,'Contestant Points'!$A$2:$Z$32,26,FALSE)</f>
        <v>0</v>
      </c>
      <c r="N8">
        <f>VLOOKUP(B8,'Contestant Points'!$A$2:$AA$32,27,FALSE)</f>
        <v>0</v>
      </c>
      <c r="O8" s="3">
        <f t="shared" si="0"/>
        <v>275</v>
      </c>
      <c r="P8" t="str">
        <f>VLOOKUP(B8,'Contestant Points'!$A$2:$J$32,10,FALSE)</f>
        <v>4% of people have chosen this contestant</v>
      </c>
      <c r="Q8">
        <f>VLOOKUP(B8,'Contestant Points'!$A$2:$D$32,4,FALSE)</f>
        <v>28</v>
      </c>
      <c r="R8" t="str">
        <f>VLOOKUP(B8,'Contestant Points'!$A$2:$E$32,5,FALSE)</f>
        <v>Sales Manager</v>
      </c>
      <c r="S8" t="str">
        <f>VLOOKUP(B8,'Contestant Points'!$A$2:$F$32,6,FALSE)</f>
        <v>6'3"</v>
      </c>
      <c r="T8" t="str">
        <f>VLOOKUP(B8,'Contestant Points'!$A$2:$G$32,7,FALSE)</f>
        <v>African American</v>
      </c>
    </row>
    <row r="9" spans="1:20" x14ac:dyDescent="0.3">
      <c r="A9" t="s">
        <v>7</v>
      </c>
      <c r="B9" t="s">
        <v>10</v>
      </c>
      <c r="C9" t="str">
        <f>VLOOKUP(B9,'Contestant Points'!$A$2:$B$32,2,FALSE)</f>
        <v>Eliminated</v>
      </c>
      <c r="D9">
        <f>VLOOKUP(B9,'Contestant Points'!$A$2:$AB$32,17,FALSE)</f>
        <v>30</v>
      </c>
      <c r="E9">
        <f>VLOOKUP(B9,'Contestant Points'!$A$2:$R$32,18,FALSE)</f>
        <v>25</v>
      </c>
      <c r="F9">
        <f>VLOOKUP(B9,'Contestant Points'!$A$2:$S$32,19,FALSE)</f>
        <v>105</v>
      </c>
      <c r="G9">
        <f>VLOOKUP(B9,'Contestant Points'!$A$2:$T$32,20,FALSE)</f>
        <v>35</v>
      </c>
      <c r="H9">
        <f>VLOOKUP(B9,'Contestant Points'!$A$2:$U$32,21,FALSE)</f>
        <v>45</v>
      </c>
      <c r="I9">
        <f>VLOOKUP(B9,'Contestant Points'!$A$2:$V$32,22,FALSE)</f>
        <v>125</v>
      </c>
      <c r="J9">
        <f>VLOOKUP(B9,'Contestant Points'!$A$2:$W$32,23,FALSE)</f>
        <v>75</v>
      </c>
      <c r="K9">
        <f>VLOOKUP(B9,'Contestant Points'!$A$2:$X$32,24,FALSE)</f>
        <v>95</v>
      </c>
      <c r="L9">
        <f>VLOOKUP(B9,'Contestant Points'!$A$2:$Y$32,25,FALSE)</f>
        <v>160</v>
      </c>
      <c r="M9">
        <f>VLOOKUP(B9,'Contestant Points'!$A$2:$Z$32,26,FALSE)</f>
        <v>5</v>
      </c>
      <c r="N9">
        <f>VLOOKUP(B9,'Contestant Points'!$A$2:$AA$32,27,FALSE)</f>
        <v>0</v>
      </c>
      <c r="O9" s="3">
        <f t="shared" si="0"/>
        <v>700</v>
      </c>
      <c r="P9" t="str">
        <f>VLOOKUP(B9,'Contestant Points'!$A$2:$J$32,10,FALSE)</f>
        <v>7% of people have chosen this contestant</v>
      </c>
      <c r="Q9">
        <f>VLOOKUP(B9,'Contestant Points'!$A$2:$D$32,4,FALSE)</f>
        <v>29</v>
      </c>
      <c r="R9" t="str">
        <f>VLOOKUP(B9,'Contestant Points'!$A$2:$E$32,5,FALSE)</f>
        <v>Personal Trainer</v>
      </c>
      <c r="S9" t="str">
        <f>VLOOKUP(B9,'Contestant Points'!$A$2:$F$32,6,FALSE)</f>
        <v>6'2"</v>
      </c>
      <c r="T9" t="str">
        <f>VLOOKUP(B9,'Contestant Points'!$A$2:$G$32,7,FALSE)</f>
        <v>African American</v>
      </c>
    </row>
    <row r="10" spans="1:20" x14ac:dyDescent="0.3">
      <c r="A10" t="s">
        <v>7</v>
      </c>
      <c r="B10" t="s">
        <v>11</v>
      </c>
      <c r="C10" t="str">
        <f>VLOOKUP(B10,'Contestant Points'!$A$2:$B$32,2,FALSE)</f>
        <v>Eliminated</v>
      </c>
      <c r="D10">
        <f>VLOOKUP(B10,'Contestant Points'!$A$2:$AB$32,17,FALSE)</f>
        <v>35</v>
      </c>
      <c r="E10">
        <f>VLOOKUP(B10,'Contestant Points'!$A$2:$R$32,18,FALSE)</f>
        <v>85</v>
      </c>
      <c r="F10">
        <f>VLOOKUP(B10,'Contestant Points'!$A$2:$S$32,19,FALSE)</f>
        <v>0</v>
      </c>
      <c r="G10">
        <f>VLOOKUP(B10,'Contestant Points'!$A$2:$T$32,20,FALSE)</f>
        <v>0</v>
      </c>
      <c r="H10">
        <f>VLOOKUP(B10,'Contestant Points'!$A$2:$U$32,21,FALSE)</f>
        <v>0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5</v>
      </c>
      <c r="N10">
        <f>VLOOKUP(B10,'Contestant Points'!$A$2:$AA$32,27,FALSE)</f>
        <v>0</v>
      </c>
      <c r="O10" s="3">
        <f t="shared" si="0"/>
        <v>125</v>
      </c>
      <c r="P10" t="str">
        <f>VLOOKUP(B10,'Contestant Points'!$A$2:$J$32,10,FALSE)</f>
        <v>11% of people have chosen this contestant</v>
      </c>
      <c r="Q10">
        <f>VLOOKUP(B10,'Contestant Points'!$A$2:$D$32,4,FALSE)</f>
        <v>30</v>
      </c>
      <c r="R10" t="str">
        <f>VLOOKUP(B10,'Contestant Points'!$A$2:$E$32,5,FALSE)</f>
        <v>Executive Recruiter</v>
      </c>
      <c r="S10" t="str">
        <f>VLOOKUP(B10,'Contestant Points'!$A$2:$F$32,6,FALSE)</f>
        <v>6'4"</v>
      </c>
      <c r="T10" t="str">
        <f>VLOOKUP(B10,'Contestant Points'!$A$2:$G$32,7,FALSE)</f>
        <v>African American</v>
      </c>
    </row>
    <row r="11" spans="1:20" x14ac:dyDescent="0.3">
      <c r="A11" t="s">
        <v>7</v>
      </c>
      <c r="B11" t="s">
        <v>2</v>
      </c>
      <c r="C11" t="str">
        <f>VLOOKUP(B11,'Contestant Points'!$A$2:$B$32,2,FALSE)</f>
        <v>Eliminated</v>
      </c>
      <c r="D11">
        <f>VLOOKUP(B11,'Contestant Points'!$A$2:$AB$32,17,FALSE)</f>
        <v>30</v>
      </c>
      <c r="E11">
        <f>VLOOKUP(B11,'Contestant Points'!$A$2:$R$32,18,FALSE)</f>
        <v>10</v>
      </c>
      <c r="F11">
        <f>VLOOKUP(B11,'Contestant Points'!$A$2:$S$32,19,FALSE)</f>
        <v>45</v>
      </c>
      <c r="G11">
        <f>VLOOKUP(B11,'Contestant Points'!$A$2:$T$32,20,FALSE)</f>
        <v>0</v>
      </c>
      <c r="H11">
        <f>VLOOKUP(B11,'Contestant Points'!$A$2:$U$32,21,FALSE)</f>
        <v>0</v>
      </c>
      <c r="I11">
        <f>VLOOKUP(B11,'Contestant Points'!$A$2:$V$32,22,FALSE)</f>
        <v>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>
        <f>VLOOKUP(B11,'Contestant Points'!$A$2:$Z$32,26,FALSE)</f>
        <v>0</v>
      </c>
      <c r="N11">
        <f>VLOOKUP(B11,'Contestant Points'!$A$2:$AA$32,27,FALSE)</f>
        <v>0</v>
      </c>
      <c r="O11" s="3">
        <f t="shared" si="0"/>
        <v>85</v>
      </c>
      <c r="P11" t="str">
        <f>VLOOKUP(B11,'Contestant Points'!$A$2:$J$32,10,FALSE)</f>
        <v>13% of people have chosen this contestant</v>
      </c>
      <c r="Q11">
        <f>VLOOKUP(B11,'Contestant Points'!$A$2:$D$32,4,FALSE)</f>
        <v>31</v>
      </c>
      <c r="R11" t="str">
        <f>VLOOKUP(B11,'Contestant Points'!$A$2:$E$32,5,FALSE)</f>
        <v>Senior Inventory Analyst</v>
      </c>
      <c r="S11" t="str">
        <f>VLOOKUP(B11,'Contestant Points'!$A$2:$F$32,6,FALSE)</f>
        <v>5'11"</v>
      </c>
      <c r="T11" t="str">
        <f>VLOOKUP(B11,'Contestant Points'!$A$2:$G$32,7,FALSE)</f>
        <v>African American</v>
      </c>
    </row>
    <row r="12" spans="1:20" x14ac:dyDescent="0.3">
      <c r="A12" t="s">
        <v>12</v>
      </c>
      <c r="B12" t="s">
        <v>13</v>
      </c>
      <c r="C12" t="str">
        <f>VLOOKUP(B12,'Contestant Points'!$A$2:$B$32,2,FALSE)</f>
        <v>Eliminated</v>
      </c>
      <c r="D12">
        <f>VLOOKUP(B12,'Contestant Points'!$A$2:$AB$32,17,FALSE)</f>
        <v>35</v>
      </c>
      <c r="E12">
        <f>VLOOKUP(B12,'Contestant Points'!$A$2:$R$32,18,FALSE)</f>
        <v>15</v>
      </c>
      <c r="F12">
        <f>VLOOKUP(B12,'Contestant Points'!$A$2:$S$32,19,FALSE)</f>
        <v>100</v>
      </c>
      <c r="G12">
        <f>VLOOKUP(B12,'Contestant Points'!$A$2:$T$32,20,FALSE)</f>
        <v>20</v>
      </c>
      <c r="H12">
        <f>VLOOKUP(B12,'Contestant Points'!$A$2:$U$32,21,FALSE)</f>
        <v>45</v>
      </c>
      <c r="I12">
        <f>VLOOKUP(B12,'Contestant Points'!$A$2:$V$32,22,FALSE)</f>
        <v>75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>
        <f>VLOOKUP(B12,'Contestant Points'!$A$2:$Z$32,26,FALSE)</f>
        <v>5</v>
      </c>
      <c r="N12">
        <f>VLOOKUP(B12,'Contestant Points'!$A$2:$AA$32,27,FALSE)</f>
        <v>0</v>
      </c>
      <c r="O12" s="3">
        <f t="shared" si="0"/>
        <v>295</v>
      </c>
      <c r="P12" t="str">
        <f>VLOOKUP(B12,'Contestant Points'!$A$2:$J$32,10,FALSE)</f>
        <v>2% of people have chosen this contestant</v>
      </c>
      <c r="Q12">
        <f>VLOOKUP(B12,'Contestant Points'!$A$2:$D$32,4,FALSE)</f>
        <v>28</v>
      </c>
      <c r="R12" t="str">
        <f>VLOOKUP(B12,'Contestant Points'!$A$2:$E$32,5,FALSE)</f>
        <v>Information Systems Supervisor</v>
      </c>
      <c r="S12" t="str">
        <f>VLOOKUP(B12,'Contestant Points'!$A$2:$F$32,6,FALSE)</f>
        <v>6'2"</v>
      </c>
      <c r="T12" t="str">
        <f>VLOOKUP(B12,'Contestant Points'!$A$2:$G$32,7,FALSE)</f>
        <v>Caucasian</v>
      </c>
    </row>
    <row r="13" spans="1:20" x14ac:dyDescent="0.3">
      <c r="A13" t="s">
        <v>12</v>
      </c>
      <c r="B13" t="s">
        <v>2</v>
      </c>
      <c r="C13" t="str">
        <f>VLOOKUP(B13,'Contestant Points'!$A$2:$B$32,2,FALSE)</f>
        <v>Eliminated</v>
      </c>
      <c r="D13">
        <f>VLOOKUP(B13,'Contestant Points'!$A$2:$AB$32,17,FALSE)</f>
        <v>30</v>
      </c>
      <c r="E13">
        <f>VLOOKUP(B13,'Contestant Points'!$A$2:$R$32,18,FALSE)</f>
        <v>10</v>
      </c>
      <c r="F13">
        <f>VLOOKUP(B13,'Contestant Points'!$A$2:$S$32,19,FALSE)</f>
        <v>45</v>
      </c>
      <c r="G13">
        <f>VLOOKUP(B13,'Contestant Points'!$A$2:$T$32,20,FALSE)</f>
        <v>0</v>
      </c>
      <c r="H13">
        <f>VLOOKUP(B13,'Contestant Points'!$A$2:$U$32,21,FALSE)</f>
        <v>0</v>
      </c>
      <c r="I13">
        <f>VLOOKUP(B13,'Contestant Points'!$A$2:$V$32,22,FALSE)</f>
        <v>0</v>
      </c>
      <c r="J13">
        <f>VLOOKUP(B13,'Contestant Points'!$A$2:$W$32,23,FALSE)</f>
        <v>0</v>
      </c>
      <c r="K13">
        <f>VLOOKUP(B13,'Contestant Points'!$A$2:$X$32,24,FALSE)</f>
        <v>0</v>
      </c>
      <c r="L13">
        <f>VLOOKUP(B13,'Contestant Points'!$A$2:$Y$32,25,FALSE)</f>
        <v>0</v>
      </c>
      <c r="M13">
        <f>VLOOKUP(B13,'Contestant Points'!$A$2:$Z$32,26,FALSE)</f>
        <v>0</v>
      </c>
      <c r="N13">
        <f>VLOOKUP(B13,'Contestant Points'!$A$2:$AA$32,27,FALSE)</f>
        <v>0</v>
      </c>
      <c r="O13" s="3">
        <f t="shared" si="0"/>
        <v>85</v>
      </c>
      <c r="P13" t="str">
        <f>VLOOKUP(B13,'Contestant Points'!$A$2:$J$32,10,FALSE)</f>
        <v>13% of people have chosen this contestant</v>
      </c>
      <c r="Q13">
        <f>VLOOKUP(B13,'Contestant Points'!$A$2:$D$32,4,FALSE)</f>
        <v>31</v>
      </c>
      <c r="R13" t="str">
        <f>VLOOKUP(B13,'Contestant Points'!$A$2:$E$32,5,FALSE)</f>
        <v>Senior Inventory Analyst</v>
      </c>
      <c r="S13" t="str">
        <f>VLOOKUP(B13,'Contestant Points'!$A$2:$F$32,6,FALSE)</f>
        <v>5'11"</v>
      </c>
      <c r="T13" t="str">
        <f>VLOOKUP(B13,'Contestant Points'!$A$2:$G$32,7,FALSE)</f>
        <v>African American</v>
      </c>
    </row>
    <row r="14" spans="1:20" x14ac:dyDescent="0.3">
      <c r="A14" t="s">
        <v>12</v>
      </c>
      <c r="B14" t="s">
        <v>14</v>
      </c>
      <c r="C14" t="str">
        <f>VLOOKUP(B14,'Contestant Points'!$A$2:$B$32,2,FALSE)</f>
        <v>Eliminated</v>
      </c>
      <c r="D14">
        <f>VLOOKUP(B14,'Contestant Points'!$A$2:$AB$32,17,FALSE)</f>
        <v>30</v>
      </c>
      <c r="E14">
        <f>VLOOKUP(B14,'Contestant Points'!$A$2:$R$32,18,FALSE)</f>
        <v>75</v>
      </c>
      <c r="F14">
        <f>VLOOKUP(B14,'Contestant Points'!$A$2:$S$32,19,FALSE)</f>
        <v>40</v>
      </c>
      <c r="G14">
        <f>VLOOKUP(B14,'Contestant Points'!$A$2:$T$32,20,FALSE)</f>
        <v>65</v>
      </c>
      <c r="H14">
        <f>VLOOKUP(B14,'Contestant Points'!$A$2:$U$32,21,FALSE)</f>
        <v>50</v>
      </c>
      <c r="I14">
        <f>VLOOKUP(B14,'Contestant Points'!$A$2:$V$32,22,FALSE)</f>
        <v>115</v>
      </c>
      <c r="J14">
        <f>VLOOKUP(B14,'Contestant Points'!$A$2:$W$32,23,FALSE)</f>
        <v>90</v>
      </c>
      <c r="K14">
        <f>VLOOKUP(B14,'Contestant Points'!$A$2:$X$32,24,FALSE)</f>
        <v>95</v>
      </c>
      <c r="L14">
        <f>VLOOKUP(B14,'Contestant Points'!$A$2:$Y$32,25,FALSE)</f>
        <v>70</v>
      </c>
      <c r="M14">
        <f>VLOOKUP(B14,'Contestant Points'!$A$2:$Z$32,26,FALSE)</f>
        <v>0</v>
      </c>
      <c r="N14">
        <f>VLOOKUP(B14,'Contestant Points'!$A$2:$AA$32,27,FALSE)</f>
        <v>265</v>
      </c>
      <c r="O14" s="3">
        <f t="shared" si="0"/>
        <v>895</v>
      </c>
      <c r="P14" t="str">
        <f>VLOOKUP(B14,'Contestant Points'!$A$2:$J$32,10,FALSE)</f>
        <v>9% of people have chosen this contestant</v>
      </c>
      <c r="Q14">
        <f>VLOOKUP(B14,'Contestant Points'!$A$2:$D$32,4,FALSE)</f>
        <v>31</v>
      </c>
      <c r="R14" t="str">
        <f>VLOOKUP(B14,'Contestant Points'!$A$2:$E$32,5,FALSE)</f>
        <v>Business Owner</v>
      </c>
      <c r="S14" t="str">
        <f>VLOOKUP(B14,'Contestant Points'!$A$2:$F$32,6,FALSE)</f>
        <v>6'3"</v>
      </c>
      <c r="T14" t="str">
        <f>VLOOKUP(B14,'Contestant Points'!$A$2:$G$32,7,FALSE)</f>
        <v>Caucasian</v>
      </c>
    </row>
    <row r="15" spans="1:20" x14ac:dyDescent="0.3">
      <c r="A15" t="s">
        <v>12</v>
      </c>
      <c r="B15" t="s">
        <v>6</v>
      </c>
      <c r="C15" t="str">
        <f>VLOOKUP(B15,'Contestant Points'!$A$2:$B$32,2,FALSE)</f>
        <v>Winner</v>
      </c>
      <c r="D15">
        <f>VLOOKUP(B15,'Contestant Points'!$A$2:$AB$32,17,FALSE)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>
        <f>VLOOKUP(B15,'Contestant Points'!$A$2:$Z$32,26,FALSE)</f>
        <v>0</v>
      </c>
      <c r="N15">
        <f>VLOOKUP(B15,'Contestant Points'!$A$2:$AA$32,27,FALSE)</f>
        <v>410</v>
      </c>
      <c r="O15" s="3">
        <f t="shared" si="0"/>
        <v>1065</v>
      </c>
      <c r="P15" t="str">
        <f>VLOOKUP(B15,'Contestant Points'!$A$2:$J$32,10,FALSE)</f>
        <v>11% of people have chosen this contestant</v>
      </c>
      <c r="Q15">
        <f>VLOOKUP(B15,'Contestant Points'!$A$2:$D$32,4,FALSE)</f>
        <v>37</v>
      </c>
      <c r="R15" t="str">
        <f>VLOOKUP(B15,'Contestant Points'!$A$2:$E$32,5,FALSE)</f>
        <v>Chiropractor</v>
      </c>
      <c r="S15" t="str">
        <f>VLOOKUP(B15,'Contestant Points'!$A$2:$F$32,6,FALSE)</f>
        <v>6'2"</v>
      </c>
      <c r="T15" t="str">
        <f>VLOOKUP(B15,'Contestant Points'!$A$2:$G$32,7,FALSE)</f>
        <v>Caucasian</v>
      </c>
    </row>
    <row r="16" spans="1:20" x14ac:dyDescent="0.3">
      <c r="A16" t="s">
        <v>12</v>
      </c>
      <c r="B16" t="s">
        <v>15</v>
      </c>
      <c r="C16" t="str">
        <f>VLOOKUP(B16,'Contestant Points'!$A$2:$B$32,2,FALSE)</f>
        <v>Eliminated</v>
      </c>
      <c r="D16">
        <f>VLOOKUP(B16,'Contestant Points'!$A$2:$AB$32,17,FALSE)</f>
        <v>35</v>
      </c>
      <c r="E16">
        <f>VLOOKUP(B16,'Contestant Points'!$A$2:$R$32,18,FALSE)</f>
        <v>15</v>
      </c>
      <c r="F16">
        <f>VLOOKUP(B16,'Contestant Points'!$A$2:$S$32,19,FALSE)</f>
        <v>80</v>
      </c>
      <c r="G16">
        <f>VLOOKUP(B16,'Contestant Points'!$A$2:$T$32,20,FALSE)</f>
        <v>70</v>
      </c>
      <c r="H16">
        <f>VLOOKUP(B16,'Contestant Points'!$A$2:$U$32,21,FALSE)</f>
        <v>115</v>
      </c>
      <c r="I16">
        <f>VLOOKUP(B16,'Contestant Points'!$A$2:$V$32,22,FALSE)</f>
        <v>180</v>
      </c>
      <c r="J16">
        <f>VLOOKUP(B16,'Contestant Points'!$A$2:$W$32,23,FALSE)</f>
        <v>0</v>
      </c>
      <c r="K16">
        <f>VLOOKUP(B16,'Contestant Points'!$A$2:$X$32,24,FALSE)</f>
        <v>0</v>
      </c>
      <c r="L16">
        <f>VLOOKUP(B16,'Contestant Points'!$A$2:$Y$32,25,FALSE)</f>
        <v>0</v>
      </c>
      <c r="M16">
        <f>VLOOKUP(B16,'Contestant Points'!$A$2:$Z$32,26,FALSE)</f>
        <v>35</v>
      </c>
      <c r="N16">
        <f>VLOOKUP(B16,'Contestant Points'!$A$2:$AA$32,27,FALSE)</f>
        <v>0</v>
      </c>
      <c r="O16" s="3">
        <f t="shared" si="0"/>
        <v>530</v>
      </c>
      <c r="P16" t="str">
        <f>VLOOKUP(B16,'Contestant Points'!$A$2:$J$32,10,FALSE)</f>
        <v>7% of people have chosen this contestant</v>
      </c>
      <c r="Q16">
        <f>VLOOKUP(B16,'Contestant Points'!$A$2:$D$32,4,FALSE)</f>
        <v>35</v>
      </c>
      <c r="R16" t="str">
        <f>VLOOKUP(B16,'Contestant Points'!$A$2:$E$32,5,FALSE)</f>
        <v>Professional Wrestler</v>
      </c>
      <c r="S16" t="str">
        <f>VLOOKUP(B16,'Contestant Points'!$A$2:$F$32,6,FALSE)</f>
        <v>6'</v>
      </c>
      <c r="T16" t="str">
        <f>VLOOKUP(B16,'Contestant Points'!$A$2:$G$32,7,FALSE)</f>
        <v>African American</v>
      </c>
    </row>
    <row r="17" spans="1:20" x14ac:dyDescent="0.3">
      <c r="A17" t="s">
        <v>16</v>
      </c>
      <c r="B17" t="s">
        <v>17</v>
      </c>
      <c r="C17" t="str">
        <f>VLOOKUP(B17,'Contestant Points'!$A$2:$B$32,2,FALSE)</f>
        <v>Eliminated</v>
      </c>
      <c r="D17">
        <f>VLOOKUP(B17,'Contestant Points'!$A$2:$AB$32,17,FALSE)</f>
        <v>0</v>
      </c>
      <c r="E17">
        <f>VLOOKUP(B17,'Contestant Points'!$A$2:$R$32,18,FALSE)</f>
        <v>0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>
        <f>VLOOKUP(B17,'Contestant Points'!$A$2:$Z$32,26,FALSE)</f>
        <v>0</v>
      </c>
      <c r="N17">
        <f>VLOOKUP(B17,'Contestant Points'!$A$2:$AA$32,27,FALSE)</f>
        <v>0</v>
      </c>
      <c r="O17" s="3">
        <f t="shared" si="0"/>
        <v>0</v>
      </c>
      <c r="P17" t="str">
        <f>VLOOKUP(B17,'Contestant Points'!$A$2:$J$32,10,FALSE)</f>
        <v>4% of people have chosen this contestant</v>
      </c>
      <c r="Q17">
        <f>VLOOKUP(B17,'Contestant Points'!$A$2:$D$32,4,FALSE)</f>
        <v>29</v>
      </c>
      <c r="R17" t="str">
        <f>VLOOKUP(B17,'Contestant Points'!$A$2:$E$32,5,FALSE)</f>
        <v>Marine Veteran</v>
      </c>
      <c r="S17" t="str">
        <f>VLOOKUP(B17,'Contestant Points'!$A$2:$F$32,6,FALSE)</f>
        <v>6'</v>
      </c>
      <c r="T17" t="str">
        <f>VLOOKUP(B17,'Contestant Points'!$A$2:$G$32,7,FALSE)</f>
        <v>Asian</v>
      </c>
    </row>
    <row r="18" spans="1:20" x14ac:dyDescent="0.3">
      <c r="A18" t="s">
        <v>16</v>
      </c>
      <c r="B18" t="s">
        <v>15</v>
      </c>
      <c r="C18" t="str">
        <f>VLOOKUP(B18,'Contestant Points'!$A$2:$B$32,2,FALSE)</f>
        <v>Eliminated</v>
      </c>
      <c r="D18">
        <f>VLOOKUP(B18,'Contestant Points'!$A$2:$AB$32,17,FALSE)</f>
        <v>35</v>
      </c>
      <c r="E18">
        <f>VLOOKUP(B18,'Contestant Points'!$A$2:$R$32,18,FALSE)</f>
        <v>15</v>
      </c>
      <c r="F18">
        <f>VLOOKUP(B18,'Contestant Points'!$A$2:$S$32,19,FALSE)</f>
        <v>80</v>
      </c>
      <c r="G18">
        <f>VLOOKUP(B18,'Contestant Points'!$A$2:$T$32,20,FALSE)</f>
        <v>70</v>
      </c>
      <c r="H18">
        <f>VLOOKUP(B18,'Contestant Points'!$A$2:$U$32,21,FALSE)</f>
        <v>115</v>
      </c>
      <c r="I18">
        <f>VLOOKUP(B18,'Contestant Points'!$A$2:$V$32,22,FALSE)</f>
        <v>180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35</v>
      </c>
      <c r="N18">
        <f>VLOOKUP(B18,'Contestant Points'!$A$2:$AA$32,27,FALSE)</f>
        <v>0</v>
      </c>
      <c r="O18" s="3">
        <f t="shared" si="0"/>
        <v>530</v>
      </c>
      <c r="P18" t="str">
        <f>VLOOKUP(B18,'Contestant Points'!$A$2:$J$32,10,FALSE)</f>
        <v>7% of people have chosen this contestant</v>
      </c>
      <c r="Q18">
        <f>VLOOKUP(B18,'Contestant Points'!$A$2:$D$32,4,FALSE)</f>
        <v>35</v>
      </c>
      <c r="R18" t="str">
        <f>VLOOKUP(B18,'Contestant Points'!$A$2:$E$32,5,FALSE)</f>
        <v>Professional Wrestler</v>
      </c>
      <c r="S18" t="str">
        <f>VLOOKUP(B18,'Contestant Points'!$A$2:$F$32,6,FALSE)</f>
        <v>6'</v>
      </c>
      <c r="T18" t="str">
        <f>VLOOKUP(B18,'Contestant Points'!$A$2:$G$32,7,FALSE)</f>
        <v>African American</v>
      </c>
    </row>
    <row r="19" spans="1:20" x14ac:dyDescent="0.3">
      <c r="A19" t="s">
        <v>16</v>
      </c>
      <c r="B19" t="s">
        <v>2</v>
      </c>
      <c r="C19" t="str">
        <f>VLOOKUP(B19,'Contestant Points'!$A$2:$B$32,2,FALSE)</f>
        <v>Eliminated</v>
      </c>
      <c r="D19">
        <f>VLOOKUP(B19,'Contestant Points'!$A$2:$AB$32,17,FALSE)</f>
        <v>30</v>
      </c>
      <c r="E19">
        <f>VLOOKUP(B19,'Contestant Points'!$A$2:$R$32,18,FALSE)</f>
        <v>10</v>
      </c>
      <c r="F19">
        <f>VLOOKUP(B19,'Contestant Points'!$A$2:$S$32,19,FALSE)</f>
        <v>45</v>
      </c>
      <c r="G19">
        <f>VLOOKUP(B19,'Contestant Points'!$A$2:$T$32,20,FALSE)</f>
        <v>0</v>
      </c>
      <c r="H19">
        <f>VLOOKUP(B19,'Contestant Points'!$A$2:$U$32,21,FALSE)</f>
        <v>0</v>
      </c>
      <c r="I19">
        <f>VLOOKUP(B19,'Contestant Points'!$A$2:$V$32,22,FALSE)</f>
        <v>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0</v>
      </c>
      <c r="N19">
        <f>VLOOKUP(B19,'Contestant Points'!$A$2:$AA$32,27,FALSE)</f>
        <v>0</v>
      </c>
      <c r="O19" s="3">
        <f t="shared" si="0"/>
        <v>85</v>
      </c>
      <c r="P19" t="str">
        <f>VLOOKUP(B19,'Contestant Points'!$A$2:$J$32,10,FALSE)</f>
        <v>13% of people have chosen this contestant</v>
      </c>
      <c r="Q19">
        <f>VLOOKUP(B19,'Contestant Points'!$A$2:$D$32,4,FALSE)</f>
        <v>31</v>
      </c>
      <c r="R19" t="str">
        <f>VLOOKUP(B19,'Contestant Points'!$A$2:$E$32,5,FALSE)</f>
        <v>Senior Inventory Analyst</v>
      </c>
      <c r="S19" t="str">
        <f>VLOOKUP(B19,'Contestant Points'!$A$2:$F$32,6,FALSE)</f>
        <v>5'11"</v>
      </c>
      <c r="T19" t="str">
        <f>VLOOKUP(B19,'Contestant Points'!$A$2:$G$32,7,FALSE)</f>
        <v>African American</v>
      </c>
    </row>
    <row r="20" spans="1:20" x14ac:dyDescent="0.3">
      <c r="A20" t="s">
        <v>16</v>
      </c>
      <c r="B20" t="s">
        <v>8</v>
      </c>
      <c r="C20" t="str">
        <f>VLOOKUP(B20,'Contestant Points'!$A$2:$B$32,2,FALSE)</f>
        <v>Eliminated</v>
      </c>
      <c r="D20">
        <f>VLOOKUP(B20,'Contestant Points'!$A$2:$AB$32,17,FALSE)</f>
        <v>25</v>
      </c>
      <c r="E20">
        <f>VLOOKUP(B20,'Contestant Points'!$A$2:$R$32,18,FALSE)</f>
        <v>0</v>
      </c>
      <c r="F20">
        <f>VLOOKUP(B20,'Contestant Points'!$A$2:$S$32,19,FALSE)</f>
        <v>110</v>
      </c>
      <c r="G20">
        <f>VLOOKUP(B20,'Contestant Points'!$A$2:$T$32,20,FALSE)</f>
        <v>20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5</v>
      </c>
      <c r="N20">
        <f>VLOOKUP(B20,'Contestant Points'!$A$2:$AA$32,27,FALSE)</f>
        <v>0</v>
      </c>
      <c r="O20" s="3">
        <f t="shared" si="0"/>
        <v>195</v>
      </c>
      <c r="P20" t="str">
        <f>VLOOKUP(B20,'Contestant Points'!$A$2:$J$32,10,FALSE)</f>
        <v>7% of people have chosen this contestant</v>
      </c>
      <c r="Q20">
        <f>VLOOKUP(B20,'Contestant Points'!$A$2:$D$32,4,FALSE)</f>
        <v>26</v>
      </c>
      <c r="R20" t="str">
        <f>VLOOKUP(B20,'Contestant Points'!$A$2:$E$32,5,FALSE)</f>
        <v>Education Software Manager</v>
      </c>
      <c r="S20" t="str">
        <f>VLOOKUP(B20,'Contestant Points'!$A$2:$F$32,6,FALSE)</f>
        <v>6'3"</v>
      </c>
      <c r="T20" t="str">
        <f>VLOOKUP(B20,'Contestant Points'!$A$2:$G$32,7,FALSE)</f>
        <v>African American</v>
      </c>
    </row>
    <row r="21" spans="1:20" x14ac:dyDescent="0.3">
      <c r="A21" t="s">
        <v>16</v>
      </c>
      <c r="B21" t="s">
        <v>18</v>
      </c>
      <c r="C21" t="str">
        <f>VLOOKUP(B21,'Contestant Points'!$A$2:$B$32,2,FALSE)</f>
        <v>Eliminated</v>
      </c>
      <c r="D21">
        <f>VLOOKUP(B21,'Contestant Points'!$A$2:$AB$32,17,FALSE)</f>
        <v>25</v>
      </c>
      <c r="E21">
        <f>VLOOKUP(B21,'Contestant Points'!$A$2:$R$32,18,FALSE)</f>
        <v>10</v>
      </c>
      <c r="F21">
        <f>VLOOKUP(B21,'Contestant Points'!$A$2:$S$32,19,FALSE)</f>
        <v>40</v>
      </c>
      <c r="G21">
        <f>VLOOKUP(B21,'Contestant Points'!$A$2:$T$32,20,FALSE)</f>
        <v>45</v>
      </c>
      <c r="H21">
        <f>VLOOKUP(B21,'Contestant Points'!$A$2:$U$32,21,FALSE)</f>
        <v>40</v>
      </c>
      <c r="I21">
        <f>VLOOKUP(B21,'Contestant Points'!$A$2:$V$32,22,FALSE)</f>
        <v>95</v>
      </c>
      <c r="J21">
        <f>VLOOKUP(B21,'Contestant Points'!$A$2:$W$32,23,FALSE)</f>
        <v>30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0</v>
      </c>
      <c r="N21">
        <f>VLOOKUP(B21,'Contestant Points'!$A$2:$AA$32,27,FALSE)</f>
        <v>0</v>
      </c>
      <c r="O21" s="3">
        <f t="shared" si="0"/>
        <v>285</v>
      </c>
      <c r="P21" t="str">
        <f>VLOOKUP(B21,'Contestant Points'!$A$2:$J$32,10,FALSE)</f>
        <v>2% of people have chosen this contestant</v>
      </c>
      <c r="Q21">
        <f>VLOOKUP(B21,'Contestant Points'!$A$2:$D$32,4,FALSE)</f>
        <v>32</v>
      </c>
      <c r="R21" t="str">
        <f>VLOOKUP(B21,'Contestant Points'!$A$2:$E$32,5,FALSE)</f>
        <v>Construction Sales Rep</v>
      </c>
      <c r="S21" t="str">
        <f>VLOOKUP(B21,'Contestant Points'!$A$2:$F$32,6,FALSE)</f>
        <v>6'3"</v>
      </c>
      <c r="T21" t="str">
        <f>VLOOKUP(B21,'Contestant Points'!$A$2:$G$32,7,FALSE)</f>
        <v>Caucasian</v>
      </c>
    </row>
    <row r="22" spans="1:20" x14ac:dyDescent="0.3">
      <c r="A22" t="s">
        <v>19</v>
      </c>
      <c r="B22" t="s">
        <v>17</v>
      </c>
      <c r="C22" t="str">
        <f>VLOOKUP(B22,'Contestant Points'!$A$2:$B$32,2,FALSE)</f>
        <v>Eliminated</v>
      </c>
      <c r="D22">
        <f>VLOOKUP(B22,'Contestant Points'!$A$2:$AB$32,17,FALSE)</f>
        <v>0</v>
      </c>
      <c r="E22">
        <f>VLOOKUP(B22,'Contestant Points'!$A$2:$R$32,18,FALSE)</f>
        <v>0</v>
      </c>
      <c r="F22">
        <f>VLOOKUP(B22,'Contestant Points'!$A$2:$S$32,19,FALSE)</f>
        <v>0</v>
      </c>
      <c r="G22">
        <f>VLOOKUP(B22,'Contestant Points'!$A$2:$T$32,20,FALSE)</f>
        <v>0</v>
      </c>
      <c r="H22">
        <f>VLOOKUP(B22,'Contestant Points'!$A$2:$U$32,21,FALSE)</f>
        <v>0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>
        <f>VLOOKUP(B22,'Contestant Points'!$A$2:$Z$32,26,FALSE)</f>
        <v>0</v>
      </c>
      <c r="N22">
        <f>VLOOKUP(B22,'Contestant Points'!$A$2:$AA$32,27,FALSE)</f>
        <v>0</v>
      </c>
      <c r="O22" s="3">
        <f t="shared" si="0"/>
        <v>0</v>
      </c>
      <c r="P22" t="str">
        <f>VLOOKUP(B22,'Contestant Points'!$A$2:$J$32,10,FALSE)</f>
        <v>4% of people have chosen this contestant</v>
      </c>
      <c r="Q22">
        <f>VLOOKUP(B22,'Contestant Points'!$A$2:$D$32,4,FALSE)</f>
        <v>29</v>
      </c>
      <c r="R22" t="str">
        <f>VLOOKUP(B22,'Contestant Points'!$A$2:$E$32,5,FALSE)</f>
        <v>Marine Veteran</v>
      </c>
      <c r="S22" t="str">
        <f>VLOOKUP(B22,'Contestant Points'!$A$2:$F$32,6,FALSE)</f>
        <v>6'</v>
      </c>
      <c r="T22" t="str">
        <f>VLOOKUP(B22,'Contestant Points'!$A$2:$G$32,7,FALSE)</f>
        <v>Asian</v>
      </c>
    </row>
    <row r="23" spans="1:20" x14ac:dyDescent="0.3">
      <c r="A23" t="s">
        <v>19</v>
      </c>
      <c r="B23" t="s">
        <v>6</v>
      </c>
      <c r="C23" t="str">
        <f>VLOOKUP(B23,'Contestant Points'!$A$2:$B$32,2,FALSE)</f>
        <v>Winner</v>
      </c>
      <c r="D23">
        <f>VLOOKUP(B23,'Contestant Points'!$A$2:$AB$32,17,FALSE)</f>
        <v>50</v>
      </c>
      <c r="E23">
        <f>VLOOKUP(B23,'Contestant Points'!$A$2:$R$32,18,FALSE)</f>
        <v>10</v>
      </c>
      <c r="F23">
        <f>VLOOKUP(B23,'Contestant Points'!$A$2:$S$32,19,FALSE)</f>
        <v>65</v>
      </c>
      <c r="G23">
        <f>VLOOKUP(B23,'Contestant Points'!$A$2:$T$32,20,FALSE)</f>
        <v>60</v>
      </c>
      <c r="H23">
        <f>VLOOKUP(B23,'Contestant Points'!$A$2:$U$32,21,FALSE)</f>
        <v>110</v>
      </c>
      <c r="I23">
        <f>VLOOKUP(B23,'Contestant Points'!$A$2:$V$32,22,FALSE)</f>
        <v>90</v>
      </c>
      <c r="J23">
        <f>VLOOKUP(B23,'Contestant Points'!$A$2:$W$32,23,FALSE)</f>
        <v>80</v>
      </c>
      <c r="K23">
        <f>VLOOKUP(B23,'Contestant Points'!$A$2:$X$32,24,FALSE)</f>
        <v>130</v>
      </c>
      <c r="L23">
        <f>VLOOKUP(B23,'Contestant Points'!$A$2:$Y$32,25,FALSE)</f>
        <v>60</v>
      </c>
      <c r="M23">
        <f>VLOOKUP(B23,'Contestant Points'!$A$2:$Z$32,26,FALSE)</f>
        <v>0</v>
      </c>
      <c r="N23">
        <f>VLOOKUP(B23,'Contestant Points'!$A$2:$AA$32,27,FALSE)</f>
        <v>410</v>
      </c>
      <c r="O23" s="3">
        <f t="shared" si="0"/>
        <v>1065</v>
      </c>
      <c r="P23" t="str">
        <f>VLOOKUP(B23,'Contestant Points'!$A$2:$J$32,10,FALSE)</f>
        <v>11% of people have chosen this contestant</v>
      </c>
      <c r="Q23">
        <f>VLOOKUP(B23,'Contestant Points'!$A$2:$D$32,4,FALSE)</f>
        <v>37</v>
      </c>
      <c r="R23" t="str">
        <f>VLOOKUP(B23,'Contestant Points'!$A$2:$E$32,5,FALSE)</f>
        <v>Chiropractor</v>
      </c>
      <c r="S23" t="str">
        <f>VLOOKUP(B23,'Contestant Points'!$A$2:$F$32,6,FALSE)</f>
        <v>6'2"</v>
      </c>
      <c r="T23" t="str">
        <f>VLOOKUP(B23,'Contestant Points'!$A$2:$G$32,7,FALSE)</f>
        <v>Caucasian</v>
      </c>
    </row>
    <row r="24" spans="1:20" x14ac:dyDescent="0.3">
      <c r="A24" t="s">
        <v>19</v>
      </c>
      <c r="B24" t="s">
        <v>11</v>
      </c>
      <c r="C24" t="str">
        <f>VLOOKUP(B24,'Contestant Points'!$A$2:$B$32,2,FALSE)</f>
        <v>Eliminated</v>
      </c>
      <c r="D24">
        <f>VLOOKUP(B24,'Contestant Points'!$A$2:$AB$32,17,FALSE)</f>
        <v>35</v>
      </c>
      <c r="E24">
        <f>VLOOKUP(B24,'Contestant Points'!$A$2:$R$32,18,FALSE)</f>
        <v>85</v>
      </c>
      <c r="F24">
        <f>VLOOKUP(B24,'Contestant Points'!$A$2:$S$32,19,FALSE)</f>
        <v>0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>
        <f>VLOOKUP(B24,'Contestant Points'!$A$2:$Z$32,26,FALSE)</f>
        <v>5</v>
      </c>
      <c r="N24">
        <f>VLOOKUP(B24,'Contestant Points'!$A$2:$AA$32,27,FALSE)</f>
        <v>0</v>
      </c>
      <c r="O24" s="3">
        <f t="shared" si="0"/>
        <v>125</v>
      </c>
      <c r="P24" t="str">
        <f>VLOOKUP(B24,'Contestant Points'!$A$2:$J$32,10,FALSE)</f>
        <v>11% of people have chosen this contestant</v>
      </c>
      <c r="Q24">
        <f>VLOOKUP(B24,'Contestant Points'!$A$2:$D$32,4,FALSE)</f>
        <v>30</v>
      </c>
      <c r="R24" t="str">
        <f>VLOOKUP(B24,'Contestant Points'!$A$2:$E$32,5,FALSE)</f>
        <v>Executive Recruiter</v>
      </c>
      <c r="S24" t="str">
        <f>VLOOKUP(B24,'Contestant Points'!$A$2:$F$32,6,FALSE)</f>
        <v>6'4"</v>
      </c>
      <c r="T24" t="str">
        <f>VLOOKUP(B24,'Contestant Points'!$A$2:$G$32,7,FALSE)</f>
        <v>African American</v>
      </c>
    </row>
    <row r="25" spans="1:20" x14ac:dyDescent="0.3">
      <c r="A25" t="s">
        <v>19</v>
      </c>
      <c r="B25" t="s">
        <v>9</v>
      </c>
      <c r="C25" t="str">
        <f>VLOOKUP(B25,'Contestant Points'!$A$2:$B$32,2,FALSE)</f>
        <v>Eliminated</v>
      </c>
      <c r="D25">
        <f>VLOOKUP(B25,'Contestant Points'!$A$2:$AB$32,17,FALSE)</f>
        <v>25</v>
      </c>
      <c r="E25">
        <f>VLOOKUP(B25,'Contestant Points'!$A$2:$R$32,18,FALSE)</f>
        <v>10</v>
      </c>
      <c r="F25">
        <f>VLOOKUP(B25,'Contestant Points'!$A$2:$S$32,19,FALSE)</f>
        <v>65</v>
      </c>
      <c r="G25">
        <f>VLOOKUP(B25,'Contestant Points'!$A$2:$T$32,20,FALSE)</f>
        <v>50</v>
      </c>
      <c r="H25">
        <f>VLOOKUP(B25,'Contestant Points'!$A$2:$U$32,21,FALSE)</f>
        <v>80</v>
      </c>
      <c r="I25">
        <f>VLOOKUP(B25,'Contestant Points'!$A$2:$V$32,22,FALSE)</f>
        <v>45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>
        <f>VLOOKUP(B25,'Contestant Points'!$A$2:$Z$32,26,FALSE)</f>
        <v>0</v>
      </c>
      <c r="N25">
        <f>VLOOKUP(B25,'Contestant Points'!$A$2:$AA$32,27,FALSE)</f>
        <v>0</v>
      </c>
      <c r="O25" s="3">
        <f t="shared" si="0"/>
        <v>275</v>
      </c>
      <c r="P25" t="str">
        <f>VLOOKUP(B25,'Contestant Points'!$A$2:$J$32,10,FALSE)</f>
        <v>4% of people have chosen this contestant</v>
      </c>
      <c r="Q25">
        <f>VLOOKUP(B25,'Contestant Points'!$A$2:$D$32,4,FALSE)</f>
        <v>28</v>
      </c>
      <c r="R25" t="str">
        <f>VLOOKUP(B25,'Contestant Points'!$A$2:$E$32,5,FALSE)</f>
        <v>Sales Manager</v>
      </c>
      <c r="S25" t="str">
        <f>VLOOKUP(B25,'Contestant Points'!$A$2:$F$32,6,FALSE)</f>
        <v>6'3"</v>
      </c>
      <c r="T25" t="str">
        <f>VLOOKUP(B25,'Contestant Points'!$A$2:$G$32,7,FALSE)</f>
        <v>African American</v>
      </c>
    </row>
    <row r="26" spans="1:20" x14ac:dyDescent="0.3">
      <c r="A26" t="s">
        <v>19</v>
      </c>
      <c r="B26" t="s">
        <v>20</v>
      </c>
      <c r="C26" t="str">
        <f>VLOOKUP(B26,'Contestant Points'!$A$2:$B$32,2,FALSE)</f>
        <v>Eliminated</v>
      </c>
      <c r="D26">
        <f>VLOOKUP(B26,'Contestant Points'!$A$2:$AB$32,17,FALSE)</f>
        <v>5</v>
      </c>
      <c r="E26">
        <f>VLOOKUP(B26,'Contestant Points'!$A$2:$R$32,18,FALSE)</f>
        <v>0</v>
      </c>
      <c r="F26">
        <f>VLOOKUP(B26,'Contestant Points'!$A$2:$S$32,19,FALSE)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>
        <f>VLOOKUP(B26,'Contestant Points'!$A$2:$Z$32,26,FALSE)</f>
        <v>0</v>
      </c>
      <c r="N26">
        <f>VLOOKUP(B26,'Contestant Points'!$A$2:$AA$32,27,FALSE)</f>
        <v>0</v>
      </c>
      <c r="O26" s="3">
        <f t="shared" si="0"/>
        <v>5</v>
      </c>
      <c r="P26" t="str">
        <f>VLOOKUP(B26,'Contestant Points'!$A$2:$J$32,10,FALSE)</f>
        <v>4% of people have chosen this contestant</v>
      </c>
      <c r="Q26">
        <f>VLOOKUP(B26,'Contestant Points'!$A$2:$D$32,4,FALSE)</f>
        <v>26</v>
      </c>
      <c r="R26" t="str">
        <f>VLOOKUP(B26,'Contestant Points'!$A$2:$E$32,5,FALSE)</f>
        <v>Former Professional Basketball Player</v>
      </c>
      <c r="S26" t="str">
        <f>VLOOKUP(B26,'Contestant Points'!$A$2:$F$32,6,FALSE)</f>
        <v>6'</v>
      </c>
      <c r="T26" t="str">
        <f>VLOOKUP(B26,'Contestant Points'!$A$2:$G$32,7,FALSE)</f>
        <v>African American</v>
      </c>
    </row>
    <row r="27" spans="1:20" x14ac:dyDescent="0.3">
      <c r="A27" t="s">
        <v>21</v>
      </c>
      <c r="B27" t="s">
        <v>6</v>
      </c>
      <c r="C27" t="str">
        <f>VLOOKUP(B27,'Contestant Points'!$A$2:$B$32,2,FALSE)</f>
        <v>Winner</v>
      </c>
      <c r="D27">
        <f>VLOOKUP(B27,'Contestant Points'!$A$2:$AB$32,17,FALSE)</f>
        <v>50</v>
      </c>
      <c r="E27">
        <f>VLOOKUP(B27,'Contestant Points'!$A$2:$R$32,18,FALSE)</f>
        <v>10</v>
      </c>
      <c r="F27">
        <f>VLOOKUP(B27,'Contestant Points'!$A$2:$S$32,19,FALSE)</f>
        <v>65</v>
      </c>
      <c r="G27">
        <f>VLOOKUP(B27,'Contestant Points'!$A$2:$T$32,20,FALSE)</f>
        <v>60</v>
      </c>
      <c r="H27">
        <f>VLOOKUP(B27,'Contestant Points'!$A$2:$U$32,21,FALSE)</f>
        <v>110</v>
      </c>
      <c r="I27">
        <f>VLOOKUP(B27,'Contestant Points'!$A$2:$V$32,22,FALSE)</f>
        <v>90</v>
      </c>
      <c r="J27">
        <f>VLOOKUP(B27,'Contestant Points'!$A$2:$W$32,23,FALSE)</f>
        <v>80</v>
      </c>
      <c r="K27">
        <f>VLOOKUP(B27,'Contestant Points'!$A$2:$X$32,24,FALSE)</f>
        <v>130</v>
      </c>
      <c r="L27">
        <f>VLOOKUP(B27,'Contestant Points'!$A$2:$Y$32,25,FALSE)</f>
        <v>60</v>
      </c>
      <c r="M27">
        <f>VLOOKUP(B27,'Contestant Points'!$A$2:$Z$32,26,FALSE)</f>
        <v>0</v>
      </c>
      <c r="N27">
        <f>VLOOKUP(B27,'Contestant Points'!$A$2:$AA$32,27,FALSE)</f>
        <v>410</v>
      </c>
      <c r="O27" s="3">
        <f t="shared" si="0"/>
        <v>1065</v>
      </c>
      <c r="P27" t="str">
        <f>VLOOKUP(B27,'Contestant Points'!$A$2:$J$32,10,FALSE)</f>
        <v>11% of people have chosen this contestant</v>
      </c>
      <c r="Q27">
        <f>VLOOKUP(B27,'Contestant Points'!$A$2:$D$32,4,FALSE)</f>
        <v>37</v>
      </c>
      <c r="R27" t="str">
        <f>VLOOKUP(B27,'Contestant Points'!$A$2:$E$32,5,FALSE)</f>
        <v>Chiropractor</v>
      </c>
      <c r="S27" t="str">
        <f>VLOOKUP(B27,'Contestant Points'!$A$2:$F$32,6,FALSE)</f>
        <v>6'2"</v>
      </c>
      <c r="T27" t="str">
        <f>VLOOKUP(B27,'Contestant Points'!$A$2:$G$32,7,FALSE)</f>
        <v>Caucasian</v>
      </c>
    </row>
    <row r="28" spans="1:20" x14ac:dyDescent="0.3">
      <c r="A28" t="s">
        <v>21</v>
      </c>
      <c r="B28" t="s">
        <v>14</v>
      </c>
      <c r="C28" t="str">
        <f>VLOOKUP(B28,'Contestant Points'!$A$2:$B$32,2,FALSE)</f>
        <v>Eliminated</v>
      </c>
      <c r="D28">
        <f>VLOOKUP(B28,'Contestant Points'!$A$2:$AB$32,17,FALSE)</f>
        <v>30</v>
      </c>
      <c r="E28">
        <f>VLOOKUP(B28,'Contestant Points'!$A$2:$R$32,18,FALSE)</f>
        <v>75</v>
      </c>
      <c r="F28">
        <f>VLOOKUP(B28,'Contestant Points'!$A$2:$S$32,19,FALSE)</f>
        <v>40</v>
      </c>
      <c r="G28">
        <f>VLOOKUP(B28,'Contestant Points'!$A$2:$T$32,20,FALSE)</f>
        <v>65</v>
      </c>
      <c r="H28">
        <f>VLOOKUP(B28,'Contestant Points'!$A$2:$U$32,21,FALSE)</f>
        <v>50</v>
      </c>
      <c r="I28">
        <f>VLOOKUP(B28,'Contestant Points'!$A$2:$V$32,22,FALSE)</f>
        <v>115</v>
      </c>
      <c r="J28">
        <f>VLOOKUP(B28,'Contestant Points'!$A$2:$W$32,23,FALSE)</f>
        <v>90</v>
      </c>
      <c r="K28">
        <f>VLOOKUP(B28,'Contestant Points'!$A$2:$X$32,24,FALSE)</f>
        <v>95</v>
      </c>
      <c r="L28">
        <f>VLOOKUP(B28,'Contestant Points'!$A$2:$Y$32,25,FALSE)</f>
        <v>70</v>
      </c>
      <c r="M28">
        <f>VLOOKUP(B28,'Contestant Points'!$A$2:$Z$32,26,FALSE)</f>
        <v>0</v>
      </c>
      <c r="N28">
        <f>VLOOKUP(B28,'Contestant Points'!$A$2:$AA$32,27,FALSE)</f>
        <v>265</v>
      </c>
      <c r="O28" s="3">
        <f t="shared" si="0"/>
        <v>895</v>
      </c>
      <c r="P28" t="str">
        <f>VLOOKUP(B28,'Contestant Points'!$A$2:$J$32,10,FALSE)</f>
        <v>9% of people have chosen this contestant</v>
      </c>
      <c r="Q28">
        <f>VLOOKUP(B28,'Contestant Points'!$A$2:$D$32,4,FALSE)</f>
        <v>31</v>
      </c>
      <c r="R28" t="str">
        <f>VLOOKUP(B28,'Contestant Points'!$A$2:$E$32,5,FALSE)</f>
        <v>Business Owner</v>
      </c>
      <c r="S28" t="str">
        <f>VLOOKUP(B28,'Contestant Points'!$A$2:$F$32,6,FALSE)</f>
        <v>6'3"</v>
      </c>
      <c r="T28" t="str">
        <f>VLOOKUP(B28,'Contestant Points'!$A$2:$G$32,7,FALSE)</f>
        <v>Caucasian</v>
      </c>
    </row>
    <row r="29" spans="1:20" x14ac:dyDescent="0.3">
      <c r="A29" t="s">
        <v>21</v>
      </c>
      <c r="B29" t="s">
        <v>10</v>
      </c>
      <c r="C29" t="str">
        <f>VLOOKUP(B29,'Contestant Points'!$A$2:$B$32,2,FALSE)</f>
        <v>Eliminated</v>
      </c>
      <c r="D29">
        <f>VLOOKUP(B29,'Contestant Points'!$A$2:$AB$32,17,FALSE)</f>
        <v>30</v>
      </c>
      <c r="E29">
        <f>VLOOKUP(B29,'Contestant Points'!$A$2:$R$32,18,FALSE)</f>
        <v>25</v>
      </c>
      <c r="F29">
        <f>VLOOKUP(B29,'Contestant Points'!$A$2:$S$32,19,FALSE)</f>
        <v>105</v>
      </c>
      <c r="G29">
        <f>VLOOKUP(B29,'Contestant Points'!$A$2:$T$32,20,FALSE)</f>
        <v>35</v>
      </c>
      <c r="H29">
        <f>VLOOKUP(B29,'Contestant Points'!$A$2:$U$32,21,FALSE)</f>
        <v>45</v>
      </c>
      <c r="I29">
        <f>VLOOKUP(B29,'Contestant Points'!$A$2:$V$32,22,FALSE)</f>
        <v>125</v>
      </c>
      <c r="J29">
        <f>VLOOKUP(B29,'Contestant Points'!$A$2:$W$32,23,FALSE)</f>
        <v>75</v>
      </c>
      <c r="K29">
        <f>VLOOKUP(B29,'Contestant Points'!$A$2:$X$32,24,FALSE)</f>
        <v>95</v>
      </c>
      <c r="L29">
        <f>VLOOKUP(B29,'Contestant Points'!$A$2:$Y$32,25,FALSE)</f>
        <v>160</v>
      </c>
      <c r="M29">
        <f>VLOOKUP(B29,'Contestant Points'!$A$2:$Z$32,26,FALSE)</f>
        <v>5</v>
      </c>
      <c r="N29">
        <f>VLOOKUP(B29,'Contestant Points'!$A$2:$AA$32,27,FALSE)</f>
        <v>0</v>
      </c>
      <c r="O29" s="3">
        <f t="shared" si="0"/>
        <v>700</v>
      </c>
      <c r="P29" t="str">
        <f>VLOOKUP(B29,'Contestant Points'!$A$2:$J$32,10,FALSE)</f>
        <v>7% of people have chosen this contestant</v>
      </c>
      <c r="Q29">
        <f>VLOOKUP(B29,'Contestant Points'!$A$2:$D$32,4,FALSE)</f>
        <v>29</v>
      </c>
      <c r="R29" t="str">
        <f>VLOOKUP(B29,'Contestant Points'!$A$2:$E$32,5,FALSE)</f>
        <v>Personal Trainer</v>
      </c>
      <c r="S29" t="str">
        <f>VLOOKUP(B29,'Contestant Points'!$A$2:$F$32,6,FALSE)</f>
        <v>6'2"</v>
      </c>
      <c r="T29" t="str">
        <f>VLOOKUP(B29,'Contestant Points'!$A$2:$G$32,7,FALSE)</f>
        <v>African American</v>
      </c>
    </row>
    <row r="30" spans="1:20" x14ac:dyDescent="0.3">
      <c r="A30" t="s">
        <v>21</v>
      </c>
      <c r="B30" t="s">
        <v>22</v>
      </c>
      <c r="C30" t="str">
        <f>VLOOKUP(B30,'Contestant Points'!$A$2:$B$32,2,FALSE)</f>
        <v>Eliminated</v>
      </c>
      <c r="D30">
        <f>VLOOKUP(B30,'Contestant Points'!$A$2:$AB$32,17,FALSE)</f>
        <v>30</v>
      </c>
      <c r="E30">
        <f>VLOOKUP(B30,'Contestant Points'!$A$2:$R$32,18,FALSE)</f>
        <v>55</v>
      </c>
      <c r="F30">
        <f>VLOOKUP(B30,'Contestant Points'!$A$2:$S$32,19,FALSE)</f>
        <v>55</v>
      </c>
      <c r="G30">
        <f>VLOOKUP(B30,'Contestant Points'!$A$2:$T$32,20,FALSE)</f>
        <v>165</v>
      </c>
      <c r="H30">
        <f>VLOOKUP(B30,'Contestant Points'!$A$2:$U$32,21,FALSE)</f>
        <v>10</v>
      </c>
      <c r="I30">
        <f>VLOOKUP(B30,'Contestant Points'!$A$2:$V$32,22,FALSE)</f>
        <v>100</v>
      </c>
      <c r="J30">
        <f>VLOOKUP(B30,'Contestant Points'!$A$2:$W$32,23,FALSE)</f>
        <v>90</v>
      </c>
      <c r="K30">
        <f>VLOOKUP(B30,'Contestant Points'!$A$2:$X$32,24,FALSE)</f>
        <v>95</v>
      </c>
      <c r="L30">
        <f>VLOOKUP(B30,'Contestant Points'!$A$2:$Y$32,25,FALSE)</f>
        <v>0</v>
      </c>
      <c r="M30">
        <f>VLOOKUP(B30,'Contestant Points'!$A$2:$Z$32,26,FALSE)</f>
        <v>70</v>
      </c>
      <c r="N30">
        <f>VLOOKUP(B30,'Contestant Points'!$A$2:$AA$32,27,FALSE)</f>
        <v>0</v>
      </c>
      <c r="O30" s="3">
        <f t="shared" si="0"/>
        <v>670</v>
      </c>
      <c r="P30" t="str">
        <f>VLOOKUP(B30,'Contestant Points'!$A$2:$J$32,10,FALSE)</f>
        <v>2% of people have chosen this contestant</v>
      </c>
      <c r="Q30">
        <f>VLOOKUP(B30,'Contestant Points'!$A$2:$D$32,4,FALSE)</f>
        <v>26</v>
      </c>
      <c r="R30" t="str">
        <f>VLOOKUP(B30,'Contestant Points'!$A$2:$E$32,5,FALSE)</f>
        <v>Startup Recruiter</v>
      </c>
      <c r="S30" t="str">
        <f>VLOOKUP(B30,'Contestant Points'!$A$2:$F$32,6,FALSE)</f>
        <v>6'2"</v>
      </c>
      <c r="T30" t="str">
        <f>VLOOKUP(B30,'Contestant Points'!$A$2:$G$32,7,FALSE)</f>
        <v>Caucasian</v>
      </c>
    </row>
    <row r="31" spans="1:20" x14ac:dyDescent="0.3">
      <c r="A31" t="s">
        <v>21</v>
      </c>
      <c r="B31" t="s">
        <v>11</v>
      </c>
      <c r="C31" t="str">
        <f>VLOOKUP(B31,'Contestant Points'!$A$2:$B$32,2,FALSE)</f>
        <v>Eliminated</v>
      </c>
      <c r="D31">
        <f>VLOOKUP(B31,'Contestant Points'!$A$2:$AB$32,17,FALSE)</f>
        <v>35</v>
      </c>
      <c r="E31">
        <f>VLOOKUP(B31,'Contestant Points'!$A$2:$R$32,18,FALSE)</f>
        <v>85</v>
      </c>
      <c r="F31">
        <f>VLOOKUP(B31,'Contestant Points'!$A$2:$S$32,19,FALSE)</f>
        <v>0</v>
      </c>
      <c r="G31">
        <f>VLOOKUP(B31,'Contestant Points'!$A$2:$T$32,20,FALSE)</f>
        <v>0</v>
      </c>
      <c r="H31">
        <f>VLOOKUP(B31,'Contestant Points'!$A$2:$U$32,21,FALSE)</f>
        <v>0</v>
      </c>
      <c r="I31">
        <f>VLOOKUP(B31,'Contestant Points'!$A$2:$V$32,22,FALSE)</f>
        <v>0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>
        <f>VLOOKUP(B31,'Contestant Points'!$A$2:$Z$32,26,FALSE)</f>
        <v>5</v>
      </c>
      <c r="N31">
        <f>VLOOKUP(B31,'Contestant Points'!$A$2:$AA$32,27,FALSE)</f>
        <v>0</v>
      </c>
      <c r="O31" s="3">
        <f t="shared" si="0"/>
        <v>125</v>
      </c>
      <c r="P31" t="str">
        <f>VLOOKUP(B31,'Contestant Points'!$A$2:$J$32,10,FALSE)</f>
        <v>11% of people have chosen this contestant</v>
      </c>
      <c r="Q31">
        <f>VLOOKUP(B31,'Contestant Points'!$A$2:$D$32,4,FALSE)</f>
        <v>30</v>
      </c>
      <c r="R31" t="str">
        <f>VLOOKUP(B31,'Contestant Points'!$A$2:$E$32,5,FALSE)</f>
        <v>Executive Recruiter</v>
      </c>
      <c r="S31" t="str">
        <f>VLOOKUP(B31,'Contestant Points'!$A$2:$F$32,6,FALSE)</f>
        <v>6'4"</v>
      </c>
      <c r="T31" t="str">
        <f>VLOOKUP(B31,'Contestant Points'!$A$2:$G$32,7,FALSE)</f>
        <v>African American</v>
      </c>
    </row>
    <row r="32" spans="1:20" x14ac:dyDescent="0.3">
      <c r="A32" t="s">
        <v>23</v>
      </c>
      <c r="B32" t="s">
        <v>2</v>
      </c>
      <c r="C32" t="str">
        <f>VLOOKUP(B32,'Contestant Points'!$A$2:$B$32,2,FALSE)</f>
        <v>Eliminated</v>
      </c>
      <c r="D32">
        <f>VLOOKUP(B32,'Contestant Points'!$A$2:$AB$32,17,FALSE)</f>
        <v>30</v>
      </c>
      <c r="E32">
        <f>VLOOKUP(B32,'Contestant Points'!$A$2:$R$32,18,FALSE)</f>
        <v>10</v>
      </c>
      <c r="F32">
        <f>VLOOKUP(B32,'Contestant Points'!$A$2:$S$32,19,FALSE)</f>
        <v>45</v>
      </c>
      <c r="G32">
        <f>VLOOKUP(B32,'Contestant Points'!$A$2:$T$32,20,FALSE)</f>
        <v>0</v>
      </c>
      <c r="H32">
        <f>VLOOKUP(B32,'Contestant Points'!$A$2:$U$32,21,FALSE)</f>
        <v>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>
        <f>VLOOKUP(B32,'Contestant Points'!$A$2:$Z$32,26,FALSE)</f>
        <v>0</v>
      </c>
      <c r="N32">
        <f>VLOOKUP(B32,'Contestant Points'!$A$2:$AA$32,27,FALSE)</f>
        <v>0</v>
      </c>
      <c r="O32" s="3">
        <f t="shared" si="0"/>
        <v>85</v>
      </c>
      <c r="P32" t="str">
        <f>VLOOKUP(B32,'Contestant Points'!$A$2:$J$32,10,FALSE)</f>
        <v>13% of people have chosen this contestant</v>
      </c>
      <c r="Q32">
        <f>VLOOKUP(B32,'Contestant Points'!$A$2:$D$32,4,FALSE)</f>
        <v>31</v>
      </c>
      <c r="R32" t="str">
        <f>VLOOKUP(B32,'Contestant Points'!$A$2:$E$32,5,FALSE)</f>
        <v>Senior Inventory Analyst</v>
      </c>
      <c r="S32" t="str">
        <f>VLOOKUP(B32,'Contestant Points'!$A$2:$F$32,6,FALSE)</f>
        <v>5'11"</v>
      </c>
      <c r="T32" t="str">
        <f>VLOOKUP(B32,'Contestant Points'!$A$2:$G$32,7,FALSE)</f>
        <v>African American</v>
      </c>
    </row>
    <row r="33" spans="1:20" x14ac:dyDescent="0.3">
      <c r="A33" t="s">
        <v>23</v>
      </c>
      <c r="B33" t="s">
        <v>11</v>
      </c>
      <c r="C33" t="str">
        <f>VLOOKUP(B33,'Contestant Points'!$A$2:$B$32,2,FALSE)</f>
        <v>Eliminated</v>
      </c>
      <c r="D33">
        <f>VLOOKUP(B33,'Contestant Points'!$A$2:$AB$32,17,FALSE)</f>
        <v>35</v>
      </c>
      <c r="E33">
        <f>VLOOKUP(B33,'Contestant Points'!$A$2:$R$32,18,FALSE)</f>
        <v>85</v>
      </c>
      <c r="F33">
        <f>VLOOKUP(B33,'Contestant Points'!$A$2:$S$32,19,FALSE)</f>
        <v>0</v>
      </c>
      <c r="G33">
        <f>VLOOKUP(B33,'Contestant Points'!$A$2:$T$32,20,FALSE)</f>
        <v>0</v>
      </c>
      <c r="H33">
        <f>VLOOKUP(B33,'Contestant Points'!$A$2:$U$32,21,FALSE)</f>
        <v>0</v>
      </c>
      <c r="I33">
        <f>VLOOKUP(B33,'Contestant Points'!$A$2:$V$32,22,FALSE)</f>
        <v>0</v>
      </c>
      <c r="J33">
        <f>VLOOKUP(B33,'Contestant Points'!$A$2:$W$32,23,FALSE)</f>
        <v>0</v>
      </c>
      <c r="K33">
        <f>VLOOKUP(B33,'Contestant Points'!$A$2:$X$32,24,FALSE)</f>
        <v>0</v>
      </c>
      <c r="L33">
        <f>VLOOKUP(B33,'Contestant Points'!$A$2:$Y$32,25,FALSE)</f>
        <v>0</v>
      </c>
      <c r="M33">
        <f>VLOOKUP(B33,'Contestant Points'!$A$2:$Z$32,26,FALSE)</f>
        <v>5</v>
      </c>
      <c r="N33">
        <f>VLOOKUP(B33,'Contestant Points'!$A$2:$AA$32,27,FALSE)</f>
        <v>0</v>
      </c>
      <c r="O33" s="3">
        <f t="shared" si="0"/>
        <v>125</v>
      </c>
      <c r="P33" t="str">
        <f>VLOOKUP(B33,'Contestant Points'!$A$2:$J$32,10,FALSE)</f>
        <v>11% of people have chosen this contestant</v>
      </c>
      <c r="Q33">
        <f>VLOOKUP(B33,'Contestant Points'!$A$2:$D$32,4,FALSE)</f>
        <v>30</v>
      </c>
      <c r="R33" t="str">
        <f>VLOOKUP(B33,'Contestant Points'!$A$2:$E$32,5,FALSE)</f>
        <v>Executive Recruiter</v>
      </c>
      <c r="S33" t="str">
        <f>VLOOKUP(B33,'Contestant Points'!$A$2:$F$32,6,FALSE)</f>
        <v>6'4"</v>
      </c>
      <c r="T33" t="str">
        <f>VLOOKUP(B33,'Contestant Points'!$A$2:$G$32,7,FALSE)</f>
        <v>African American</v>
      </c>
    </row>
    <row r="34" spans="1:20" x14ac:dyDescent="0.3">
      <c r="A34" t="s">
        <v>23</v>
      </c>
      <c r="B34" t="s">
        <v>14</v>
      </c>
      <c r="C34" t="str">
        <f>VLOOKUP(B34,'Contestant Points'!$A$2:$B$32,2,FALSE)</f>
        <v>Eliminated</v>
      </c>
      <c r="D34">
        <f>VLOOKUP(B34,'Contestant Points'!$A$2:$AB$32,17,FALSE)</f>
        <v>30</v>
      </c>
      <c r="E34">
        <f>VLOOKUP(B34,'Contestant Points'!$A$2:$R$32,18,FALSE)</f>
        <v>75</v>
      </c>
      <c r="F34">
        <f>VLOOKUP(B34,'Contestant Points'!$A$2:$S$32,19,FALSE)</f>
        <v>40</v>
      </c>
      <c r="G34">
        <f>VLOOKUP(B34,'Contestant Points'!$A$2:$T$32,20,FALSE)</f>
        <v>65</v>
      </c>
      <c r="H34">
        <f>VLOOKUP(B34,'Contestant Points'!$A$2:$U$32,21,FALSE)</f>
        <v>50</v>
      </c>
      <c r="I34">
        <f>VLOOKUP(B34,'Contestant Points'!$A$2:$V$32,22,FALSE)</f>
        <v>115</v>
      </c>
      <c r="J34">
        <f>VLOOKUP(B34,'Contestant Points'!$A$2:$W$32,23,FALSE)</f>
        <v>90</v>
      </c>
      <c r="K34">
        <f>VLOOKUP(B34,'Contestant Points'!$A$2:$X$32,24,FALSE)</f>
        <v>95</v>
      </c>
      <c r="L34">
        <f>VLOOKUP(B34,'Contestant Points'!$A$2:$Y$32,25,FALSE)</f>
        <v>70</v>
      </c>
      <c r="M34">
        <f>VLOOKUP(B34,'Contestant Points'!$A$2:$Z$32,26,FALSE)</f>
        <v>0</v>
      </c>
      <c r="N34">
        <f>VLOOKUP(B34,'Contestant Points'!$A$2:$AA$32,27,FALSE)</f>
        <v>265</v>
      </c>
      <c r="O34" s="3">
        <f t="shared" si="0"/>
        <v>895</v>
      </c>
      <c r="P34" t="str">
        <f>VLOOKUP(B34,'Contestant Points'!$A$2:$J$32,10,FALSE)</f>
        <v>9% of people have chosen this contestant</v>
      </c>
      <c r="Q34">
        <f>VLOOKUP(B34,'Contestant Points'!$A$2:$D$32,4,FALSE)</f>
        <v>31</v>
      </c>
      <c r="R34" t="str">
        <f>VLOOKUP(B34,'Contestant Points'!$A$2:$E$32,5,FALSE)</f>
        <v>Business Owner</v>
      </c>
      <c r="S34" t="str">
        <f>VLOOKUP(B34,'Contestant Points'!$A$2:$F$32,6,FALSE)</f>
        <v>6'3"</v>
      </c>
      <c r="T34" t="str">
        <f>VLOOKUP(B34,'Contestant Points'!$A$2:$G$32,7,FALSE)</f>
        <v>Caucasian</v>
      </c>
    </row>
    <row r="35" spans="1:20" x14ac:dyDescent="0.3">
      <c r="A35" t="s">
        <v>23</v>
      </c>
      <c r="B35" t="s">
        <v>24</v>
      </c>
      <c r="C35" t="str">
        <f>VLOOKUP(B35,'Contestant Points'!$A$2:$B$32,2,FALSE)</f>
        <v>Eliminated</v>
      </c>
      <c r="D35">
        <f>VLOOKUP(B35,'Contestant Points'!$A$2:$AB$32,17,FALSE)</f>
        <v>30</v>
      </c>
      <c r="E35">
        <f>VLOOKUP(B35,'Contestant Points'!$A$2:$R$32,18,FALSE)</f>
        <v>10</v>
      </c>
      <c r="F35">
        <f>VLOOKUP(B35,'Contestant Points'!$A$2:$S$32,19,FALSE)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>
        <f>VLOOKUP(B35,'Contestant Points'!$A$2:$Z$32,26,FALSE)</f>
        <v>0</v>
      </c>
      <c r="N35">
        <f>VLOOKUP(B35,'Contestant Points'!$A$2:$AA$32,27,FALSE)</f>
        <v>0</v>
      </c>
      <c r="O35" s="3">
        <f t="shared" si="0"/>
        <v>40</v>
      </c>
      <c r="P35" t="str">
        <f>VLOOKUP(B35,'Contestant Points'!$A$2:$J$32,10,FALSE)</f>
        <v>2% of people have chosen this contestant</v>
      </c>
      <c r="Q35">
        <f>VLOOKUP(B35,'Contestant Points'!$A$2:$D$32,4,FALSE)</f>
        <v>32</v>
      </c>
      <c r="R35" t="str">
        <f>VLOOKUP(B35,'Contestant Points'!$A$2:$E$32,5,FALSE)</f>
        <v>Sales Account Executive</v>
      </c>
      <c r="S35" t="str">
        <f>VLOOKUP(B35,'Contestant Points'!$A$2:$F$32,6,FALSE)</f>
        <v>5'9"</v>
      </c>
      <c r="T35" t="str">
        <f>VLOOKUP(B35,'Contestant Points'!$A$2:$G$32,7,FALSE)</f>
        <v>Caucasian</v>
      </c>
    </row>
    <row r="36" spans="1:20" x14ac:dyDescent="0.3">
      <c r="A36" t="s">
        <v>23</v>
      </c>
      <c r="B36" t="s">
        <v>25</v>
      </c>
      <c r="C36" t="str">
        <f>VLOOKUP(B36,'Contestant Points'!$A$2:$B$32,2,FALSE)</f>
        <v>Eliminated</v>
      </c>
      <c r="D36">
        <f>VLOOKUP(B36,'Contestant Points'!$A$2:$AB$32,17,FALSE)</f>
        <v>40</v>
      </c>
      <c r="E36">
        <f>VLOOKUP(B36,'Contestant Points'!$A$2:$R$32,18,FALSE)</f>
        <v>10</v>
      </c>
      <c r="F36">
        <f>VLOOKUP(B36,'Contestant Points'!$A$2:$S$32,19,FALSE)</f>
        <v>90</v>
      </c>
      <c r="G36">
        <f>VLOOKUP(B36,'Contestant Points'!$A$2:$T$32,20,FALSE)</f>
        <v>120</v>
      </c>
      <c r="H36">
        <f>VLOOKUP(B36,'Contestant Points'!$A$2:$U$32,21,FALSE)</f>
        <v>85</v>
      </c>
      <c r="I36">
        <f>VLOOKUP(B36,'Contestant Points'!$A$2:$V$32,22,FALSE)</f>
        <v>20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>
        <f>VLOOKUP(B36,'Contestant Points'!$A$2:$Z$32,26,FALSE)</f>
        <v>55</v>
      </c>
      <c r="N36">
        <f>VLOOKUP(B36,'Contestant Points'!$A$2:$AA$32,27,FALSE)</f>
        <v>0</v>
      </c>
      <c r="O36" s="3">
        <f t="shared" si="0"/>
        <v>420</v>
      </c>
      <c r="P36" t="str">
        <f>VLOOKUP(B36,'Contestant Points'!$A$2:$J$32,10,FALSE)</f>
        <v>2% of people have chosen this contestant</v>
      </c>
      <c r="Q36">
        <f>VLOOKUP(B36,'Contestant Points'!$A$2:$D$32,4,FALSE)</f>
        <v>30</v>
      </c>
      <c r="R36" t="str">
        <f>VLOOKUP(B36,'Contestant Points'!$A$2:$E$32,5,FALSE)</f>
        <v>Singer/Songwriter</v>
      </c>
      <c r="S36" t="str">
        <f>VLOOKUP(B36,'Contestant Points'!$A$2:$F$32,6,FALSE)</f>
        <v>5'11"</v>
      </c>
      <c r="T36" t="str">
        <f>VLOOKUP(B36,'Contestant Points'!$A$2:$G$32,7,FALSE)</f>
        <v>Caucasian</v>
      </c>
    </row>
    <row r="37" spans="1:20" x14ac:dyDescent="0.3">
      <c r="A37" t="s">
        <v>26</v>
      </c>
      <c r="B37" t="s">
        <v>8</v>
      </c>
      <c r="C37" t="str">
        <f>VLOOKUP(B37,'Contestant Points'!$A$2:$B$32,2,FALSE)</f>
        <v>Eliminated</v>
      </c>
      <c r="D37">
        <f>VLOOKUP(B37,'Contestant Points'!$A$2:$AB$32,17,FALSE)</f>
        <v>25</v>
      </c>
      <c r="E37">
        <f>VLOOKUP(B37,'Contestant Points'!$A$2:$R$32,18,FALSE)</f>
        <v>0</v>
      </c>
      <c r="F37">
        <f>VLOOKUP(B37,'Contestant Points'!$A$2:$S$32,19,FALSE)</f>
        <v>110</v>
      </c>
      <c r="G37">
        <f>VLOOKUP(B37,'Contestant Points'!$A$2:$T$32,20,FALSE)</f>
        <v>20</v>
      </c>
      <c r="H37">
        <f>VLOOKUP(B37,'Contestant Points'!$A$2:$U$32,21,FALSE)</f>
        <v>35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>
        <f>VLOOKUP(B37,'Contestant Points'!$A$2:$Z$32,26,FALSE)</f>
        <v>5</v>
      </c>
      <c r="N37">
        <f>VLOOKUP(B37,'Contestant Points'!$A$2:$AA$32,27,FALSE)</f>
        <v>0</v>
      </c>
      <c r="O37" s="3">
        <f t="shared" si="0"/>
        <v>195</v>
      </c>
      <c r="P37" t="str">
        <f>VLOOKUP(B37,'Contestant Points'!$A$2:$J$32,10,FALSE)</f>
        <v>7% of people have chosen this contestant</v>
      </c>
      <c r="Q37">
        <f>VLOOKUP(B37,'Contestant Points'!$A$2:$D$32,4,FALSE)</f>
        <v>26</v>
      </c>
      <c r="R37" t="str">
        <f>VLOOKUP(B37,'Contestant Points'!$A$2:$E$32,5,FALSE)</f>
        <v>Education Software Manager</v>
      </c>
      <c r="S37" t="str">
        <f>VLOOKUP(B37,'Contestant Points'!$A$2:$F$32,6,FALSE)</f>
        <v>6'3"</v>
      </c>
      <c r="T37" t="str">
        <f>VLOOKUP(B37,'Contestant Points'!$A$2:$G$32,7,FALSE)</f>
        <v>African American</v>
      </c>
    </row>
    <row r="38" spans="1:20" x14ac:dyDescent="0.3">
      <c r="A38" t="s">
        <v>26</v>
      </c>
      <c r="B38" t="s">
        <v>11</v>
      </c>
      <c r="C38" t="str">
        <f>VLOOKUP(B38,'Contestant Points'!$A$2:$B$32,2,FALSE)</f>
        <v>Eliminated</v>
      </c>
      <c r="D38">
        <f>VLOOKUP(B38,'Contestant Points'!$A$2:$AB$32,17,FALSE)</f>
        <v>35</v>
      </c>
      <c r="E38">
        <f>VLOOKUP(B38,'Contestant Points'!$A$2:$R$32,18,FALSE)</f>
        <v>85</v>
      </c>
      <c r="F38">
        <f>VLOOKUP(B38,'Contestant Points'!$A$2:$S$32,19,FALSE)</f>
        <v>0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>
        <f>VLOOKUP(B38,'Contestant Points'!$A$2:$Z$32,26,FALSE)</f>
        <v>5</v>
      </c>
      <c r="N38">
        <f>VLOOKUP(B38,'Contestant Points'!$A$2:$AA$32,27,FALSE)</f>
        <v>0</v>
      </c>
      <c r="O38" s="3">
        <f t="shared" si="0"/>
        <v>125</v>
      </c>
      <c r="P38" t="str">
        <f>VLOOKUP(B38,'Contestant Points'!$A$2:$J$32,10,FALSE)</f>
        <v>11% of people have chosen this contestant</v>
      </c>
      <c r="Q38">
        <f>VLOOKUP(B38,'Contestant Points'!$A$2:$D$32,4,FALSE)</f>
        <v>30</v>
      </c>
      <c r="R38" t="str">
        <f>VLOOKUP(B38,'Contestant Points'!$A$2:$E$32,5,FALSE)</f>
        <v>Executive Recruiter</v>
      </c>
      <c r="S38" t="str">
        <f>VLOOKUP(B38,'Contestant Points'!$A$2:$F$32,6,FALSE)</f>
        <v>6'4"</v>
      </c>
      <c r="T38" t="str">
        <f>VLOOKUP(B38,'Contestant Points'!$A$2:$G$32,7,FALSE)</f>
        <v>African American</v>
      </c>
    </row>
    <row r="39" spans="1:20" x14ac:dyDescent="0.3">
      <c r="A39" t="s">
        <v>26</v>
      </c>
      <c r="B39" t="s">
        <v>2</v>
      </c>
      <c r="C39" t="str">
        <f>VLOOKUP(B39,'Contestant Points'!$A$2:$B$32,2,FALSE)</f>
        <v>Eliminated</v>
      </c>
      <c r="D39">
        <f>VLOOKUP(B39,'Contestant Points'!$A$2:$AB$32,17,FALSE)</f>
        <v>30</v>
      </c>
      <c r="E39">
        <f>VLOOKUP(B39,'Contestant Points'!$A$2:$R$32,18,FALSE)</f>
        <v>10</v>
      </c>
      <c r="F39">
        <f>VLOOKUP(B39,'Contestant Points'!$A$2:$S$32,19,FALSE)</f>
        <v>45</v>
      </c>
      <c r="G39">
        <f>VLOOKUP(B39,'Contestant Points'!$A$2:$T$32,20,FALSE)</f>
        <v>0</v>
      </c>
      <c r="H39">
        <f>VLOOKUP(B39,'Contestant Points'!$A$2:$U$32,21,FALSE)</f>
        <v>0</v>
      </c>
      <c r="I39">
        <f>VLOOKUP(B39,'Contestant Points'!$A$2:$V$32,22,FALSE)</f>
        <v>0</v>
      </c>
      <c r="J39">
        <f>VLOOKUP(B39,'Contestant Points'!$A$2:$W$32,23,FALSE)</f>
        <v>0</v>
      </c>
      <c r="K39">
        <f>VLOOKUP(B39,'Contestant Points'!$A$2:$X$32,24,FALSE)</f>
        <v>0</v>
      </c>
      <c r="L39">
        <f>VLOOKUP(B39,'Contestant Points'!$A$2:$Y$32,25,FALSE)</f>
        <v>0</v>
      </c>
      <c r="M39">
        <f>VLOOKUP(B39,'Contestant Points'!$A$2:$Z$32,26,FALSE)</f>
        <v>0</v>
      </c>
      <c r="N39">
        <f>VLOOKUP(B39,'Contestant Points'!$A$2:$AA$32,27,FALSE)</f>
        <v>0</v>
      </c>
      <c r="O39" s="3">
        <f t="shared" si="0"/>
        <v>85</v>
      </c>
      <c r="P39" t="str">
        <f>VLOOKUP(B39,'Contestant Points'!$A$2:$J$32,10,FALSE)</f>
        <v>13% of people have chosen this contestant</v>
      </c>
      <c r="Q39">
        <f>VLOOKUP(B39,'Contestant Points'!$A$2:$D$32,4,FALSE)</f>
        <v>31</v>
      </c>
      <c r="R39" t="str">
        <f>VLOOKUP(B39,'Contestant Points'!$A$2:$E$32,5,FALSE)</f>
        <v>Senior Inventory Analyst</v>
      </c>
      <c r="S39" t="str">
        <f>VLOOKUP(B39,'Contestant Points'!$A$2:$F$32,6,FALSE)</f>
        <v>5'11"</v>
      </c>
      <c r="T39" t="str">
        <f>VLOOKUP(B39,'Contestant Points'!$A$2:$G$32,7,FALSE)</f>
        <v>African American</v>
      </c>
    </row>
    <row r="40" spans="1:20" x14ac:dyDescent="0.3">
      <c r="A40" t="s">
        <v>26</v>
      </c>
      <c r="B40" t="s">
        <v>27</v>
      </c>
      <c r="C40" t="str">
        <f>VLOOKUP(B40,'Contestant Points'!$A$2:$B$32,2,FALSE)</f>
        <v>Eliminated</v>
      </c>
      <c r="D40">
        <f>VLOOKUP(B40,'Contestant Points'!$A$2:$AB$32,17,FALSE)</f>
        <v>5</v>
      </c>
      <c r="E40">
        <f>VLOOKUP(B40,'Contestant Points'!$A$2:$R$32,18,FALSE)</f>
        <v>0</v>
      </c>
      <c r="F40">
        <f>VLOOKUP(B40,'Contestant Points'!$A$2:$S$32,19,FALSE)</f>
        <v>0</v>
      </c>
      <c r="G40">
        <f>VLOOKUP(B40,'Contestant Points'!$A$2:$T$32,20,FALSE)</f>
        <v>0</v>
      </c>
      <c r="H40">
        <f>VLOOKUP(B40,'Contestant Points'!$A$2:$U$32,21,FALSE)</f>
        <v>0</v>
      </c>
      <c r="I40">
        <f>VLOOKUP(B40,'Contestant Points'!$A$2:$V$32,22,FALSE)</f>
        <v>0</v>
      </c>
      <c r="J40">
        <f>VLOOKUP(B40,'Contestant Points'!$A$2:$W$32,23,FALSE)</f>
        <v>0</v>
      </c>
      <c r="K40">
        <f>VLOOKUP(B40,'Contestant Points'!$A$2:$X$32,24,FALSE)</f>
        <v>0</v>
      </c>
      <c r="L40">
        <f>VLOOKUP(B40,'Contestant Points'!$A$2:$Y$32,25,FALSE)</f>
        <v>0</v>
      </c>
      <c r="M40">
        <f>VLOOKUP(B40,'Contestant Points'!$A$2:$Z$32,26,FALSE)</f>
        <v>0</v>
      </c>
      <c r="N40">
        <f>VLOOKUP(B40,'Contestant Points'!$A$2:$AA$32,27,FALSE)</f>
        <v>0</v>
      </c>
      <c r="O40" s="3">
        <f t="shared" si="0"/>
        <v>5</v>
      </c>
      <c r="P40" t="str">
        <f>VLOOKUP(B40,'Contestant Points'!$A$2:$J$32,10,FALSE)</f>
        <v>2% of people have chosen this contestant</v>
      </c>
      <c r="Q40">
        <f>VLOOKUP(B40,'Contestant Points'!$A$2:$D$32,4,FALSE)</f>
        <v>26</v>
      </c>
      <c r="R40" t="str">
        <f>VLOOKUP(B40,'Contestant Points'!$A$2:$E$32,5,FALSE)</f>
        <v>Marketing Consultant</v>
      </c>
      <c r="S40" t="str">
        <f>VLOOKUP(B40,'Contestant Points'!$A$2:$F$32,6,FALSE)</f>
        <v>5'11"</v>
      </c>
      <c r="T40" t="str">
        <f>VLOOKUP(B40,'Contestant Points'!$A$2:$G$32,7,FALSE)</f>
        <v>African American</v>
      </c>
    </row>
    <row r="41" spans="1:20" x14ac:dyDescent="0.3">
      <c r="A41" t="s">
        <v>26</v>
      </c>
      <c r="B41" t="s">
        <v>20</v>
      </c>
      <c r="C41" t="str">
        <f>VLOOKUP(B41,'Contestant Points'!$A$2:$B$32,2,FALSE)</f>
        <v>Eliminated</v>
      </c>
      <c r="D41">
        <f>VLOOKUP(B41,'Contestant Points'!$A$2:$AB$32,17,FALSE)</f>
        <v>5</v>
      </c>
      <c r="E41">
        <f>VLOOKUP(B41,'Contestant Points'!$A$2:$R$32,18,FALSE)</f>
        <v>0</v>
      </c>
      <c r="F41">
        <f>VLOOKUP(B41,'Contestant Points'!$A$2:$S$32,19,FALSE)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>
        <f>VLOOKUP(B41,'Contestant Points'!$A$2:$Z$32,26,FALSE)</f>
        <v>0</v>
      </c>
      <c r="N41">
        <f>VLOOKUP(B41,'Contestant Points'!$A$2:$AA$32,27,FALSE)</f>
        <v>0</v>
      </c>
      <c r="O41" s="3">
        <f t="shared" si="0"/>
        <v>5</v>
      </c>
      <c r="P41" t="str">
        <f>VLOOKUP(B41,'Contestant Points'!$A$2:$J$32,10,FALSE)</f>
        <v>4% of people have chosen this contestant</v>
      </c>
      <c r="Q41">
        <f>VLOOKUP(B41,'Contestant Points'!$A$2:$D$32,4,FALSE)</f>
        <v>26</v>
      </c>
      <c r="R41" t="str">
        <f>VLOOKUP(B41,'Contestant Points'!$A$2:$E$32,5,FALSE)</f>
        <v>Former Professional Basketball Player</v>
      </c>
      <c r="S41" t="str">
        <f>VLOOKUP(B41,'Contestant Points'!$A$2:$F$32,6,FALSE)</f>
        <v>6'</v>
      </c>
      <c r="T41" t="str">
        <f>VLOOKUP(B41,'Contestant Points'!$A$2:$G$32,7,FALSE)</f>
        <v>African American</v>
      </c>
    </row>
    <row r="42" spans="1:20" x14ac:dyDescent="0.3">
      <c r="A42" t="s">
        <v>28</v>
      </c>
      <c r="B42" t="s">
        <v>6</v>
      </c>
      <c r="C42" t="str">
        <f>VLOOKUP(B42,'Contestant Points'!$A$2:$B$32,2,FALSE)</f>
        <v>Winner</v>
      </c>
      <c r="D42">
        <f>VLOOKUP(B42,'Contestant Points'!$A$2:$AB$32,17,FALSE)</f>
        <v>50</v>
      </c>
      <c r="E42">
        <f>VLOOKUP(B42,'Contestant Points'!$A$2:$R$32,18,FALSE)</f>
        <v>10</v>
      </c>
      <c r="F42">
        <f>VLOOKUP(B42,'Contestant Points'!$A$2:$S$32,19,FALSE)</f>
        <v>65</v>
      </c>
      <c r="G42">
        <f>VLOOKUP(B42,'Contestant Points'!$A$2:$T$32,20,FALSE)</f>
        <v>60</v>
      </c>
      <c r="H42">
        <f>VLOOKUP(B42,'Contestant Points'!$A$2:$U$32,21,FALSE)</f>
        <v>110</v>
      </c>
      <c r="I42">
        <f>VLOOKUP(B42,'Contestant Points'!$A$2:$V$32,22,FALSE)</f>
        <v>90</v>
      </c>
      <c r="J42">
        <f>VLOOKUP(B42,'Contestant Points'!$A$2:$W$32,23,FALSE)</f>
        <v>80</v>
      </c>
      <c r="K42">
        <f>VLOOKUP(B42,'Contestant Points'!$A$2:$X$32,24,FALSE)</f>
        <v>130</v>
      </c>
      <c r="L42">
        <f>VLOOKUP(B42,'Contestant Points'!$A$2:$Y$32,25,FALSE)</f>
        <v>60</v>
      </c>
      <c r="M42">
        <f>VLOOKUP(B42,'Contestant Points'!$A$2:$Z$32,26,FALSE)</f>
        <v>0</v>
      </c>
      <c r="N42">
        <f>VLOOKUP(B42,'Contestant Points'!$A$2:$AA$32,27,FALSE)</f>
        <v>410</v>
      </c>
      <c r="O42" s="3">
        <f t="shared" si="0"/>
        <v>1065</v>
      </c>
      <c r="P42" t="str">
        <f>VLOOKUP(B42,'Contestant Points'!$A$2:$J$32,10,FALSE)</f>
        <v>11% of people have chosen this contestant</v>
      </c>
      <c r="Q42">
        <f>VLOOKUP(B42,'Contestant Points'!$A$2:$D$32,4,FALSE)</f>
        <v>37</v>
      </c>
      <c r="R42" t="str">
        <f>VLOOKUP(B42,'Contestant Points'!$A$2:$E$32,5,FALSE)</f>
        <v>Chiropractor</v>
      </c>
      <c r="S42" t="str">
        <f>VLOOKUP(B42,'Contestant Points'!$A$2:$F$32,6,FALSE)</f>
        <v>6'2"</v>
      </c>
      <c r="T42" t="str">
        <f>VLOOKUP(B42,'Contestant Points'!$A$2:$G$32,7,FALSE)</f>
        <v>Caucasian</v>
      </c>
    </row>
    <row r="43" spans="1:20" x14ac:dyDescent="0.3">
      <c r="A43" t="s">
        <v>28</v>
      </c>
      <c r="B43" t="s">
        <v>10</v>
      </c>
      <c r="C43" t="str">
        <f>VLOOKUP(B43,'Contestant Points'!$A$2:$B$32,2,FALSE)</f>
        <v>Eliminated</v>
      </c>
      <c r="D43">
        <f>VLOOKUP(B43,'Contestant Points'!$A$2:$AB$32,17,FALSE)</f>
        <v>30</v>
      </c>
      <c r="E43">
        <f>VLOOKUP(B43,'Contestant Points'!$A$2:$R$32,18,FALSE)</f>
        <v>25</v>
      </c>
      <c r="F43">
        <f>VLOOKUP(B43,'Contestant Points'!$A$2:$S$32,19,FALSE)</f>
        <v>105</v>
      </c>
      <c r="G43">
        <f>VLOOKUP(B43,'Contestant Points'!$A$2:$T$32,20,FALSE)</f>
        <v>35</v>
      </c>
      <c r="H43">
        <f>VLOOKUP(B43,'Contestant Points'!$A$2:$U$32,21,FALSE)</f>
        <v>45</v>
      </c>
      <c r="I43">
        <f>VLOOKUP(B43,'Contestant Points'!$A$2:$V$32,22,FALSE)</f>
        <v>125</v>
      </c>
      <c r="J43">
        <f>VLOOKUP(B43,'Contestant Points'!$A$2:$W$32,23,FALSE)</f>
        <v>75</v>
      </c>
      <c r="K43">
        <f>VLOOKUP(B43,'Contestant Points'!$A$2:$X$32,24,FALSE)</f>
        <v>95</v>
      </c>
      <c r="L43">
        <f>VLOOKUP(B43,'Contestant Points'!$A$2:$Y$32,25,FALSE)</f>
        <v>160</v>
      </c>
      <c r="M43">
        <f>VLOOKUP(B43,'Contestant Points'!$A$2:$Z$32,26,FALSE)</f>
        <v>5</v>
      </c>
      <c r="N43">
        <f>VLOOKUP(B43,'Contestant Points'!$A$2:$AA$32,27,FALSE)</f>
        <v>0</v>
      </c>
      <c r="O43" s="3">
        <f t="shared" si="0"/>
        <v>700</v>
      </c>
      <c r="P43" t="str">
        <f>VLOOKUP(B43,'Contestant Points'!$A$2:$J$32,10,FALSE)</f>
        <v>7% of people have chosen this contestant</v>
      </c>
      <c r="Q43">
        <f>VLOOKUP(B43,'Contestant Points'!$A$2:$D$32,4,FALSE)</f>
        <v>29</v>
      </c>
      <c r="R43" t="str">
        <f>VLOOKUP(B43,'Contestant Points'!$A$2:$E$32,5,FALSE)</f>
        <v>Personal Trainer</v>
      </c>
      <c r="S43" t="str">
        <f>VLOOKUP(B43,'Contestant Points'!$A$2:$F$32,6,FALSE)</f>
        <v>6'2"</v>
      </c>
      <c r="T43" t="str">
        <f>VLOOKUP(B43,'Contestant Points'!$A$2:$G$32,7,FALSE)</f>
        <v>African American</v>
      </c>
    </row>
    <row r="44" spans="1:20" x14ac:dyDescent="0.3">
      <c r="A44" t="s">
        <v>28</v>
      </c>
      <c r="B44" t="s">
        <v>29</v>
      </c>
      <c r="C44" t="str">
        <f>VLOOKUP(B44,'Contestant Points'!$A$2:$B$32,2,FALSE)</f>
        <v>Eliminated</v>
      </c>
      <c r="D44">
        <f>VLOOKUP(B44,'Contestant Points'!$A$2:$AB$32,17,FALSE)</f>
        <v>35</v>
      </c>
      <c r="E44">
        <f>VLOOKUP(B44,'Contestant Points'!$A$2:$R$32,18,FALSE)</f>
        <v>55</v>
      </c>
      <c r="F44">
        <f>VLOOKUP(B44,'Contestant Points'!$A$2:$S$32,19,FALSE)</f>
        <v>15</v>
      </c>
      <c r="G44">
        <f>VLOOKUP(B44,'Contestant Points'!$A$2:$T$32,20,FALSE)</f>
        <v>50</v>
      </c>
      <c r="H44">
        <f>VLOOKUP(B44,'Contestant Points'!$A$2:$U$32,21,FALSE)</f>
        <v>50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>
        <f>VLOOKUP(B44,'Contestant Points'!$A$2:$Z$32,26,FALSE)</f>
        <v>5</v>
      </c>
      <c r="N44">
        <f>VLOOKUP(B44,'Contestant Points'!$A$2:$AA$32,27,FALSE)</f>
        <v>0</v>
      </c>
      <c r="O44" s="3">
        <f t="shared" si="0"/>
        <v>210</v>
      </c>
      <c r="P44" t="str">
        <f>VLOOKUP(B44,'Contestant Points'!$A$2:$J$32,10,FALSE)</f>
        <v>2% of people have chosen this contestant</v>
      </c>
      <c r="Q44">
        <f>VLOOKUP(B44,'Contestant Points'!$A$2:$D$32,4,FALSE)</f>
        <v>28</v>
      </c>
      <c r="R44" t="str">
        <f>VLOOKUP(B44,'Contestant Points'!$A$2:$E$32,5,FALSE)</f>
        <v>Prosecuting Attorney</v>
      </c>
      <c r="S44" t="str">
        <f>VLOOKUP(B44,'Contestant Points'!$A$2:$F$32,6,FALSE)</f>
        <v>6'3"</v>
      </c>
      <c r="T44" t="str">
        <f>VLOOKUP(B44,'Contestant Points'!$A$2:$G$32,7,FALSE)</f>
        <v>African American</v>
      </c>
    </row>
    <row r="45" spans="1:20" x14ac:dyDescent="0.3">
      <c r="A45" t="s">
        <v>28</v>
      </c>
      <c r="B45" t="s">
        <v>15</v>
      </c>
      <c r="C45" t="str">
        <f>VLOOKUP(B45,'Contestant Points'!$A$2:$B$32,2,FALSE)</f>
        <v>Eliminated</v>
      </c>
      <c r="D45">
        <f>VLOOKUP(B45,'Contestant Points'!$A$2:$AB$32,17,FALSE)</f>
        <v>35</v>
      </c>
      <c r="E45">
        <f>VLOOKUP(B45,'Contestant Points'!$A$2:$R$32,18,FALSE)</f>
        <v>15</v>
      </c>
      <c r="F45">
        <f>VLOOKUP(B45,'Contestant Points'!$A$2:$S$32,19,FALSE)</f>
        <v>80</v>
      </c>
      <c r="G45">
        <f>VLOOKUP(B45,'Contestant Points'!$A$2:$T$32,20,FALSE)</f>
        <v>70</v>
      </c>
      <c r="H45">
        <f>VLOOKUP(B45,'Contestant Points'!$A$2:$U$32,21,FALSE)</f>
        <v>115</v>
      </c>
      <c r="I45">
        <f>VLOOKUP(B45,'Contestant Points'!$A$2:$V$32,22,FALSE)</f>
        <v>180</v>
      </c>
      <c r="J45">
        <f>VLOOKUP(B45,'Contestant Points'!$A$2:$W$32,23,FALSE)</f>
        <v>0</v>
      </c>
      <c r="K45">
        <f>VLOOKUP(B45,'Contestant Points'!$A$2:$X$32,24,FALSE)</f>
        <v>0</v>
      </c>
      <c r="L45">
        <f>VLOOKUP(B45,'Contestant Points'!$A$2:$Y$32,25,FALSE)</f>
        <v>0</v>
      </c>
      <c r="M45">
        <f>VLOOKUP(B45,'Contestant Points'!$A$2:$Z$32,26,FALSE)</f>
        <v>35</v>
      </c>
      <c r="N45">
        <f>VLOOKUP(B45,'Contestant Points'!$A$2:$AA$32,27,FALSE)</f>
        <v>0</v>
      </c>
      <c r="O45" s="3">
        <f t="shared" si="0"/>
        <v>530</v>
      </c>
      <c r="P45" t="str">
        <f>VLOOKUP(B45,'Contestant Points'!$A$2:$J$32,10,FALSE)</f>
        <v>7% of people have chosen this contestant</v>
      </c>
      <c r="Q45">
        <f>VLOOKUP(B45,'Contestant Points'!$A$2:$D$32,4,FALSE)</f>
        <v>35</v>
      </c>
      <c r="R45" t="str">
        <f>VLOOKUP(B45,'Contestant Points'!$A$2:$E$32,5,FALSE)</f>
        <v>Professional Wrestler</v>
      </c>
      <c r="S45" t="str">
        <f>VLOOKUP(B45,'Contestant Points'!$A$2:$F$32,6,FALSE)</f>
        <v>6'</v>
      </c>
      <c r="T45" t="str">
        <f>VLOOKUP(B45,'Contestant Points'!$A$2:$G$32,7,FALSE)</f>
        <v>African American</v>
      </c>
    </row>
    <row r="46" spans="1:20" x14ac:dyDescent="0.3">
      <c r="A46" t="s">
        <v>28</v>
      </c>
      <c r="B46" t="s">
        <v>14</v>
      </c>
      <c r="C46" t="str">
        <f>VLOOKUP(B46,'Contestant Points'!$A$2:$B$32,2,FALSE)</f>
        <v>Eliminated</v>
      </c>
      <c r="D46">
        <f>VLOOKUP(B46,'Contestant Points'!$A$2:$AB$32,17,FALSE)</f>
        <v>30</v>
      </c>
      <c r="E46">
        <f>VLOOKUP(B46,'Contestant Points'!$A$2:$R$32,18,FALSE)</f>
        <v>75</v>
      </c>
      <c r="F46">
        <f>VLOOKUP(B46,'Contestant Points'!$A$2:$S$32,19,FALSE)</f>
        <v>40</v>
      </c>
      <c r="G46">
        <f>VLOOKUP(B46,'Contestant Points'!$A$2:$T$32,20,FALSE)</f>
        <v>65</v>
      </c>
      <c r="H46">
        <f>VLOOKUP(B46,'Contestant Points'!$A$2:$U$32,21,FALSE)</f>
        <v>50</v>
      </c>
      <c r="I46">
        <f>VLOOKUP(B46,'Contestant Points'!$A$2:$V$32,22,FALSE)</f>
        <v>115</v>
      </c>
      <c r="J46">
        <f>VLOOKUP(B46,'Contestant Points'!$A$2:$W$32,23,FALSE)</f>
        <v>90</v>
      </c>
      <c r="K46">
        <f>VLOOKUP(B46,'Contestant Points'!$A$2:$X$32,24,FALSE)</f>
        <v>95</v>
      </c>
      <c r="L46">
        <f>VLOOKUP(B46,'Contestant Points'!$A$2:$Y$32,25,FALSE)</f>
        <v>70</v>
      </c>
      <c r="M46">
        <f>VLOOKUP(B46,'Contestant Points'!$A$2:$Z$32,26,FALSE)</f>
        <v>0</v>
      </c>
      <c r="N46">
        <f>VLOOKUP(B46,'Contestant Points'!$A$2:$AA$32,27,FALSE)</f>
        <v>265</v>
      </c>
      <c r="O46" s="3">
        <f t="shared" si="0"/>
        <v>895</v>
      </c>
      <c r="P46" t="str">
        <f>VLOOKUP(B46,'Contestant Points'!$A$2:$J$32,10,FALSE)</f>
        <v>9% of people have chosen this contestant</v>
      </c>
      <c r="Q46">
        <f>VLOOKUP(B46,'Contestant Points'!$A$2:$D$32,4,FALSE)</f>
        <v>31</v>
      </c>
      <c r="R46" t="str">
        <f>VLOOKUP(B46,'Contestant Points'!$A$2:$E$32,5,FALSE)</f>
        <v>Business Owner</v>
      </c>
      <c r="S46" t="str">
        <f>VLOOKUP(B46,'Contestant Points'!$A$2:$F$32,6,FALSE)</f>
        <v>6'3"</v>
      </c>
      <c r="T46" t="str">
        <f>VLOOKUP(B46,'Contestant Points'!$A$2:$G$32,7,FALSE)</f>
        <v>Caucasian</v>
      </c>
    </row>
    <row r="47" spans="1:20" x14ac:dyDescent="0.3">
      <c r="A47" t="s">
        <v>16</v>
      </c>
      <c r="B47" t="s">
        <v>14</v>
      </c>
      <c r="C47" t="str">
        <f>VLOOKUP(B47,'Contestant Points'!$A$2:$B$32,2,FALSE)</f>
        <v>Eliminated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70</v>
      </c>
      <c r="M47">
        <f>VLOOKUP(B47,'Contestant Points'!$A$2:$Z$32,26,FALSE)</f>
        <v>0</v>
      </c>
      <c r="N47">
        <f>VLOOKUP(B47,'Contestant Points'!$A$2:$AA$32,27,FALSE)</f>
        <v>265</v>
      </c>
      <c r="O47" s="3">
        <f t="shared" si="0"/>
        <v>520</v>
      </c>
      <c r="P47" t="str">
        <f>VLOOKUP(B47,'Contestant Points'!$A$2:$J$32,10,FALSE)</f>
        <v>9% of people have chosen this contestant</v>
      </c>
      <c r="Q47">
        <f>VLOOKUP(B47,'Contestant Points'!$A$2:$D$32,4,FALSE)</f>
        <v>31</v>
      </c>
      <c r="R47" t="str">
        <f>VLOOKUP(B47,'Contestant Points'!$A$2:$E$32,5,FALSE)</f>
        <v>Business Owner</v>
      </c>
      <c r="S47" t="str">
        <f>VLOOKUP(B47,'Contestant Points'!$A$2:$F$32,6,FALSE)</f>
        <v>6'3"</v>
      </c>
      <c r="T47" t="str">
        <f>VLOOKUP(B47,'Contestant Points'!$A$2:$G$32,7,FALSE)</f>
        <v>Caucasian</v>
      </c>
    </row>
    <row r="48" spans="1:20" x14ac:dyDescent="0.3">
      <c r="A48" t="s">
        <v>12</v>
      </c>
      <c r="B48" t="s">
        <v>10</v>
      </c>
      <c r="C48" t="str">
        <f>VLOOKUP(B48,'Contestant Points'!$A$2:$B$32,2,FALSE)</f>
        <v>Eliminated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>VLOOKUP(B48,'Contestant Points'!$A$2:$W$32,23,FALSE)</f>
        <v>75</v>
      </c>
      <c r="K48">
        <f>VLOOKUP(B48,'Contestant Points'!$A$2:$X$32,24,FALSE)</f>
        <v>95</v>
      </c>
      <c r="L48">
        <f>VLOOKUP(B48,'Contestant Points'!$A$2:$Y$32,25,FALSE)</f>
        <v>160</v>
      </c>
      <c r="M48">
        <f>VLOOKUP(B48,'Contestant Points'!$A$2:$Z$32,26,FALSE)</f>
        <v>5</v>
      </c>
      <c r="N48">
        <f>VLOOKUP(B48,'Contestant Points'!$A$2:$AA$32,27,FALSE)</f>
        <v>0</v>
      </c>
      <c r="O48" s="3">
        <f t="shared" si="0"/>
        <v>335</v>
      </c>
      <c r="P48" t="str">
        <f>VLOOKUP(B48,'Contestant Points'!$A$2:$J$32,10,FALSE)</f>
        <v>7% of people have chosen this contestant</v>
      </c>
      <c r="Q48">
        <f>VLOOKUP(B48,'Contestant Points'!$A$2:$D$32,4,FALSE)</f>
        <v>29</v>
      </c>
      <c r="R48" t="str">
        <f>VLOOKUP(B48,'Contestant Points'!$A$2:$E$32,5,FALSE)</f>
        <v>Personal Trainer</v>
      </c>
      <c r="S48" t="str">
        <f>VLOOKUP(B48,'Contestant Points'!$A$2:$F$32,6,FALSE)</f>
        <v>6'2"</v>
      </c>
      <c r="T48" t="str">
        <f>VLOOKUP(B48,'Contestant Points'!$A$2:$G$32,7,FALSE)</f>
        <v>African American</v>
      </c>
    </row>
    <row r="49" spans="1:20" x14ac:dyDescent="0.3">
      <c r="A49" t="s">
        <v>21</v>
      </c>
      <c r="B49" t="s">
        <v>18</v>
      </c>
      <c r="C49" t="str">
        <f>VLOOKUP(B49,'Contestant Points'!$A$2:$B$32,2,FALSE)</f>
        <v>Eliminated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>VLOOKUP(B49,'Contestant Points'!$A$2:$W$32,23,FALSE)</f>
        <v>30</v>
      </c>
      <c r="K49">
        <f>VLOOKUP(B49,'Contestant Points'!$A$2:$X$32,24,FALSE)</f>
        <v>0</v>
      </c>
      <c r="L49">
        <f>VLOOKUP(B49,'Contestant Points'!$A$2:$Y$32,25,FALSE)</f>
        <v>0</v>
      </c>
      <c r="M49">
        <f>VLOOKUP(B49,'Contestant Points'!$A$2:$Z$32,26,FALSE)</f>
        <v>0</v>
      </c>
      <c r="N49">
        <f>VLOOKUP(B49,'Contestant Points'!$A$2:$AA$32,27,FALSE)</f>
        <v>0</v>
      </c>
      <c r="O49" s="3">
        <f t="shared" si="0"/>
        <v>30</v>
      </c>
      <c r="P49" t="str">
        <f>VLOOKUP(B49,'Contestant Points'!$A$2:$J$32,10,FALSE)</f>
        <v>2% of people have chosen this contestant</v>
      </c>
      <c r="Q49">
        <f>VLOOKUP(B49,'Contestant Points'!$A$2:$D$32,4,FALSE)</f>
        <v>32</v>
      </c>
      <c r="R49" t="str">
        <f>VLOOKUP(B49,'Contestant Points'!$A$2:$E$32,5,FALSE)</f>
        <v>Construction Sales Rep</v>
      </c>
      <c r="S49" t="str">
        <f>VLOOKUP(B49,'Contestant Points'!$A$2:$F$32,6,FALSE)</f>
        <v>6'3"</v>
      </c>
      <c r="T49" t="str">
        <f>VLOOKUP(B49,'Contestant Points'!$A$2:$G$32,7,FALSE)</f>
        <v>Caucasian</v>
      </c>
    </row>
    <row r="50" spans="1:20" x14ac:dyDescent="0.3">
      <c r="A50" t="s">
        <v>23</v>
      </c>
      <c r="B50" t="s">
        <v>6</v>
      </c>
      <c r="C50" t="str">
        <f>VLOOKUP(B50,'Contestant Points'!$A$2:$B$32,2,FALSE)</f>
        <v>Winner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>VLOOKUP(B50,'Contestant Points'!$A$2:$W$32,23,FALSE)</f>
        <v>80</v>
      </c>
      <c r="K50">
        <f>VLOOKUP(B50,'Contestant Points'!$A$2:$X$32,24,FALSE)</f>
        <v>130</v>
      </c>
      <c r="L50">
        <f>VLOOKUP(B50,'Contestant Points'!$A$2:$Y$32,25,FALSE)</f>
        <v>60</v>
      </c>
      <c r="M50">
        <f>VLOOKUP(B50,'Contestant Points'!$A$2:$Z$32,26,FALSE)</f>
        <v>0</v>
      </c>
      <c r="N50">
        <f>VLOOKUP(B50,'Contestant Points'!$A$2:$AA$32,27,FALSE)</f>
        <v>410</v>
      </c>
      <c r="O50" s="3">
        <f t="shared" si="0"/>
        <v>680</v>
      </c>
      <c r="P50" t="str">
        <f>VLOOKUP(B50,'Contestant Points'!$A$2:$J$32,10,FALSE)</f>
        <v>11% of people have chosen this contestant</v>
      </c>
      <c r="Q50">
        <f>VLOOKUP(B50,'Contestant Points'!$A$2:$D$32,4,FALSE)</f>
        <v>37</v>
      </c>
      <c r="R50" t="str">
        <f>VLOOKUP(B50,'Contestant Points'!$A$2:$E$32,5,FALSE)</f>
        <v>Chiropractor</v>
      </c>
      <c r="S50" t="str">
        <f>VLOOKUP(B50,'Contestant Points'!$A$2:$F$32,6,FALSE)</f>
        <v>6'2"</v>
      </c>
      <c r="T50" t="str">
        <f>VLOOKUP(B50,'Contestant Points'!$A$2:$G$32,7,FALSE)</f>
        <v>Caucasian</v>
      </c>
    </row>
    <row r="51" spans="1:20" x14ac:dyDescent="0.3">
      <c r="A51" t="s">
        <v>26</v>
      </c>
      <c r="B51" t="s">
        <v>14</v>
      </c>
      <c r="C51" t="str">
        <f>VLOOKUP(B51,'Contestant Points'!$A$2:$B$32,2,FALSE)</f>
        <v>Eliminated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>VLOOKUP(B51,'Contestant Points'!$A$2:$W$32,23,FALSE)</f>
        <v>90</v>
      </c>
      <c r="K51">
        <f>VLOOKUP(B51,'Contestant Points'!$A$2:$X$32,24,FALSE)</f>
        <v>95</v>
      </c>
      <c r="L51">
        <f>VLOOKUP(B51,'Contestant Points'!$A$2:$Y$32,25,FALSE)</f>
        <v>70</v>
      </c>
      <c r="M51">
        <f>VLOOKUP(B51,'Contestant Points'!$A$2:$Z$32,26,FALSE)</f>
        <v>0</v>
      </c>
      <c r="N51">
        <f>VLOOKUP(B51,'Contestant Points'!$A$2:$AA$32,27,FALSE)</f>
        <v>265</v>
      </c>
      <c r="O51" s="3">
        <f t="shared" si="0"/>
        <v>520</v>
      </c>
      <c r="P51" t="str">
        <f>VLOOKUP(B51,'Contestant Points'!$A$2:$J$32,10,FALSE)</f>
        <v>9% of people have chosen this contestant</v>
      </c>
      <c r="Q51">
        <f>VLOOKUP(B51,'Contestant Points'!$A$2:$D$32,4,FALSE)</f>
        <v>31</v>
      </c>
      <c r="R51" t="str">
        <f>VLOOKUP(B51,'Contestant Points'!$A$2:$E$32,5,FALSE)</f>
        <v>Business Owner</v>
      </c>
      <c r="S51" t="str">
        <f>VLOOKUP(B51,'Contestant Points'!$A$2:$F$32,6,FALSE)</f>
        <v>6'3"</v>
      </c>
      <c r="T51" t="str">
        <f>VLOOKUP(B51,'Contestant Points'!$A$2:$G$32,7,FALSE)</f>
        <v>Caucasian</v>
      </c>
    </row>
    <row r="52" spans="1:20" x14ac:dyDescent="0.3">
      <c r="A52" t="s">
        <v>28</v>
      </c>
      <c r="B52" t="s">
        <v>22</v>
      </c>
      <c r="C52" t="str">
        <f>VLOOKUP(B52,'Contestant Points'!$A$2:$B$32,2,FALSE)</f>
        <v>Eliminated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>VLOOKUP(B52,'Contestant Points'!$A$2:$W$32,23,FALSE)</f>
        <v>90</v>
      </c>
      <c r="K52">
        <f>VLOOKUP(B52,'Contestant Points'!$A$2:$X$32,24,FALSE)</f>
        <v>95</v>
      </c>
      <c r="L52">
        <f>VLOOKUP(B52,'Contestant Points'!$A$2:$Y$32,25,FALSE)</f>
        <v>0</v>
      </c>
      <c r="M52">
        <f>VLOOKUP(B52,'Contestant Points'!$A$2:$Z$32,26,FALSE)</f>
        <v>70</v>
      </c>
      <c r="N52">
        <f>VLOOKUP(B52,'Contestant Points'!$A$2:$AA$32,27,FALSE)</f>
        <v>0</v>
      </c>
      <c r="O52" s="3">
        <f t="shared" si="0"/>
        <v>255</v>
      </c>
      <c r="P52" t="str">
        <f>VLOOKUP(B52,'Contestant Points'!$A$2:$J$32,10,FALSE)</f>
        <v>2% of people have chosen this contestant</v>
      </c>
      <c r="Q52">
        <f>VLOOKUP(B52,'Contestant Points'!$A$2:$D$32,4,FALSE)</f>
        <v>26</v>
      </c>
      <c r="R52" t="str">
        <f>VLOOKUP(B52,'Contestant Points'!$A$2:$E$32,5,FALSE)</f>
        <v>Startup Recruiter</v>
      </c>
      <c r="S52" t="str">
        <f>VLOOKUP(B52,'Contestant Points'!$A$2:$F$32,6,FALSE)</f>
        <v>6'2"</v>
      </c>
      <c r="T52" t="str">
        <f>VLOOKUP(B52,'Contestant Points'!$A$2:$G$32,7,FALSE)</f>
        <v>Caucasian</v>
      </c>
    </row>
    <row r="53" spans="1:20" x14ac:dyDescent="0.3">
      <c r="A53" t="s">
        <v>7</v>
      </c>
      <c r="B53" t="s">
        <v>14</v>
      </c>
      <c r="C53" t="str">
        <f>VLOOKUP(B53,'Contestant Points'!$A$2:$B$32,2,FALSE)</f>
        <v>Eliminated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>VLOOKUP(B53,'Contestant Points'!$A$2:$W$32,23,FALSE)</f>
        <v>90</v>
      </c>
      <c r="K53">
        <f>VLOOKUP(B53,'Contestant Points'!$A$2:$X$32,24,FALSE)</f>
        <v>95</v>
      </c>
      <c r="L53">
        <f>VLOOKUP(B53,'Contestant Points'!$A$2:$Y$32,25,FALSE)</f>
        <v>70</v>
      </c>
      <c r="M53">
        <f>VLOOKUP(B53,'Contestant Points'!$A$2:$Z$32,26,FALSE)</f>
        <v>0</v>
      </c>
      <c r="N53">
        <f>VLOOKUP(B53,'Contestant Points'!$A$2:$AA$32,27,FALSE)</f>
        <v>265</v>
      </c>
      <c r="O53" s="3">
        <f t="shared" si="0"/>
        <v>520</v>
      </c>
      <c r="P53" t="str">
        <f>VLOOKUP(B53,'Contestant Points'!$A$2:$J$32,10,FALSE)</f>
        <v>9% of people have chosen this contestant</v>
      </c>
      <c r="Q53">
        <f>VLOOKUP(B53,'Contestant Points'!$A$2:$D$32,4,FALSE)</f>
        <v>31</v>
      </c>
      <c r="R53" t="str">
        <f>VLOOKUP(B53,'Contestant Points'!$A$2:$E$32,5,FALSE)</f>
        <v>Business Owner</v>
      </c>
      <c r="S53" t="str">
        <f>VLOOKUP(B53,'Contestant Points'!$A$2:$F$32,6,FALSE)</f>
        <v>6'3"</v>
      </c>
      <c r="T53" t="str">
        <f>VLOOKUP(B53,'Contestant Points'!$A$2:$G$32,7,FALSE)</f>
        <v>Caucasian</v>
      </c>
    </row>
    <row r="54" spans="1:20" x14ac:dyDescent="0.3">
      <c r="A54" t="s">
        <v>19</v>
      </c>
      <c r="B54" t="s">
        <v>22</v>
      </c>
      <c r="C54" t="str">
        <f>VLOOKUP(B54,'Contestant Points'!$A$2:$B$32,2,FALSE)</f>
        <v>Eliminated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VLOOKUP(B54,'Contestant Points'!$A$2:$W$32,23,FALSE)</f>
        <v>90</v>
      </c>
      <c r="K54">
        <f>VLOOKUP(B54,'Contestant Points'!$A$2:$X$32,24,FALSE)</f>
        <v>95</v>
      </c>
      <c r="L54">
        <f>VLOOKUP(B54,'Contestant Points'!$A$2:$Y$32,25,FALSE)</f>
        <v>0</v>
      </c>
      <c r="M54">
        <f>VLOOKUP(B54,'Contestant Points'!$A$2:$Z$32,26,FALSE)</f>
        <v>70</v>
      </c>
      <c r="N54">
        <f>VLOOKUP(B54,'Contestant Points'!$A$2:$AA$32,27,FALSE)</f>
        <v>0</v>
      </c>
      <c r="O54" s="3">
        <f t="shared" si="0"/>
        <v>255</v>
      </c>
      <c r="P54" t="str">
        <f>VLOOKUP(B54,'Contestant Points'!$A$2:$J$32,10,FALSE)</f>
        <v>2% of people have chosen this contestant</v>
      </c>
      <c r="Q54">
        <f>VLOOKUP(B54,'Contestant Points'!$A$2:$D$32,4,FALSE)</f>
        <v>26</v>
      </c>
      <c r="R54" t="str">
        <f>VLOOKUP(B54,'Contestant Points'!$A$2:$E$32,5,FALSE)</f>
        <v>Startup Recruiter</v>
      </c>
      <c r="S54" t="str">
        <f>VLOOKUP(B54,'Contestant Points'!$A$2:$F$32,6,FALSE)</f>
        <v>6'2"</v>
      </c>
      <c r="T54" t="str">
        <f>VLOOKUP(B54,'Contestant Points'!$A$2:$G$32,7,FALSE)</f>
        <v>Caucasian</v>
      </c>
    </row>
    <row r="55" spans="1:20" x14ac:dyDescent="0.3">
      <c r="A55" t="s">
        <v>117</v>
      </c>
      <c r="B55" t="s">
        <v>22</v>
      </c>
      <c r="C55" t="str">
        <f>VLOOKUP(B55,'Contestant Points'!$A$2:$B$32,2,FALSE)</f>
        <v>Eliminated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>VLOOKUP(B55,'Contestant Points'!$A$2:$W$32,23,FALSE)</f>
        <v>90</v>
      </c>
      <c r="K55">
        <f>VLOOKUP(B55,'Contestant Points'!$A$2:$X$32,24,FALSE)</f>
        <v>95</v>
      </c>
      <c r="L55">
        <f>VLOOKUP(B55,'Contestant Points'!$A$2:$Y$32,25,FALSE)</f>
        <v>0</v>
      </c>
      <c r="M55">
        <f>VLOOKUP(B55,'Contestant Points'!$A$2:$Z$32,26,FALSE)</f>
        <v>70</v>
      </c>
      <c r="N55">
        <f>VLOOKUP(B55,'Contestant Points'!$A$2:$AA$32,27,FALSE)</f>
        <v>0</v>
      </c>
      <c r="O55" s="3">
        <f t="shared" si="0"/>
        <v>255</v>
      </c>
      <c r="P55" t="str">
        <f>VLOOKUP(B55,'Contestant Points'!$A$2:$J$32,10,FALSE)</f>
        <v>2% of people have chosen this contestant</v>
      </c>
      <c r="Q55">
        <f>VLOOKUP(B55,'Contestant Points'!$A$2:$D$32,4,FALSE)</f>
        <v>26</v>
      </c>
      <c r="R55" t="str">
        <f>VLOOKUP(B55,'Contestant Points'!$A$2:$E$32,5,FALSE)</f>
        <v>Startup Recruiter</v>
      </c>
      <c r="S55" t="str">
        <f>VLOOKUP(B55,'Contestant Points'!$A$2:$F$32,6,FALSE)</f>
        <v>6'2"</v>
      </c>
      <c r="T55" t="str">
        <f>VLOOKUP(B55,'Contestant Points'!$A$2:$G$32,7,FALSE)</f>
        <v>Caucasian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4" x14ac:dyDescent="0.3"/>
  <cols>
    <col min="1" max="1" width="7.88671875" bestFit="1" customWidth="1"/>
    <col min="2" max="2" width="10" bestFit="1" customWidth="1"/>
    <col min="3" max="3" width="10" customWidth="1"/>
    <col min="15" max="15" width="10.88671875" bestFit="1" customWidth="1"/>
  </cols>
  <sheetData>
    <row r="1" spans="1:20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116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33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109</v>
      </c>
    </row>
    <row r="2" spans="1:20" x14ac:dyDescent="0.3">
      <c r="A2" t="s">
        <v>114</v>
      </c>
      <c r="B2" t="s">
        <v>40</v>
      </c>
      <c r="C2" t="str">
        <f>VLOOKUP(B2,'Contestant Points'!$A$2:$B$32,2,FALSE)</f>
        <v>Eliminated</v>
      </c>
      <c r="D2">
        <f>VLOOKUP(B2,'Contestant Points'!$A$2:$Q$32,17,FALSE)</f>
        <v>25</v>
      </c>
      <c r="E2">
        <f>VLOOKUP(B2,'Contestant Points'!$A$2:$R$32,18,FALSE)</f>
        <v>10</v>
      </c>
      <c r="F2">
        <f>VLOOKUP(B2,'Contestant Points'!$A$2:$S$32,19,FALSE)</f>
        <v>65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>
        <f>VLOOKUP(B2,'Contestant Points'!$A$2:$AA$32,27,FALSE)</f>
        <v>0</v>
      </c>
      <c r="O2">
        <f>SUM(D2:N2)</f>
        <v>100</v>
      </c>
      <c r="P2" t="str">
        <f>VLOOKUP(B2,'Contestant Points'!$A$2:$J$32,10,FALSE)</f>
        <v>0% of people have chosen this contestant</v>
      </c>
      <c r="Q2">
        <f>VLOOKUP(B2,'Contestant Points'!$A$2:$D$32,4,FALSE)</f>
        <v>27</v>
      </c>
      <c r="R2" t="str">
        <f>VLOOKUP(B2,'Contestant Points'!$A$2:$E$32,5,FALSE)</f>
        <v>Executive Assistant</v>
      </c>
      <c r="S2" t="str">
        <f>VLOOKUP(B2,'Contestant Points'!$A$2:$F$32,6,FALSE)</f>
        <v>6'</v>
      </c>
      <c r="T2" t="str">
        <f>VLOOKUP(B2,'Contestant Points'!$A$2:$G$32,7,FALSE)</f>
        <v>African American</v>
      </c>
    </row>
    <row r="3" spans="1:20" x14ac:dyDescent="0.3">
      <c r="A3" t="s">
        <v>114</v>
      </c>
      <c r="B3" t="s">
        <v>2</v>
      </c>
      <c r="C3" t="str">
        <f>VLOOKUP(B3,'Contestant Points'!$A$2:$B$32,2,FALSE)</f>
        <v>Eliminated</v>
      </c>
      <c r="D3">
        <f>VLOOKUP(B3,'Contestant Points'!$A$2:$Q$32,17,FALSE)</f>
        <v>30</v>
      </c>
      <c r="E3">
        <f>VLOOKUP(B3,'Contestant Points'!$A$2:$R$32,18,FALSE)</f>
        <v>10</v>
      </c>
      <c r="F3">
        <f>VLOOKUP(B3,'Contestant Points'!$A$2:$S$32,19,FALSE)</f>
        <v>45</v>
      </c>
      <c r="G3">
        <f>VLOOKUP(B3,'Contestant Points'!$A$2:$T$32,20,FALSE)</f>
        <v>0</v>
      </c>
      <c r="H3">
        <f>VLOOKUP(B3,'Contestant Points'!$A$2:$U$32,21,FALSE)</f>
        <v>0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>
        <f>VLOOKUP(B3,'Contestant Points'!$A$2:$AA$32,27,FALSE)</f>
        <v>0</v>
      </c>
      <c r="O3">
        <f t="shared" ref="O3:O21" si="0">SUM(D3:N3)</f>
        <v>85</v>
      </c>
      <c r="P3" t="str">
        <f>VLOOKUP(B3,'Contestant Points'!$A$2:$J$32,10,FALSE)</f>
        <v>13% of people have chosen this contestant</v>
      </c>
      <c r="Q3">
        <f>VLOOKUP(B3,'Contestant Points'!$A$2:$D$32,4,FALSE)</f>
        <v>31</v>
      </c>
      <c r="R3" t="str">
        <f>VLOOKUP(B3,'Contestant Points'!$A$2:$E$32,5,FALSE)</f>
        <v>Senior Inventory Analyst</v>
      </c>
      <c r="S3" t="str">
        <f>VLOOKUP(B3,'Contestant Points'!$A$2:$F$32,6,FALSE)</f>
        <v>5'11"</v>
      </c>
      <c r="T3" t="str">
        <f>VLOOKUP(B3,'Contestant Points'!$A$2:$G$32,7,FALSE)</f>
        <v>African American</v>
      </c>
    </row>
    <row r="4" spans="1:20" x14ac:dyDescent="0.3">
      <c r="A4" t="s">
        <v>114</v>
      </c>
      <c r="B4" t="s">
        <v>8</v>
      </c>
      <c r="C4" t="str">
        <f>VLOOKUP(B4,'Contestant Points'!$A$2:$B$32,2,FALSE)</f>
        <v>Eliminated</v>
      </c>
      <c r="D4">
        <f>VLOOKUP(B4,'Contestant Points'!$A$2:$Q$32,17,FALSE)</f>
        <v>25</v>
      </c>
      <c r="E4">
        <f>VLOOKUP(B4,'Contestant Points'!$A$2:$R$32,18,FALSE)</f>
        <v>0</v>
      </c>
      <c r="F4">
        <f>VLOOKUP(B4,'Contestant Points'!$A$2:$S$32,19,FALSE)</f>
        <v>110</v>
      </c>
      <c r="G4">
        <f>VLOOKUP(B4,'Contestant Points'!$A$2:$T$32,20,FALSE)</f>
        <v>20</v>
      </c>
      <c r="H4">
        <f>VLOOKUP(B4,'Contestant Points'!$A$2:$U$32,21,FALSE)</f>
        <v>35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>
        <f>VLOOKUP(B4,'Contestant Points'!$A$2:$Z$32,26,FALSE)</f>
        <v>5</v>
      </c>
      <c r="N4">
        <f>VLOOKUP(B4,'Contestant Points'!$A$2:$AA$32,27,FALSE)</f>
        <v>0</v>
      </c>
      <c r="O4">
        <f t="shared" si="0"/>
        <v>195</v>
      </c>
      <c r="P4" t="str">
        <f>VLOOKUP(B4,'Contestant Points'!$A$2:$J$32,10,FALSE)</f>
        <v>7% of people have chosen this contestant</v>
      </c>
      <c r="Q4">
        <f>VLOOKUP(B4,'Contestant Points'!$A$2:$D$32,4,FALSE)</f>
        <v>26</v>
      </c>
      <c r="R4" t="str">
        <f>VLOOKUP(B4,'Contestant Points'!$A$2:$E$32,5,FALSE)</f>
        <v>Education Software Manager</v>
      </c>
      <c r="S4" t="str">
        <f>VLOOKUP(B4,'Contestant Points'!$A$2:$F$32,6,FALSE)</f>
        <v>6'3"</v>
      </c>
      <c r="T4" t="str">
        <f>VLOOKUP(B4,'Contestant Points'!$A$2:$G$32,7,FALSE)</f>
        <v>African American</v>
      </c>
    </row>
    <row r="5" spans="1:20" x14ac:dyDescent="0.3">
      <c r="A5" t="s">
        <v>114</v>
      </c>
      <c r="B5" t="s">
        <v>3</v>
      </c>
      <c r="C5" t="str">
        <f>VLOOKUP(B5,'Contestant Points'!$A$2:$B$32,2,FALSE)</f>
        <v>Eliminated</v>
      </c>
      <c r="D5">
        <f>VLOOKUP(B5,'Contestant Points'!$A$2:$Q$32,17,FALSE)</f>
        <v>35</v>
      </c>
      <c r="E5">
        <f>VLOOKUP(B5,'Contestant Points'!$A$2:$R$32,18,FALSE)</f>
        <v>15</v>
      </c>
      <c r="F5">
        <f>VLOOKUP(B5,'Contestant Points'!$A$2:$S$32,19,FALSE)</f>
        <v>70</v>
      </c>
      <c r="G5">
        <f>VLOOKUP(B5,'Contestant Points'!$A$2:$T$32,20,FALSE)</f>
        <v>25</v>
      </c>
      <c r="H5">
        <f>VLOOKUP(B5,'Contestant Points'!$A$2:$U$32,21,FALSE)</f>
        <v>35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>
        <f>VLOOKUP(B5,'Contestant Points'!$A$2:$AA$32,27,FALSE)</f>
        <v>0</v>
      </c>
      <c r="O5">
        <f t="shared" si="0"/>
        <v>180</v>
      </c>
      <c r="P5" t="str">
        <f>VLOOKUP(B5,'Contestant Points'!$A$2:$J$32,10,FALSE)</f>
        <v>2% of people have chosen this contestant</v>
      </c>
      <c r="Q5">
        <f>VLOOKUP(B5,'Contestant Points'!$A$2:$D$32,4,FALSE)</f>
        <v>32</v>
      </c>
      <c r="R5" t="str">
        <f>VLOOKUP(B5,'Contestant Points'!$A$2:$E$32,5,FALSE)</f>
        <v>Attorney</v>
      </c>
      <c r="S5" t="str">
        <f>VLOOKUP(B5,'Contestant Points'!$A$2:$F$32,6,FALSE)</f>
        <v>5'11"</v>
      </c>
      <c r="T5" t="str">
        <f>VLOOKUP(B5,'Contestant Points'!$A$2:$G$32,7,FALSE)</f>
        <v>Caucasian</v>
      </c>
    </row>
    <row r="6" spans="1:20" x14ac:dyDescent="0.3">
      <c r="A6" t="s">
        <v>19</v>
      </c>
      <c r="B6" t="s">
        <v>3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15</v>
      </c>
      <c r="F6">
        <f>VLOOKUP(B6,'Contestant Points'!$A$2:$S$32,19,FALSE)</f>
        <v>70</v>
      </c>
      <c r="G6">
        <f>VLOOKUP(B6,'Contestant Points'!$A$2:$T$32,20,FALSE)</f>
        <v>25</v>
      </c>
      <c r="H6">
        <f>VLOOKUP(B6,'Contestant Points'!$A$2:$U$32,21,FALSE)</f>
        <v>35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>VLOOKUP(B6,'Contestant Points'!$A$2:$Z$32,26,FALSE)</f>
        <v>0</v>
      </c>
      <c r="N6">
        <f>VLOOKUP(B6,'Contestant Points'!$A$2:$AA$32,27,FALSE)</f>
        <v>0</v>
      </c>
      <c r="O6">
        <f t="shared" si="0"/>
        <v>180</v>
      </c>
      <c r="P6" t="str">
        <f>VLOOKUP(B6,'Contestant Points'!$A$2:$J$32,10,FALSE)</f>
        <v>2% of people have chosen this contestant</v>
      </c>
      <c r="Q6">
        <f>VLOOKUP(B6,'Contestant Points'!$A$2:$D$32,4,FALSE)</f>
        <v>32</v>
      </c>
      <c r="R6" t="str">
        <f>VLOOKUP(B6,'Contestant Points'!$A$2:$E$32,5,FALSE)</f>
        <v>Attorney</v>
      </c>
      <c r="S6" t="str">
        <f>VLOOKUP(B6,'Contestant Points'!$A$2:$F$32,6,FALSE)</f>
        <v>5'11"</v>
      </c>
      <c r="T6" t="str">
        <f>VLOOKUP(B6,'Contestant Points'!$A$2:$G$32,7,FALSE)</f>
        <v>Caucasian</v>
      </c>
    </row>
    <row r="7" spans="1:20" x14ac:dyDescent="0.3">
      <c r="A7" t="s">
        <v>19</v>
      </c>
      <c r="B7" t="s">
        <v>6</v>
      </c>
      <c r="C7" t="str">
        <f>VLOOKUP(B7,'Contestant Points'!$A$2:$B$32,2,FALSE)</f>
        <v>Winner</v>
      </c>
      <c r="D7">
        <f>VLOOKUP(B7,'Contestant Points'!$A$2:$Q$32,17,FALSE)</f>
        <v>50</v>
      </c>
      <c r="E7">
        <f>VLOOKUP(B7,'Contestant Points'!$A$2:$R$32,18,FALSE)</f>
        <v>10</v>
      </c>
      <c r="F7">
        <f>VLOOKUP(B7,'Contestant Points'!$A$2:$S$32,19,FALSE)</f>
        <v>65</v>
      </c>
      <c r="G7">
        <f>VLOOKUP(B7,'Contestant Points'!$A$2:$T$32,20,FALSE)</f>
        <v>60</v>
      </c>
      <c r="H7">
        <f>VLOOKUP(B7,'Contestant Points'!$A$2:$U$32,21,FALSE)</f>
        <v>110</v>
      </c>
      <c r="I7">
        <f>VLOOKUP(B7,'Contestant Points'!$A$2:$V$32,22,FALSE)</f>
        <v>90</v>
      </c>
      <c r="J7">
        <f>VLOOKUP(B7,'Contestant Points'!$A$2:$W$32,23,FALSE)</f>
        <v>80</v>
      </c>
      <c r="K7">
        <f>VLOOKUP(B7,'Contestant Points'!$A$2:$X$32,24,FALSE)</f>
        <v>130</v>
      </c>
      <c r="L7">
        <f>VLOOKUP(B7,'Contestant Points'!$A$2:$Y$32,25,FALSE)</f>
        <v>60</v>
      </c>
      <c r="M7">
        <f>VLOOKUP(B7,'Contestant Points'!$A$2:$Z$32,26,FALSE)</f>
        <v>0</v>
      </c>
      <c r="N7">
        <f>VLOOKUP(B7,'Contestant Points'!$A$2:$AA$32,27,FALSE)</f>
        <v>410</v>
      </c>
      <c r="O7">
        <f t="shared" si="0"/>
        <v>1065</v>
      </c>
      <c r="P7" t="str">
        <f>VLOOKUP(B7,'Contestant Points'!$A$2:$J$32,10,FALSE)</f>
        <v>11% of people have chosen this contestant</v>
      </c>
      <c r="Q7">
        <f>VLOOKUP(B7,'Contestant Points'!$A$2:$D$32,4,FALSE)</f>
        <v>37</v>
      </c>
      <c r="R7" t="str">
        <f>VLOOKUP(B7,'Contestant Points'!$A$2:$E$32,5,FALSE)</f>
        <v>Chiropractor</v>
      </c>
      <c r="S7" t="str">
        <f>VLOOKUP(B7,'Contestant Points'!$A$2:$F$32,6,FALSE)</f>
        <v>6'2"</v>
      </c>
      <c r="T7" t="str">
        <f>VLOOKUP(B7,'Contestant Points'!$A$2:$G$32,7,FALSE)</f>
        <v>Caucasian</v>
      </c>
    </row>
    <row r="8" spans="1:20" x14ac:dyDescent="0.3">
      <c r="A8" t="s">
        <v>19</v>
      </c>
      <c r="B8" t="s">
        <v>11</v>
      </c>
      <c r="C8" t="str">
        <f>VLOOKUP(B8,'Contestant Points'!$A$2:$B$32,2,FALSE)</f>
        <v>Eliminated</v>
      </c>
      <c r="D8">
        <f>VLOOKUP(B8,'Contestant Points'!$A$2:$Q$32,17,FALSE)</f>
        <v>35</v>
      </c>
      <c r="E8">
        <f>VLOOKUP(B8,'Contestant Points'!$A$2:$R$32,18,FALSE)</f>
        <v>85</v>
      </c>
      <c r="F8">
        <f>VLOOKUP(B8,'Contestant Points'!$A$2:$S$32,19,FALSE)</f>
        <v>0</v>
      </c>
      <c r="G8">
        <f>VLOOKUP(B8,'Contestant Points'!$A$2:$T$32,20,FALSE)</f>
        <v>0</v>
      </c>
      <c r="H8">
        <f>VLOOKUP(B8,'Contestant Points'!$A$2:$U$32,21,FALSE)</f>
        <v>0</v>
      </c>
      <c r="I8">
        <f>VLOOKUP(B8,'Contestant Points'!$A$2:$V$32,22,FALSE)</f>
        <v>0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>
        <f>VLOOKUP(B8,'Contestant Points'!$A$2:$Z$32,26,FALSE)</f>
        <v>5</v>
      </c>
      <c r="N8">
        <f>VLOOKUP(B8,'Contestant Points'!$A$2:$AA$32,27,FALSE)</f>
        <v>0</v>
      </c>
      <c r="O8">
        <f t="shared" si="0"/>
        <v>125</v>
      </c>
      <c r="P8" t="str">
        <f>VLOOKUP(B8,'Contestant Points'!$A$2:$J$32,10,FALSE)</f>
        <v>11% of people have chosen this contestant</v>
      </c>
      <c r="Q8">
        <f>VLOOKUP(B8,'Contestant Points'!$A$2:$D$32,4,FALSE)</f>
        <v>30</v>
      </c>
      <c r="R8" t="str">
        <f>VLOOKUP(B8,'Contestant Points'!$A$2:$E$32,5,FALSE)</f>
        <v>Executive Recruiter</v>
      </c>
      <c r="S8" t="str">
        <f>VLOOKUP(B8,'Contestant Points'!$A$2:$F$32,6,FALSE)</f>
        <v>6'4"</v>
      </c>
      <c r="T8" t="str">
        <f>VLOOKUP(B8,'Contestant Points'!$A$2:$G$32,7,FALSE)</f>
        <v>African American</v>
      </c>
    </row>
    <row r="9" spans="1:20" x14ac:dyDescent="0.3">
      <c r="A9" t="s">
        <v>19</v>
      </c>
      <c r="B9" t="s">
        <v>29</v>
      </c>
      <c r="C9" t="str">
        <f>VLOOKUP(B9,'Contestant Points'!$A$2:$B$32,2,FALSE)</f>
        <v>Eliminated</v>
      </c>
      <c r="D9">
        <f>VLOOKUP(B9,'Contestant Points'!$A$2:$Q$32,17,FALSE)</f>
        <v>35</v>
      </c>
      <c r="E9">
        <f>VLOOKUP(B9,'Contestant Points'!$A$2:$R$32,18,FALSE)</f>
        <v>55</v>
      </c>
      <c r="F9">
        <f>VLOOKUP(B9,'Contestant Points'!$A$2:$S$32,19,FALSE)</f>
        <v>15</v>
      </c>
      <c r="G9">
        <f>VLOOKUP(B9,'Contestant Points'!$A$2:$T$32,20,FALSE)</f>
        <v>50</v>
      </c>
      <c r="H9">
        <f>VLOOKUP(B9,'Contestant Points'!$A$2:$U$32,21,FALSE)</f>
        <v>50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>VLOOKUP(B9,'Contestant Points'!$A$2:$Z$32,26,FALSE)</f>
        <v>5</v>
      </c>
      <c r="N9">
        <f>VLOOKUP(B9,'Contestant Points'!$A$2:$AA$32,27,FALSE)</f>
        <v>0</v>
      </c>
      <c r="O9">
        <f t="shared" si="0"/>
        <v>210</v>
      </c>
      <c r="P9" t="str">
        <f>VLOOKUP(B9,'Contestant Points'!$A$2:$J$32,10,FALSE)</f>
        <v>2% of people have chosen this contestant</v>
      </c>
      <c r="Q9">
        <f>VLOOKUP(B9,'Contestant Points'!$A$2:$D$32,4,FALSE)</f>
        <v>28</v>
      </c>
      <c r="R9" t="str">
        <f>VLOOKUP(B9,'Contestant Points'!$A$2:$E$32,5,FALSE)</f>
        <v>Prosecuting Attorney</v>
      </c>
      <c r="S9" t="str">
        <f>VLOOKUP(B9,'Contestant Points'!$A$2:$F$32,6,FALSE)</f>
        <v>6'3"</v>
      </c>
      <c r="T9" t="str">
        <f>VLOOKUP(B9,'Contestant Points'!$A$2:$G$32,7,FALSE)</f>
        <v>African American</v>
      </c>
    </row>
    <row r="10" spans="1:20" x14ac:dyDescent="0.3">
      <c r="A10" t="s">
        <v>115</v>
      </c>
      <c r="B10" t="s">
        <v>8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0</v>
      </c>
      <c r="F10">
        <f>VLOOKUP(B10,'Contestant Points'!$A$2:$S$32,19,FALSE)</f>
        <v>110</v>
      </c>
      <c r="G10">
        <f>VLOOKUP(B10,'Contestant Points'!$A$2:$T$32,20,FALSE)</f>
        <v>20</v>
      </c>
      <c r="H10">
        <f>VLOOKUP(B10,'Contestant Points'!$A$2:$U$32,21,FALSE)</f>
        <v>35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5</v>
      </c>
      <c r="N10">
        <f>VLOOKUP(B10,'Contestant Points'!$A$2:$AA$32,27,FALSE)</f>
        <v>0</v>
      </c>
      <c r="O10">
        <f t="shared" si="0"/>
        <v>195</v>
      </c>
      <c r="P10" t="str">
        <f>VLOOKUP(B10,'Contestant Points'!$A$2:$J$32,10,FALSE)</f>
        <v>7% of people have chosen this contestant</v>
      </c>
      <c r="Q10">
        <f>VLOOKUP(B10,'Contestant Points'!$A$2:$D$32,4,FALSE)</f>
        <v>26</v>
      </c>
      <c r="R10" t="str">
        <f>VLOOKUP(B10,'Contestant Points'!$A$2:$E$32,5,FALSE)</f>
        <v>Education Software Manager</v>
      </c>
      <c r="S10" t="str">
        <f>VLOOKUP(B10,'Contestant Points'!$A$2:$F$32,6,FALSE)</f>
        <v>6'3"</v>
      </c>
      <c r="T10" t="str">
        <f>VLOOKUP(B10,'Contestant Points'!$A$2:$G$32,7,FALSE)</f>
        <v>African American</v>
      </c>
    </row>
    <row r="11" spans="1:20" x14ac:dyDescent="0.3">
      <c r="A11" t="s">
        <v>115</v>
      </c>
      <c r="B11" t="s">
        <v>6</v>
      </c>
      <c r="C11" t="str">
        <f>VLOOKUP(B11,'Contestant Points'!$A$2:$B$32,2,FALSE)</f>
        <v>Winner</v>
      </c>
      <c r="D11">
        <f>VLOOKUP(B11,'Contestant Points'!$A$2:$Q$32,17,FALSE)</f>
        <v>50</v>
      </c>
      <c r="E11">
        <f>VLOOKUP(B11,'Contestant Points'!$A$2:$R$32,18,FALSE)</f>
        <v>10</v>
      </c>
      <c r="F11">
        <f>VLOOKUP(B11,'Contestant Points'!$A$2:$S$32,19,FALSE)</f>
        <v>65</v>
      </c>
      <c r="G11">
        <f>VLOOKUP(B11,'Contestant Points'!$A$2:$T$32,20,FALSE)</f>
        <v>60</v>
      </c>
      <c r="H11">
        <f>VLOOKUP(B11,'Contestant Points'!$A$2:$U$32,21,FALSE)</f>
        <v>110</v>
      </c>
      <c r="I11">
        <f>VLOOKUP(B11,'Contestant Points'!$A$2:$V$32,22,FALSE)</f>
        <v>90</v>
      </c>
      <c r="J11">
        <f>VLOOKUP(B11,'Contestant Points'!$A$2:$W$32,23,FALSE)</f>
        <v>80</v>
      </c>
      <c r="K11">
        <f>VLOOKUP(B11,'Contestant Points'!$A$2:$X$32,24,FALSE)</f>
        <v>130</v>
      </c>
      <c r="L11">
        <f>VLOOKUP(B11,'Contestant Points'!$A$2:$Y$32,25,FALSE)</f>
        <v>60</v>
      </c>
      <c r="M11">
        <f>VLOOKUP(B11,'Contestant Points'!$A$2:$Z$32,26,FALSE)</f>
        <v>0</v>
      </c>
      <c r="N11">
        <f>VLOOKUP(B11,'Contestant Points'!$A$2:$AA$32,27,FALSE)</f>
        <v>410</v>
      </c>
      <c r="O11">
        <f t="shared" si="0"/>
        <v>1065</v>
      </c>
      <c r="P11" t="str">
        <f>VLOOKUP(B11,'Contestant Points'!$A$2:$J$32,10,FALSE)</f>
        <v>11% of people have chosen this contestant</v>
      </c>
      <c r="Q11">
        <f>VLOOKUP(B11,'Contestant Points'!$A$2:$D$32,4,FALSE)</f>
        <v>37</v>
      </c>
      <c r="R11" t="str">
        <f>VLOOKUP(B11,'Contestant Points'!$A$2:$E$32,5,FALSE)</f>
        <v>Chiropractor</v>
      </c>
      <c r="S11" t="str">
        <f>VLOOKUP(B11,'Contestant Points'!$A$2:$F$32,6,FALSE)</f>
        <v>6'2"</v>
      </c>
      <c r="T11" t="str">
        <f>VLOOKUP(B11,'Contestant Points'!$A$2:$G$32,7,FALSE)</f>
        <v>Caucasian</v>
      </c>
    </row>
    <row r="12" spans="1:20" x14ac:dyDescent="0.3">
      <c r="A12" t="s">
        <v>115</v>
      </c>
      <c r="B12" t="s">
        <v>14</v>
      </c>
      <c r="C12" t="str">
        <f>VLOOKUP(B12,'Contestant Points'!$A$2:$B$32,2,FALSE)</f>
        <v>Eliminated</v>
      </c>
      <c r="D12">
        <f>VLOOKUP(B12,'Contestant Points'!$A$2:$Q$32,17,FALSE)</f>
        <v>30</v>
      </c>
      <c r="E12">
        <f>VLOOKUP(B12,'Contestant Points'!$A$2:$R$32,18,FALSE)</f>
        <v>75</v>
      </c>
      <c r="F12">
        <f>VLOOKUP(B12,'Contestant Points'!$A$2:$S$32,19,FALSE)</f>
        <v>40</v>
      </c>
      <c r="G12">
        <f>VLOOKUP(B12,'Contestant Points'!$A$2:$T$32,20,FALSE)</f>
        <v>65</v>
      </c>
      <c r="H12">
        <f>VLOOKUP(B12,'Contestant Points'!$A$2:$U$32,21,FALSE)</f>
        <v>50</v>
      </c>
      <c r="I12">
        <f>VLOOKUP(B12,'Contestant Points'!$A$2:$V$32,22,FALSE)</f>
        <v>115</v>
      </c>
      <c r="J12">
        <f>VLOOKUP(B12,'Contestant Points'!$A$2:$W$32,23,FALSE)</f>
        <v>90</v>
      </c>
      <c r="K12">
        <f>VLOOKUP(B12,'Contestant Points'!$A$2:$X$32,24,FALSE)</f>
        <v>95</v>
      </c>
      <c r="L12">
        <f>VLOOKUP(B12,'Contestant Points'!$A$2:$Y$32,25,FALSE)</f>
        <v>70</v>
      </c>
      <c r="M12">
        <f>VLOOKUP(B12,'Contestant Points'!$A$2:$Z$32,26,FALSE)</f>
        <v>0</v>
      </c>
      <c r="N12">
        <f>VLOOKUP(B12,'Contestant Points'!$A$2:$AA$32,27,FALSE)</f>
        <v>265</v>
      </c>
      <c r="O12">
        <f t="shared" si="0"/>
        <v>895</v>
      </c>
      <c r="P12" t="str">
        <f>VLOOKUP(B12,'Contestant Points'!$A$2:$J$32,10,FALSE)</f>
        <v>9% of people have chosen this contestant</v>
      </c>
      <c r="Q12">
        <f>VLOOKUP(B12,'Contestant Points'!$A$2:$D$32,4,FALSE)</f>
        <v>31</v>
      </c>
      <c r="R12" t="str">
        <f>VLOOKUP(B12,'Contestant Points'!$A$2:$E$32,5,FALSE)</f>
        <v>Business Owner</v>
      </c>
      <c r="S12" t="str">
        <f>VLOOKUP(B12,'Contestant Points'!$A$2:$F$32,6,FALSE)</f>
        <v>6'3"</v>
      </c>
      <c r="T12" t="str">
        <f>VLOOKUP(B12,'Contestant Points'!$A$2:$G$32,7,FALSE)</f>
        <v>Caucasian</v>
      </c>
    </row>
    <row r="13" spans="1:20" x14ac:dyDescent="0.3">
      <c r="A13" t="s">
        <v>115</v>
      </c>
      <c r="B13" t="s">
        <v>10</v>
      </c>
      <c r="C13" t="str">
        <f>VLOOKUP(B13,'Contestant Points'!$A$2:$B$32,2,FALSE)</f>
        <v>Eliminated</v>
      </c>
      <c r="D13">
        <f>VLOOKUP(B13,'Contestant Points'!$A$2:$Q$32,17,FALSE)</f>
        <v>30</v>
      </c>
      <c r="E13">
        <f>VLOOKUP(B13,'Contestant Points'!$A$2:$R$32,18,FALSE)</f>
        <v>25</v>
      </c>
      <c r="F13">
        <f>VLOOKUP(B13,'Contestant Points'!$A$2:$S$32,19,FALSE)</f>
        <v>105</v>
      </c>
      <c r="G13">
        <f>VLOOKUP(B13,'Contestant Points'!$A$2:$T$32,20,FALSE)</f>
        <v>35</v>
      </c>
      <c r="H13">
        <f>VLOOKUP(B13,'Contestant Points'!$A$2:$U$32,21,FALSE)</f>
        <v>45</v>
      </c>
      <c r="I13">
        <f>VLOOKUP(B13,'Contestant Points'!$A$2:$V$32,22,FALSE)</f>
        <v>125</v>
      </c>
      <c r="J13">
        <f>VLOOKUP(B13,'Contestant Points'!$A$2:$W$32,23,FALSE)</f>
        <v>75</v>
      </c>
      <c r="K13">
        <f>VLOOKUP(B13,'Contestant Points'!$A$2:$X$32,24,FALSE)</f>
        <v>95</v>
      </c>
      <c r="L13">
        <f>VLOOKUP(B13,'Contestant Points'!$A$2:$Y$32,25,FALSE)</f>
        <v>160</v>
      </c>
      <c r="M13">
        <f>VLOOKUP(B13,'Contestant Points'!$A$2:$Z$32,26,FALSE)</f>
        <v>5</v>
      </c>
      <c r="N13">
        <f>VLOOKUP(B13,'Contestant Points'!$A$2:$AA$32,27,FALSE)</f>
        <v>0</v>
      </c>
      <c r="O13">
        <f t="shared" si="0"/>
        <v>700</v>
      </c>
      <c r="P13" t="str">
        <f>VLOOKUP(B13,'Contestant Points'!$A$2:$J$32,10,FALSE)</f>
        <v>7% of people have chosen this contestant</v>
      </c>
      <c r="Q13">
        <f>VLOOKUP(B13,'Contestant Points'!$A$2:$D$32,4,FALSE)</f>
        <v>29</v>
      </c>
      <c r="R13" t="str">
        <f>VLOOKUP(B13,'Contestant Points'!$A$2:$E$32,5,FALSE)</f>
        <v>Personal Trainer</v>
      </c>
      <c r="S13" t="str">
        <f>VLOOKUP(B13,'Contestant Points'!$A$2:$F$32,6,FALSE)</f>
        <v>6'2"</v>
      </c>
      <c r="T13" t="str">
        <f>VLOOKUP(B13,'Contestant Points'!$A$2:$G$32,7,FALSE)</f>
        <v>African American</v>
      </c>
    </row>
    <row r="14" spans="1:20" x14ac:dyDescent="0.3">
      <c r="A14" t="s">
        <v>30</v>
      </c>
      <c r="B14" t="s">
        <v>3</v>
      </c>
      <c r="C14" t="str">
        <f>VLOOKUP(B14,'Contestant Points'!$A$2:$B$32,2,FALSE)</f>
        <v>Eliminated</v>
      </c>
      <c r="D14">
        <f>VLOOKUP(B14,'Contestant Points'!$A$2:$Q$32,17,FALSE)</f>
        <v>35</v>
      </c>
      <c r="E14">
        <f>VLOOKUP(B14,'Contestant Points'!$A$2:$R$32,18,FALSE)</f>
        <v>15</v>
      </c>
      <c r="F14">
        <f>VLOOKUP(B14,'Contestant Points'!$A$2:$S$32,19,FALSE)</f>
        <v>70</v>
      </c>
      <c r="G14">
        <f>VLOOKUP(B14,'Contestant Points'!$A$2:$T$32,20,FALSE)</f>
        <v>25</v>
      </c>
      <c r="H14">
        <f>VLOOKUP(B14,'Contestant Points'!$A$2:$U$32,21,FALSE)</f>
        <v>35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>VLOOKUP(B14,'Contestant Points'!$A$2:$Z$32,26,FALSE)</f>
        <v>0</v>
      </c>
      <c r="N14">
        <f>VLOOKUP(B14,'Contestant Points'!$A$2:$AA$32,27,FALSE)</f>
        <v>0</v>
      </c>
      <c r="O14">
        <f t="shared" si="0"/>
        <v>180</v>
      </c>
      <c r="P14" t="str">
        <f>VLOOKUP(B14,'Contestant Points'!$A$2:$J$32,10,FALSE)</f>
        <v>2% of people have chosen this contestant</v>
      </c>
      <c r="Q14">
        <f>VLOOKUP(B14,'Contestant Points'!$A$2:$D$32,4,FALSE)</f>
        <v>32</v>
      </c>
      <c r="R14" t="str">
        <f>VLOOKUP(B14,'Contestant Points'!$A$2:$E$32,5,FALSE)</f>
        <v>Attorney</v>
      </c>
      <c r="S14" t="str">
        <f>VLOOKUP(B14,'Contestant Points'!$A$2:$F$32,6,FALSE)</f>
        <v>5'11"</v>
      </c>
      <c r="T14" t="str">
        <f>VLOOKUP(B14,'Contestant Points'!$A$2:$G$32,7,FALSE)</f>
        <v>Caucasian</v>
      </c>
    </row>
    <row r="15" spans="1:20" x14ac:dyDescent="0.3">
      <c r="A15" t="s">
        <v>30</v>
      </c>
      <c r="B15" t="s">
        <v>6</v>
      </c>
      <c r="C15" t="str">
        <f>VLOOKUP(B15,'Contestant Points'!$A$2:$B$32,2,FALSE)</f>
        <v>Winner</v>
      </c>
      <c r="D15">
        <f>VLOOKUP(B15,'Contestant Points'!$A$2:$Q$32,17,FALSE)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>
        <f>VLOOKUP(B15,'Contestant Points'!$A$2:$Z$32,26,FALSE)</f>
        <v>0</v>
      </c>
      <c r="N15">
        <f>VLOOKUP(B15,'Contestant Points'!$A$2:$AA$32,27,FALSE)</f>
        <v>410</v>
      </c>
      <c r="O15">
        <f t="shared" si="0"/>
        <v>1065</v>
      </c>
      <c r="P15" t="str">
        <f>VLOOKUP(B15,'Contestant Points'!$A$2:$J$32,10,FALSE)</f>
        <v>11% of people have chosen this contestant</v>
      </c>
      <c r="Q15">
        <f>VLOOKUP(B15,'Contestant Points'!$A$2:$D$32,4,FALSE)</f>
        <v>37</v>
      </c>
      <c r="R15" t="str">
        <f>VLOOKUP(B15,'Contestant Points'!$A$2:$E$32,5,FALSE)</f>
        <v>Chiropractor</v>
      </c>
      <c r="S15" t="str">
        <f>VLOOKUP(B15,'Contestant Points'!$A$2:$F$32,6,FALSE)</f>
        <v>6'2"</v>
      </c>
      <c r="T15" t="str">
        <f>VLOOKUP(B15,'Contestant Points'!$A$2:$G$32,7,FALSE)</f>
        <v>Caucasian</v>
      </c>
    </row>
    <row r="16" spans="1:20" x14ac:dyDescent="0.3">
      <c r="A16" t="s">
        <v>30</v>
      </c>
      <c r="B16" t="s">
        <v>14</v>
      </c>
      <c r="C16" t="str">
        <f>VLOOKUP(B16,'Contestant Points'!$A$2:$B$32,2,FALSE)</f>
        <v>Eliminated</v>
      </c>
      <c r="D16">
        <f>VLOOKUP(B16,'Contestant Points'!$A$2:$Q$32,17,FALSE)</f>
        <v>30</v>
      </c>
      <c r="E16">
        <f>VLOOKUP(B16,'Contestant Points'!$A$2:$R$32,18,FALSE)</f>
        <v>75</v>
      </c>
      <c r="F16">
        <f>VLOOKUP(B16,'Contestant Points'!$A$2:$S$32,19,FALSE)</f>
        <v>40</v>
      </c>
      <c r="G16">
        <f>VLOOKUP(B16,'Contestant Points'!$A$2:$T$32,20,FALSE)</f>
        <v>65</v>
      </c>
      <c r="H16">
        <f>VLOOKUP(B16,'Contestant Points'!$A$2:$U$32,21,FALSE)</f>
        <v>50</v>
      </c>
      <c r="I16">
        <f>VLOOKUP(B16,'Contestant Points'!$A$2:$V$32,22,FALSE)</f>
        <v>115</v>
      </c>
      <c r="J16">
        <f>VLOOKUP(B16,'Contestant Points'!$A$2:$W$32,23,FALSE)</f>
        <v>90</v>
      </c>
      <c r="K16">
        <f>VLOOKUP(B16,'Contestant Points'!$A$2:$X$32,24,FALSE)</f>
        <v>95</v>
      </c>
      <c r="L16">
        <f>VLOOKUP(B16,'Contestant Points'!$A$2:$Y$32,25,FALSE)</f>
        <v>70</v>
      </c>
      <c r="M16">
        <f>VLOOKUP(B16,'Contestant Points'!$A$2:$Z$32,26,FALSE)</f>
        <v>0</v>
      </c>
      <c r="N16">
        <f>VLOOKUP(B16,'Contestant Points'!$A$2:$AA$32,27,FALSE)</f>
        <v>265</v>
      </c>
      <c r="O16">
        <f t="shared" si="0"/>
        <v>895</v>
      </c>
      <c r="P16" t="str">
        <f>VLOOKUP(B16,'Contestant Points'!$A$2:$J$32,10,FALSE)</f>
        <v>9% of people have chosen this contestant</v>
      </c>
      <c r="Q16">
        <f>VLOOKUP(B16,'Contestant Points'!$A$2:$D$32,4,FALSE)</f>
        <v>31</v>
      </c>
      <c r="R16" t="str">
        <f>VLOOKUP(B16,'Contestant Points'!$A$2:$E$32,5,FALSE)</f>
        <v>Business Owner</v>
      </c>
      <c r="S16" t="str">
        <f>VLOOKUP(B16,'Contestant Points'!$A$2:$F$32,6,FALSE)</f>
        <v>6'3"</v>
      </c>
      <c r="T16" t="str">
        <f>VLOOKUP(B16,'Contestant Points'!$A$2:$G$32,7,FALSE)</f>
        <v>Caucasian</v>
      </c>
    </row>
    <row r="17" spans="1:20" x14ac:dyDescent="0.3">
      <c r="A17" t="s">
        <v>30</v>
      </c>
      <c r="B17" t="s">
        <v>11</v>
      </c>
      <c r="C17" t="str">
        <f>VLOOKUP(B17,'Contestant Points'!$A$2:$B$32,2,FALSE)</f>
        <v>Eliminated</v>
      </c>
      <c r="D17">
        <f>VLOOKUP(B17,'Contestant Points'!$A$2:$Q$32,17,FALSE)</f>
        <v>35</v>
      </c>
      <c r="E17">
        <f>VLOOKUP(B17,'Contestant Points'!$A$2:$R$32,18,FALSE)</f>
        <v>85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>
        <f>VLOOKUP(B17,'Contestant Points'!$A$2:$Z$32,26,FALSE)</f>
        <v>5</v>
      </c>
      <c r="N17">
        <f>VLOOKUP(B17,'Contestant Points'!$A$2:$AA$32,27,FALSE)</f>
        <v>0</v>
      </c>
      <c r="O17">
        <f t="shared" si="0"/>
        <v>125</v>
      </c>
      <c r="P17" t="str">
        <f>VLOOKUP(B17,'Contestant Points'!$A$2:$J$32,10,FALSE)</f>
        <v>11% of people have chosen this contestant</v>
      </c>
      <c r="Q17">
        <f>VLOOKUP(B17,'Contestant Points'!$A$2:$D$32,4,FALSE)</f>
        <v>30</v>
      </c>
      <c r="R17" t="str">
        <f>VLOOKUP(B17,'Contestant Points'!$A$2:$E$32,5,FALSE)</f>
        <v>Executive Recruiter</v>
      </c>
      <c r="S17" t="str">
        <f>VLOOKUP(B17,'Contestant Points'!$A$2:$F$32,6,FALSE)</f>
        <v>6'4"</v>
      </c>
      <c r="T17" t="str">
        <f>VLOOKUP(B17,'Contestant Points'!$A$2:$G$32,7,FALSE)</f>
        <v>African American</v>
      </c>
    </row>
    <row r="18" spans="1:20" x14ac:dyDescent="0.3">
      <c r="A18" t="s">
        <v>31</v>
      </c>
      <c r="B18" t="s">
        <v>29</v>
      </c>
      <c r="C18" t="str">
        <f>VLOOKUP(B18,'Contestant Points'!$A$2:$B$32,2,FALSE)</f>
        <v>Eliminated</v>
      </c>
      <c r="D18">
        <f>VLOOKUP(B18,'Contestant Points'!$A$2:$Q$32,17,FALSE)</f>
        <v>35</v>
      </c>
      <c r="E18">
        <f>VLOOKUP(B18,'Contestant Points'!$A$2:$R$32,18,FALSE)</f>
        <v>55</v>
      </c>
      <c r="F18">
        <f>VLOOKUP(B18,'Contestant Points'!$A$2:$S$32,19,FALSE)</f>
        <v>15</v>
      </c>
      <c r="G18">
        <f>VLOOKUP(B18,'Contestant Points'!$A$2:$T$32,20,FALSE)</f>
        <v>50</v>
      </c>
      <c r="H18">
        <f>VLOOKUP(B18,'Contestant Points'!$A$2:$U$32,21,FALSE)</f>
        <v>50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5</v>
      </c>
      <c r="N18">
        <f>VLOOKUP(B18,'Contestant Points'!$A$2:$AA$32,27,FALSE)</f>
        <v>0</v>
      </c>
      <c r="O18">
        <f t="shared" si="0"/>
        <v>210</v>
      </c>
      <c r="P18" t="str">
        <f>VLOOKUP(B18,'Contestant Points'!$A$2:$J$32,10,FALSE)</f>
        <v>2% of people have chosen this contestant</v>
      </c>
      <c r="Q18">
        <f>VLOOKUP(B18,'Contestant Points'!$A$2:$D$32,4,FALSE)</f>
        <v>28</v>
      </c>
      <c r="R18" t="str">
        <f>VLOOKUP(B18,'Contestant Points'!$A$2:$E$32,5,FALSE)</f>
        <v>Prosecuting Attorney</v>
      </c>
      <c r="S18" t="str">
        <f>VLOOKUP(B18,'Contestant Points'!$A$2:$F$32,6,FALSE)</f>
        <v>6'3"</v>
      </c>
      <c r="T18" t="str">
        <f>VLOOKUP(B18,'Contestant Points'!$A$2:$G$32,7,FALSE)</f>
        <v>African American</v>
      </c>
    </row>
    <row r="19" spans="1:20" x14ac:dyDescent="0.3">
      <c r="A19" t="s">
        <v>31</v>
      </c>
      <c r="B19" t="s">
        <v>15</v>
      </c>
      <c r="C19" t="str">
        <f>VLOOKUP(B19,'Contestant Points'!$A$2:$B$32,2,FALSE)</f>
        <v>Eliminated</v>
      </c>
      <c r="D19">
        <f>VLOOKUP(B19,'Contestant Points'!$A$2:$Q$32,17,FALSE)</f>
        <v>35</v>
      </c>
      <c r="E19">
        <f>VLOOKUP(B19,'Contestant Points'!$A$2:$R$32,18,FALSE)</f>
        <v>15</v>
      </c>
      <c r="F19">
        <f>VLOOKUP(B19,'Contestant Points'!$A$2:$S$32,19,FALSE)</f>
        <v>80</v>
      </c>
      <c r="G19">
        <f>VLOOKUP(B19,'Contestant Points'!$A$2:$T$32,20,FALSE)</f>
        <v>70</v>
      </c>
      <c r="H19">
        <f>VLOOKUP(B19,'Contestant Points'!$A$2:$U$32,21,FALSE)</f>
        <v>115</v>
      </c>
      <c r="I19">
        <f>VLOOKUP(B19,'Contestant Points'!$A$2:$V$32,22,FALSE)</f>
        <v>180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35</v>
      </c>
      <c r="N19">
        <f>VLOOKUP(B19,'Contestant Points'!$A$2:$AA$32,27,FALSE)</f>
        <v>0</v>
      </c>
      <c r="O19">
        <f t="shared" si="0"/>
        <v>530</v>
      </c>
      <c r="P19" t="str">
        <f>VLOOKUP(B19,'Contestant Points'!$A$2:$J$32,10,FALSE)</f>
        <v>7% of people have chosen this contestant</v>
      </c>
      <c r="Q19">
        <f>VLOOKUP(B19,'Contestant Points'!$A$2:$D$32,4,FALSE)</f>
        <v>35</v>
      </c>
      <c r="R19" t="str">
        <f>VLOOKUP(B19,'Contestant Points'!$A$2:$E$32,5,FALSE)</f>
        <v>Professional Wrestler</v>
      </c>
      <c r="S19" t="str">
        <f>VLOOKUP(B19,'Contestant Points'!$A$2:$F$32,6,FALSE)</f>
        <v>6'</v>
      </c>
      <c r="T19" t="str">
        <f>VLOOKUP(B19,'Contestant Points'!$A$2:$G$32,7,FALSE)</f>
        <v>African American</v>
      </c>
    </row>
    <row r="20" spans="1:20" x14ac:dyDescent="0.3">
      <c r="A20" t="s">
        <v>31</v>
      </c>
      <c r="B20" t="s">
        <v>3</v>
      </c>
      <c r="C20" t="str">
        <f>VLOOKUP(B20,'Contestant Points'!$A$2:$B$32,2,FALSE)</f>
        <v>Eliminated</v>
      </c>
      <c r="D20">
        <f>VLOOKUP(B20,'Contestant Points'!$A$2:$Q$32,17,FALSE)</f>
        <v>35</v>
      </c>
      <c r="E20">
        <f>VLOOKUP(B20,'Contestant Points'!$A$2:$R$32,18,FALSE)</f>
        <v>15</v>
      </c>
      <c r="F20">
        <f>VLOOKUP(B20,'Contestant Points'!$A$2:$S$32,19,FALSE)</f>
        <v>70</v>
      </c>
      <c r="G20">
        <f>VLOOKUP(B20,'Contestant Points'!$A$2:$T$32,20,FALSE)</f>
        <v>25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0</v>
      </c>
      <c r="N20">
        <f>VLOOKUP(B20,'Contestant Points'!$A$2:$AA$32,27,FALSE)</f>
        <v>0</v>
      </c>
      <c r="O20">
        <f t="shared" si="0"/>
        <v>180</v>
      </c>
      <c r="P20" t="str">
        <f>VLOOKUP(B20,'Contestant Points'!$A$2:$J$32,10,FALSE)</f>
        <v>2% of people have chosen this contestant</v>
      </c>
      <c r="Q20">
        <f>VLOOKUP(B20,'Contestant Points'!$A$2:$D$32,4,FALSE)</f>
        <v>32</v>
      </c>
      <c r="R20" t="str">
        <f>VLOOKUP(B20,'Contestant Points'!$A$2:$E$32,5,FALSE)</f>
        <v>Attorney</v>
      </c>
      <c r="S20" t="str">
        <f>VLOOKUP(B20,'Contestant Points'!$A$2:$F$32,6,FALSE)</f>
        <v>5'11"</v>
      </c>
      <c r="T20" t="str">
        <f>VLOOKUP(B20,'Contestant Points'!$A$2:$G$32,7,FALSE)</f>
        <v>Caucasian</v>
      </c>
    </row>
    <row r="21" spans="1:20" x14ac:dyDescent="0.3">
      <c r="A21" t="s">
        <v>31</v>
      </c>
      <c r="B21" t="s">
        <v>11</v>
      </c>
      <c r="C21" t="str">
        <f>VLOOKUP(B21,'Contestant Points'!$A$2:$B$32,2,FALSE)</f>
        <v>Eliminated</v>
      </c>
      <c r="D21">
        <f>VLOOKUP(B21,'Contestant Points'!$A$2:$Q$32,17,FALSE)</f>
        <v>35</v>
      </c>
      <c r="E21">
        <f>VLOOKUP(B21,'Contestant Points'!$A$2:$R$32,18,FALSE)</f>
        <v>85</v>
      </c>
      <c r="F21">
        <f>VLOOKUP(B21,'Contestant Points'!$A$2:$S$32,19,FALSE)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5</v>
      </c>
      <c r="N21">
        <f>VLOOKUP(B21,'Contestant Points'!$A$2:$AA$32,27,FALSE)</f>
        <v>0</v>
      </c>
      <c r="O21">
        <f t="shared" si="0"/>
        <v>125</v>
      </c>
      <c r="P21" t="str">
        <f>VLOOKUP(B21,'Contestant Points'!$A$2:$J$32,10,FALSE)</f>
        <v>11% of people have chosen this contestant</v>
      </c>
      <c r="Q21">
        <f>VLOOKUP(B21,'Contestant Points'!$A$2:$D$32,4,FALSE)</f>
        <v>30</v>
      </c>
      <c r="R21" t="str">
        <f>VLOOKUP(B21,'Contestant Points'!$A$2:$E$32,5,FALSE)</f>
        <v>Executive Recruiter</v>
      </c>
      <c r="S21" t="str">
        <f>VLOOKUP(B21,'Contestant Points'!$A$2:$F$32,6,FALSE)</f>
        <v>6'4"</v>
      </c>
      <c r="T21" t="str">
        <f>VLOOKUP(B21,'Contestant Points'!$A$2:$G$32,7,FALSE)</f>
        <v>African American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O2" sqref="O2"/>
    </sheetView>
  </sheetViews>
  <sheetFormatPr defaultRowHeight="14.4" x14ac:dyDescent="0.3"/>
  <cols>
    <col min="1" max="1" width="17.88671875" bestFit="1" customWidth="1"/>
    <col min="2" max="2" width="10.21875" bestFit="1" customWidth="1"/>
    <col min="3" max="3" width="10.21875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116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33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109</v>
      </c>
    </row>
    <row r="2" spans="1:20" x14ac:dyDescent="0.3">
      <c r="A2" t="s">
        <v>34</v>
      </c>
      <c r="B2" t="s">
        <v>20</v>
      </c>
      <c r="C2" t="str">
        <f>VLOOKUP(B2,'Contestant Points'!$A$2:$B$32,2,FALSE)</f>
        <v>Eliminated</v>
      </c>
      <c r="D2">
        <f>VLOOKUP(B2,'Contestant Points'!$A$2:$Q$32,17,FALSE)</f>
        <v>5</v>
      </c>
      <c r="E2">
        <f>VLOOKUP(B2,'Contestant Points'!$A$2:$R$32,18,FALSE)</f>
        <v>0</v>
      </c>
      <c r="F2">
        <f>VLOOKUP(B2,'Contestant Points'!$A$2:$AB$32,19,FALSE)</f>
        <v>0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VLOOKUP(B2,'Contestant Points'!$A$2:$Z$32,26,FALSE)</f>
        <v>0</v>
      </c>
      <c r="N2">
        <f>VLOOKUP(B2,'Contestant Points'!$A$2:$AA$32,27,FALSE)</f>
        <v>0</v>
      </c>
      <c r="O2">
        <f>SUM(D2:N2)</f>
        <v>5</v>
      </c>
      <c r="P2" t="str">
        <f>VLOOKUP(B2,'Contestant Points'!$A$2:$J$32,10,FALSE)</f>
        <v>4% of people have chosen this contestant</v>
      </c>
      <c r="Q2">
        <f>VLOOKUP(B2,'Contestant Points'!$A$2:$D$32,4,FALSE)</f>
        <v>26</v>
      </c>
      <c r="R2" t="str">
        <f>VLOOKUP(B2,'Contestant Points'!$A$2:$E$32,5,FALSE)</f>
        <v>Former Professional Basketball Player</v>
      </c>
      <c r="S2" t="str">
        <f>VLOOKUP(B2,'Contestant Points'!$A$2:$F$32,6,FALSE)</f>
        <v>6'</v>
      </c>
      <c r="T2" t="str">
        <f>VLOOKUP(B2,'Contestant Points'!$A$2:$G$32,7,FALSE)</f>
        <v>African American</v>
      </c>
    </row>
    <row r="3" spans="1:20" x14ac:dyDescent="0.3">
      <c r="A3" t="s">
        <v>34</v>
      </c>
      <c r="B3" t="s">
        <v>3</v>
      </c>
      <c r="C3" t="str">
        <f>VLOOKUP(B3,'Contestant Points'!$A$2:$B$32,2,FALSE)</f>
        <v>Eliminated</v>
      </c>
      <c r="D3">
        <f>VLOOKUP(B3,'Contestant Points'!$A$2:$Q$32,17,FALSE)</f>
        <v>35</v>
      </c>
      <c r="E3">
        <f>VLOOKUP(B3,'Contestant Points'!$A$2:$R$32,18,FALSE)</f>
        <v>15</v>
      </c>
      <c r="F3">
        <f>VLOOKUP(B3,'Contestant Points'!$A$2:$AB$32,19,FALSE)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>VLOOKUP(B3,'Contestant Points'!$A$2:$Z$32,26,FALSE)</f>
        <v>0</v>
      </c>
      <c r="N3">
        <f>VLOOKUP(B3,'Contestant Points'!$A$2:$AA$32,27,FALSE)</f>
        <v>0</v>
      </c>
      <c r="O3">
        <f t="shared" ref="O3:O64" si="0">SUM(D3:N3)</f>
        <v>180</v>
      </c>
      <c r="P3" t="str">
        <f>VLOOKUP(B3,'Contestant Points'!$A$2:$J$32,10,FALSE)</f>
        <v>2% of people have chosen this contestant</v>
      </c>
      <c r="Q3">
        <f>VLOOKUP(B3,'Contestant Points'!$A$2:$D$32,4,FALSE)</f>
        <v>32</v>
      </c>
      <c r="R3" t="str">
        <f>VLOOKUP(B3,'Contestant Points'!$A$2:$E$32,5,FALSE)</f>
        <v>Attorney</v>
      </c>
      <c r="S3" t="str">
        <f>VLOOKUP(B3,'Contestant Points'!$A$2:$F$32,6,FALSE)</f>
        <v>5'11"</v>
      </c>
      <c r="T3" t="str">
        <f>VLOOKUP(B3,'Contestant Points'!$A$2:$G$32,7,FALSE)</f>
        <v>Caucasian</v>
      </c>
    </row>
    <row r="4" spans="1:20" x14ac:dyDescent="0.3">
      <c r="A4" t="s">
        <v>34</v>
      </c>
      <c r="B4" t="s">
        <v>10</v>
      </c>
      <c r="C4" t="str">
        <f>VLOOKUP(B4,'Contestant Points'!$A$2:$B$32,2,FALSE)</f>
        <v>Eliminated</v>
      </c>
      <c r="D4">
        <f>VLOOKUP(B4,'Contestant Points'!$A$2:$Q$32,17,FALSE)</f>
        <v>30</v>
      </c>
      <c r="E4">
        <f>VLOOKUP(B4,'Contestant Points'!$A$2:$R$32,18,FALSE)</f>
        <v>25</v>
      </c>
      <c r="F4">
        <f>VLOOKUP(B4,'Contestant Points'!$A$2:$AB$32,19,FALSE)</f>
        <v>105</v>
      </c>
      <c r="G4">
        <f>VLOOKUP(B4,'Contestant Points'!$A$2:$T$32,20,FALSE)</f>
        <v>35</v>
      </c>
      <c r="H4">
        <f>VLOOKUP(B4,'Contestant Points'!$A$2:$U$32,21,FALSE)</f>
        <v>45</v>
      </c>
      <c r="I4">
        <f>VLOOKUP(B4,'Contestant Points'!$A$2:$V$32,22,FALSE)</f>
        <v>125</v>
      </c>
      <c r="J4">
        <f>VLOOKUP(B4,'Contestant Points'!$A$2:$W$32,23,FALSE)</f>
        <v>75</v>
      </c>
      <c r="K4">
        <f>VLOOKUP(B4,'Contestant Points'!$A$2:$X$32,24,FALSE)</f>
        <v>95</v>
      </c>
      <c r="L4">
        <f>VLOOKUP(B4,'Contestant Points'!$A$2:$Y$32,25,FALSE)</f>
        <v>160</v>
      </c>
      <c r="M4">
        <f>VLOOKUP(B4,'Contestant Points'!$A$2:$Z$32,26,FALSE)</f>
        <v>5</v>
      </c>
      <c r="N4">
        <f>VLOOKUP(B4,'Contestant Points'!$A$2:$AA$32,27,FALSE)</f>
        <v>0</v>
      </c>
      <c r="O4">
        <f t="shared" si="0"/>
        <v>700</v>
      </c>
      <c r="P4" t="str">
        <f>VLOOKUP(B4,'Contestant Points'!$A$2:$J$32,10,FALSE)</f>
        <v>7% of people have chosen this contestant</v>
      </c>
      <c r="Q4">
        <f>VLOOKUP(B4,'Contestant Points'!$A$2:$D$32,4,FALSE)</f>
        <v>29</v>
      </c>
      <c r="R4" t="str">
        <f>VLOOKUP(B4,'Contestant Points'!$A$2:$E$32,5,FALSE)</f>
        <v>Personal Trainer</v>
      </c>
      <c r="S4" t="str">
        <f>VLOOKUP(B4,'Contestant Points'!$A$2:$F$32,6,FALSE)</f>
        <v>6'2"</v>
      </c>
      <c r="T4" t="str">
        <f>VLOOKUP(B4,'Contestant Points'!$A$2:$G$32,7,FALSE)</f>
        <v>African American</v>
      </c>
    </row>
    <row r="5" spans="1:20" x14ac:dyDescent="0.3">
      <c r="A5" t="s">
        <v>34</v>
      </c>
      <c r="B5" t="s">
        <v>2</v>
      </c>
      <c r="C5" t="str">
        <f>VLOOKUP(B5,'Contestant Points'!$A$2:$B$32,2,FALSE)</f>
        <v>Eliminated</v>
      </c>
      <c r="D5">
        <f>VLOOKUP(B5,'Contestant Points'!$A$2:$Q$32,17,FALSE)</f>
        <v>30</v>
      </c>
      <c r="E5">
        <f>VLOOKUP(B5,'Contestant Points'!$A$2:$R$32,18,FALSE)</f>
        <v>10</v>
      </c>
      <c r="F5">
        <f>VLOOKUP(B5,'Contestant Points'!$A$2:$AB$32,19,FALSE)</f>
        <v>45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>VLOOKUP(B5,'Contestant Points'!$A$2:$Z$32,26,FALSE)</f>
        <v>0</v>
      </c>
      <c r="N5">
        <f>VLOOKUP(B5,'Contestant Points'!$A$2:$AA$32,27,FALSE)</f>
        <v>0</v>
      </c>
      <c r="O5">
        <f t="shared" si="0"/>
        <v>85</v>
      </c>
      <c r="P5" t="str">
        <f>VLOOKUP(B5,'Contestant Points'!$A$2:$J$32,10,FALSE)</f>
        <v>13% of people have chosen this contestant</v>
      </c>
      <c r="Q5">
        <f>VLOOKUP(B5,'Contestant Points'!$A$2:$D$32,4,FALSE)</f>
        <v>31</v>
      </c>
      <c r="R5" t="str">
        <f>VLOOKUP(B5,'Contestant Points'!$A$2:$E$32,5,FALSE)</f>
        <v>Senior Inventory Analyst</v>
      </c>
      <c r="S5" t="str">
        <f>VLOOKUP(B5,'Contestant Points'!$A$2:$F$32,6,FALSE)</f>
        <v>5'11"</v>
      </c>
      <c r="T5" t="str">
        <f>VLOOKUP(B5,'Contestant Points'!$A$2:$G$32,7,FALSE)</f>
        <v>African American</v>
      </c>
    </row>
    <row r="6" spans="1:20" x14ac:dyDescent="0.3">
      <c r="A6" t="s">
        <v>34</v>
      </c>
      <c r="B6" t="s">
        <v>11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85</v>
      </c>
      <c r="F6">
        <f>VLOOKUP(B6,'Contestant Points'!$A$2:$AB$32,19,FALSE)</f>
        <v>0</v>
      </c>
      <c r="G6">
        <f>VLOOKUP(B6,'Contestant Points'!$A$2:$T$32,20,FALSE)</f>
        <v>0</v>
      </c>
      <c r="H6">
        <f>VLOOKUP(B6,'Contestant Points'!$A$2:$U$32,21,FALSE)</f>
        <v>0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>VLOOKUP(B6,'Contestant Points'!$A$2:$Z$32,26,FALSE)</f>
        <v>5</v>
      </c>
      <c r="N6">
        <f>VLOOKUP(B6,'Contestant Points'!$A$2:$AA$32,27,FALSE)</f>
        <v>0</v>
      </c>
      <c r="O6">
        <f t="shared" si="0"/>
        <v>125</v>
      </c>
      <c r="P6" t="str">
        <f>VLOOKUP(B6,'Contestant Points'!$A$2:$J$32,10,FALSE)</f>
        <v>11% of people have chosen this contestant</v>
      </c>
      <c r="Q6">
        <f>VLOOKUP(B6,'Contestant Points'!$A$2:$D$32,4,FALSE)</f>
        <v>30</v>
      </c>
      <c r="R6" t="str">
        <f>VLOOKUP(B6,'Contestant Points'!$A$2:$E$32,5,FALSE)</f>
        <v>Executive Recruiter</v>
      </c>
      <c r="S6" t="str">
        <f>VLOOKUP(B6,'Contestant Points'!$A$2:$F$32,6,FALSE)</f>
        <v>6'4"</v>
      </c>
      <c r="T6" t="str">
        <f>VLOOKUP(B6,'Contestant Points'!$A$2:$G$32,7,FALSE)</f>
        <v>African American</v>
      </c>
    </row>
    <row r="7" spans="1:20" x14ac:dyDescent="0.3">
      <c r="A7" t="s">
        <v>35</v>
      </c>
      <c r="B7" t="s">
        <v>17</v>
      </c>
      <c r="C7" t="str">
        <f>VLOOKUP(B7,'Contestant Points'!$A$2:$B$32,2,FALSE)</f>
        <v>Eliminated</v>
      </c>
      <c r="D7">
        <f>VLOOKUP(B7,'Contestant Points'!$A$2:$Q$32,17,FALSE)</f>
        <v>0</v>
      </c>
      <c r="E7">
        <f>VLOOKUP(B7,'Contestant Points'!$A$2:$R$32,18,FALSE)</f>
        <v>0</v>
      </c>
      <c r="F7">
        <f>VLOOKUP(B7,'Contestant Points'!$A$2:$AB$32,19,FALSE)</f>
        <v>0</v>
      </c>
      <c r="G7">
        <f>VLOOKUP(B7,'Contestant Points'!$A$2:$T$32,20,FALSE)</f>
        <v>0</v>
      </c>
      <c r="H7">
        <f>VLOOKUP(B7,'Contestant Points'!$A$2:$U$32,21,FALSE)</f>
        <v>0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>
        <f>VLOOKUP(B7,'Contestant Points'!$A$2:$Z$32,26,FALSE)</f>
        <v>0</v>
      </c>
      <c r="N7">
        <f>VLOOKUP(B7,'Contestant Points'!$A$2:$AA$32,27,FALSE)</f>
        <v>0</v>
      </c>
      <c r="O7">
        <f t="shared" si="0"/>
        <v>0</v>
      </c>
      <c r="P7" t="str">
        <f>VLOOKUP(B7,'Contestant Points'!$A$2:$J$32,10,FALSE)</f>
        <v>4% of people have chosen this contestant</v>
      </c>
      <c r="Q7">
        <f>VLOOKUP(B7,'Contestant Points'!$A$2:$D$32,4,FALSE)</f>
        <v>29</v>
      </c>
      <c r="R7" t="str">
        <f>VLOOKUP(B7,'Contestant Points'!$A$2:$E$32,5,FALSE)</f>
        <v>Marine Veteran</v>
      </c>
      <c r="S7" t="str">
        <f>VLOOKUP(B7,'Contestant Points'!$A$2:$F$32,6,FALSE)</f>
        <v>6'</v>
      </c>
      <c r="T7" t="str">
        <f>VLOOKUP(B7,'Contestant Points'!$A$2:$G$32,7,FALSE)</f>
        <v>Asian</v>
      </c>
    </row>
    <row r="8" spans="1:20" x14ac:dyDescent="0.3">
      <c r="A8" t="s">
        <v>35</v>
      </c>
      <c r="B8" t="s">
        <v>10</v>
      </c>
      <c r="C8" t="str">
        <f>VLOOKUP(B8,'Contestant Points'!$A$2:$B$32,2,FALSE)</f>
        <v>Eliminated</v>
      </c>
      <c r="D8">
        <f>VLOOKUP(B8,'Contestant Points'!$A$2:$Q$32,17,FALSE)</f>
        <v>30</v>
      </c>
      <c r="E8">
        <f>VLOOKUP(B8,'Contestant Points'!$A$2:$R$32,18,FALSE)</f>
        <v>25</v>
      </c>
      <c r="F8">
        <f>VLOOKUP(B8,'Contestant Points'!$A$2:$AB$32,19,FALSE)</f>
        <v>105</v>
      </c>
      <c r="G8">
        <f>VLOOKUP(B8,'Contestant Points'!$A$2:$T$32,20,FALSE)</f>
        <v>35</v>
      </c>
      <c r="H8">
        <f>VLOOKUP(B8,'Contestant Points'!$A$2:$U$32,21,FALSE)</f>
        <v>45</v>
      </c>
      <c r="I8">
        <f>VLOOKUP(B8,'Contestant Points'!$A$2:$V$32,22,FALSE)</f>
        <v>125</v>
      </c>
      <c r="J8">
        <f>VLOOKUP(B8,'Contestant Points'!$A$2:$W$32,23,FALSE)</f>
        <v>75</v>
      </c>
      <c r="K8">
        <f>VLOOKUP(B8,'Contestant Points'!$A$2:$X$32,24,FALSE)</f>
        <v>95</v>
      </c>
      <c r="L8">
        <f>VLOOKUP(B8,'Contestant Points'!$A$2:$Y$32,25,FALSE)</f>
        <v>160</v>
      </c>
      <c r="M8">
        <f>VLOOKUP(B8,'Contestant Points'!$A$2:$Z$32,26,FALSE)</f>
        <v>5</v>
      </c>
      <c r="N8">
        <f>VLOOKUP(B8,'Contestant Points'!$A$2:$AA$32,27,FALSE)</f>
        <v>0</v>
      </c>
      <c r="O8">
        <f t="shared" si="0"/>
        <v>700</v>
      </c>
      <c r="P8" t="str">
        <f>VLOOKUP(B8,'Contestant Points'!$A$2:$J$32,10,FALSE)</f>
        <v>7% of people have chosen this contestant</v>
      </c>
      <c r="Q8">
        <f>VLOOKUP(B8,'Contestant Points'!$A$2:$D$32,4,FALSE)</f>
        <v>29</v>
      </c>
      <c r="R8" t="str">
        <f>VLOOKUP(B8,'Contestant Points'!$A$2:$E$32,5,FALSE)</f>
        <v>Personal Trainer</v>
      </c>
      <c r="S8" t="str">
        <f>VLOOKUP(B8,'Contestant Points'!$A$2:$F$32,6,FALSE)</f>
        <v>6'2"</v>
      </c>
      <c r="T8" t="str">
        <f>VLOOKUP(B8,'Contestant Points'!$A$2:$G$32,7,FALSE)</f>
        <v>African American</v>
      </c>
    </row>
    <row r="9" spans="1:20" x14ac:dyDescent="0.3">
      <c r="A9" t="s">
        <v>35</v>
      </c>
      <c r="B9" t="s">
        <v>20</v>
      </c>
      <c r="C9" t="str">
        <f>VLOOKUP(B9,'Contestant Points'!$A$2:$B$32,2,FALSE)</f>
        <v>Eliminated</v>
      </c>
      <c r="D9">
        <f>VLOOKUP(B9,'Contestant Points'!$A$2:$Q$32,17,FALSE)</f>
        <v>5</v>
      </c>
      <c r="E9">
        <f>VLOOKUP(B9,'Contestant Points'!$A$2:$R$32,18,FALSE)</f>
        <v>0</v>
      </c>
      <c r="F9">
        <f>VLOOKUP(B9,'Contestant Points'!$A$2:$AB$32,19,FALSE)</f>
        <v>0</v>
      </c>
      <c r="G9">
        <f>VLOOKUP(B9,'Contestant Points'!$A$2:$T$32,20,FALSE)</f>
        <v>0</v>
      </c>
      <c r="H9">
        <f>VLOOKUP(B9,'Contestant Points'!$A$2:$U$32,21,FALSE)</f>
        <v>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>VLOOKUP(B9,'Contestant Points'!$A$2:$Z$32,26,FALSE)</f>
        <v>0</v>
      </c>
      <c r="N9">
        <f>VLOOKUP(B9,'Contestant Points'!$A$2:$AA$32,27,FALSE)</f>
        <v>0</v>
      </c>
      <c r="O9">
        <f t="shared" si="0"/>
        <v>5</v>
      </c>
      <c r="P9" t="str">
        <f>VLOOKUP(B9,'Contestant Points'!$A$2:$J$32,10,FALSE)</f>
        <v>4% of people have chosen this contestant</v>
      </c>
      <c r="Q9">
        <f>VLOOKUP(B9,'Contestant Points'!$A$2:$D$32,4,FALSE)</f>
        <v>26</v>
      </c>
      <c r="R9" t="str">
        <f>VLOOKUP(B9,'Contestant Points'!$A$2:$E$32,5,FALSE)</f>
        <v>Former Professional Basketball Player</v>
      </c>
      <c r="S9" t="str">
        <f>VLOOKUP(B9,'Contestant Points'!$A$2:$F$32,6,FALSE)</f>
        <v>6'</v>
      </c>
      <c r="T9" t="str">
        <f>VLOOKUP(B9,'Contestant Points'!$A$2:$G$32,7,FALSE)</f>
        <v>African American</v>
      </c>
    </row>
    <row r="10" spans="1:20" x14ac:dyDescent="0.3">
      <c r="A10" t="s">
        <v>35</v>
      </c>
      <c r="B10" t="s">
        <v>9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10</v>
      </c>
      <c r="F10">
        <f>VLOOKUP(B10,'Contestant Points'!$A$2:$AB$32,19,FALSE)</f>
        <v>65</v>
      </c>
      <c r="G10">
        <f>VLOOKUP(B10,'Contestant Points'!$A$2:$T$32,20,FALSE)</f>
        <v>50</v>
      </c>
      <c r="H10">
        <f>VLOOKUP(B10,'Contestant Points'!$A$2:$U$32,21,FALSE)</f>
        <v>80</v>
      </c>
      <c r="I10">
        <f>VLOOKUP(B10,'Contestant Points'!$A$2:$V$32,22,FALSE)</f>
        <v>45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>VLOOKUP(B10,'Contestant Points'!$A$2:$Z$32,26,FALSE)</f>
        <v>0</v>
      </c>
      <c r="N10">
        <f>VLOOKUP(B10,'Contestant Points'!$A$2:$AA$32,27,FALSE)</f>
        <v>0</v>
      </c>
      <c r="O10">
        <f t="shared" si="0"/>
        <v>275</v>
      </c>
      <c r="P10" t="str">
        <f>VLOOKUP(B10,'Contestant Points'!$A$2:$J$32,10,FALSE)</f>
        <v>4% of people have chosen this contestant</v>
      </c>
      <c r="Q10">
        <f>VLOOKUP(B10,'Contestant Points'!$A$2:$D$32,4,FALSE)</f>
        <v>28</v>
      </c>
      <c r="R10" t="str">
        <f>VLOOKUP(B10,'Contestant Points'!$A$2:$E$32,5,FALSE)</f>
        <v>Sales Manager</v>
      </c>
      <c r="S10" t="str">
        <f>VLOOKUP(B10,'Contestant Points'!$A$2:$F$32,6,FALSE)</f>
        <v>6'3"</v>
      </c>
      <c r="T10" t="str">
        <f>VLOOKUP(B10,'Contestant Points'!$A$2:$G$32,7,FALSE)</f>
        <v>African American</v>
      </c>
    </row>
    <row r="11" spans="1:20" x14ac:dyDescent="0.3">
      <c r="A11" t="s">
        <v>35</v>
      </c>
      <c r="B11" t="s">
        <v>15</v>
      </c>
      <c r="C11" t="str">
        <f>VLOOKUP(B11,'Contestant Points'!$A$2:$B$32,2,FALSE)</f>
        <v>Eliminated</v>
      </c>
      <c r="D11">
        <f>VLOOKUP(B11,'Contestant Points'!$A$2:$Q$32,17,FALSE)</f>
        <v>35</v>
      </c>
      <c r="E11">
        <f>VLOOKUP(B11,'Contestant Points'!$A$2:$R$32,18,FALSE)</f>
        <v>15</v>
      </c>
      <c r="F11">
        <f>VLOOKUP(B11,'Contestant Points'!$A$2:$AB$32,19,FALSE)</f>
        <v>80</v>
      </c>
      <c r="G11">
        <f>VLOOKUP(B11,'Contestant Points'!$A$2:$T$32,20,FALSE)</f>
        <v>70</v>
      </c>
      <c r="H11">
        <f>VLOOKUP(B11,'Contestant Points'!$A$2:$U$32,21,FALSE)</f>
        <v>115</v>
      </c>
      <c r="I11">
        <f>VLOOKUP(B11,'Contestant Points'!$A$2:$V$32,22,FALSE)</f>
        <v>180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>
        <f>VLOOKUP(B11,'Contestant Points'!$A$2:$Z$32,26,FALSE)</f>
        <v>35</v>
      </c>
      <c r="N11">
        <f>VLOOKUP(B11,'Contestant Points'!$A$2:$AA$32,27,FALSE)</f>
        <v>0</v>
      </c>
      <c r="O11">
        <f t="shared" si="0"/>
        <v>530</v>
      </c>
      <c r="P11" t="str">
        <f>VLOOKUP(B11,'Contestant Points'!$A$2:$J$32,10,FALSE)</f>
        <v>7% of people have chosen this contestant</v>
      </c>
      <c r="Q11">
        <f>VLOOKUP(B11,'Contestant Points'!$A$2:$D$32,4,FALSE)</f>
        <v>35</v>
      </c>
      <c r="R11" t="str">
        <f>VLOOKUP(B11,'Contestant Points'!$A$2:$E$32,5,FALSE)</f>
        <v>Professional Wrestler</v>
      </c>
      <c r="S11" t="str">
        <f>VLOOKUP(B11,'Contestant Points'!$A$2:$F$32,6,FALSE)</f>
        <v>6'</v>
      </c>
      <c r="T11" t="str">
        <f>VLOOKUP(B11,'Contestant Points'!$A$2:$G$32,7,FALSE)</f>
        <v>African American</v>
      </c>
    </row>
    <row r="12" spans="1:20" x14ac:dyDescent="0.3">
      <c r="A12" t="s">
        <v>36</v>
      </c>
      <c r="B12" t="s">
        <v>8</v>
      </c>
      <c r="C12" t="str">
        <f>VLOOKUP(B12,'Contestant Points'!$A$2:$B$32,2,FALSE)</f>
        <v>Eliminated</v>
      </c>
      <c r="D12">
        <f>VLOOKUP(B12,'Contestant Points'!$A$2:$Q$32,17,FALSE)</f>
        <v>25</v>
      </c>
      <c r="E12">
        <f>VLOOKUP(B12,'Contestant Points'!$A$2:$R$32,18,FALSE)</f>
        <v>0</v>
      </c>
      <c r="F12">
        <f>VLOOKUP(B12,'Contestant Points'!$A$2:$AB$32,19,FALSE)</f>
        <v>110</v>
      </c>
      <c r="G12">
        <f>VLOOKUP(B12,'Contestant Points'!$A$2:$T$32,20,FALSE)</f>
        <v>20</v>
      </c>
      <c r="H12">
        <f>VLOOKUP(B12,'Contestant Points'!$A$2:$U$32,21,FALSE)</f>
        <v>35</v>
      </c>
      <c r="I12">
        <f>VLOOKUP(B12,'Contestant Points'!$A$2:$V$32,22,FALSE)</f>
        <v>0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>
        <f>VLOOKUP(B12,'Contestant Points'!$A$2:$Z$32,26,FALSE)</f>
        <v>5</v>
      </c>
      <c r="N12">
        <f>VLOOKUP(B12,'Contestant Points'!$A$2:$AA$32,27,FALSE)</f>
        <v>0</v>
      </c>
      <c r="O12">
        <f t="shared" si="0"/>
        <v>195</v>
      </c>
      <c r="P12" t="str">
        <f>VLOOKUP(B12,'Contestant Points'!$A$2:$J$32,10,FALSE)</f>
        <v>7% of people have chosen this contestant</v>
      </c>
      <c r="Q12">
        <f>VLOOKUP(B12,'Contestant Points'!$A$2:$D$32,4,FALSE)</f>
        <v>26</v>
      </c>
      <c r="R12" t="str">
        <f>VLOOKUP(B12,'Contestant Points'!$A$2:$E$32,5,FALSE)</f>
        <v>Education Software Manager</v>
      </c>
      <c r="S12" t="str">
        <f>VLOOKUP(B12,'Contestant Points'!$A$2:$F$32,6,FALSE)</f>
        <v>6'3"</v>
      </c>
      <c r="T12" t="str">
        <f>VLOOKUP(B12,'Contestant Points'!$A$2:$G$32,7,FALSE)</f>
        <v>African American</v>
      </c>
    </row>
    <row r="13" spans="1:20" x14ac:dyDescent="0.3">
      <c r="A13" t="s">
        <v>36</v>
      </c>
      <c r="B13" t="s">
        <v>22</v>
      </c>
      <c r="C13" t="str">
        <f>VLOOKUP(B13,'Contestant Points'!$A$2:$B$32,2,FALSE)</f>
        <v>Eliminated</v>
      </c>
      <c r="D13">
        <f>VLOOKUP(B13,'Contestant Points'!$A$2:$Q$32,17,FALSE)</f>
        <v>30</v>
      </c>
      <c r="E13">
        <f>VLOOKUP(B13,'Contestant Points'!$A$2:$R$32,18,FALSE)</f>
        <v>55</v>
      </c>
      <c r="F13">
        <f>VLOOKUP(B13,'Contestant Points'!$A$2:$AB$32,19,FALSE)</f>
        <v>55</v>
      </c>
      <c r="G13">
        <f>VLOOKUP(B13,'Contestant Points'!$A$2:$T$32,20,FALSE)</f>
        <v>165</v>
      </c>
      <c r="H13">
        <f>VLOOKUP(B13,'Contestant Points'!$A$2:$U$32,21,FALSE)</f>
        <v>10</v>
      </c>
      <c r="I13">
        <f>VLOOKUP(B13,'Contestant Points'!$A$2:$V$32,22,FALSE)</f>
        <v>100</v>
      </c>
      <c r="J13">
        <f>VLOOKUP(B13,'Contestant Points'!$A$2:$W$32,23,FALSE)</f>
        <v>90</v>
      </c>
      <c r="K13">
        <f>VLOOKUP(B13,'Contestant Points'!$A$2:$X$32,24,FALSE)</f>
        <v>95</v>
      </c>
      <c r="L13">
        <f>VLOOKUP(B13,'Contestant Points'!$A$2:$Y$32,25,FALSE)</f>
        <v>0</v>
      </c>
      <c r="M13">
        <f>VLOOKUP(B13,'Contestant Points'!$A$2:$Z$32,26,FALSE)</f>
        <v>70</v>
      </c>
      <c r="N13">
        <f>VLOOKUP(B13,'Contestant Points'!$A$2:$AA$32,27,FALSE)</f>
        <v>0</v>
      </c>
      <c r="O13">
        <f t="shared" si="0"/>
        <v>670</v>
      </c>
      <c r="P13" t="str">
        <f>VLOOKUP(B13,'Contestant Points'!$A$2:$J$32,10,FALSE)</f>
        <v>2% of people have chosen this contestant</v>
      </c>
      <c r="Q13">
        <f>VLOOKUP(B13,'Contestant Points'!$A$2:$D$32,4,FALSE)</f>
        <v>26</v>
      </c>
      <c r="R13" t="str">
        <f>VLOOKUP(B13,'Contestant Points'!$A$2:$E$32,5,FALSE)</f>
        <v>Startup Recruiter</v>
      </c>
      <c r="S13" t="str">
        <f>VLOOKUP(B13,'Contestant Points'!$A$2:$F$32,6,FALSE)</f>
        <v>6'2"</v>
      </c>
      <c r="T13" t="str">
        <f>VLOOKUP(B13,'Contestant Points'!$A$2:$G$32,7,FALSE)</f>
        <v>Caucasian</v>
      </c>
    </row>
    <row r="14" spans="1:20" x14ac:dyDescent="0.3">
      <c r="A14" t="s">
        <v>36</v>
      </c>
      <c r="B14" t="s">
        <v>17</v>
      </c>
      <c r="C14" t="str">
        <f>VLOOKUP(B14,'Contestant Points'!$A$2:$B$32,2,FALSE)</f>
        <v>Eliminated</v>
      </c>
      <c r="D14">
        <f>VLOOKUP(B14,'Contestant Points'!$A$2:$Q$32,17,FALSE)</f>
        <v>0</v>
      </c>
      <c r="E14">
        <f>VLOOKUP(B14,'Contestant Points'!$A$2:$R$32,18,FALSE)</f>
        <v>0</v>
      </c>
      <c r="F14">
        <f>VLOOKUP(B14,'Contestant Points'!$A$2:$AB$32,19,FALSE)</f>
        <v>0</v>
      </c>
      <c r="G14">
        <f>VLOOKUP(B14,'Contestant Points'!$A$2:$T$32,20,FALSE)</f>
        <v>0</v>
      </c>
      <c r="H14">
        <f>VLOOKUP(B14,'Contestant Points'!$A$2:$U$32,21,FALSE)</f>
        <v>0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>VLOOKUP(B14,'Contestant Points'!$A$2:$Z$32,26,FALSE)</f>
        <v>0</v>
      </c>
      <c r="N14">
        <f>VLOOKUP(B14,'Contestant Points'!$A$2:$AA$32,27,FALSE)</f>
        <v>0</v>
      </c>
      <c r="O14">
        <f t="shared" si="0"/>
        <v>0</v>
      </c>
      <c r="P14" t="str">
        <f>VLOOKUP(B14,'Contestant Points'!$A$2:$J$32,10,FALSE)</f>
        <v>4% of people have chosen this contestant</v>
      </c>
      <c r="Q14">
        <f>VLOOKUP(B14,'Contestant Points'!$A$2:$D$32,4,FALSE)</f>
        <v>29</v>
      </c>
      <c r="R14" t="str">
        <f>VLOOKUP(B14,'Contestant Points'!$A$2:$E$32,5,FALSE)</f>
        <v>Marine Veteran</v>
      </c>
      <c r="S14" t="str">
        <f>VLOOKUP(B14,'Contestant Points'!$A$2:$F$32,6,FALSE)</f>
        <v>6'</v>
      </c>
      <c r="T14" t="str">
        <f>VLOOKUP(B14,'Contestant Points'!$A$2:$G$32,7,FALSE)</f>
        <v>Asian</v>
      </c>
    </row>
    <row r="15" spans="1:20" x14ac:dyDescent="0.3">
      <c r="A15" t="s">
        <v>36</v>
      </c>
      <c r="B15" t="s">
        <v>11</v>
      </c>
      <c r="C15" t="str">
        <f>VLOOKUP(B15,'Contestant Points'!$A$2:$B$32,2,FALSE)</f>
        <v>Eliminated</v>
      </c>
      <c r="D15">
        <f>VLOOKUP(B15,'Contestant Points'!$A$2:$Q$32,17,FALSE)</f>
        <v>35</v>
      </c>
      <c r="E15">
        <f>VLOOKUP(B15,'Contestant Points'!$A$2:$R$32,18,FALSE)</f>
        <v>85</v>
      </c>
      <c r="F15">
        <f>VLOOKUP(B15,'Contestant Points'!$A$2:$AB$32,19,FALSE)</f>
        <v>0</v>
      </c>
      <c r="G15">
        <f>VLOOKUP(B15,'Contestant Points'!$A$2:$T$32,20,FALSE)</f>
        <v>0</v>
      </c>
      <c r="H15">
        <f>VLOOKUP(B15,'Contestant Points'!$A$2:$U$32,21,FALSE)</f>
        <v>0</v>
      </c>
      <c r="I15">
        <f>VLOOKUP(B15,'Contestant Points'!$A$2:$V$32,22,FALSE)</f>
        <v>0</v>
      </c>
      <c r="J15">
        <f>VLOOKUP(B15,'Contestant Points'!$A$2:$W$32,23,FALSE)</f>
        <v>0</v>
      </c>
      <c r="K15">
        <f>VLOOKUP(B15,'Contestant Points'!$A$2:$X$32,24,FALSE)</f>
        <v>0</v>
      </c>
      <c r="L15">
        <f>VLOOKUP(B15,'Contestant Points'!$A$2:$Y$32,25,FALSE)</f>
        <v>0</v>
      </c>
      <c r="M15">
        <f>VLOOKUP(B15,'Contestant Points'!$A$2:$Z$32,26,FALSE)</f>
        <v>5</v>
      </c>
      <c r="N15">
        <f>VLOOKUP(B15,'Contestant Points'!$A$2:$AA$32,27,FALSE)</f>
        <v>0</v>
      </c>
      <c r="O15">
        <f t="shared" si="0"/>
        <v>125</v>
      </c>
      <c r="P15" t="str">
        <f>VLOOKUP(B15,'Contestant Points'!$A$2:$J$32,10,FALSE)</f>
        <v>11% of people have chosen this contestant</v>
      </c>
      <c r="Q15">
        <f>VLOOKUP(B15,'Contestant Points'!$A$2:$D$32,4,FALSE)</f>
        <v>30</v>
      </c>
      <c r="R15" t="str">
        <f>VLOOKUP(B15,'Contestant Points'!$A$2:$E$32,5,FALSE)</f>
        <v>Executive Recruiter</v>
      </c>
      <c r="S15" t="str">
        <f>VLOOKUP(B15,'Contestant Points'!$A$2:$F$32,6,FALSE)</f>
        <v>6'4"</v>
      </c>
      <c r="T15" t="str">
        <f>VLOOKUP(B15,'Contestant Points'!$A$2:$G$32,7,FALSE)</f>
        <v>African American</v>
      </c>
    </row>
    <row r="16" spans="1:20" x14ac:dyDescent="0.3">
      <c r="A16" t="s">
        <v>36</v>
      </c>
      <c r="B16" t="s">
        <v>37</v>
      </c>
      <c r="C16" t="str">
        <f>VLOOKUP(B16,'Contestant Points'!$A$2:$B$32,2,FALSE)</f>
        <v>Eliminated</v>
      </c>
      <c r="D16">
        <f>VLOOKUP(B16,'Contestant Points'!$A$2:$Q$32,17,FALSE)</f>
        <v>25</v>
      </c>
      <c r="E16">
        <f>VLOOKUP(B16,'Contestant Points'!$A$2:$R$32,18,FALSE)</f>
        <v>10</v>
      </c>
      <c r="F16">
        <f>VLOOKUP(B16,'Contestant Points'!$A$2:$AB$32,19,FALSE)</f>
        <v>70</v>
      </c>
      <c r="G16">
        <f>VLOOKUP(B16,'Contestant Points'!$A$2:$T$32,20,FALSE)</f>
        <v>55</v>
      </c>
      <c r="H16">
        <f>VLOOKUP(B16,'Contestant Points'!$A$2:$U$32,21,FALSE)</f>
        <v>35</v>
      </c>
      <c r="I16">
        <f>VLOOKUP(B16,'Contestant Points'!$A$2:$V$32,22,FALSE)</f>
        <v>145</v>
      </c>
      <c r="J16">
        <f>VLOOKUP(B16,'Contestant Points'!$A$2:$W$32,23,FALSE)</f>
        <v>30</v>
      </c>
      <c r="K16">
        <f>VLOOKUP(B16,'Contestant Points'!$A$2:$X$32,24,FALSE)</f>
        <v>0</v>
      </c>
      <c r="L16">
        <f>VLOOKUP(B16,'Contestant Points'!$A$2:$Y$32,25,FALSE)</f>
        <v>0</v>
      </c>
      <c r="M16">
        <f>VLOOKUP(B16,'Contestant Points'!$A$2:$Z$32,26,FALSE)</f>
        <v>5</v>
      </c>
      <c r="N16">
        <f>VLOOKUP(B16,'Contestant Points'!$A$2:$AA$32,27,FALSE)</f>
        <v>0</v>
      </c>
      <c r="O16">
        <f t="shared" si="0"/>
        <v>375</v>
      </c>
      <c r="P16" t="str">
        <f>VLOOKUP(B16,'Contestant Points'!$A$2:$J$32,10,FALSE)</f>
        <v>0% of people have chosen this contestant</v>
      </c>
      <c r="Q16">
        <f>VLOOKUP(B16,'Contestant Points'!$A$2:$D$32,4,FALSE)</f>
        <v>27</v>
      </c>
      <c r="R16" t="str">
        <f>VLOOKUP(B16,'Contestant Points'!$A$2:$E$32,5,FALSE)</f>
        <v>Real Estate Agent</v>
      </c>
      <c r="S16" t="str">
        <f>VLOOKUP(B16,'Contestant Points'!$A$2:$F$32,6,FALSE)</f>
        <v>6'2"</v>
      </c>
      <c r="T16" t="str">
        <f>VLOOKUP(B16,'Contestant Points'!$A$2:$G$32,7,FALSE)</f>
        <v>Caucasian</v>
      </c>
    </row>
    <row r="17" spans="1:20" x14ac:dyDescent="0.3">
      <c r="A17" t="s">
        <v>38</v>
      </c>
      <c r="B17" t="s">
        <v>6</v>
      </c>
      <c r="C17" t="str">
        <f>VLOOKUP(B17,'Contestant Points'!$A$2:$B$32,2,FALSE)</f>
        <v>Winner</v>
      </c>
      <c r="D17">
        <f>VLOOKUP(B17,'Contestant Points'!$A$2:$Q$32,17,FALSE)</f>
        <v>50</v>
      </c>
      <c r="E17">
        <f>VLOOKUP(B17,'Contestant Points'!$A$2:$R$32,18,FALSE)</f>
        <v>10</v>
      </c>
      <c r="F17">
        <f>VLOOKUP(B17,'Contestant Points'!$A$2:$AB$32,19,FALSE)</f>
        <v>65</v>
      </c>
      <c r="G17">
        <f>VLOOKUP(B17,'Contestant Points'!$A$2:$T$32,20,FALSE)</f>
        <v>60</v>
      </c>
      <c r="H17">
        <f>VLOOKUP(B17,'Contestant Points'!$A$2:$U$32,21,FALSE)</f>
        <v>110</v>
      </c>
      <c r="I17">
        <f>VLOOKUP(B17,'Contestant Points'!$A$2:$V$32,22,FALSE)</f>
        <v>90</v>
      </c>
      <c r="J17">
        <f>VLOOKUP(B17,'Contestant Points'!$A$2:$W$32,23,FALSE)</f>
        <v>80</v>
      </c>
      <c r="K17">
        <f>VLOOKUP(B17,'Contestant Points'!$A$2:$X$32,24,FALSE)</f>
        <v>130</v>
      </c>
      <c r="L17">
        <f>VLOOKUP(B17,'Contestant Points'!$A$2:$Y$32,25,FALSE)</f>
        <v>60</v>
      </c>
      <c r="M17">
        <f>VLOOKUP(B17,'Contestant Points'!$A$2:$Z$32,26,FALSE)</f>
        <v>0</v>
      </c>
      <c r="N17">
        <f>VLOOKUP(B17,'Contestant Points'!$A$2:$AA$32,27,FALSE)</f>
        <v>410</v>
      </c>
      <c r="O17">
        <f t="shared" si="0"/>
        <v>1065</v>
      </c>
      <c r="P17" t="str">
        <f>VLOOKUP(B17,'Contestant Points'!$A$2:$J$32,10,FALSE)</f>
        <v>11% of people have chosen this contestant</v>
      </c>
      <c r="Q17">
        <f>VLOOKUP(B17,'Contestant Points'!$A$2:$D$32,4,FALSE)</f>
        <v>37</v>
      </c>
      <c r="R17" t="str">
        <f>VLOOKUP(B17,'Contestant Points'!$A$2:$E$32,5,FALSE)</f>
        <v>Chiropractor</v>
      </c>
      <c r="S17" t="str">
        <f>VLOOKUP(B17,'Contestant Points'!$A$2:$F$32,6,FALSE)</f>
        <v>6'2"</v>
      </c>
      <c r="T17" t="str">
        <f>VLOOKUP(B17,'Contestant Points'!$A$2:$G$32,7,FALSE)</f>
        <v>Caucasian</v>
      </c>
    </row>
    <row r="18" spans="1:20" x14ac:dyDescent="0.3">
      <c r="A18" t="s">
        <v>38</v>
      </c>
      <c r="B18" t="s">
        <v>4</v>
      </c>
      <c r="C18" t="str">
        <f>VLOOKUP(B18,'Contestant Points'!$A$2:$B$32,2,FALSE)</f>
        <v>Eliminated</v>
      </c>
      <c r="D18">
        <f>VLOOKUP(B18,'Contestant Points'!$A$2:$Q$32,17,FALSE)</f>
        <v>0</v>
      </c>
      <c r="E18">
        <f>VLOOKUP(B18,'Contestant Points'!$A$2:$R$32,18,FALSE)</f>
        <v>0</v>
      </c>
      <c r="F18">
        <f>VLOOKUP(B18,'Contestant Points'!$A$2:$AB$32,19,FALSE)</f>
        <v>0</v>
      </c>
      <c r="G18">
        <f>VLOOKUP(B18,'Contestant Points'!$A$2:$T$32,20,FALSE)</f>
        <v>0</v>
      </c>
      <c r="H18">
        <f>VLOOKUP(B18,'Contestant Points'!$A$2:$U$32,21,FALSE)</f>
        <v>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>VLOOKUP(B18,'Contestant Points'!$A$2:$Z$32,26,FALSE)</f>
        <v>0</v>
      </c>
      <c r="N18">
        <f>VLOOKUP(B18,'Contestant Points'!$A$2:$AA$32,27,FALSE)</f>
        <v>0</v>
      </c>
      <c r="O18">
        <f t="shared" si="0"/>
        <v>0</v>
      </c>
      <c r="P18" t="str">
        <f>VLOOKUP(B18,'Contestant Points'!$A$2:$J$32,10,FALSE)</f>
        <v>2% of people have chosen this contestant</v>
      </c>
      <c r="Q18">
        <f>VLOOKUP(B18,'Contestant Points'!$A$2:$D$32,4,FALSE)</f>
        <v>35</v>
      </c>
      <c r="R18" t="str">
        <f>VLOOKUP(B18,'Contestant Points'!$A$2:$E$32,5,FALSE)</f>
        <v>ER Physician</v>
      </c>
      <c r="S18" t="str">
        <f>VLOOKUP(B18,'Contestant Points'!$A$2:$F$32,6,FALSE)</f>
        <v>5'10"</v>
      </c>
      <c r="T18" t="str">
        <f>VLOOKUP(B18,'Contestant Points'!$A$2:$G$32,7,FALSE)</f>
        <v>Caucasian</v>
      </c>
    </row>
    <row r="19" spans="1:20" x14ac:dyDescent="0.3">
      <c r="A19" t="s">
        <v>38</v>
      </c>
      <c r="B19" t="s">
        <v>18</v>
      </c>
      <c r="C19" t="str">
        <f>VLOOKUP(B19,'Contestant Points'!$A$2:$B$32,2,FALSE)</f>
        <v>Eliminated</v>
      </c>
      <c r="D19">
        <f>VLOOKUP(B19,'Contestant Points'!$A$2:$Q$32,17,FALSE)</f>
        <v>25</v>
      </c>
      <c r="E19">
        <f>VLOOKUP(B19,'Contestant Points'!$A$2:$R$32,18,FALSE)</f>
        <v>10</v>
      </c>
      <c r="F19">
        <f>VLOOKUP(B19,'Contestant Points'!$A$2:$AB$32,19,FALSE)</f>
        <v>40</v>
      </c>
      <c r="G19">
        <f>VLOOKUP(B19,'Contestant Points'!$A$2:$T$32,20,FALSE)</f>
        <v>45</v>
      </c>
      <c r="H19">
        <f>VLOOKUP(B19,'Contestant Points'!$A$2:$U$32,21,FALSE)</f>
        <v>40</v>
      </c>
      <c r="I19">
        <f>VLOOKUP(B19,'Contestant Points'!$A$2:$V$32,22,FALSE)</f>
        <v>95</v>
      </c>
      <c r="J19">
        <f>VLOOKUP(B19,'Contestant Points'!$A$2:$W$32,23,FALSE)</f>
        <v>30</v>
      </c>
      <c r="K19">
        <f>VLOOKUP(B19,'Contestant Points'!$A$2:$X$32,24,FALSE)</f>
        <v>0</v>
      </c>
      <c r="L19">
        <f>VLOOKUP(B19,'Contestant Points'!$A$2:$Y$32,25,FALSE)</f>
        <v>0</v>
      </c>
      <c r="M19">
        <f>VLOOKUP(B19,'Contestant Points'!$A$2:$Z$32,26,FALSE)</f>
        <v>0</v>
      </c>
      <c r="N19">
        <f>VLOOKUP(B19,'Contestant Points'!$A$2:$AA$32,27,FALSE)</f>
        <v>0</v>
      </c>
      <c r="O19">
        <f t="shared" si="0"/>
        <v>285</v>
      </c>
      <c r="P19" t="str">
        <f>VLOOKUP(B19,'Contestant Points'!$A$2:$J$32,10,FALSE)</f>
        <v>2% of people have chosen this contestant</v>
      </c>
      <c r="Q19">
        <f>VLOOKUP(B19,'Contestant Points'!$A$2:$D$32,4,FALSE)</f>
        <v>32</v>
      </c>
      <c r="R19" t="str">
        <f>VLOOKUP(B19,'Contestant Points'!$A$2:$E$32,5,FALSE)</f>
        <v>Construction Sales Rep</v>
      </c>
      <c r="S19" t="str">
        <f>VLOOKUP(B19,'Contestant Points'!$A$2:$F$32,6,FALSE)</f>
        <v>6'3"</v>
      </c>
      <c r="T19" t="str">
        <f>VLOOKUP(B19,'Contestant Points'!$A$2:$G$32,7,FALSE)</f>
        <v>Caucasian</v>
      </c>
    </row>
    <row r="20" spans="1:20" x14ac:dyDescent="0.3">
      <c r="A20" t="s">
        <v>38</v>
      </c>
      <c r="B20" t="s">
        <v>32</v>
      </c>
      <c r="C20" t="str">
        <f>VLOOKUP(B20,'Contestant Points'!$A$2:$B$32,2,FALSE)</f>
        <v>Eliminated</v>
      </c>
      <c r="D20">
        <f>VLOOKUP(B20,'Contestant Points'!$A$2:$Q$32,17,FALSE)</f>
        <v>5</v>
      </c>
      <c r="E20">
        <f>VLOOKUP(B20,'Contestant Points'!$A$2:$R$32,18,FALSE)</f>
        <v>0</v>
      </c>
      <c r="F20">
        <f>VLOOKUP(B20,'Contestant Points'!$A$2:$AB$32,19,FALSE)</f>
        <v>0</v>
      </c>
      <c r="G20">
        <f>VLOOKUP(B20,'Contestant Points'!$A$2:$T$32,20,FALSE)</f>
        <v>0</v>
      </c>
      <c r="H20">
        <f>VLOOKUP(B20,'Contestant Points'!$A$2:$U$32,21,FALSE)</f>
        <v>0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>VLOOKUP(B20,'Contestant Points'!$A$2:$Z$32,26,FALSE)</f>
        <v>0</v>
      </c>
      <c r="N20">
        <f>VLOOKUP(B20,'Contestant Points'!$A$2:$AA$32,27,FALSE)</f>
        <v>0</v>
      </c>
      <c r="O20">
        <f t="shared" si="0"/>
        <v>5</v>
      </c>
      <c r="P20" t="str">
        <f>VLOOKUP(B20,'Contestant Points'!$A$2:$J$32,10,FALSE)</f>
        <v>0% of people have chosen this contestant</v>
      </c>
      <c r="Q20">
        <f>VLOOKUP(B20,'Contestant Points'!$A$2:$D$32,4,FALSE)</f>
        <v>30</v>
      </c>
      <c r="R20" t="str">
        <f>VLOOKUP(B20,'Contestant Points'!$A$2:$E$32,5,FALSE)</f>
        <v>Law Student</v>
      </c>
      <c r="S20" t="str">
        <f>VLOOKUP(B20,'Contestant Points'!$A$2:$F$32,6,FALSE)</f>
        <v>6'2"</v>
      </c>
      <c r="T20" t="str">
        <f>VLOOKUP(B20,'Contestant Points'!$A$2:$G$32,7,FALSE)</f>
        <v>Caucasian</v>
      </c>
    </row>
    <row r="21" spans="1:20" x14ac:dyDescent="0.3">
      <c r="A21" t="s">
        <v>38</v>
      </c>
      <c r="B21" t="s">
        <v>17</v>
      </c>
      <c r="C21" t="str">
        <f>VLOOKUP(B21,'Contestant Points'!$A$2:$B$32,2,FALSE)</f>
        <v>Eliminated</v>
      </c>
      <c r="D21">
        <f>VLOOKUP(B21,'Contestant Points'!$A$2:$Q$32,17,FALSE)</f>
        <v>0</v>
      </c>
      <c r="E21">
        <f>VLOOKUP(B21,'Contestant Points'!$A$2:$R$32,18,FALSE)</f>
        <v>0</v>
      </c>
      <c r="F21">
        <f>VLOOKUP(B21,'Contestant Points'!$A$2:$AB$32,19,FALSE)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>VLOOKUP(B21,'Contestant Points'!$A$2:$Z$32,26,FALSE)</f>
        <v>0</v>
      </c>
      <c r="N21">
        <f>VLOOKUP(B21,'Contestant Points'!$A$2:$AA$32,27,FALSE)</f>
        <v>0</v>
      </c>
      <c r="O21">
        <f t="shared" si="0"/>
        <v>0</v>
      </c>
      <c r="P21" t="str">
        <f>VLOOKUP(B21,'Contestant Points'!$A$2:$J$32,10,FALSE)</f>
        <v>4% of people have chosen this contestant</v>
      </c>
      <c r="Q21">
        <f>VLOOKUP(B21,'Contestant Points'!$A$2:$D$32,4,FALSE)</f>
        <v>29</v>
      </c>
      <c r="R21" t="str">
        <f>VLOOKUP(B21,'Contestant Points'!$A$2:$E$32,5,FALSE)</f>
        <v>Marine Veteran</v>
      </c>
      <c r="S21" t="str">
        <f>VLOOKUP(B21,'Contestant Points'!$A$2:$F$32,6,FALSE)</f>
        <v>6'</v>
      </c>
      <c r="T21" t="str">
        <f>VLOOKUP(B21,'Contestant Points'!$A$2:$G$32,7,FALSE)</f>
        <v>Asian</v>
      </c>
    </row>
    <row r="22" spans="1:20" x14ac:dyDescent="0.3">
      <c r="A22" t="s">
        <v>39</v>
      </c>
      <c r="B22" t="s">
        <v>8</v>
      </c>
      <c r="C22" t="str">
        <f>VLOOKUP(B22,'Contestant Points'!$A$2:$B$32,2,FALSE)</f>
        <v>Eliminated</v>
      </c>
      <c r="D22">
        <f>VLOOKUP(B22,'Contestant Points'!$A$2:$Q$32,17,FALSE)</f>
        <v>25</v>
      </c>
      <c r="E22">
        <f>VLOOKUP(B22,'Contestant Points'!$A$2:$R$32,18,FALSE)</f>
        <v>0</v>
      </c>
      <c r="F22">
        <f>VLOOKUP(B22,'Contestant Points'!$A$2:$AB$32,19,FALSE)</f>
        <v>110</v>
      </c>
      <c r="G22">
        <f>VLOOKUP(B22,'Contestant Points'!$A$2:$T$32,20,FALSE)</f>
        <v>20</v>
      </c>
      <c r="H22">
        <f>VLOOKUP(B22,'Contestant Points'!$A$2:$U$32,21,FALSE)</f>
        <v>35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>
        <f>VLOOKUP(B22,'Contestant Points'!$A$2:$Z$32,26,FALSE)</f>
        <v>5</v>
      </c>
      <c r="N22">
        <f>VLOOKUP(B22,'Contestant Points'!$A$2:$AA$32,27,FALSE)</f>
        <v>0</v>
      </c>
      <c r="O22">
        <f t="shared" si="0"/>
        <v>195</v>
      </c>
      <c r="P22" t="str">
        <f>VLOOKUP(B22,'Contestant Points'!$A$2:$J$32,10,FALSE)</f>
        <v>7% of people have chosen this contestant</v>
      </c>
      <c r="Q22">
        <f>VLOOKUP(B22,'Contestant Points'!$A$2:$D$32,4,FALSE)</f>
        <v>26</v>
      </c>
      <c r="R22" t="str">
        <f>VLOOKUP(B22,'Contestant Points'!$A$2:$E$32,5,FALSE)</f>
        <v>Education Software Manager</v>
      </c>
      <c r="S22" t="str">
        <f>VLOOKUP(B22,'Contestant Points'!$A$2:$F$32,6,FALSE)</f>
        <v>6'3"</v>
      </c>
      <c r="T22" t="str">
        <f>VLOOKUP(B22,'Contestant Points'!$A$2:$G$32,7,FALSE)</f>
        <v>African American</v>
      </c>
    </row>
    <row r="23" spans="1:20" x14ac:dyDescent="0.3">
      <c r="A23" t="s">
        <v>39</v>
      </c>
      <c r="B23" t="s">
        <v>11</v>
      </c>
      <c r="C23" t="str">
        <f>VLOOKUP(B23,'Contestant Points'!$A$2:$B$32,2,FALSE)</f>
        <v>Eliminated</v>
      </c>
      <c r="D23">
        <f>VLOOKUP(B23,'Contestant Points'!$A$2:$Q$32,17,FALSE)</f>
        <v>35</v>
      </c>
      <c r="E23">
        <f>VLOOKUP(B23,'Contestant Points'!$A$2:$R$32,18,FALSE)</f>
        <v>85</v>
      </c>
      <c r="F23">
        <f>VLOOKUP(B23,'Contestant Points'!$A$2:$AB$32,19,FALSE)</f>
        <v>0</v>
      </c>
      <c r="G23">
        <f>VLOOKUP(B23,'Contestant Points'!$A$2:$T$32,20,FALSE)</f>
        <v>0</v>
      </c>
      <c r="H23">
        <f>VLOOKUP(B23,'Contestant Points'!$A$2:$U$32,21,FALSE)</f>
        <v>0</v>
      </c>
      <c r="I23">
        <f>VLOOKUP(B23,'Contestant Points'!$A$2:$V$32,22,FALSE)</f>
        <v>0</v>
      </c>
      <c r="J23">
        <f>VLOOKUP(B23,'Contestant Points'!$A$2:$W$32,23,FALSE)</f>
        <v>0</v>
      </c>
      <c r="K23">
        <f>VLOOKUP(B23,'Contestant Points'!$A$2:$X$32,24,FALSE)</f>
        <v>0</v>
      </c>
      <c r="L23">
        <f>VLOOKUP(B23,'Contestant Points'!$A$2:$Y$32,25,FALSE)</f>
        <v>0</v>
      </c>
      <c r="M23">
        <f>VLOOKUP(B23,'Contestant Points'!$A$2:$Z$32,26,FALSE)</f>
        <v>5</v>
      </c>
      <c r="N23">
        <f>VLOOKUP(B23,'Contestant Points'!$A$2:$AA$32,27,FALSE)</f>
        <v>0</v>
      </c>
      <c r="O23">
        <f t="shared" si="0"/>
        <v>125</v>
      </c>
      <c r="P23" t="str">
        <f>VLOOKUP(B23,'Contestant Points'!$A$2:$J$32,10,FALSE)</f>
        <v>11% of people have chosen this contestant</v>
      </c>
      <c r="Q23">
        <f>VLOOKUP(B23,'Contestant Points'!$A$2:$D$32,4,FALSE)</f>
        <v>30</v>
      </c>
      <c r="R23" t="str">
        <f>VLOOKUP(B23,'Contestant Points'!$A$2:$E$32,5,FALSE)</f>
        <v>Executive Recruiter</v>
      </c>
      <c r="S23" t="str">
        <f>VLOOKUP(B23,'Contestant Points'!$A$2:$F$32,6,FALSE)</f>
        <v>6'4"</v>
      </c>
      <c r="T23" t="str">
        <f>VLOOKUP(B23,'Contestant Points'!$A$2:$G$32,7,FALSE)</f>
        <v>African American</v>
      </c>
    </row>
    <row r="24" spans="1:20" x14ac:dyDescent="0.3">
      <c r="A24" t="s">
        <v>39</v>
      </c>
      <c r="B24" t="s">
        <v>40</v>
      </c>
      <c r="C24" t="str">
        <f>VLOOKUP(B24,'Contestant Points'!$A$2:$B$32,2,FALSE)</f>
        <v>Eliminated</v>
      </c>
      <c r="D24">
        <f>VLOOKUP(B24,'Contestant Points'!$A$2:$Q$32,17,FALSE)</f>
        <v>25</v>
      </c>
      <c r="E24">
        <f>VLOOKUP(B24,'Contestant Points'!$A$2:$R$32,18,FALSE)</f>
        <v>10</v>
      </c>
      <c r="F24">
        <f>VLOOKUP(B24,'Contestant Points'!$A$2:$AB$32,19,FALSE)</f>
        <v>65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>
        <f>VLOOKUP(B24,'Contestant Points'!$A$2:$Z$32,26,FALSE)</f>
        <v>0</v>
      </c>
      <c r="N24">
        <f>VLOOKUP(B24,'Contestant Points'!$A$2:$AA$32,27,FALSE)</f>
        <v>0</v>
      </c>
      <c r="O24">
        <f t="shared" si="0"/>
        <v>100</v>
      </c>
      <c r="P24" t="str">
        <f>VLOOKUP(B24,'Contestant Points'!$A$2:$J$32,10,FALSE)</f>
        <v>0% of people have chosen this contestant</v>
      </c>
      <c r="Q24">
        <f>VLOOKUP(B24,'Contestant Points'!$A$2:$D$32,4,FALSE)</f>
        <v>27</v>
      </c>
      <c r="R24" t="str">
        <f>VLOOKUP(B24,'Contestant Points'!$A$2:$E$32,5,FALSE)</f>
        <v>Executive Assistant</v>
      </c>
      <c r="S24" t="str">
        <f>VLOOKUP(B24,'Contestant Points'!$A$2:$F$32,6,FALSE)</f>
        <v>6'</v>
      </c>
      <c r="T24" t="str">
        <f>VLOOKUP(B24,'Contestant Points'!$A$2:$G$32,7,FALSE)</f>
        <v>African American</v>
      </c>
    </row>
    <row r="25" spans="1:20" x14ac:dyDescent="0.3">
      <c r="A25" t="s">
        <v>39</v>
      </c>
      <c r="B25" t="s">
        <v>4</v>
      </c>
      <c r="C25" t="str">
        <f>VLOOKUP(B25,'Contestant Points'!$A$2:$B$32,2,FALSE)</f>
        <v>Eliminated</v>
      </c>
      <c r="D25">
        <f>VLOOKUP(B25,'Contestant Points'!$A$2:$Q$32,17,FALSE)</f>
        <v>0</v>
      </c>
      <c r="E25">
        <f>VLOOKUP(B25,'Contestant Points'!$A$2:$R$32,18,FALSE)</f>
        <v>0</v>
      </c>
      <c r="F25">
        <f>VLOOKUP(B25,'Contestant Points'!$A$2:$AB$32,19,FALSE)</f>
        <v>0</v>
      </c>
      <c r="G25">
        <f>VLOOKUP(B25,'Contestant Points'!$A$2:$T$32,20,FALSE)</f>
        <v>0</v>
      </c>
      <c r="H25">
        <f>VLOOKUP(B25,'Contestant Points'!$A$2:$U$32,21,FALSE)</f>
        <v>0</v>
      </c>
      <c r="I25">
        <f>VLOOKUP(B25,'Contestant Points'!$A$2:$V$32,22,FALSE)</f>
        <v>0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>
        <f>VLOOKUP(B25,'Contestant Points'!$A$2:$Z$32,26,FALSE)</f>
        <v>0</v>
      </c>
      <c r="N25">
        <f>VLOOKUP(B25,'Contestant Points'!$A$2:$AA$32,27,FALSE)</f>
        <v>0</v>
      </c>
      <c r="O25">
        <f t="shared" si="0"/>
        <v>0</v>
      </c>
      <c r="P25" t="str">
        <f>VLOOKUP(B25,'Contestant Points'!$A$2:$J$32,10,FALSE)</f>
        <v>2% of people have chosen this contestant</v>
      </c>
      <c r="Q25">
        <f>VLOOKUP(B25,'Contestant Points'!$A$2:$D$32,4,FALSE)</f>
        <v>35</v>
      </c>
      <c r="R25" t="str">
        <f>VLOOKUP(B25,'Contestant Points'!$A$2:$E$32,5,FALSE)</f>
        <v>ER Physician</v>
      </c>
      <c r="S25" t="str">
        <f>VLOOKUP(B25,'Contestant Points'!$A$2:$F$32,6,FALSE)</f>
        <v>5'10"</v>
      </c>
      <c r="T25" t="str">
        <f>VLOOKUP(B25,'Contestant Points'!$A$2:$G$32,7,FALSE)</f>
        <v>Caucasian</v>
      </c>
    </row>
    <row r="26" spans="1:20" x14ac:dyDescent="0.3">
      <c r="A26" t="s">
        <v>39</v>
      </c>
      <c r="B26" t="s">
        <v>32</v>
      </c>
      <c r="C26" t="str">
        <f>VLOOKUP(B26,'Contestant Points'!$A$2:$B$32,2,FALSE)</f>
        <v>Eliminated</v>
      </c>
      <c r="D26">
        <f>VLOOKUP(B26,'Contestant Points'!$A$2:$Q$32,17,FALSE)</f>
        <v>5</v>
      </c>
      <c r="E26">
        <f>VLOOKUP(B26,'Contestant Points'!$A$2:$R$32,18,FALSE)</f>
        <v>0</v>
      </c>
      <c r="F26">
        <f>VLOOKUP(B26,'Contestant Points'!$A$2:$AB$32,19,FALSE)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>
        <f>VLOOKUP(B26,'Contestant Points'!$A$2:$Z$32,26,FALSE)</f>
        <v>0</v>
      </c>
      <c r="N26">
        <f>VLOOKUP(B26,'Contestant Points'!$A$2:$AA$32,27,FALSE)</f>
        <v>0</v>
      </c>
      <c r="O26">
        <f t="shared" si="0"/>
        <v>5</v>
      </c>
      <c r="P26" t="str">
        <f>VLOOKUP(B26,'Contestant Points'!$A$2:$J$32,10,FALSE)</f>
        <v>0% of people have chosen this contestant</v>
      </c>
      <c r="Q26">
        <f>VLOOKUP(B26,'Contestant Points'!$A$2:$D$32,4,FALSE)</f>
        <v>30</v>
      </c>
      <c r="R26" t="str">
        <f>VLOOKUP(B26,'Contestant Points'!$A$2:$E$32,5,FALSE)</f>
        <v>Law Student</v>
      </c>
      <c r="S26" t="str">
        <f>VLOOKUP(B26,'Contestant Points'!$A$2:$F$32,6,FALSE)</f>
        <v>6'2"</v>
      </c>
      <c r="T26" t="str">
        <f>VLOOKUP(B26,'Contestant Points'!$A$2:$G$32,7,FALSE)</f>
        <v>Caucasian</v>
      </c>
    </row>
    <row r="27" spans="1:20" x14ac:dyDescent="0.3">
      <c r="A27" t="s">
        <v>41</v>
      </c>
      <c r="B27" t="s">
        <v>17</v>
      </c>
      <c r="C27" t="str">
        <f>VLOOKUP(B27,'Contestant Points'!$A$2:$B$32,2,FALSE)</f>
        <v>Eliminated</v>
      </c>
      <c r="D27">
        <f>VLOOKUP(B27,'Contestant Points'!$A$2:$Q$32,17,FALSE)</f>
        <v>0</v>
      </c>
      <c r="E27">
        <f>VLOOKUP(B27,'Contestant Points'!$A$2:$R$32,18,FALSE)</f>
        <v>0</v>
      </c>
      <c r="F27">
        <f>VLOOKUP(B27,'Contestant Points'!$A$2:$AB$32,19,FALSE)</f>
        <v>0</v>
      </c>
      <c r="G27">
        <f>VLOOKUP(B27,'Contestant Points'!$A$2:$T$32,20,FALSE)</f>
        <v>0</v>
      </c>
      <c r="H27">
        <f>VLOOKUP(B27,'Contestant Points'!$A$2:$U$32,21,FALSE)</f>
        <v>0</v>
      </c>
      <c r="I27">
        <f>VLOOKUP(B27,'Contestant Points'!$A$2:$V$32,22,FALSE)</f>
        <v>0</v>
      </c>
      <c r="J27">
        <f>VLOOKUP(B27,'Contestant Points'!$A$2:$W$32,23,FALSE)</f>
        <v>0</v>
      </c>
      <c r="K27">
        <f>VLOOKUP(B27,'Contestant Points'!$A$2:$X$32,24,FALSE)</f>
        <v>0</v>
      </c>
      <c r="L27">
        <f>VLOOKUP(B27,'Contestant Points'!$A$2:$Y$32,25,FALSE)</f>
        <v>0</v>
      </c>
      <c r="M27">
        <f>VLOOKUP(B27,'Contestant Points'!$A$2:$Z$32,26,FALSE)</f>
        <v>0</v>
      </c>
      <c r="N27">
        <f>VLOOKUP(B27,'Contestant Points'!$A$2:$AA$32,27,FALSE)</f>
        <v>0</v>
      </c>
      <c r="O27">
        <f t="shared" si="0"/>
        <v>0</v>
      </c>
      <c r="P27" t="str">
        <f>VLOOKUP(B27,'Contestant Points'!$A$2:$J$32,10,FALSE)</f>
        <v>4% of people have chosen this contestant</v>
      </c>
      <c r="Q27">
        <f>VLOOKUP(B27,'Contestant Points'!$A$2:$D$32,4,FALSE)</f>
        <v>29</v>
      </c>
      <c r="R27" t="str">
        <f>VLOOKUP(B27,'Contestant Points'!$A$2:$E$32,5,FALSE)</f>
        <v>Marine Veteran</v>
      </c>
      <c r="S27" t="str">
        <f>VLOOKUP(B27,'Contestant Points'!$A$2:$F$32,6,FALSE)</f>
        <v>6'</v>
      </c>
      <c r="T27" t="str">
        <f>VLOOKUP(B27,'Contestant Points'!$A$2:$G$32,7,FALSE)</f>
        <v>Asian</v>
      </c>
    </row>
    <row r="28" spans="1:20" x14ac:dyDescent="0.3">
      <c r="A28" t="s">
        <v>41</v>
      </c>
      <c r="B28" t="s">
        <v>6</v>
      </c>
      <c r="C28" t="str">
        <f>VLOOKUP(B28,'Contestant Points'!$A$2:$B$32,2,FALSE)</f>
        <v>Winner</v>
      </c>
      <c r="D28">
        <f>VLOOKUP(B28,'Contestant Points'!$A$2:$Q$32,17,FALSE)</f>
        <v>50</v>
      </c>
      <c r="E28">
        <f>VLOOKUP(B28,'Contestant Points'!$A$2:$R$32,18,FALSE)</f>
        <v>10</v>
      </c>
      <c r="F28">
        <f>VLOOKUP(B28,'Contestant Points'!$A$2:$AB$32,19,FALSE)</f>
        <v>65</v>
      </c>
      <c r="G28">
        <f>VLOOKUP(B28,'Contestant Points'!$A$2:$T$32,20,FALSE)</f>
        <v>60</v>
      </c>
      <c r="H28">
        <f>VLOOKUP(B28,'Contestant Points'!$A$2:$U$32,21,FALSE)</f>
        <v>110</v>
      </c>
      <c r="I28">
        <f>VLOOKUP(B28,'Contestant Points'!$A$2:$V$32,22,FALSE)</f>
        <v>90</v>
      </c>
      <c r="J28">
        <f>VLOOKUP(B28,'Contestant Points'!$A$2:$W$32,23,FALSE)</f>
        <v>80</v>
      </c>
      <c r="K28">
        <f>VLOOKUP(B28,'Contestant Points'!$A$2:$X$32,24,FALSE)</f>
        <v>130</v>
      </c>
      <c r="L28">
        <f>VLOOKUP(B28,'Contestant Points'!$A$2:$Y$32,25,FALSE)</f>
        <v>60</v>
      </c>
      <c r="M28">
        <f>VLOOKUP(B28,'Contestant Points'!$A$2:$Z$32,26,FALSE)</f>
        <v>0</v>
      </c>
      <c r="N28">
        <f>VLOOKUP(B28,'Contestant Points'!$A$2:$AA$32,27,FALSE)</f>
        <v>410</v>
      </c>
      <c r="O28">
        <f t="shared" si="0"/>
        <v>1065</v>
      </c>
      <c r="P28" t="str">
        <f>VLOOKUP(B28,'Contestant Points'!$A$2:$J$32,10,FALSE)</f>
        <v>11% of people have chosen this contestant</v>
      </c>
      <c r="Q28">
        <f>VLOOKUP(B28,'Contestant Points'!$A$2:$D$32,4,FALSE)</f>
        <v>37</v>
      </c>
      <c r="R28" t="str">
        <f>VLOOKUP(B28,'Contestant Points'!$A$2:$E$32,5,FALSE)</f>
        <v>Chiropractor</v>
      </c>
      <c r="S28" t="str">
        <f>VLOOKUP(B28,'Contestant Points'!$A$2:$F$32,6,FALSE)</f>
        <v>6'2"</v>
      </c>
      <c r="T28" t="str">
        <f>VLOOKUP(B28,'Contestant Points'!$A$2:$G$32,7,FALSE)</f>
        <v>Caucasian</v>
      </c>
    </row>
    <row r="29" spans="1:20" x14ac:dyDescent="0.3">
      <c r="A29" t="s">
        <v>41</v>
      </c>
      <c r="B29" t="s">
        <v>42</v>
      </c>
      <c r="C29" t="str">
        <f>VLOOKUP(B29,'Contestant Points'!$A$2:$B$32,2,FALSE)</f>
        <v>Eliminated</v>
      </c>
      <c r="D29">
        <f>VLOOKUP(B29,'Contestant Points'!$A$2:$Q$32,17,FALSE)</f>
        <v>30</v>
      </c>
      <c r="E29">
        <f>VLOOKUP(B29,'Contestant Points'!$A$2:$R$32,18,FALSE)</f>
        <v>0</v>
      </c>
      <c r="F29">
        <f>VLOOKUP(B29,'Contestant Points'!$A$2:$AB$32,19,FALSE)</f>
        <v>75</v>
      </c>
      <c r="G29">
        <f>VLOOKUP(B29,'Contestant Points'!$A$2:$T$32,20,FALSE)</f>
        <v>0</v>
      </c>
      <c r="H29">
        <f>VLOOKUP(B29,'Contestant Points'!$A$2:$U$32,21,FALSE)</f>
        <v>0</v>
      </c>
      <c r="I29">
        <f>VLOOKUP(B29,'Contestant Points'!$A$2:$V$32,22,FALSE)</f>
        <v>0</v>
      </c>
      <c r="J29">
        <f>VLOOKUP(B29,'Contestant Points'!$A$2:$W$32,23,FALSE)</f>
        <v>0</v>
      </c>
      <c r="K29">
        <f>VLOOKUP(B29,'Contestant Points'!$A$2:$X$32,24,FALSE)</f>
        <v>0</v>
      </c>
      <c r="L29">
        <f>VLOOKUP(B29,'Contestant Points'!$A$2:$Y$32,25,FALSE)</f>
        <v>0</v>
      </c>
      <c r="M29">
        <f>VLOOKUP(B29,'Contestant Points'!$A$2:$Z$32,26,FALSE)</f>
        <v>0</v>
      </c>
      <c r="N29">
        <f>VLOOKUP(B29,'Contestant Points'!$A$2:$AA$32,27,FALSE)</f>
        <v>0</v>
      </c>
      <c r="O29">
        <f t="shared" si="0"/>
        <v>105</v>
      </c>
      <c r="P29" t="str">
        <f>VLOOKUP(B29,'Contestant Points'!$A$2:$J$32,10,FALSE)</f>
        <v>0% of people have chosen this contestant</v>
      </c>
      <c r="Q29">
        <f>VLOOKUP(B29,'Contestant Points'!$A$2:$D$32,4,FALSE)</f>
        <v>30</v>
      </c>
      <c r="R29" t="str">
        <f>VLOOKUP(B29,'Contestant Points'!$A$2:$E$32,5,FALSE)</f>
        <v>Firefighter</v>
      </c>
      <c r="S29" t="str">
        <f>VLOOKUP(B29,'Contestant Points'!$A$2:$F$32,6,FALSE)</f>
        <v>6'2"</v>
      </c>
      <c r="T29" t="str">
        <f>VLOOKUP(B29,'Contestant Points'!$A$2:$G$32,7,FALSE)</f>
        <v>Caucasian</v>
      </c>
    </row>
    <row r="30" spans="1:20" x14ac:dyDescent="0.3">
      <c r="A30" t="s">
        <v>41</v>
      </c>
      <c r="B30" t="s">
        <v>3</v>
      </c>
      <c r="C30" t="str">
        <f>VLOOKUP(B30,'Contestant Points'!$A$2:$B$32,2,FALSE)</f>
        <v>Eliminated</v>
      </c>
      <c r="D30">
        <f>VLOOKUP(B30,'Contestant Points'!$A$2:$Q$32,17,FALSE)</f>
        <v>35</v>
      </c>
      <c r="E30">
        <f>VLOOKUP(B30,'Contestant Points'!$A$2:$R$32,18,FALSE)</f>
        <v>15</v>
      </c>
      <c r="F30">
        <f>VLOOKUP(B30,'Contestant Points'!$A$2:$AB$32,19,FALSE)</f>
        <v>70</v>
      </c>
      <c r="G30">
        <f>VLOOKUP(B30,'Contestant Points'!$A$2:$T$32,20,FALSE)</f>
        <v>25</v>
      </c>
      <c r="H30">
        <f>VLOOKUP(B30,'Contestant Points'!$A$2:$U$32,21,FALSE)</f>
        <v>35</v>
      </c>
      <c r="I30">
        <f>VLOOKUP(B30,'Contestant Points'!$A$2:$V$32,22,FALSE)</f>
        <v>0</v>
      </c>
      <c r="J30">
        <f>VLOOKUP(B30,'Contestant Points'!$A$2:$W$32,23,FALSE)</f>
        <v>0</v>
      </c>
      <c r="K30">
        <f>VLOOKUP(B30,'Contestant Points'!$A$2:$X$32,24,FALSE)</f>
        <v>0</v>
      </c>
      <c r="L30">
        <f>VLOOKUP(B30,'Contestant Points'!$A$2:$Y$32,25,FALSE)</f>
        <v>0</v>
      </c>
      <c r="M30">
        <f>VLOOKUP(B30,'Contestant Points'!$A$2:$Z$32,26,FALSE)</f>
        <v>0</v>
      </c>
      <c r="N30">
        <f>VLOOKUP(B30,'Contestant Points'!$A$2:$AA$32,27,FALSE)</f>
        <v>0</v>
      </c>
      <c r="O30">
        <f t="shared" si="0"/>
        <v>180</v>
      </c>
      <c r="P30" t="str">
        <f>VLOOKUP(B30,'Contestant Points'!$A$2:$J$32,10,FALSE)</f>
        <v>2% of people have chosen this contestant</v>
      </c>
      <c r="Q30">
        <f>VLOOKUP(B30,'Contestant Points'!$A$2:$D$32,4,FALSE)</f>
        <v>32</v>
      </c>
      <c r="R30" t="str">
        <f>VLOOKUP(B30,'Contestant Points'!$A$2:$E$32,5,FALSE)</f>
        <v>Attorney</v>
      </c>
      <c r="S30" t="str">
        <f>VLOOKUP(B30,'Contestant Points'!$A$2:$F$32,6,FALSE)</f>
        <v>5'11"</v>
      </c>
      <c r="T30" t="str">
        <f>VLOOKUP(B30,'Contestant Points'!$A$2:$G$32,7,FALSE)</f>
        <v>Caucasian</v>
      </c>
    </row>
    <row r="31" spans="1:20" x14ac:dyDescent="0.3">
      <c r="A31" t="s">
        <v>41</v>
      </c>
      <c r="B31" t="s">
        <v>9</v>
      </c>
      <c r="C31" t="str">
        <f>VLOOKUP(B31,'Contestant Points'!$A$2:$B$32,2,FALSE)</f>
        <v>Eliminated</v>
      </c>
      <c r="D31">
        <f>VLOOKUP(B31,'Contestant Points'!$A$2:$Q$32,17,FALSE)</f>
        <v>25</v>
      </c>
      <c r="E31">
        <f>VLOOKUP(B31,'Contestant Points'!$A$2:$R$32,18,FALSE)</f>
        <v>10</v>
      </c>
      <c r="F31">
        <f>VLOOKUP(B31,'Contestant Points'!$A$2:$AB$32,19,FALSE)</f>
        <v>65</v>
      </c>
      <c r="G31">
        <f>VLOOKUP(B31,'Contestant Points'!$A$2:$T$32,20,FALSE)</f>
        <v>50</v>
      </c>
      <c r="H31">
        <f>VLOOKUP(B31,'Contestant Points'!$A$2:$U$32,21,FALSE)</f>
        <v>80</v>
      </c>
      <c r="I31">
        <f>VLOOKUP(B31,'Contestant Points'!$A$2:$V$32,22,FALSE)</f>
        <v>45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>
        <f>VLOOKUP(B31,'Contestant Points'!$A$2:$Z$32,26,FALSE)</f>
        <v>0</v>
      </c>
      <c r="N31">
        <f>VLOOKUP(B31,'Contestant Points'!$A$2:$AA$32,27,FALSE)</f>
        <v>0</v>
      </c>
      <c r="O31">
        <f t="shared" si="0"/>
        <v>275</v>
      </c>
      <c r="P31" t="str">
        <f>VLOOKUP(B31,'Contestant Points'!$A$2:$J$32,10,FALSE)</f>
        <v>4% of people have chosen this contestant</v>
      </c>
      <c r="Q31">
        <f>VLOOKUP(B31,'Contestant Points'!$A$2:$D$32,4,FALSE)</f>
        <v>28</v>
      </c>
      <c r="R31" t="str">
        <f>VLOOKUP(B31,'Contestant Points'!$A$2:$E$32,5,FALSE)</f>
        <v>Sales Manager</v>
      </c>
      <c r="S31" t="str">
        <f>VLOOKUP(B31,'Contestant Points'!$A$2:$F$32,6,FALSE)</f>
        <v>6'3"</v>
      </c>
      <c r="T31" t="str">
        <f>VLOOKUP(B31,'Contestant Points'!$A$2:$G$32,7,FALSE)</f>
        <v>African American</v>
      </c>
    </row>
    <row r="32" spans="1:20" x14ac:dyDescent="0.3">
      <c r="A32" t="s">
        <v>43</v>
      </c>
      <c r="B32" t="s">
        <v>29</v>
      </c>
      <c r="C32" t="str">
        <f>VLOOKUP(B32,'Contestant Points'!$A$2:$B$32,2,FALSE)</f>
        <v>Eliminated</v>
      </c>
      <c r="D32">
        <f>VLOOKUP(B32,'Contestant Points'!$A$2:$Q$32,17,FALSE)</f>
        <v>35</v>
      </c>
      <c r="E32">
        <f>VLOOKUP(B32,'Contestant Points'!$A$2:$R$32,18,FALSE)</f>
        <v>55</v>
      </c>
      <c r="F32">
        <f>VLOOKUP(B32,'Contestant Points'!$A$2:$AB$32,19,FALSE)</f>
        <v>15</v>
      </c>
      <c r="G32">
        <f>VLOOKUP(B32,'Contestant Points'!$A$2:$T$32,20,FALSE)</f>
        <v>50</v>
      </c>
      <c r="H32">
        <f>VLOOKUP(B32,'Contestant Points'!$A$2:$U$32,21,FALSE)</f>
        <v>50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>
        <f>VLOOKUP(B32,'Contestant Points'!$A$2:$Z$32,26,FALSE)</f>
        <v>5</v>
      </c>
      <c r="N32">
        <f>VLOOKUP(B32,'Contestant Points'!$A$2:$AA$32,27,FALSE)</f>
        <v>0</v>
      </c>
      <c r="O32">
        <f t="shared" si="0"/>
        <v>210</v>
      </c>
      <c r="P32" t="str">
        <f>VLOOKUP(B32,'Contestant Points'!$A$2:$J$32,10,FALSE)</f>
        <v>2% of people have chosen this contestant</v>
      </c>
      <c r="Q32">
        <f>VLOOKUP(B32,'Contestant Points'!$A$2:$D$32,4,FALSE)</f>
        <v>28</v>
      </c>
      <c r="R32" t="str">
        <f>VLOOKUP(B32,'Contestant Points'!$A$2:$E$32,5,FALSE)</f>
        <v>Prosecuting Attorney</v>
      </c>
      <c r="S32" t="str">
        <f>VLOOKUP(B32,'Contestant Points'!$A$2:$F$32,6,FALSE)</f>
        <v>6'3"</v>
      </c>
      <c r="T32" t="str">
        <f>VLOOKUP(B32,'Contestant Points'!$A$2:$G$32,7,FALSE)</f>
        <v>African American</v>
      </c>
    </row>
    <row r="33" spans="1:20" x14ac:dyDescent="0.3">
      <c r="A33" t="s">
        <v>43</v>
      </c>
      <c r="B33" t="s">
        <v>18</v>
      </c>
      <c r="C33" t="str">
        <f>VLOOKUP(B33,'Contestant Points'!$A$2:$B$32,2,FALSE)</f>
        <v>Eliminated</v>
      </c>
      <c r="D33">
        <f>VLOOKUP(B33,'Contestant Points'!$A$2:$Q$32,17,FALSE)</f>
        <v>25</v>
      </c>
      <c r="E33">
        <f>VLOOKUP(B33,'Contestant Points'!$A$2:$R$32,18,FALSE)</f>
        <v>10</v>
      </c>
      <c r="F33">
        <f>VLOOKUP(B33,'Contestant Points'!$A$2:$AB$32,19,FALSE)</f>
        <v>40</v>
      </c>
      <c r="G33">
        <f>VLOOKUP(B33,'Contestant Points'!$A$2:$T$32,20,FALSE)</f>
        <v>45</v>
      </c>
      <c r="H33">
        <f>VLOOKUP(B33,'Contestant Points'!$A$2:$U$32,21,FALSE)</f>
        <v>40</v>
      </c>
      <c r="I33">
        <f>VLOOKUP(B33,'Contestant Points'!$A$2:$V$32,22,FALSE)</f>
        <v>95</v>
      </c>
      <c r="J33">
        <f>VLOOKUP(B33,'Contestant Points'!$A$2:$W$32,23,FALSE)</f>
        <v>30</v>
      </c>
      <c r="K33">
        <f>VLOOKUP(B33,'Contestant Points'!$A$2:$X$32,24,FALSE)</f>
        <v>0</v>
      </c>
      <c r="L33">
        <f>VLOOKUP(B33,'Contestant Points'!$A$2:$Y$32,25,FALSE)</f>
        <v>0</v>
      </c>
      <c r="M33">
        <f>VLOOKUP(B33,'Contestant Points'!$A$2:$Z$32,26,FALSE)</f>
        <v>0</v>
      </c>
      <c r="N33">
        <f>VLOOKUP(B33,'Contestant Points'!$A$2:$AA$32,27,FALSE)</f>
        <v>0</v>
      </c>
      <c r="O33">
        <f t="shared" si="0"/>
        <v>285</v>
      </c>
      <c r="P33" t="str">
        <f>VLOOKUP(B33,'Contestant Points'!$A$2:$J$32,10,FALSE)</f>
        <v>2% of people have chosen this contestant</v>
      </c>
      <c r="Q33">
        <f>VLOOKUP(B33,'Contestant Points'!$A$2:$D$32,4,FALSE)</f>
        <v>32</v>
      </c>
      <c r="R33" t="str">
        <f>VLOOKUP(B33,'Contestant Points'!$A$2:$E$32,5,FALSE)</f>
        <v>Construction Sales Rep</v>
      </c>
      <c r="S33" t="str">
        <f>VLOOKUP(B33,'Contestant Points'!$A$2:$F$32,6,FALSE)</f>
        <v>6'3"</v>
      </c>
      <c r="T33" t="str">
        <f>VLOOKUP(B33,'Contestant Points'!$A$2:$G$32,7,FALSE)</f>
        <v>Caucasian</v>
      </c>
    </row>
    <row r="34" spans="1:20" x14ac:dyDescent="0.3">
      <c r="A34" t="s">
        <v>43</v>
      </c>
      <c r="B34" t="s">
        <v>17</v>
      </c>
      <c r="C34" t="str">
        <f>VLOOKUP(B34,'Contestant Points'!$A$2:$B$32,2,FALSE)</f>
        <v>Eliminated</v>
      </c>
      <c r="D34">
        <f>VLOOKUP(B34,'Contestant Points'!$A$2:$Q$32,17,FALSE)</f>
        <v>0</v>
      </c>
      <c r="E34">
        <f>VLOOKUP(B34,'Contestant Points'!$A$2:$R$32,18,FALSE)</f>
        <v>0</v>
      </c>
      <c r="F34">
        <f>VLOOKUP(B34,'Contestant Points'!$A$2:$AB$32,19,FALSE)</f>
        <v>0</v>
      </c>
      <c r="G34">
        <f>VLOOKUP(B34,'Contestant Points'!$A$2:$T$32,20,FALSE)</f>
        <v>0</v>
      </c>
      <c r="H34">
        <f>VLOOKUP(B34,'Contestant Points'!$A$2:$U$32,21,FALSE)</f>
        <v>0</v>
      </c>
      <c r="I34">
        <f>VLOOKUP(B34,'Contestant Points'!$A$2:$V$32,22,FALSE)</f>
        <v>0</v>
      </c>
      <c r="J34">
        <f>VLOOKUP(B34,'Contestant Points'!$A$2:$W$32,23,FALSE)</f>
        <v>0</v>
      </c>
      <c r="K34">
        <f>VLOOKUP(B34,'Contestant Points'!$A$2:$X$32,24,FALSE)</f>
        <v>0</v>
      </c>
      <c r="L34">
        <f>VLOOKUP(B34,'Contestant Points'!$A$2:$Y$32,25,FALSE)</f>
        <v>0</v>
      </c>
      <c r="M34">
        <f>VLOOKUP(B34,'Contestant Points'!$A$2:$Z$32,26,FALSE)</f>
        <v>0</v>
      </c>
      <c r="N34">
        <f>VLOOKUP(B34,'Contestant Points'!$A$2:$AA$32,27,FALSE)</f>
        <v>0</v>
      </c>
      <c r="O34">
        <f t="shared" si="0"/>
        <v>0</v>
      </c>
      <c r="P34" t="str">
        <f>VLOOKUP(B34,'Contestant Points'!$A$2:$J$32,10,FALSE)</f>
        <v>4% of people have chosen this contestant</v>
      </c>
      <c r="Q34">
        <f>VLOOKUP(B34,'Contestant Points'!$A$2:$D$32,4,FALSE)</f>
        <v>29</v>
      </c>
      <c r="R34" t="str">
        <f>VLOOKUP(B34,'Contestant Points'!$A$2:$E$32,5,FALSE)</f>
        <v>Marine Veteran</v>
      </c>
      <c r="S34" t="str">
        <f>VLOOKUP(B34,'Contestant Points'!$A$2:$F$32,6,FALSE)</f>
        <v>6'</v>
      </c>
      <c r="T34" t="str">
        <f>VLOOKUP(B34,'Contestant Points'!$A$2:$G$32,7,FALSE)</f>
        <v>Asian</v>
      </c>
    </row>
    <row r="35" spans="1:20" x14ac:dyDescent="0.3">
      <c r="A35" t="s">
        <v>43</v>
      </c>
      <c r="B35" t="s">
        <v>11</v>
      </c>
      <c r="C35" t="str">
        <f>VLOOKUP(B35,'Contestant Points'!$A$2:$B$32,2,FALSE)</f>
        <v>Eliminated</v>
      </c>
      <c r="D35">
        <f>VLOOKUP(B35,'Contestant Points'!$A$2:$Q$32,17,FALSE)</f>
        <v>35</v>
      </c>
      <c r="E35">
        <f>VLOOKUP(B35,'Contestant Points'!$A$2:$R$32,18,FALSE)</f>
        <v>85</v>
      </c>
      <c r="F35">
        <f>VLOOKUP(B35,'Contestant Points'!$A$2:$AB$32,19,FALSE)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>
        <f>VLOOKUP(B35,'Contestant Points'!$A$2:$Z$32,26,FALSE)</f>
        <v>5</v>
      </c>
      <c r="N35">
        <f>VLOOKUP(B35,'Contestant Points'!$A$2:$AA$32,27,FALSE)</f>
        <v>0</v>
      </c>
      <c r="O35">
        <f t="shared" si="0"/>
        <v>125</v>
      </c>
      <c r="P35" t="str">
        <f>VLOOKUP(B35,'Contestant Points'!$A$2:$J$32,10,FALSE)</f>
        <v>11% of people have chosen this contestant</v>
      </c>
      <c r="Q35">
        <f>VLOOKUP(B35,'Contestant Points'!$A$2:$D$32,4,FALSE)</f>
        <v>30</v>
      </c>
      <c r="R35" t="str">
        <f>VLOOKUP(B35,'Contestant Points'!$A$2:$E$32,5,FALSE)</f>
        <v>Executive Recruiter</v>
      </c>
      <c r="S35" t="str">
        <f>VLOOKUP(B35,'Contestant Points'!$A$2:$F$32,6,FALSE)</f>
        <v>6'4"</v>
      </c>
      <c r="T35" t="str">
        <f>VLOOKUP(B35,'Contestant Points'!$A$2:$G$32,7,FALSE)</f>
        <v>African American</v>
      </c>
    </row>
    <row r="36" spans="1:20" x14ac:dyDescent="0.3">
      <c r="A36" t="s">
        <v>43</v>
      </c>
      <c r="B36" t="s">
        <v>4</v>
      </c>
      <c r="C36" t="str">
        <f>VLOOKUP(B36,'Contestant Points'!$A$2:$B$32,2,FALSE)</f>
        <v>Eliminated</v>
      </c>
      <c r="D36">
        <f>VLOOKUP(B36,'Contestant Points'!$A$2:$Q$32,17,FALSE)</f>
        <v>0</v>
      </c>
      <c r="E36">
        <f>VLOOKUP(B36,'Contestant Points'!$A$2:$R$32,18,FALSE)</f>
        <v>0</v>
      </c>
      <c r="F36">
        <f>VLOOKUP(B36,'Contestant Points'!$A$2:$AB$32,19,FALSE)</f>
        <v>0</v>
      </c>
      <c r="G36">
        <f>VLOOKUP(B36,'Contestant Points'!$A$2:$T$32,20,FALSE)</f>
        <v>0</v>
      </c>
      <c r="H36">
        <f>VLOOKUP(B36,'Contestant Points'!$A$2:$U$32,21,FALSE)</f>
        <v>0</v>
      </c>
      <c r="I36">
        <f>VLOOKUP(B36,'Contestant Points'!$A$2:$V$32,22,FALSE)</f>
        <v>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>
        <f>VLOOKUP(B36,'Contestant Points'!$A$2:$Z$32,26,FALSE)</f>
        <v>0</v>
      </c>
      <c r="N36">
        <f>VLOOKUP(B36,'Contestant Points'!$A$2:$AA$32,27,FALSE)</f>
        <v>0</v>
      </c>
      <c r="O36">
        <f t="shared" si="0"/>
        <v>0</v>
      </c>
      <c r="P36" t="str">
        <f>VLOOKUP(B36,'Contestant Points'!$A$2:$J$32,10,FALSE)</f>
        <v>2% of people have chosen this contestant</v>
      </c>
      <c r="Q36">
        <f>VLOOKUP(B36,'Contestant Points'!$A$2:$D$32,4,FALSE)</f>
        <v>35</v>
      </c>
      <c r="R36" t="str">
        <f>VLOOKUP(B36,'Contestant Points'!$A$2:$E$32,5,FALSE)</f>
        <v>ER Physician</v>
      </c>
      <c r="S36" t="str">
        <f>VLOOKUP(B36,'Contestant Points'!$A$2:$F$32,6,FALSE)</f>
        <v>5'10"</v>
      </c>
      <c r="T36" t="str">
        <f>VLOOKUP(B36,'Contestant Points'!$A$2:$G$32,7,FALSE)</f>
        <v>Caucasian</v>
      </c>
    </row>
    <row r="37" spans="1:20" x14ac:dyDescent="0.3">
      <c r="A37" t="s">
        <v>44</v>
      </c>
      <c r="B37" t="s">
        <v>20</v>
      </c>
      <c r="C37" t="str">
        <f>VLOOKUP(B37,'Contestant Points'!$A$2:$B$32,2,FALSE)</f>
        <v>Eliminated</v>
      </c>
      <c r="D37">
        <f>VLOOKUP(B37,'Contestant Points'!$A$2:$Q$32,17,FALSE)</f>
        <v>5</v>
      </c>
      <c r="E37">
        <f>VLOOKUP(B37,'Contestant Points'!$A$2:$R$32,18,FALSE)</f>
        <v>0</v>
      </c>
      <c r="F37">
        <f>VLOOKUP(B37,'Contestant Points'!$A$2:$AB$32,19,FALSE)</f>
        <v>0</v>
      </c>
      <c r="G37">
        <f>VLOOKUP(B37,'Contestant Points'!$A$2:$T$32,20,FALSE)</f>
        <v>0</v>
      </c>
      <c r="H37">
        <f>VLOOKUP(B37,'Contestant Points'!$A$2:$U$32,21,FALSE)</f>
        <v>0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>
        <f>VLOOKUP(B37,'Contestant Points'!$A$2:$Z$32,26,FALSE)</f>
        <v>0</v>
      </c>
      <c r="N37">
        <f>VLOOKUP(B37,'Contestant Points'!$A$2:$AA$32,27,FALSE)</f>
        <v>0</v>
      </c>
      <c r="O37">
        <f t="shared" si="0"/>
        <v>5</v>
      </c>
      <c r="P37" t="str">
        <f>VLOOKUP(B37,'Contestant Points'!$A$2:$J$32,10,FALSE)</f>
        <v>4% of people have chosen this contestant</v>
      </c>
      <c r="Q37">
        <f>VLOOKUP(B37,'Contestant Points'!$A$2:$D$32,4,FALSE)</f>
        <v>26</v>
      </c>
      <c r="R37" t="str">
        <f>VLOOKUP(B37,'Contestant Points'!$A$2:$E$32,5,FALSE)</f>
        <v>Former Professional Basketball Player</v>
      </c>
      <c r="S37" t="str">
        <f>VLOOKUP(B37,'Contestant Points'!$A$2:$F$32,6,FALSE)</f>
        <v>6'</v>
      </c>
      <c r="T37" t="str">
        <f>VLOOKUP(B37,'Contestant Points'!$A$2:$G$32,7,FALSE)</f>
        <v>African American</v>
      </c>
    </row>
    <row r="38" spans="1:20" x14ac:dyDescent="0.3">
      <c r="A38" t="s">
        <v>44</v>
      </c>
      <c r="B38" t="s">
        <v>2</v>
      </c>
      <c r="C38" t="str">
        <f>VLOOKUP(B38,'Contestant Points'!$A$2:$B$32,2,FALSE)</f>
        <v>Eliminated</v>
      </c>
      <c r="D38">
        <f>VLOOKUP(B38,'Contestant Points'!$A$2:$Q$32,17,FALSE)</f>
        <v>30</v>
      </c>
      <c r="E38">
        <f>VLOOKUP(B38,'Contestant Points'!$A$2:$R$32,18,FALSE)</f>
        <v>10</v>
      </c>
      <c r="F38">
        <f>VLOOKUP(B38,'Contestant Points'!$A$2:$AB$32,19,FALSE)</f>
        <v>45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>
        <f>VLOOKUP(B38,'Contestant Points'!$A$2:$Z$32,26,FALSE)</f>
        <v>0</v>
      </c>
      <c r="N38">
        <f>VLOOKUP(B38,'Contestant Points'!$A$2:$AA$32,27,FALSE)</f>
        <v>0</v>
      </c>
      <c r="O38">
        <f t="shared" si="0"/>
        <v>85</v>
      </c>
      <c r="P38" t="str">
        <f>VLOOKUP(B38,'Contestant Points'!$A$2:$J$32,10,FALSE)</f>
        <v>13% of people have chosen this contestant</v>
      </c>
      <c r="Q38">
        <f>VLOOKUP(B38,'Contestant Points'!$A$2:$D$32,4,FALSE)</f>
        <v>31</v>
      </c>
      <c r="R38" t="str">
        <f>VLOOKUP(B38,'Contestant Points'!$A$2:$E$32,5,FALSE)</f>
        <v>Senior Inventory Analyst</v>
      </c>
      <c r="S38" t="str">
        <f>VLOOKUP(B38,'Contestant Points'!$A$2:$F$32,6,FALSE)</f>
        <v>5'11"</v>
      </c>
      <c r="T38" t="str">
        <f>VLOOKUP(B38,'Contestant Points'!$A$2:$G$32,7,FALSE)</f>
        <v>African American</v>
      </c>
    </row>
    <row r="39" spans="1:20" x14ac:dyDescent="0.3">
      <c r="A39" t="s">
        <v>44</v>
      </c>
      <c r="B39" t="s">
        <v>14</v>
      </c>
      <c r="C39" t="str">
        <f>VLOOKUP(B39,'Contestant Points'!$A$2:$B$32,2,FALSE)</f>
        <v>Eliminated</v>
      </c>
      <c r="D39">
        <f>VLOOKUP(B39,'Contestant Points'!$A$2:$Q$32,17,FALSE)</f>
        <v>30</v>
      </c>
      <c r="E39">
        <f>VLOOKUP(B39,'Contestant Points'!$A$2:$R$32,18,FALSE)</f>
        <v>75</v>
      </c>
      <c r="F39">
        <f>VLOOKUP(B39,'Contestant Points'!$A$2:$AB$32,19,FALSE)</f>
        <v>40</v>
      </c>
      <c r="G39">
        <f>VLOOKUP(B39,'Contestant Points'!$A$2:$T$32,20,FALSE)</f>
        <v>65</v>
      </c>
      <c r="H39">
        <f>VLOOKUP(B39,'Contestant Points'!$A$2:$U$32,21,FALSE)</f>
        <v>50</v>
      </c>
      <c r="I39">
        <f>VLOOKUP(B39,'Contestant Points'!$A$2:$V$32,22,FALSE)</f>
        <v>115</v>
      </c>
      <c r="J39">
        <f>VLOOKUP(B39,'Contestant Points'!$A$2:$W$32,23,FALSE)</f>
        <v>90</v>
      </c>
      <c r="K39">
        <f>VLOOKUP(B39,'Contestant Points'!$A$2:$X$32,24,FALSE)</f>
        <v>95</v>
      </c>
      <c r="L39">
        <f>VLOOKUP(B39,'Contestant Points'!$A$2:$Y$32,25,FALSE)</f>
        <v>70</v>
      </c>
      <c r="M39">
        <f>VLOOKUP(B39,'Contestant Points'!$A$2:$Z$32,26,FALSE)</f>
        <v>0</v>
      </c>
      <c r="N39">
        <f>VLOOKUP(B39,'Contestant Points'!$A$2:$AA$32,27,FALSE)</f>
        <v>265</v>
      </c>
      <c r="O39">
        <f t="shared" si="0"/>
        <v>895</v>
      </c>
      <c r="P39" t="str">
        <f>VLOOKUP(B39,'Contestant Points'!$A$2:$J$32,10,FALSE)</f>
        <v>9% of people have chosen this contestant</v>
      </c>
      <c r="Q39">
        <f>VLOOKUP(B39,'Contestant Points'!$A$2:$D$32,4,FALSE)</f>
        <v>31</v>
      </c>
      <c r="R39" t="str">
        <f>VLOOKUP(B39,'Contestant Points'!$A$2:$E$32,5,FALSE)</f>
        <v>Business Owner</v>
      </c>
      <c r="S39" t="str">
        <f>VLOOKUP(B39,'Contestant Points'!$A$2:$F$32,6,FALSE)</f>
        <v>6'3"</v>
      </c>
      <c r="T39" t="str">
        <f>VLOOKUP(B39,'Contestant Points'!$A$2:$G$32,7,FALSE)</f>
        <v>Caucasian</v>
      </c>
    </row>
    <row r="40" spans="1:20" x14ac:dyDescent="0.3">
      <c r="A40" t="s">
        <v>44</v>
      </c>
      <c r="B40" t="s">
        <v>6</v>
      </c>
      <c r="C40" t="str">
        <f>VLOOKUP(B40,'Contestant Points'!$A$2:$B$32,2,FALSE)</f>
        <v>Winner</v>
      </c>
      <c r="D40">
        <f>VLOOKUP(B40,'Contestant Points'!$A$2:$Q$32,17,FALSE)</f>
        <v>50</v>
      </c>
      <c r="E40">
        <f>VLOOKUP(B40,'Contestant Points'!$A$2:$R$32,18,FALSE)</f>
        <v>10</v>
      </c>
      <c r="F40">
        <f>VLOOKUP(B40,'Contestant Points'!$A$2:$AB$32,19,FALSE)</f>
        <v>65</v>
      </c>
      <c r="G40">
        <f>VLOOKUP(B40,'Contestant Points'!$A$2:$T$32,20,FALSE)</f>
        <v>60</v>
      </c>
      <c r="H40">
        <f>VLOOKUP(B40,'Contestant Points'!$A$2:$U$32,21,FALSE)</f>
        <v>110</v>
      </c>
      <c r="I40">
        <f>VLOOKUP(B40,'Contestant Points'!$A$2:$V$32,22,FALSE)</f>
        <v>90</v>
      </c>
      <c r="J40">
        <f>VLOOKUP(B40,'Contestant Points'!$A$2:$W$32,23,FALSE)</f>
        <v>80</v>
      </c>
      <c r="K40">
        <f>VLOOKUP(B40,'Contestant Points'!$A$2:$X$32,24,FALSE)</f>
        <v>130</v>
      </c>
      <c r="L40">
        <f>VLOOKUP(B40,'Contestant Points'!$A$2:$Y$32,25,FALSE)</f>
        <v>60</v>
      </c>
      <c r="M40">
        <f>VLOOKUP(B40,'Contestant Points'!$A$2:$Z$32,26,FALSE)</f>
        <v>0</v>
      </c>
      <c r="N40">
        <f>VLOOKUP(B40,'Contestant Points'!$A$2:$AA$32,27,FALSE)</f>
        <v>410</v>
      </c>
      <c r="O40">
        <f t="shared" si="0"/>
        <v>1065</v>
      </c>
      <c r="P40" t="str">
        <f>VLOOKUP(B40,'Contestant Points'!$A$2:$J$32,10,FALSE)</f>
        <v>11% of people have chosen this contestant</v>
      </c>
      <c r="Q40">
        <f>VLOOKUP(B40,'Contestant Points'!$A$2:$D$32,4,FALSE)</f>
        <v>37</v>
      </c>
      <c r="R40" t="str">
        <f>VLOOKUP(B40,'Contestant Points'!$A$2:$E$32,5,FALSE)</f>
        <v>Chiropractor</v>
      </c>
      <c r="S40" t="str">
        <f>VLOOKUP(B40,'Contestant Points'!$A$2:$F$32,6,FALSE)</f>
        <v>6'2"</v>
      </c>
      <c r="T40" t="str">
        <f>VLOOKUP(B40,'Contestant Points'!$A$2:$G$32,7,FALSE)</f>
        <v>Caucasian</v>
      </c>
    </row>
    <row r="41" spans="1:20" x14ac:dyDescent="0.3">
      <c r="A41" t="s">
        <v>44</v>
      </c>
      <c r="B41" t="s">
        <v>11</v>
      </c>
      <c r="C41" t="str">
        <f>VLOOKUP(B41,'Contestant Points'!$A$2:$B$32,2,FALSE)</f>
        <v>Eliminated</v>
      </c>
      <c r="D41">
        <f>VLOOKUP(B41,'Contestant Points'!$A$2:$Q$32,17,FALSE)</f>
        <v>35</v>
      </c>
      <c r="E41">
        <f>VLOOKUP(B41,'Contestant Points'!$A$2:$R$32,18,FALSE)</f>
        <v>85</v>
      </c>
      <c r="F41">
        <f>VLOOKUP(B41,'Contestant Points'!$A$2:$AB$32,19,FALSE)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>
        <f>VLOOKUP(B41,'Contestant Points'!$A$2:$Z$32,26,FALSE)</f>
        <v>5</v>
      </c>
      <c r="N41">
        <f>VLOOKUP(B41,'Contestant Points'!$A$2:$AA$32,27,FALSE)</f>
        <v>0</v>
      </c>
      <c r="O41">
        <f t="shared" si="0"/>
        <v>125</v>
      </c>
      <c r="P41" t="str">
        <f>VLOOKUP(B41,'Contestant Points'!$A$2:$J$32,10,FALSE)</f>
        <v>11% of people have chosen this contestant</v>
      </c>
      <c r="Q41">
        <f>VLOOKUP(B41,'Contestant Points'!$A$2:$D$32,4,FALSE)</f>
        <v>30</v>
      </c>
      <c r="R41" t="str">
        <f>VLOOKUP(B41,'Contestant Points'!$A$2:$E$32,5,FALSE)</f>
        <v>Executive Recruiter</v>
      </c>
      <c r="S41" t="str">
        <f>VLOOKUP(B41,'Contestant Points'!$A$2:$F$32,6,FALSE)</f>
        <v>6'4"</v>
      </c>
      <c r="T41" t="str">
        <f>VLOOKUP(B41,'Contestant Points'!$A$2:$G$32,7,FALSE)</f>
        <v>African American</v>
      </c>
    </row>
    <row r="42" spans="1:20" x14ac:dyDescent="0.3">
      <c r="A42" t="s">
        <v>30</v>
      </c>
      <c r="B42" t="s">
        <v>3</v>
      </c>
      <c r="C42" t="str">
        <f>VLOOKUP(B42,'Contestant Points'!$A$2:$B$32,2,FALSE)</f>
        <v>Eliminated</v>
      </c>
      <c r="D42">
        <f>VLOOKUP(B42,'Contestant Points'!$A$2:$Q$32,17,FALSE)</f>
        <v>35</v>
      </c>
      <c r="E42">
        <f>VLOOKUP(B42,'Contestant Points'!$A$2:$R$32,18,FALSE)</f>
        <v>15</v>
      </c>
      <c r="F42">
        <f>VLOOKUP(B42,'Contestant Points'!$A$2:$AB$32,19,FALSE)</f>
        <v>70</v>
      </c>
      <c r="G42">
        <f>VLOOKUP(B42,'Contestant Points'!$A$2:$T$32,20,FALSE)</f>
        <v>25</v>
      </c>
      <c r="H42">
        <f>VLOOKUP(B42,'Contestant Points'!$A$2:$U$32,21,FALSE)</f>
        <v>35</v>
      </c>
      <c r="I42">
        <f>VLOOKUP(B42,'Contestant Points'!$A$2:$V$32,22,FALSE)</f>
        <v>0</v>
      </c>
      <c r="J42">
        <f>VLOOKUP(B42,'Contestant Points'!$A$2:$W$32,23,FALSE)</f>
        <v>0</v>
      </c>
      <c r="K42">
        <f>VLOOKUP(B42,'Contestant Points'!$A$2:$X$32,24,FALSE)</f>
        <v>0</v>
      </c>
      <c r="L42">
        <f>VLOOKUP(B42,'Contestant Points'!$A$2:$Y$32,25,FALSE)</f>
        <v>0</v>
      </c>
      <c r="M42">
        <f>VLOOKUP(B42,'Contestant Points'!$A$2:$Z$32,26,FALSE)</f>
        <v>0</v>
      </c>
      <c r="N42">
        <f>VLOOKUP(B42,'Contestant Points'!$A$2:$AA$32,27,FALSE)</f>
        <v>0</v>
      </c>
      <c r="O42">
        <f t="shared" si="0"/>
        <v>180</v>
      </c>
      <c r="P42" t="str">
        <f>VLOOKUP(B42,'Contestant Points'!$A$2:$J$32,10,FALSE)</f>
        <v>2% of people have chosen this contestant</v>
      </c>
      <c r="Q42">
        <f>VLOOKUP(B42,'Contestant Points'!$A$2:$D$32,4,FALSE)</f>
        <v>32</v>
      </c>
      <c r="R42" t="str">
        <f>VLOOKUP(B42,'Contestant Points'!$A$2:$E$32,5,FALSE)</f>
        <v>Attorney</v>
      </c>
      <c r="S42" t="str">
        <f>VLOOKUP(B42,'Contestant Points'!$A$2:$F$32,6,FALSE)</f>
        <v>5'11"</v>
      </c>
      <c r="T42" t="str">
        <f>VLOOKUP(B42,'Contestant Points'!$A$2:$G$32,7,FALSE)</f>
        <v>Caucasian</v>
      </c>
    </row>
    <row r="43" spans="1:20" x14ac:dyDescent="0.3">
      <c r="A43" t="s">
        <v>30</v>
      </c>
      <c r="B43" t="s">
        <v>11</v>
      </c>
      <c r="C43" t="str">
        <f>VLOOKUP(B43,'Contestant Points'!$A$2:$B$32,2,FALSE)</f>
        <v>Eliminated</v>
      </c>
      <c r="D43">
        <f>VLOOKUP(B43,'Contestant Points'!$A$2:$Q$32,17,FALSE)</f>
        <v>35</v>
      </c>
      <c r="E43">
        <f>VLOOKUP(B43,'Contestant Points'!$A$2:$R$32,18,FALSE)</f>
        <v>85</v>
      </c>
      <c r="F43">
        <f>VLOOKUP(B43,'Contestant Points'!$A$2:$AB$32,19,FALSE)</f>
        <v>0</v>
      </c>
      <c r="G43">
        <f>VLOOKUP(B43,'Contestant Points'!$A$2:$T$32,20,FALSE)</f>
        <v>0</v>
      </c>
      <c r="H43">
        <f>VLOOKUP(B43,'Contestant Points'!$A$2:$U$32,21,FALSE)</f>
        <v>0</v>
      </c>
      <c r="I43">
        <f>VLOOKUP(B43,'Contestant Points'!$A$2:$V$32,22,FALSE)</f>
        <v>0</v>
      </c>
      <c r="J43">
        <f>VLOOKUP(B43,'Contestant Points'!$A$2:$W$32,23,FALSE)</f>
        <v>0</v>
      </c>
      <c r="K43">
        <f>VLOOKUP(B43,'Contestant Points'!$A$2:$X$32,24,FALSE)</f>
        <v>0</v>
      </c>
      <c r="L43">
        <f>VLOOKUP(B43,'Contestant Points'!$A$2:$Y$32,25,FALSE)</f>
        <v>0</v>
      </c>
      <c r="M43">
        <f>VLOOKUP(B43,'Contestant Points'!$A$2:$Z$32,26,FALSE)</f>
        <v>5</v>
      </c>
      <c r="N43">
        <f>VLOOKUP(B43,'Contestant Points'!$A$2:$AA$32,27,FALSE)</f>
        <v>0</v>
      </c>
      <c r="O43">
        <f t="shared" si="0"/>
        <v>125</v>
      </c>
      <c r="P43" t="str">
        <f>VLOOKUP(B43,'Contestant Points'!$A$2:$J$32,10,FALSE)</f>
        <v>11% of people have chosen this contestant</v>
      </c>
      <c r="Q43">
        <f>VLOOKUP(B43,'Contestant Points'!$A$2:$D$32,4,FALSE)</f>
        <v>30</v>
      </c>
      <c r="R43" t="str">
        <f>VLOOKUP(B43,'Contestant Points'!$A$2:$E$32,5,FALSE)</f>
        <v>Executive Recruiter</v>
      </c>
      <c r="S43" t="str">
        <f>VLOOKUP(B43,'Contestant Points'!$A$2:$F$32,6,FALSE)</f>
        <v>6'4"</v>
      </c>
      <c r="T43" t="str">
        <f>VLOOKUP(B43,'Contestant Points'!$A$2:$G$32,7,FALSE)</f>
        <v>African American</v>
      </c>
    </row>
    <row r="44" spans="1:20" x14ac:dyDescent="0.3">
      <c r="A44" t="s">
        <v>30</v>
      </c>
      <c r="B44" t="s">
        <v>17</v>
      </c>
      <c r="C44" t="str">
        <f>VLOOKUP(B44,'Contestant Points'!$A$2:$B$32,2,FALSE)</f>
        <v>Eliminated</v>
      </c>
      <c r="D44">
        <f>VLOOKUP(B44,'Contestant Points'!$A$2:$Q$32,17,FALSE)</f>
        <v>0</v>
      </c>
      <c r="E44">
        <f>VLOOKUP(B44,'Contestant Points'!$A$2:$R$32,18,FALSE)</f>
        <v>0</v>
      </c>
      <c r="F44">
        <f>VLOOKUP(B44,'Contestant Points'!$A$2:$AB$32,19,FALSE)</f>
        <v>0</v>
      </c>
      <c r="G44">
        <f>VLOOKUP(B44,'Contestant Points'!$A$2:$T$32,20,FALSE)</f>
        <v>0</v>
      </c>
      <c r="H44">
        <f>VLOOKUP(B44,'Contestant Points'!$A$2:$U$32,21,FALSE)</f>
        <v>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>
        <f>VLOOKUP(B44,'Contestant Points'!$A$2:$Z$32,26,FALSE)</f>
        <v>0</v>
      </c>
      <c r="N44">
        <f>VLOOKUP(B44,'Contestant Points'!$A$2:$AA$32,27,FALSE)</f>
        <v>0</v>
      </c>
      <c r="O44">
        <f t="shared" si="0"/>
        <v>0</v>
      </c>
      <c r="P44" t="str">
        <f>VLOOKUP(B44,'Contestant Points'!$A$2:$J$32,10,FALSE)</f>
        <v>4% of people have chosen this contestant</v>
      </c>
      <c r="Q44">
        <f>VLOOKUP(B44,'Contestant Points'!$A$2:$D$32,4,FALSE)</f>
        <v>29</v>
      </c>
      <c r="R44" t="str">
        <f>VLOOKUP(B44,'Contestant Points'!$A$2:$E$32,5,FALSE)</f>
        <v>Marine Veteran</v>
      </c>
      <c r="S44" t="str">
        <f>VLOOKUP(B44,'Contestant Points'!$A$2:$F$32,6,FALSE)</f>
        <v>6'</v>
      </c>
      <c r="T44" t="str">
        <f>VLOOKUP(B44,'Contestant Points'!$A$2:$G$32,7,FALSE)</f>
        <v>Asian</v>
      </c>
    </row>
    <row r="45" spans="1:20" x14ac:dyDescent="0.3">
      <c r="A45" t="s">
        <v>30</v>
      </c>
      <c r="B45" t="s">
        <v>6</v>
      </c>
      <c r="C45" t="str">
        <f>VLOOKUP(B45,'Contestant Points'!$A$2:$B$32,2,FALSE)</f>
        <v>Winner</v>
      </c>
      <c r="D45">
        <f>VLOOKUP(B45,'Contestant Points'!$A$2:$Q$32,17,FALSE)</f>
        <v>50</v>
      </c>
      <c r="E45">
        <f>VLOOKUP(B45,'Contestant Points'!$A$2:$R$32,18,FALSE)</f>
        <v>10</v>
      </c>
      <c r="F45">
        <f>VLOOKUP(B45,'Contestant Points'!$A$2:$AB$32,19,FALSE)</f>
        <v>65</v>
      </c>
      <c r="G45">
        <f>VLOOKUP(B45,'Contestant Points'!$A$2:$T$32,20,FALSE)</f>
        <v>60</v>
      </c>
      <c r="H45">
        <f>VLOOKUP(B45,'Contestant Points'!$A$2:$U$32,21,FALSE)</f>
        <v>110</v>
      </c>
      <c r="I45">
        <f>VLOOKUP(B45,'Contestant Points'!$A$2:$V$32,22,FALSE)</f>
        <v>90</v>
      </c>
      <c r="J45">
        <f>VLOOKUP(B45,'Contestant Points'!$A$2:$W$32,23,FALSE)</f>
        <v>80</v>
      </c>
      <c r="K45">
        <f>VLOOKUP(B45,'Contestant Points'!$A$2:$X$32,24,FALSE)</f>
        <v>130</v>
      </c>
      <c r="L45">
        <f>VLOOKUP(B45,'Contestant Points'!$A$2:$Y$32,25,FALSE)</f>
        <v>60</v>
      </c>
      <c r="M45">
        <f>VLOOKUP(B45,'Contestant Points'!$A$2:$Z$32,26,FALSE)</f>
        <v>0</v>
      </c>
      <c r="N45">
        <f>VLOOKUP(B45,'Contestant Points'!$A$2:$AA$32,27,FALSE)</f>
        <v>410</v>
      </c>
      <c r="O45">
        <f t="shared" si="0"/>
        <v>1065</v>
      </c>
      <c r="P45" t="str">
        <f>VLOOKUP(B45,'Contestant Points'!$A$2:$J$32,10,FALSE)</f>
        <v>11% of people have chosen this contestant</v>
      </c>
      <c r="Q45">
        <f>VLOOKUP(B45,'Contestant Points'!$A$2:$D$32,4,FALSE)</f>
        <v>37</v>
      </c>
      <c r="R45" t="str">
        <f>VLOOKUP(B45,'Contestant Points'!$A$2:$E$32,5,FALSE)</f>
        <v>Chiropractor</v>
      </c>
      <c r="S45" t="str">
        <f>VLOOKUP(B45,'Contestant Points'!$A$2:$F$32,6,FALSE)</f>
        <v>6'2"</v>
      </c>
      <c r="T45" t="str">
        <f>VLOOKUP(B45,'Contestant Points'!$A$2:$G$32,7,FALSE)</f>
        <v>Caucasian</v>
      </c>
    </row>
    <row r="46" spans="1:20" x14ac:dyDescent="0.3">
      <c r="A46" t="s">
        <v>30</v>
      </c>
      <c r="B46" t="s">
        <v>29</v>
      </c>
      <c r="C46" t="str">
        <f>VLOOKUP(B46,'Contestant Points'!$A$2:$B$32,2,FALSE)</f>
        <v>Eliminated</v>
      </c>
      <c r="D46">
        <f>VLOOKUP(B46,'Contestant Points'!$A$2:$Q$32,17,FALSE)</f>
        <v>35</v>
      </c>
      <c r="E46">
        <f>VLOOKUP(B46,'Contestant Points'!$A$2:$R$32,18,FALSE)</f>
        <v>55</v>
      </c>
      <c r="F46">
        <f>VLOOKUP(B46,'Contestant Points'!$A$2:$AB$32,19,FALSE)</f>
        <v>15</v>
      </c>
      <c r="G46">
        <f>VLOOKUP(B46,'Contestant Points'!$A$2:$T$32,20,FALSE)</f>
        <v>50</v>
      </c>
      <c r="H46">
        <f>VLOOKUP(B46,'Contestant Points'!$A$2:$U$32,21,FALSE)</f>
        <v>50</v>
      </c>
      <c r="I46">
        <f>VLOOKUP(B46,'Contestant Points'!$A$2:$V$32,22,FALSE)</f>
        <v>0</v>
      </c>
      <c r="J46">
        <f>VLOOKUP(B46,'Contestant Points'!$A$2:$W$32,23,FALSE)</f>
        <v>0</v>
      </c>
      <c r="K46">
        <f>VLOOKUP(B46,'Contestant Points'!$A$2:$X$32,24,FALSE)</f>
        <v>0</v>
      </c>
      <c r="L46">
        <f>VLOOKUP(B46,'Contestant Points'!$A$2:$Y$32,25,FALSE)</f>
        <v>0</v>
      </c>
      <c r="M46">
        <f>VLOOKUP(B46,'Contestant Points'!$A$2:$Z$32,26,FALSE)</f>
        <v>5</v>
      </c>
      <c r="N46">
        <f>VLOOKUP(B46,'Contestant Points'!$A$2:$AA$32,27,FALSE)</f>
        <v>0</v>
      </c>
      <c r="O46">
        <f t="shared" si="0"/>
        <v>210</v>
      </c>
      <c r="P46" t="str">
        <f>VLOOKUP(B46,'Contestant Points'!$A$2:$J$32,10,FALSE)</f>
        <v>2% of people have chosen this contestant</v>
      </c>
      <c r="Q46">
        <f>VLOOKUP(B46,'Contestant Points'!$A$2:$D$32,4,FALSE)</f>
        <v>28</v>
      </c>
      <c r="R46" t="str">
        <f>VLOOKUP(B46,'Contestant Points'!$A$2:$E$32,5,FALSE)</f>
        <v>Prosecuting Attorney</v>
      </c>
      <c r="S46" t="str">
        <f>VLOOKUP(B46,'Contestant Points'!$A$2:$F$32,6,FALSE)</f>
        <v>6'3"</v>
      </c>
      <c r="T46" t="str">
        <f>VLOOKUP(B46,'Contestant Points'!$A$2:$G$32,7,FALSE)</f>
        <v>African American</v>
      </c>
    </row>
    <row r="47" spans="1:20" x14ac:dyDescent="0.3">
      <c r="A47" t="s">
        <v>45</v>
      </c>
      <c r="B47" t="s">
        <v>22</v>
      </c>
      <c r="C47" t="str">
        <f>VLOOKUP(B47,'Contestant Points'!$A$2:$B$32,2,FALSE)</f>
        <v>Eliminated</v>
      </c>
      <c r="D47">
        <f>VLOOKUP(B47,'Contestant Points'!$A$2:$Q$32,17,FALSE)</f>
        <v>30</v>
      </c>
      <c r="E47">
        <f>VLOOKUP(B47,'Contestant Points'!$A$2:$R$32,18,FALSE)</f>
        <v>55</v>
      </c>
      <c r="F47">
        <f>VLOOKUP(B47,'Contestant Points'!$A$2:$AB$32,19,FALSE)</f>
        <v>55</v>
      </c>
      <c r="G47">
        <f>VLOOKUP(B47,'Contestant Points'!$A$2:$T$32,20,FALSE)</f>
        <v>165</v>
      </c>
      <c r="H47">
        <f>VLOOKUP(B47,'Contestant Points'!$A$2:$U$32,21,FALSE)</f>
        <v>10</v>
      </c>
      <c r="I47">
        <f>VLOOKUP(B47,'Contestant Points'!$A$2:$V$32,22,FALSE)</f>
        <v>100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0</v>
      </c>
      <c r="M47">
        <f>VLOOKUP(B47,'Contestant Points'!$A$2:$Z$32,26,FALSE)</f>
        <v>70</v>
      </c>
      <c r="N47">
        <f>VLOOKUP(B47,'Contestant Points'!$A$2:$AA$32,27,FALSE)</f>
        <v>0</v>
      </c>
      <c r="O47">
        <f t="shared" si="0"/>
        <v>670</v>
      </c>
      <c r="P47" t="str">
        <f>VLOOKUP(B47,'Contestant Points'!$A$2:$J$32,10,FALSE)</f>
        <v>2% of people have chosen this contestant</v>
      </c>
      <c r="Q47">
        <f>VLOOKUP(B47,'Contestant Points'!$A$2:$D$32,4,FALSE)</f>
        <v>26</v>
      </c>
      <c r="R47" t="str">
        <f>VLOOKUP(B47,'Contestant Points'!$A$2:$E$32,5,FALSE)</f>
        <v>Startup Recruiter</v>
      </c>
      <c r="S47" t="str">
        <f>VLOOKUP(B47,'Contestant Points'!$A$2:$F$32,6,FALSE)</f>
        <v>6'2"</v>
      </c>
      <c r="T47" t="str">
        <f>VLOOKUP(B47,'Contestant Points'!$A$2:$G$32,7,FALSE)</f>
        <v>Caucasian</v>
      </c>
    </row>
    <row r="48" spans="1:20" x14ac:dyDescent="0.3">
      <c r="A48" t="s">
        <v>45</v>
      </c>
      <c r="B48" t="s">
        <v>11</v>
      </c>
      <c r="C48" t="str">
        <f>VLOOKUP(B48,'Contestant Points'!$A$2:$B$32,2,FALSE)</f>
        <v>Eliminated</v>
      </c>
      <c r="D48">
        <f>VLOOKUP(B48,'Contestant Points'!$A$2:$Q$32,17,FALSE)</f>
        <v>35</v>
      </c>
      <c r="E48">
        <f>VLOOKUP(B48,'Contestant Points'!$A$2:$R$32,18,FALSE)</f>
        <v>85</v>
      </c>
      <c r="F48">
        <f>VLOOKUP(B48,'Contestant Points'!$A$2:$AB$32,19,FALSE)</f>
        <v>0</v>
      </c>
      <c r="G48">
        <f>VLOOKUP(B48,'Contestant Points'!$A$2:$T$32,20,FALSE)</f>
        <v>0</v>
      </c>
      <c r="H48">
        <f>VLOOKUP(B48,'Contestant Points'!$A$2:$U$32,21,FALSE)</f>
        <v>0</v>
      </c>
      <c r="I48">
        <f>VLOOKUP(B48,'Contestant Points'!$A$2:$V$32,22,FALSE)</f>
        <v>0</v>
      </c>
      <c r="J48">
        <f>VLOOKUP(B48,'Contestant Points'!$A$2:$W$32,23,FALSE)</f>
        <v>0</v>
      </c>
      <c r="K48">
        <f>VLOOKUP(B48,'Contestant Points'!$A$2:$X$32,24,FALSE)</f>
        <v>0</v>
      </c>
      <c r="L48">
        <f>VLOOKUP(B48,'Contestant Points'!$A$2:$Y$32,25,FALSE)</f>
        <v>0</v>
      </c>
      <c r="M48">
        <f>VLOOKUP(B48,'Contestant Points'!$A$2:$Z$32,26,FALSE)</f>
        <v>5</v>
      </c>
      <c r="N48">
        <f>VLOOKUP(B48,'Contestant Points'!$A$2:$AA$32,27,FALSE)</f>
        <v>0</v>
      </c>
      <c r="O48">
        <f t="shared" si="0"/>
        <v>125</v>
      </c>
      <c r="P48" t="str">
        <f>VLOOKUP(B48,'Contestant Points'!$A$2:$J$32,10,FALSE)</f>
        <v>11% of people have chosen this contestant</v>
      </c>
      <c r="Q48">
        <f>VLOOKUP(B48,'Contestant Points'!$A$2:$D$32,4,FALSE)</f>
        <v>30</v>
      </c>
      <c r="R48" t="str">
        <f>VLOOKUP(B48,'Contestant Points'!$A$2:$E$32,5,FALSE)</f>
        <v>Executive Recruiter</v>
      </c>
      <c r="S48" t="str">
        <f>VLOOKUP(B48,'Contestant Points'!$A$2:$F$32,6,FALSE)</f>
        <v>6'4"</v>
      </c>
      <c r="T48" t="str">
        <f>VLOOKUP(B48,'Contestant Points'!$A$2:$G$32,7,FALSE)</f>
        <v>African American</v>
      </c>
    </row>
    <row r="49" spans="1:20" x14ac:dyDescent="0.3">
      <c r="A49" t="s">
        <v>45</v>
      </c>
      <c r="B49" t="s">
        <v>32</v>
      </c>
      <c r="C49" t="str">
        <f>VLOOKUP(B49,'Contestant Points'!$A$2:$B$32,2,FALSE)</f>
        <v>Eliminated</v>
      </c>
      <c r="D49">
        <f>VLOOKUP(B49,'Contestant Points'!$A$2:$Q$32,17,FALSE)</f>
        <v>5</v>
      </c>
      <c r="E49">
        <f>VLOOKUP(B49,'Contestant Points'!$A$2:$R$32,18,FALSE)</f>
        <v>0</v>
      </c>
      <c r="F49">
        <f>VLOOKUP(B49,'Contestant Points'!$A$2:$AB$32,19,FALSE)</f>
        <v>0</v>
      </c>
      <c r="G49">
        <f>VLOOKUP(B49,'Contestant Points'!$A$2:$T$32,20,FALSE)</f>
        <v>0</v>
      </c>
      <c r="H49">
        <f>VLOOKUP(B49,'Contestant Points'!$A$2:$U$32,21,FALSE)</f>
        <v>0</v>
      </c>
      <c r="I49">
        <f>VLOOKUP(B49,'Contestant Points'!$A$2:$V$32,22,FALSE)</f>
        <v>0</v>
      </c>
      <c r="J49">
        <f>VLOOKUP(B49,'Contestant Points'!$A$2:$W$32,23,FALSE)</f>
        <v>0</v>
      </c>
      <c r="K49">
        <f>VLOOKUP(B49,'Contestant Points'!$A$2:$X$32,24,FALSE)</f>
        <v>0</v>
      </c>
      <c r="L49">
        <f>VLOOKUP(B49,'Contestant Points'!$A$2:$Y$32,25,FALSE)</f>
        <v>0</v>
      </c>
      <c r="M49">
        <f>VLOOKUP(B49,'Contestant Points'!$A$2:$Z$32,26,FALSE)</f>
        <v>0</v>
      </c>
      <c r="N49">
        <f>VLOOKUP(B49,'Contestant Points'!$A$2:$AA$32,27,FALSE)</f>
        <v>0</v>
      </c>
      <c r="O49">
        <f t="shared" si="0"/>
        <v>5</v>
      </c>
      <c r="P49" t="str">
        <f>VLOOKUP(B49,'Contestant Points'!$A$2:$J$32,10,FALSE)</f>
        <v>0% of people have chosen this contestant</v>
      </c>
      <c r="Q49">
        <f>VLOOKUP(B49,'Contestant Points'!$A$2:$D$32,4,FALSE)</f>
        <v>30</v>
      </c>
      <c r="R49" t="str">
        <f>VLOOKUP(B49,'Contestant Points'!$A$2:$E$32,5,FALSE)</f>
        <v>Law Student</v>
      </c>
      <c r="S49" t="str">
        <f>VLOOKUP(B49,'Contestant Points'!$A$2:$F$32,6,FALSE)</f>
        <v>6'2"</v>
      </c>
      <c r="T49" t="str">
        <f>VLOOKUP(B49,'Contestant Points'!$A$2:$G$32,7,FALSE)</f>
        <v>Caucasian</v>
      </c>
    </row>
    <row r="50" spans="1:20" x14ac:dyDescent="0.3">
      <c r="A50" t="s">
        <v>45</v>
      </c>
      <c r="B50" t="s">
        <v>13</v>
      </c>
      <c r="C50" t="str">
        <f>VLOOKUP(B50,'Contestant Points'!$A$2:$B$32,2,FALSE)</f>
        <v>Eliminated</v>
      </c>
      <c r="D50">
        <f>VLOOKUP(B50,'Contestant Points'!$A$2:$Q$32,17,FALSE)</f>
        <v>35</v>
      </c>
      <c r="E50">
        <f>VLOOKUP(B50,'Contestant Points'!$A$2:$R$32,18,FALSE)</f>
        <v>15</v>
      </c>
      <c r="F50">
        <f>VLOOKUP(B50,'Contestant Points'!$A$2:$AB$32,19,FALSE)</f>
        <v>100</v>
      </c>
      <c r="G50">
        <f>VLOOKUP(B50,'Contestant Points'!$A$2:$T$32,20,FALSE)</f>
        <v>20</v>
      </c>
      <c r="H50">
        <f>VLOOKUP(B50,'Contestant Points'!$A$2:$U$32,21,FALSE)</f>
        <v>45</v>
      </c>
      <c r="I50">
        <f>VLOOKUP(B50,'Contestant Points'!$A$2:$V$32,22,FALSE)</f>
        <v>75</v>
      </c>
      <c r="J50">
        <f>VLOOKUP(B50,'Contestant Points'!$A$2:$W$32,23,FALSE)</f>
        <v>0</v>
      </c>
      <c r="K50">
        <f>VLOOKUP(B50,'Contestant Points'!$A$2:$X$32,24,FALSE)</f>
        <v>0</v>
      </c>
      <c r="L50">
        <f>VLOOKUP(B50,'Contestant Points'!$A$2:$Y$32,25,FALSE)</f>
        <v>0</v>
      </c>
      <c r="M50">
        <f>VLOOKUP(B50,'Contestant Points'!$A$2:$Z$32,26,FALSE)</f>
        <v>5</v>
      </c>
      <c r="N50">
        <f>VLOOKUP(B50,'Contestant Points'!$A$2:$AA$32,27,FALSE)</f>
        <v>0</v>
      </c>
      <c r="O50">
        <f t="shared" si="0"/>
        <v>295</v>
      </c>
      <c r="P50" t="str">
        <f>VLOOKUP(B50,'Contestant Points'!$A$2:$J$32,10,FALSE)</f>
        <v>2% of people have chosen this contestant</v>
      </c>
      <c r="Q50">
        <f>VLOOKUP(B50,'Contestant Points'!$A$2:$D$32,4,FALSE)</f>
        <v>28</v>
      </c>
      <c r="R50" t="str">
        <f>VLOOKUP(B50,'Contestant Points'!$A$2:$E$32,5,FALSE)</f>
        <v>Information Systems Supervisor</v>
      </c>
      <c r="S50" t="str">
        <f>VLOOKUP(B50,'Contestant Points'!$A$2:$F$32,6,FALSE)</f>
        <v>6'2"</v>
      </c>
      <c r="T50" t="str">
        <f>VLOOKUP(B50,'Contestant Points'!$A$2:$G$32,7,FALSE)</f>
        <v>Caucasian</v>
      </c>
    </row>
    <row r="51" spans="1:20" x14ac:dyDescent="0.3">
      <c r="A51" t="s">
        <v>45</v>
      </c>
      <c r="B51" t="s">
        <v>9</v>
      </c>
      <c r="C51" t="str">
        <f>VLOOKUP(B51,'Contestant Points'!$A$2:$B$32,2,FALSE)</f>
        <v>Eliminated</v>
      </c>
      <c r="D51">
        <f>VLOOKUP(B51,'Contestant Points'!$A$2:$Q$32,17,FALSE)</f>
        <v>25</v>
      </c>
      <c r="E51">
        <f>VLOOKUP(B51,'Contestant Points'!$A$2:$R$32,18,FALSE)</f>
        <v>10</v>
      </c>
      <c r="F51">
        <f>VLOOKUP(B51,'Contestant Points'!$A$2:$AB$32,19,FALSE)</f>
        <v>65</v>
      </c>
      <c r="G51">
        <f>VLOOKUP(B51,'Contestant Points'!$A$2:$T$32,20,FALSE)</f>
        <v>50</v>
      </c>
      <c r="H51">
        <f>VLOOKUP(B51,'Contestant Points'!$A$2:$U$32,21,FALSE)</f>
        <v>80</v>
      </c>
      <c r="I51">
        <f>VLOOKUP(B51,'Contestant Points'!$A$2:$V$32,22,FALSE)</f>
        <v>45</v>
      </c>
      <c r="J51">
        <f>VLOOKUP(B51,'Contestant Points'!$A$2:$W$32,23,FALSE)</f>
        <v>0</v>
      </c>
      <c r="K51">
        <f>VLOOKUP(B51,'Contestant Points'!$A$2:$X$32,24,FALSE)</f>
        <v>0</v>
      </c>
      <c r="L51">
        <f>VLOOKUP(B51,'Contestant Points'!$A$2:$Y$32,25,FALSE)</f>
        <v>0</v>
      </c>
      <c r="M51">
        <f>VLOOKUP(B51,'Contestant Points'!$A$2:$Z$32,26,FALSE)</f>
        <v>0</v>
      </c>
      <c r="N51">
        <f>VLOOKUP(B51,'Contestant Points'!$A$2:$AA$32,27,FALSE)</f>
        <v>0</v>
      </c>
      <c r="O51">
        <f t="shared" si="0"/>
        <v>275</v>
      </c>
      <c r="P51" t="str">
        <f>VLOOKUP(B51,'Contestant Points'!$A$2:$J$32,10,FALSE)</f>
        <v>4% of people have chosen this contestant</v>
      </c>
      <c r="Q51">
        <f>VLOOKUP(B51,'Contestant Points'!$A$2:$D$32,4,FALSE)</f>
        <v>28</v>
      </c>
      <c r="R51" t="str">
        <f>VLOOKUP(B51,'Contestant Points'!$A$2:$E$32,5,FALSE)</f>
        <v>Sales Manager</v>
      </c>
      <c r="S51" t="str">
        <f>VLOOKUP(B51,'Contestant Points'!$A$2:$F$32,6,FALSE)</f>
        <v>6'3"</v>
      </c>
      <c r="T51" t="str">
        <f>VLOOKUP(B51,'Contestant Points'!$A$2:$G$32,7,FALSE)</f>
        <v>African American</v>
      </c>
    </row>
    <row r="52" spans="1:20" x14ac:dyDescent="0.3">
      <c r="A52" t="s">
        <v>113</v>
      </c>
      <c r="B52" t="s">
        <v>48</v>
      </c>
      <c r="C52" t="str">
        <f>VLOOKUP(B52,'Contestant Points'!$A$2:$B$32,2,FALSE)</f>
        <v>Eliminated</v>
      </c>
      <c r="D52">
        <f>VLOOKUP(B52,'Contestant Points'!$A$2:$Q$32,17,FALSE)</f>
        <v>45</v>
      </c>
      <c r="E52">
        <f>VLOOKUP(B52,'Contestant Points'!$A$2:$R$32,18,FALSE)</f>
        <v>45</v>
      </c>
      <c r="F52">
        <f>VLOOKUP(B52,'Contestant Points'!$A$2:$AB$32,19,FALSE)</f>
        <v>15</v>
      </c>
      <c r="G52">
        <f>VLOOKUP(B52,'Contestant Points'!$A$2:$T$32,20,FALSE)</f>
        <v>0</v>
      </c>
      <c r="H52">
        <f>VLOOKUP(B52,'Contestant Points'!$A$2:$U$32,21,FALSE)</f>
        <v>0</v>
      </c>
      <c r="I52">
        <f>VLOOKUP(B52,'Contestant Points'!$A$2:$V$32,22,FALSE)</f>
        <v>0</v>
      </c>
      <c r="J52">
        <f>VLOOKUP(B52,'Contestant Points'!$A$2:$W$32,23,FALSE)</f>
        <v>0</v>
      </c>
      <c r="K52">
        <f>VLOOKUP(B52,'Contestant Points'!$A$2:$X$32,24,FALSE)</f>
        <v>0</v>
      </c>
      <c r="L52">
        <f>VLOOKUP(B52,'Contestant Points'!$A$2:$Y$32,25,FALSE)</f>
        <v>0</v>
      </c>
      <c r="M52">
        <f>VLOOKUP(B52,'Contestant Points'!$A$2:$Z$32,26,FALSE)</f>
        <v>15</v>
      </c>
      <c r="N52">
        <f>VLOOKUP(B52,'Contestant Points'!$A$2:$AA$32,27,FALSE)</f>
        <v>0</v>
      </c>
      <c r="O52">
        <f t="shared" si="0"/>
        <v>120</v>
      </c>
      <c r="P52" t="str">
        <f>VLOOKUP(B52,'Contestant Points'!$A$2:$J$32,10,FALSE)</f>
        <v>0% of people have chosen this contestant</v>
      </c>
      <c r="Q52">
        <f>VLOOKUP(B52,'Contestant Points'!$A$2:$D$32,4,FALSE)</f>
        <v>31</v>
      </c>
      <c r="R52" t="str">
        <f>VLOOKUP(B52,'Contestant Points'!$A$2:$E$32,5,FALSE)</f>
        <v>Aspiring Drummer</v>
      </c>
      <c r="S52" t="str">
        <f>VLOOKUP(B52,'Contestant Points'!$A$2:$F$32,6,FALSE)</f>
        <v>6'</v>
      </c>
      <c r="T52" t="str">
        <f>VLOOKUP(B52,'Contestant Points'!$A$2:$G$32,7,FALSE)</f>
        <v>Caucasian</v>
      </c>
    </row>
    <row r="53" spans="1:20" x14ac:dyDescent="0.3">
      <c r="A53" t="s">
        <v>113</v>
      </c>
      <c r="B53" t="s">
        <v>6</v>
      </c>
      <c r="C53" t="str">
        <f>VLOOKUP(B53,'Contestant Points'!$A$2:$B$32,2,FALSE)</f>
        <v>Winner</v>
      </c>
      <c r="D53">
        <f>VLOOKUP(B53,'Contestant Points'!$A$2:$Q$32,17,FALSE)</f>
        <v>50</v>
      </c>
      <c r="E53">
        <f>VLOOKUP(B53,'Contestant Points'!$A$2:$R$32,18,FALSE)</f>
        <v>10</v>
      </c>
      <c r="F53">
        <f>VLOOKUP(B53,'Contestant Points'!$A$2:$AB$32,19,FALSE)</f>
        <v>65</v>
      </c>
      <c r="G53">
        <f>VLOOKUP(B53,'Contestant Points'!$A$2:$T$32,20,FALSE)</f>
        <v>60</v>
      </c>
      <c r="H53">
        <f>VLOOKUP(B53,'Contestant Points'!$A$2:$U$32,21,FALSE)</f>
        <v>110</v>
      </c>
      <c r="I53">
        <f>VLOOKUP(B53,'Contestant Points'!$A$2:$V$32,22,FALSE)</f>
        <v>90</v>
      </c>
      <c r="J53">
        <f>VLOOKUP(B53,'Contestant Points'!$A$2:$W$32,23,FALSE)</f>
        <v>80</v>
      </c>
      <c r="K53">
        <f>VLOOKUP(B53,'Contestant Points'!$A$2:$X$32,24,FALSE)</f>
        <v>130</v>
      </c>
      <c r="L53">
        <f>VLOOKUP(B53,'Contestant Points'!$A$2:$Y$32,25,FALSE)</f>
        <v>60</v>
      </c>
      <c r="M53">
        <f>VLOOKUP(B53,'Contestant Points'!$A$2:$Z$32,26,FALSE)</f>
        <v>0</v>
      </c>
      <c r="N53">
        <f>VLOOKUP(B53,'Contestant Points'!$A$2:$AA$32,27,FALSE)</f>
        <v>410</v>
      </c>
      <c r="O53">
        <f t="shared" si="0"/>
        <v>1065</v>
      </c>
      <c r="P53" t="str">
        <f>VLOOKUP(B53,'Contestant Points'!$A$2:$J$32,10,FALSE)</f>
        <v>11% of people have chosen this contestant</v>
      </c>
      <c r="Q53">
        <f>VLOOKUP(B53,'Contestant Points'!$A$2:$D$32,4,FALSE)</f>
        <v>37</v>
      </c>
      <c r="R53" t="str">
        <f>VLOOKUP(B53,'Contestant Points'!$A$2:$E$32,5,FALSE)</f>
        <v>Chiropractor</v>
      </c>
      <c r="S53" t="str">
        <f>VLOOKUP(B53,'Contestant Points'!$A$2:$F$32,6,FALSE)</f>
        <v>6'2"</v>
      </c>
      <c r="T53" t="str">
        <f>VLOOKUP(B53,'Contestant Points'!$A$2:$G$32,7,FALSE)</f>
        <v>Caucasian</v>
      </c>
    </row>
    <row r="54" spans="1:20" x14ac:dyDescent="0.3">
      <c r="A54" t="s">
        <v>113</v>
      </c>
      <c r="B54" t="s">
        <v>11</v>
      </c>
      <c r="C54" t="str">
        <f>VLOOKUP(B54,'Contestant Points'!$A$2:$B$32,2,FALSE)</f>
        <v>Eliminated</v>
      </c>
      <c r="D54">
        <f>VLOOKUP(B54,'Contestant Points'!$A$2:$Q$32,17,FALSE)</f>
        <v>35</v>
      </c>
      <c r="E54">
        <f>VLOOKUP(B54,'Contestant Points'!$A$2:$R$32,18,FALSE)</f>
        <v>85</v>
      </c>
      <c r="F54">
        <f>VLOOKUP(B54,'Contestant Points'!$A$2:$AB$32,19,FALSE)</f>
        <v>0</v>
      </c>
      <c r="G54">
        <f>VLOOKUP(B54,'Contestant Points'!$A$2:$T$32,20,FALSE)</f>
        <v>0</v>
      </c>
      <c r="H54">
        <f>VLOOKUP(B54,'Contestant Points'!$A$2:$U$32,21,FALSE)</f>
        <v>0</v>
      </c>
      <c r="I54">
        <f>VLOOKUP(B54,'Contestant Points'!$A$2:$V$32,22,FALSE)</f>
        <v>0</v>
      </c>
      <c r="J54">
        <f>VLOOKUP(B54,'Contestant Points'!$A$2:$W$32,23,FALSE)</f>
        <v>0</v>
      </c>
      <c r="K54">
        <f>VLOOKUP(B54,'Contestant Points'!$A$2:$X$32,24,FALSE)</f>
        <v>0</v>
      </c>
      <c r="L54">
        <f>VLOOKUP(B54,'Contestant Points'!$A$2:$Y$32,25,FALSE)</f>
        <v>0</v>
      </c>
      <c r="M54">
        <f>VLOOKUP(B54,'Contestant Points'!$A$2:$Z$32,26,FALSE)</f>
        <v>5</v>
      </c>
      <c r="N54">
        <f>VLOOKUP(B54,'Contestant Points'!$A$2:$AA$32,27,FALSE)</f>
        <v>0</v>
      </c>
      <c r="O54">
        <f t="shared" si="0"/>
        <v>125</v>
      </c>
      <c r="P54" t="str">
        <f>VLOOKUP(B54,'Contestant Points'!$A$2:$J$32,10,FALSE)</f>
        <v>11% of people have chosen this contestant</v>
      </c>
      <c r="Q54">
        <f>VLOOKUP(B54,'Contestant Points'!$A$2:$D$32,4,FALSE)</f>
        <v>30</v>
      </c>
      <c r="R54" t="str">
        <f>VLOOKUP(B54,'Contestant Points'!$A$2:$E$32,5,FALSE)</f>
        <v>Executive Recruiter</v>
      </c>
      <c r="S54" t="str">
        <f>VLOOKUP(B54,'Contestant Points'!$A$2:$F$32,6,FALSE)</f>
        <v>6'4"</v>
      </c>
      <c r="T54" t="str">
        <f>VLOOKUP(B54,'Contestant Points'!$A$2:$G$32,7,FALSE)</f>
        <v>African American</v>
      </c>
    </row>
    <row r="55" spans="1:20" x14ac:dyDescent="0.3">
      <c r="A55" t="s">
        <v>113</v>
      </c>
      <c r="B55" t="s">
        <v>27</v>
      </c>
      <c r="C55" t="str">
        <f>VLOOKUP(B55,'Contestant Points'!$A$2:$B$32,2,FALSE)</f>
        <v>Eliminated</v>
      </c>
      <c r="D55">
        <f>VLOOKUP(B55,'Contestant Points'!$A$2:$Q$32,17,FALSE)</f>
        <v>5</v>
      </c>
      <c r="E55">
        <f>VLOOKUP(B55,'Contestant Points'!$A$2:$R$32,18,FALSE)</f>
        <v>0</v>
      </c>
      <c r="F55">
        <f>VLOOKUP(B55,'Contestant Points'!$A$2:$AB$32,19,FALSE)</f>
        <v>0</v>
      </c>
      <c r="G55">
        <f>VLOOKUP(B55,'Contestant Points'!$A$2:$T$32,20,FALSE)</f>
        <v>0</v>
      </c>
      <c r="H55">
        <f>VLOOKUP(B55,'Contestant Points'!$A$2:$U$32,21,FALSE)</f>
        <v>0</v>
      </c>
      <c r="I55">
        <f>VLOOKUP(B55,'Contestant Points'!$A$2:$V$32,22,FALSE)</f>
        <v>0</v>
      </c>
      <c r="J55">
        <f>VLOOKUP(B55,'Contestant Points'!$A$2:$W$32,23,FALSE)</f>
        <v>0</v>
      </c>
      <c r="K55">
        <f>VLOOKUP(B55,'Contestant Points'!$A$2:$X$32,24,FALSE)</f>
        <v>0</v>
      </c>
      <c r="L55">
        <f>VLOOKUP(B55,'Contestant Points'!$A$2:$Y$32,25,FALSE)</f>
        <v>0</v>
      </c>
      <c r="M55">
        <f>VLOOKUP(B55,'Contestant Points'!$A$2:$Z$32,26,FALSE)</f>
        <v>0</v>
      </c>
      <c r="N55">
        <f>VLOOKUP(B55,'Contestant Points'!$A$2:$AA$32,27,FALSE)</f>
        <v>0</v>
      </c>
      <c r="O55">
        <f t="shared" si="0"/>
        <v>5</v>
      </c>
      <c r="P55" t="str">
        <f>VLOOKUP(B55,'Contestant Points'!$A$2:$J$32,10,FALSE)</f>
        <v>2% of people have chosen this contestant</v>
      </c>
      <c r="Q55">
        <f>VLOOKUP(B55,'Contestant Points'!$A$2:$D$32,4,FALSE)</f>
        <v>26</v>
      </c>
      <c r="R55" t="str">
        <f>VLOOKUP(B55,'Contestant Points'!$A$2:$E$32,5,FALSE)</f>
        <v>Marketing Consultant</v>
      </c>
      <c r="S55" t="str">
        <f>VLOOKUP(B55,'Contestant Points'!$A$2:$F$32,6,FALSE)</f>
        <v>5'11"</v>
      </c>
      <c r="T55" t="str">
        <f>VLOOKUP(B55,'Contestant Points'!$A$2:$G$32,7,FALSE)</f>
        <v>African American</v>
      </c>
    </row>
    <row r="56" spans="1:20" x14ac:dyDescent="0.3">
      <c r="A56" t="s">
        <v>113</v>
      </c>
      <c r="B56" t="s">
        <v>29</v>
      </c>
      <c r="C56" t="str">
        <f>VLOOKUP(B56,'Contestant Points'!$A$2:$B$32,2,FALSE)</f>
        <v>Eliminated</v>
      </c>
      <c r="D56">
        <f>VLOOKUP(B56,'Contestant Points'!$A$2:$Q$32,17,FALSE)</f>
        <v>35</v>
      </c>
      <c r="E56">
        <f>VLOOKUP(B56,'Contestant Points'!$A$2:$R$32,18,FALSE)</f>
        <v>55</v>
      </c>
      <c r="F56">
        <f>VLOOKUP(B56,'Contestant Points'!$A$2:$AB$32,19,FALSE)</f>
        <v>15</v>
      </c>
      <c r="G56">
        <f>VLOOKUP(B56,'Contestant Points'!$A$2:$T$32,20,FALSE)</f>
        <v>50</v>
      </c>
      <c r="H56">
        <f>VLOOKUP(B56,'Contestant Points'!$A$2:$U$32,21,FALSE)</f>
        <v>50</v>
      </c>
      <c r="I56">
        <f>VLOOKUP(B56,'Contestant Points'!$A$2:$V$32,22,FALSE)</f>
        <v>0</v>
      </c>
      <c r="J56">
        <f>VLOOKUP(B56,'Contestant Points'!$A$2:$W$32,23,FALSE)</f>
        <v>0</v>
      </c>
      <c r="K56">
        <f>VLOOKUP(B56,'Contestant Points'!$A$2:$X$32,24,FALSE)</f>
        <v>0</v>
      </c>
      <c r="L56">
        <f>VLOOKUP(B56,'Contestant Points'!$A$2:$Y$32,25,FALSE)</f>
        <v>0</v>
      </c>
      <c r="M56">
        <f>VLOOKUP(B56,'Contestant Points'!$A$2:$Z$32,26,FALSE)</f>
        <v>5</v>
      </c>
      <c r="N56">
        <f>VLOOKUP(B56,'Contestant Points'!$A$2:$AA$32,27,FALSE)</f>
        <v>0</v>
      </c>
      <c r="O56">
        <f t="shared" si="0"/>
        <v>210</v>
      </c>
      <c r="P56" t="str">
        <f>VLOOKUP(B56,'Contestant Points'!$A$2:$J$32,10,FALSE)</f>
        <v>2% of people have chosen this contestant</v>
      </c>
      <c r="Q56">
        <f>VLOOKUP(B56,'Contestant Points'!$A$2:$D$32,4,FALSE)</f>
        <v>28</v>
      </c>
      <c r="R56" t="str">
        <f>VLOOKUP(B56,'Contestant Points'!$A$2:$E$32,5,FALSE)</f>
        <v>Prosecuting Attorney</v>
      </c>
      <c r="S56" t="str">
        <f>VLOOKUP(B56,'Contestant Points'!$A$2:$F$32,6,FALSE)</f>
        <v>6'3"</v>
      </c>
      <c r="T56" t="str">
        <f>VLOOKUP(B56,'Contestant Points'!$A$2:$G$32,7,FALSE)</f>
        <v>African American</v>
      </c>
    </row>
    <row r="57" spans="1:20" x14ac:dyDescent="0.3">
      <c r="A57" t="s">
        <v>113</v>
      </c>
      <c r="B57" t="s">
        <v>14</v>
      </c>
      <c r="C57" t="str">
        <f>VLOOKUP(B57,'Contestant Points'!$A$2:$B$32,2,FALSE)</f>
        <v>Eliminated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>VLOOKUP(B57,'Contestant Points'!$A$2:$W$32,23,FALSE)</f>
        <v>90</v>
      </c>
      <c r="K57">
        <f>VLOOKUP(B57,'Contestant Points'!$A$2:$X$32,24,FALSE)</f>
        <v>95</v>
      </c>
      <c r="L57">
        <f>VLOOKUP(B57,'Contestant Points'!$A$2:$Y$32,25,FALSE)</f>
        <v>70</v>
      </c>
      <c r="M57">
        <f>VLOOKUP(B57,'Contestant Points'!$A$2:$Z$32,26,FALSE)</f>
        <v>0</v>
      </c>
      <c r="N57">
        <f>VLOOKUP(B57,'Contestant Points'!$A$2:$AA$32,27,FALSE)</f>
        <v>265</v>
      </c>
      <c r="O57">
        <f t="shared" si="0"/>
        <v>520</v>
      </c>
      <c r="P57" t="str">
        <f>VLOOKUP(B57,'Contestant Points'!$A$2:$J$32,10,FALSE)</f>
        <v>9% of people have chosen this contestant</v>
      </c>
      <c r="Q57">
        <f>VLOOKUP(B57,'Contestant Points'!$A$2:$D$32,4,FALSE)</f>
        <v>31</v>
      </c>
      <c r="R57" t="str">
        <f>VLOOKUP(B57,'Contestant Points'!$A$2:$E$32,5,FALSE)</f>
        <v>Business Owner</v>
      </c>
      <c r="S57" t="str">
        <f>VLOOKUP(B57,'Contestant Points'!$A$2:$F$32,6,FALSE)</f>
        <v>6'3"</v>
      </c>
      <c r="T57" t="str">
        <f>VLOOKUP(B57,'Contestant Points'!$A$2:$G$32,7,FALSE)</f>
        <v>Caucasian</v>
      </c>
    </row>
    <row r="58" spans="1:20" x14ac:dyDescent="0.3">
      <c r="A58" t="s">
        <v>36</v>
      </c>
      <c r="B58" t="s">
        <v>14</v>
      </c>
      <c r="C58" t="str">
        <f>VLOOKUP(B58,'Contestant Points'!$A$2:$B$32,2,FALSE)</f>
        <v>Eliminated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>VLOOKUP(B58,'Contestant Points'!$A$2:$W$32,23,FALSE)</f>
        <v>90</v>
      </c>
      <c r="K58">
        <f>VLOOKUP(B58,'Contestant Points'!$A$2:$X$32,24,FALSE)</f>
        <v>95</v>
      </c>
      <c r="L58">
        <f>VLOOKUP(B58,'Contestant Points'!$A$2:$Y$32,25,FALSE)</f>
        <v>70</v>
      </c>
      <c r="M58">
        <f>VLOOKUP(B58,'Contestant Points'!$A$2:$Z$32,26,FALSE)</f>
        <v>0</v>
      </c>
      <c r="N58">
        <f>VLOOKUP(B58,'Contestant Points'!$A$2:$AA$32,27,FALSE)</f>
        <v>265</v>
      </c>
      <c r="O58">
        <f t="shared" si="0"/>
        <v>520</v>
      </c>
      <c r="P58" t="str">
        <f>VLOOKUP(B58,'Contestant Points'!$A$2:$J$32,10,FALSE)</f>
        <v>9% of people have chosen this contestant</v>
      </c>
      <c r="Q58">
        <f>VLOOKUP(B58,'Contestant Points'!$A$2:$D$32,4,FALSE)</f>
        <v>31</v>
      </c>
      <c r="R58" t="str">
        <f>VLOOKUP(B58,'Contestant Points'!$A$2:$E$32,5,FALSE)</f>
        <v>Business Owner</v>
      </c>
      <c r="S58" t="str">
        <f>VLOOKUP(B58,'Contestant Points'!$A$2:$F$32,6,FALSE)</f>
        <v>6'3"</v>
      </c>
      <c r="T58" t="str">
        <f>VLOOKUP(B58,'Contestant Points'!$A$2:$G$32,7,FALSE)</f>
        <v>Caucasian</v>
      </c>
    </row>
    <row r="59" spans="1:20" x14ac:dyDescent="0.3">
      <c r="A59" t="s">
        <v>45</v>
      </c>
      <c r="B59" t="s">
        <v>6</v>
      </c>
      <c r="C59" t="str">
        <f>VLOOKUP(B59,'Contestant Points'!$A$2:$B$32,2,FALSE)</f>
        <v>Winner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>VLOOKUP(B59,'Contestant Points'!$A$2:$W$32,23,FALSE)</f>
        <v>80</v>
      </c>
      <c r="K59">
        <f>VLOOKUP(B59,'Contestant Points'!$A$2:$X$32,24,FALSE)</f>
        <v>130</v>
      </c>
      <c r="L59">
        <f>VLOOKUP(B59,'Contestant Points'!$A$2:$Y$32,25,FALSE)</f>
        <v>60</v>
      </c>
      <c r="M59">
        <f>VLOOKUP(B59,'Contestant Points'!$A$2:$Z$32,26,FALSE)</f>
        <v>0</v>
      </c>
      <c r="N59">
        <f>VLOOKUP(B59,'Contestant Points'!$A$2:$AA$32,27,FALSE)</f>
        <v>410</v>
      </c>
      <c r="O59">
        <f t="shared" si="0"/>
        <v>680</v>
      </c>
      <c r="P59" t="str">
        <f>VLOOKUP(B59,'Contestant Points'!$A$2:$J$32,10,FALSE)</f>
        <v>11% of people have chosen this contestant</v>
      </c>
      <c r="Q59">
        <f>VLOOKUP(B59,'Contestant Points'!$A$2:$D$32,4,FALSE)</f>
        <v>37</v>
      </c>
      <c r="R59" t="str">
        <f>VLOOKUP(B59,'Contestant Points'!$A$2:$E$32,5,FALSE)</f>
        <v>Chiropractor</v>
      </c>
      <c r="S59" t="str">
        <f>VLOOKUP(B59,'Contestant Points'!$A$2:$F$32,6,FALSE)</f>
        <v>6'2"</v>
      </c>
      <c r="T59" t="str">
        <f>VLOOKUP(B59,'Contestant Points'!$A$2:$G$32,7,FALSE)</f>
        <v>Caucasian</v>
      </c>
    </row>
    <row r="60" spans="1:20" x14ac:dyDescent="0.3">
      <c r="A60" t="s">
        <v>39</v>
      </c>
      <c r="B60" t="s">
        <v>6</v>
      </c>
      <c r="C60" t="str">
        <f>VLOOKUP(B60,'Contestant Points'!$A$2:$B$32,2,FALSE)</f>
        <v>Winner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>VLOOKUP(B60,'Contestant Points'!$A$2:$W$32,23,FALSE)</f>
        <v>80</v>
      </c>
      <c r="K60">
        <f>VLOOKUP(B60,'Contestant Points'!$A$2:$X$32,24,FALSE)</f>
        <v>130</v>
      </c>
      <c r="L60">
        <f>VLOOKUP(B60,'Contestant Points'!$A$2:$Y$32,25,FALSE)</f>
        <v>60</v>
      </c>
      <c r="M60">
        <f>VLOOKUP(B60,'Contestant Points'!$A$2:$Z$32,26,FALSE)</f>
        <v>0</v>
      </c>
      <c r="N60">
        <f>VLOOKUP(B60,'Contestant Points'!$A$2:$AA$32,27,FALSE)</f>
        <v>410</v>
      </c>
      <c r="O60">
        <f t="shared" si="0"/>
        <v>680</v>
      </c>
      <c r="P60" t="str">
        <f>VLOOKUP(B60,'Contestant Points'!$A$2:$J$32,10,FALSE)</f>
        <v>11% of people have chosen this contestant</v>
      </c>
      <c r="Q60">
        <f>VLOOKUP(B60,'Contestant Points'!$A$2:$D$32,4,FALSE)</f>
        <v>37</v>
      </c>
      <c r="R60" t="str">
        <f>VLOOKUP(B60,'Contestant Points'!$A$2:$E$32,5,FALSE)</f>
        <v>Chiropractor</v>
      </c>
      <c r="S60" t="str">
        <f>VLOOKUP(B60,'Contestant Points'!$A$2:$F$32,6,FALSE)</f>
        <v>6'2"</v>
      </c>
      <c r="T60" t="str">
        <f>VLOOKUP(B60,'Contestant Points'!$A$2:$G$32,7,FALSE)</f>
        <v>Caucasian</v>
      </c>
    </row>
    <row r="61" spans="1:20" x14ac:dyDescent="0.3">
      <c r="A61" t="s">
        <v>44</v>
      </c>
      <c r="B61" t="s">
        <v>10</v>
      </c>
      <c r="C61" t="str">
        <f>VLOOKUP(B61,'Contestant Points'!$A$2:$B$32,2,FALSE)</f>
        <v>Eliminated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>VLOOKUP(B61,'Contestant Points'!$A$2:$W$32,23,FALSE)</f>
        <v>75</v>
      </c>
      <c r="K61">
        <f>VLOOKUP(B61,'Contestant Points'!$A$2:$X$32,24,FALSE)</f>
        <v>95</v>
      </c>
      <c r="L61">
        <f>VLOOKUP(B61,'Contestant Points'!$A$2:$Y$32,25,FALSE)</f>
        <v>160</v>
      </c>
      <c r="M61">
        <f>VLOOKUP(B61,'Contestant Points'!$A$2:$Z$32,26,FALSE)</f>
        <v>5</v>
      </c>
      <c r="N61">
        <f>VLOOKUP(B61,'Contestant Points'!$A$2:$AA$32,27,FALSE)</f>
        <v>0</v>
      </c>
      <c r="O61">
        <f t="shared" si="0"/>
        <v>335</v>
      </c>
      <c r="P61" t="str">
        <f>VLOOKUP(B61,'Contestant Points'!$A$2:$J$32,10,FALSE)</f>
        <v>7% of people have chosen this contestant</v>
      </c>
      <c r="Q61">
        <f>VLOOKUP(B61,'Contestant Points'!$A$2:$D$32,4,FALSE)</f>
        <v>29</v>
      </c>
      <c r="R61" t="str">
        <f>VLOOKUP(B61,'Contestant Points'!$A$2:$E$32,5,FALSE)</f>
        <v>Personal Trainer</v>
      </c>
      <c r="S61" t="str">
        <f>VLOOKUP(B61,'Contestant Points'!$A$2:$F$32,6,FALSE)</f>
        <v>6'2"</v>
      </c>
      <c r="T61" t="str">
        <f>VLOOKUP(B61,'Contestant Points'!$A$2:$G$32,7,FALSE)</f>
        <v>African American</v>
      </c>
    </row>
    <row r="62" spans="1:20" x14ac:dyDescent="0.3">
      <c r="A62" t="s">
        <v>35</v>
      </c>
      <c r="B62" t="s">
        <v>6</v>
      </c>
      <c r="C62" t="str">
        <f>VLOOKUP(B62,'Contestant Points'!$A$2:$B$32,2,FALSE)</f>
        <v>Winner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>VLOOKUP(B62,'Contestant Points'!$A$2:$W$32,23,FALSE)</f>
        <v>80</v>
      </c>
      <c r="K62">
        <f>VLOOKUP(B62,'Contestant Points'!$A$2:$X$32,24,FALSE)</f>
        <v>130</v>
      </c>
      <c r="L62">
        <f>VLOOKUP(B62,'Contestant Points'!$A$2:$Y$32,25,FALSE)</f>
        <v>60</v>
      </c>
      <c r="M62">
        <f>VLOOKUP(B62,'Contestant Points'!$A$2:$Z$32,26,FALSE)</f>
        <v>0</v>
      </c>
      <c r="N62">
        <f>VLOOKUP(B62,'Contestant Points'!$A$2:$AA$32,27,FALSE)</f>
        <v>410</v>
      </c>
      <c r="O62">
        <f t="shared" si="0"/>
        <v>680</v>
      </c>
      <c r="P62" t="str">
        <f>VLOOKUP(B62,'Contestant Points'!$A$2:$J$32,10,FALSE)</f>
        <v>11% of people have chosen this contestant</v>
      </c>
      <c r="Q62">
        <f>VLOOKUP(B62,'Contestant Points'!$A$2:$D$32,4,FALSE)</f>
        <v>37</v>
      </c>
      <c r="R62" t="str">
        <f>VLOOKUP(B62,'Contestant Points'!$A$2:$E$32,5,FALSE)</f>
        <v>Chiropractor</v>
      </c>
      <c r="S62" t="str">
        <f>VLOOKUP(B62,'Contestant Points'!$A$2:$F$32,6,FALSE)</f>
        <v>6'2"</v>
      </c>
      <c r="T62" t="str">
        <f>VLOOKUP(B62,'Contestant Points'!$A$2:$G$32,7,FALSE)</f>
        <v>Caucasian</v>
      </c>
    </row>
    <row r="63" spans="1:20" x14ac:dyDescent="0.3">
      <c r="A63" t="s">
        <v>41</v>
      </c>
      <c r="B63" t="s">
        <v>14</v>
      </c>
      <c r="C63" t="str">
        <f>VLOOKUP(B63,'Contestant Points'!$A$2:$B$32,2,FALSE)</f>
        <v>Eliminated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>VLOOKUP(B63,'Contestant Points'!$A$2:$W$32,23,FALSE)</f>
        <v>90</v>
      </c>
      <c r="K63">
        <f>VLOOKUP(B63,'Contestant Points'!$A$2:$X$32,24,FALSE)</f>
        <v>95</v>
      </c>
      <c r="L63">
        <f>VLOOKUP(B63,'Contestant Points'!$A$2:$Y$32,25,FALSE)</f>
        <v>70</v>
      </c>
      <c r="M63">
        <f>VLOOKUP(B63,'Contestant Points'!$A$2:$Z$32,26,FALSE)</f>
        <v>0</v>
      </c>
      <c r="N63">
        <f>VLOOKUP(B63,'Contestant Points'!$A$2:$AA$32,27,FALSE)</f>
        <v>265</v>
      </c>
      <c r="O63">
        <f t="shared" si="0"/>
        <v>520</v>
      </c>
      <c r="P63" t="str">
        <f>VLOOKUP(B63,'Contestant Points'!$A$2:$J$32,10,FALSE)</f>
        <v>9% of people have chosen this contestant</v>
      </c>
      <c r="Q63">
        <f>VLOOKUP(B63,'Contestant Points'!$A$2:$D$32,4,FALSE)</f>
        <v>31</v>
      </c>
      <c r="R63" t="str">
        <f>VLOOKUP(B63,'Contestant Points'!$A$2:$E$32,5,FALSE)</f>
        <v>Business Owner</v>
      </c>
      <c r="S63" t="str">
        <f>VLOOKUP(B63,'Contestant Points'!$A$2:$F$32,6,FALSE)</f>
        <v>6'3"</v>
      </c>
      <c r="T63" t="str">
        <f>VLOOKUP(B63,'Contestant Points'!$A$2:$G$32,7,FALSE)</f>
        <v>Caucasian</v>
      </c>
    </row>
    <row r="64" spans="1:20" x14ac:dyDescent="0.3">
      <c r="A64" t="s">
        <v>30</v>
      </c>
      <c r="B64" t="s">
        <v>14</v>
      </c>
      <c r="C64" t="str">
        <f>VLOOKUP(B64,'Contestant Points'!$A$2:$B$32,2,FALSE)</f>
        <v>Eliminated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>VLOOKUP(B64,'Contestant Points'!$A$2:$W$32,23,FALSE)</f>
        <v>90</v>
      </c>
      <c r="K64">
        <f>VLOOKUP(B64,'Contestant Points'!$A$2:$X$32,24,FALSE)</f>
        <v>95</v>
      </c>
      <c r="L64">
        <f>VLOOKUP(B64,'Contestant Points'!$A$2:$Y$32,25,FALSE)</f>
        <v>70</v>
      </c>
      <c r="M64">
        <f>VLOOKUP(B64,'Contestant Points'!$A$2:$Z$32,26,FALSE)</f>
        <v>0</v>
      </c>
      <c r="N64">
        <f>VLOOKUP(B64,'Contestant Points'!$A$2:$AA$32,27,FALSE)</f>
        <v>265</v>
      </c>
      <c r="O64">
        <f t="shared" si="0"/>
        <v>520</v>
      </c>
      <c r="P64" t="str">
        <f>VLOOKUP(B64,'Contestant Points'!$A$2:$J$32,10,FALSE)</f>
        <v>9% of people have chosen this contestant</v>
      </c>
      <c r="Q64">
        <f>VLOOKUP(B64,'Contestant Points'!$A$2:$D$32,4,FALSE)</f>
        <v>31</v>
      </c>
      <c r="R64" t="str">
        <f>VLOOKUP(B64,'Contestant Points'!$A$2:$E$32,5,FALSE)</f>
        <v>Business Owner</v>
      </c>
      <c r="S64" t="str">
        <f>VLOOKUP(B64,'Contestant Points'!$A$2:$F$32,6,FALSE)</f>
        <v>6'3"</v>
      </c>
      <c r="T64" t="str">
        <f>VLOOKUP(B64,'Contestant Points'!$A$2:$G$32,7,FALSE)</f>
        <v>Caucasian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Contestant Points</vt:lpstr>
      <vt:lpstr>BC League</vt:lpstr>
      <vt:lpstr>OJ League</vt:lpstr>
      <vt:lpstr>edX League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2017-05-23T00:31:30Z</dcterms:created>
  <dcterms:modified xsi:type="dcterms:W3CDTF">2017-08-08T13:36:32Z</dcterms:modified>
</cp:coreProperties>
</file>