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3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Points'!$A$1:$X$32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" l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K47" i="1"/>
  <c r="K48" i="1"/>
  <c r="K49" i="1"/>
  <c r="K50" i="1"/>
  <c r="K51" i="1"/>
  <c r="K52" i="1"/>
  <c r="K53" i="1"/>
  <c r="K54" i="1"/>
  <c r="K55" i="1"/>
  <c r="J55" i="1"/>
  <c r="C55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J3" i="3"/>
  <c r="J4" i="3"/>
  <c r="J5" i="3"/>
  <c r="J6" i="3"/>
  <c r="K6" i="3" s="1"/>
  <c r="J7" i="3"/>
  <c r="J8" i="3"/>
  <c r="J9" i="3"/>
  <c r="J10" i="3"/>
  <c r="K10" i="3" s="1"/>
  <c r="J11" i="3"/>
  <c r="J12" i="3"/>
  <c r="J13" i="3"/>
  <c r="J14" i="3"/>
  <c r="K14" i="3" s="1"/>
  <c r="J15" i="3"/>
  <c r="J16" i="3"/>
  <c r="J17" i="3"/>
  <c r="J18" i="3"/>
  <c r="K18" i="3" s="1"/>
  <c r="J19" i="3"/>
  <c r="J20" i="3"/>
  <c r="J21" i="3"/>
  <c r="J22" i="3"/>
  <c r="K22" i="3" s="1"/>
  <c r="J23" i="3"/>
  <c r="J24" i="3"/>
  <c r="J25" i="3"/>
  <c r="J26" i="3"/>
  <c r="K26" i="3" s="1"/>
  <c r="J27" i="3"/>
  <c r="J28" i="3"/>
  <c r="J29" i="3"/>
  <c r="J30" i="3"/>
  <c r="K30" i="3" s="1"/>
  <c r="J31" i="3"/>
  <c r="J32" i="3"/>
  <c r="J33" i="3"/>
  <c r="J34" i="3"/>
  <c r="K34" i="3" s="1"/>
  <c r="J35" i="3"/>
  <c r="J36" i="3"/>
  <c r="J37" i="3"/>
  <c r="J38" i="3"/>
  <c r="K38" i="3" s="1"/>
  <c r="J39" i="3"/>
  <c r="J40" i="3"/>
  <c r="J41" i="3"/>
  <c r="J42" i="3"/>
  <c r="K42" i="3" s="1"/>
  <c r="J43" i="3"/>
  <c r="J44" i="3"/>
  <c r="J45" i="3"/>
  <c r="J46" i="3"/>
  <c r="K46" i="3" s="1"/>
  <c r="J47" i="3"/>
  <c r="J48" i="3"/>
  <c r="J49" i="3"/>
  <c r="J50" i="3"/>
  <c r="K50" i="3" s="1"/>
  <c r="J51" i="3"/>
  <c r="J52" i="3"/>
  <c r="J53" i="3"/>
  <c r="J54" i="3"/>
  <c r="K54" i="3" s="1"/>
  <c r="J55" i="3"/>
  <c r="J56" i="3"/>
  <c r="J57" i="3"/>
  <c r="J58" i="3"/>
  <c r="K58" i="3" s="1"/>
  <c r="J59" i="3"/>
  <c r="J60" i="3"/>
  <c r="J61" i="3"/>
  <c r="J62" i="3"/>
  <c r="K62" i="3" s="1"/>
  <c r="J63" i="3"/>
  <c r="J64" i="3"/>
  <c r="J2" i="3"/>
  <c r="K2" i="3" s="1"/>
  <c r="K3" i="3"/>
  <c r="K4" i="3"/>
  <c r="K5" i="3"/>
  <c r="K7" i="3"/>
  <c r="K8" i="3"/>
  <c r="K9" i="3"/>
  <c r="K11" i="3"/>
  <c r="K12" i="3"/>
  <c r="K13" i="3"/>
  <c r="K15" i="3"/>
  <c r="K16" i="3"/>
  <c r="K17" i="3"/>
  <c r="K19" i="3"/>
  <c r="K20" i="3"/>
  <c r="K21" i="3"/>
  <c r="K23" i="3"/>
  <c r="K24" i="3"/>
  <c r="K25" i="3"/>
  <c r="K27" i="3"/>
  <c r="K28" i="3"/>
  <c r="K29" i="3"/>
  <c r="K31" i="3"/>
  <c r="K32" i="3"/>
  <c r="K33" i="3"/>
  <c r="K35" i="3"/>
  <c r="K36" i="3"/>
  <c r="K37" i="3"/>
  <c r="K39" i="3"/>
  <c r="K40" i="3"/>
  <c r="K41" i="3"/>
  <c r="K43" i="3"/>
  <c r="K44" i="3"/>
  <c r="K45" i="3"/>
  <c r="K47" i="3"/>
  <c r="K48" i="3"/>
  <c r="K49" i="3"/>
  <c r="K51" i="3"/>
  <c r="K52" i="3"/>
  <c r="K53" i="3"/>
  <c r="K55" i="3"/>
  <c r="K56" i="3"/>
  <c r="K57" i="3"/>
  <c r="K59" i="3"/>
  <c r="K60" i="3"/>
  <c r="K61" i="3"/>
  <c r="K63" i="3"/>
  <c r="K64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C47" i="1"/>
  <c r="C48" i="1"/>
  <c r="C49" i="1"/>
  <c r="C50" i="1"/>
  <c r="C51" i="1"/>
  <c r="C52" i="1"/>
  <c r="C53" i="1"/>
  <c r="C54" i="1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L64" i="3" l="1"/>
  <c r="M64" i="3"/>
  <c r="N64" i="3"/>
  <c r="O64" i="3"/>
  <c r="P64" i="3"/>
  <c r="C64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L57" i="3"/>
  <c r="L58" i="3"/>
  <c r="L59" i="3"/>
  <c r="L60" i="3"/>
  <c r="L61" i="3"/>
  <c r="L62" i="3"/>
  <c r="L63" i="3"/>
  <c r="C58" i="3"/>
  <c r="C59" i="3"/>
  <c r="C60" i="3"/>
  <c r="C61" i="3"/>
  <c r="C62" i="3"/>
  <c r="C63" i="3"/>
  <c r="C57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L3" i="2" l="1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P2" i="2"/>
  <c r="O2" i="2"/>
  <c r="N2" i="2"/>
  <c r="M2" i="2"/>
  <c r="L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L52" i="3" l="1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D52" i="3"/>
  <c r="D53" i="3"/>
  <c r="D54" i="3"/>
  <c r="D55" i="3"/>
  <c r="D56" i="3"/>
  <c r="C52" i="3"/>
  <c r="C53" i="3"/>
  <c r="C54" i="3"/>
  <c r="C55" i="3"/>
  <c r="C56" i="3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2" i="3"/>
  <c r="P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D2" i="1"/>
  <c r="L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M3" i="3" l="1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O2" i="3"/>
  <c r="N2" i="3"/>
  <c r="M2" i="3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O2" i="1"/>
  <c r="N2" i="1"/>
  <c r="M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<sst xmlns="http://schemas.openxmlformats.org/spreadsheetml/2006/main" count="532" uniqueCount="124">
  <si>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</si>
  <si>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</si>
  <si>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</si>
  <si>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</si>
  <si>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</si>
  <si>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</si>
  <si>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</si>
  <si>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</si>
  <si>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</si>
  <si>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</si>
  <si>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</si>
  <si>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</si>
  <si>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</si>
  <si>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</si>
  <si>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</si>
  <si>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</si>
  <si>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</si>
  <si>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</si>
  <si>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</si>
  <si>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</si>
  <si>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</si>
  <si>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</si>
  <si>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</si>
  <si>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</si>
  <si>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</si>
  <si>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</si>
  <si>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</si>
  <si>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</si>
  <si>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</si>
  <si>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</si>
  <si>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</si>
  <si>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</si>
  <si>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</si>
  <si>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</si>
  <si>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</si>
  <si>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</si>
  <si>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</si>
  <si>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</si>
  <si>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</si>
  <si>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</si>
  <si>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</si>
  <si>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</si>
  <si>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</si>
  <si>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</si>
  <si>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</si>
  <si>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</si>
  <si>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</si>
  <si>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</si>
  <si>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</si>
  <si>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</si>
  <si>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</si>
  <si>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</si>
  <si>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</si>
  <si>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</si>
  <si>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</si>
  <si>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</si>
  <si>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</si>
  <si>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</si>
  <si>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</si>
  <si>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</si>
  <si>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</si>
  <si>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</si>
  <si>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</si>
  <si>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</si>
  <si>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</si>
  <si>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</si>
  <si>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</si>
  <si>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</si>
  <si>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</si>
  <si>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</si>
  <si>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</si>
  <si>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</si>
  <si>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</si>
  <si>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</si>
  <si>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</si>
  <si>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</si>
  <si>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</si>
  <si>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</si>
  <si>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</si>
  <si>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</si>
  <si>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</si>
  <si>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</si>
  <si>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</si>
  <si>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</si>
  <si>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</si>
  <si>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</si>
  <si>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</si>
  <si>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</si>
  <si>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</si>
  <si>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</si>
  <si>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</si>
  <si>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</si>
  <si>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</si>
  <si>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</si>
  <si>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</si>
  <si>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</si>
  <si>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</si>
  <si>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</si>
  <si>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</si>
  <si>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</si>
  <si>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</si>
  <si>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</si>
  <si>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</si>
  <si>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</si>
  <si>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</si>
  <si>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</si>
  <si>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</si>
  <si>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</si>
  <si>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</si>
  <si>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</si>
  <si>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</si>
  <si>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</si>
  <si>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</si>
  <si>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</si>
  <si>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</si>
  <si>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</si>
  <si>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</si>
  <si>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</si>
  <si>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</si>
  <si>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</si>
  <si>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</si>
  <si>
    <t>Week 5</t>
  </si>
  <si>
    <t>Week 6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</si>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</sst>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D30" sqref="D30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4" max="24" width="10.88671875" bestFit="1" customWidth="1"/>
  </cols>
  <sheetData>
    <row r="1" spans="1:24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120</v>
      </c>
      <c r="U1" s="1" t="s">
        <v>121</v>
      </c>
      <c r="V1" s="1" t="s">
        <v>122</v>
      </c>
      <c r="W1" s="1" t="s">
        <v>123</v>
      </c>
      <c r="X1" s="1" t="s">
        <v>33</v>
      </c>
    </row>
    <row r="2" spans="1:24" x14ac:dyDescent="0.3">
      <c r="A2" t="s">
        <v>37</v>
      </c>
      <c r="B2" t="s">
        <v>55</v>
      </c>
      <c r="C2" t="s">
        <v>123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v>35</v>
      </c>
      <c r="V2">
        <v>145</v>
      </c>
      <c r="W2">
        <v>50</v>
      </c>
      <c r="X2">
        <f>SUM(Q2:W2)</f>
        <v>390</v>
      </c>
    </row>
    <row r="3" spans="1:24" x14ac:dyDescent="0.3">
      <c r="A3" t="s">
        <v>13</v>
      </c>
      <c r="B3" t="s">
        <v>55</v>
      </c>
      <c r="C3" t="s">
        <v>122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K3">
        <v>0</v>
      </c>
      <c r="L3" s="2">
        <f t="shared" ref="L3:L32" si="2">K3/SUM($K$2:$K$32)</f>
        <v>0</v>
      </c>
      <c r="M3" s="2" t="str">
        <f t="shared" ref="M3:M32" si="3">CONCATENATE(ROUND(L3*100,0),"% of people have chosen this contestant")</f>
        <v>0% of people have chosen this contestant</v>
      </c>
      <c r="N3">
        <v>1</v>
      </c>
      <c r="O3" s="2">
        <f t="shared" ref="O3:O32" si="4">N3/SUM($N$2:$N$32)</f>
        <v>0.02</v>
      </c>
      <c r="P3" s="2" t="str">
        <f t="shared" ref="P3:P32" si="5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v>45</v>
      </c>
      <c r="V3">
        <v>75</v>
      </c>
      <c r="W3">
        <v>0</v>
      </c>
      <c r="X3">
        <f>SUM(Q3:W3)</f>
        <v>290</v>
      </c>
    </row>
    <row r="4" spans="1:24" x14ac:dyDescent="0.3">
      <c r="A4" t="s">
        <v>8</v>
      </c>
      <c r="B4" t="s">
        <v>55</v>
      </c>
      <c r="C4" t="s">
        <v>122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K4">
        <v>2</v>
      </c>
      <c r="L4" s="2">
        <f t="shared" si="2"/>
        <v>0.1</v>
      </c>
      <c r="M4" s="2" t="str">
        <f t="shared" si="3"/>
        <v>10% of people have chosen this contestant</v>
      </c>
      <c r="N4">
        <v>2</v>
      </c>
      <c r="O4" s="2">
        <f t="shared" si="4"/>
        <v>0.04</v>
      </c>
      <c r="P4" s="2" t="str">
        <f t="shared" si="5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v>35</v>
      </c>
      <c r="V4">
        <v>0</v>
      </c>
      <c r="W4">
        <v>0</v>
      </c>
      <c r="X4">
        <f>SUM(Q4:W4)</f>
        <v>190</v>
      </c>
    </row>
    <row r="5" spans="1:24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K5">
        <v>0</v>
      </c>
      <c r="L5" s="2">
        <f t="shared" si="2"/>
        <v>0</v>
      </c>
      <c r="M5" s="2" t="str">
        <f t="shared" si="3"/>
        <v>0% of people have chosen this contestant</v>
      </c>
      <c r="N5">
        <v>0</v>
      </c>
      <c r="O5" s="2">
        <f t="shared" si="4"/>
        <v>0</v>
      </c>
      <c r="P5" s="2" t="str">
        <f t="shared" si="5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v>0</v>
      </c>
      <c r="V5">
        <v>0</v>
      </c>
      <c r="W5">
        <v>0</v>
      </c>
      <c r="X5">
        <f>SUM(Q5:W5)</f>
        <v>105</v>
      </c>
    </row>
    <row r="6" spans="1:24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K6">
        <v>0</v>
      </c>
      <c r="L6" s="2">
        <f t="shared" si="2"/>
        <v>0</v>
      </c>
      <c r="M6" s="2" t="str">
        <f t="shared" si="3"/>
        <v>0% of people have chosen this contestant</v>
      </c>
      <c r="N6">
        <v>6</v>
      </c>
      <c r="O6" s="2">
        <f t="shared" si="4"/>
        <v>0.12</v>
      </c>
      <c r="P6" s="2" t="str">
        <f t="shared" si="5"/>
        <v>12% of people have chosen this contestant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SUM(Q6:W6)</f>
        <v>0</v>
      </c>
    </row>
    <row r="7" spans="1:24" x14ac:dyDescent="0.3">
      <c r="A7" t="s">
        <v>49</v>
      </c>
      <c r="B7" t="s">
        <v>55</v>
      </c>
      <c r="C7" t="s">
        <v>120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K7">
        <v>0</v>
      </c>
      <c r="L7" s="2">
        <f t="shared" si="2"/>
        <v>0</v>
      </c>
      <c r="M7" s="2" t="str">
        <f t="shared" si="3"/>
        <v>0% of people have chosen this contestant</v>
      </c>
      <c r="N7">
        <v>0</v>
      </c>
      <c r="O7" s="2">
        <f t="shared" si="4"/>
        <v>0</v>
      </c>
      <c r="P7" s="2" t="str">
        <f t="shared" si="5"/>
        <v>0% of people have chosen this contestant</v>
      </c>
      <c r="Q7">
        <v>25</v>
      </c>
      <c r="R7">
        <v>0</v>
      </c>
      <c r="S7">
        <v>75</v>
      </c>
      <c r="T7">
        <v>0</v>
      </c>
      <c r="U7">
        <v>0</v>
      </c>
      <c r="V7">
        <v>0</v>
      </c>
      <c r="W7">
        <v>0</v>
      </c>
      <c r="X7">
        <f>SUM(Q7:W7)</f>
        <v>100</v>
      </c>
    </row>
    <row r="8" spans="1:24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K8">
        <v>3</v>
      </c>
      <c r="L8" s="2">
        <f t="shared" si="2"/>
        <v>0.15</v>
      </c>
      <c r="M8" s="2" t="str">
        <f t="shared" si="3"/>
        <v>15% of people have chosen this contestant</v>
      </c>
      <c r="N8">
        <v>4</v>
      </c>
      <c r="O8" s="2">
        <f t="shared" si="4"/>
        <v>0.08</v>
      </c>
      <c r="P8" s="2" t="str">
        <f t="shared" si="5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v>110</v>
      </c>
      <c r="V8">
        <v>90</v>
      </c>
      <c r="W8">
        <v>80</v>
      </c>
      <c r="X8">
        <f>SUM(Q8:W8)</f>
        <v>465</v>
      </c>
    </row>
    <row r="9" spans="1:24" x14ac:dyDescent="0.3">
      <c r="A9" t="s">
        <v>42</v>
      </c>
      <c r="B9" t="s">
        <v>55</v>
      </c>
      <c r="C9" t="s">
        <v>120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K9">
        <v>0</v>
      </c>
      <c r="L9" s="2">
        <f t="shared" si="2"/>
        <v>0</v>
      </c>
      <c r="M9" s="2" t="str">
        <f t="shared" si="3"/>
        <v>0% of people have chosen this contestant</v>
      </c>
      <c r="N9">
        <v>1</v>
      </c>
      <c r="O9" s="2">
        <f t="shared" si="4"/>
        <v>0.02</v>
      </c>
      <c r="P9" s="2" t="str">
        <f t="shared" si="5"/>
        <v>2% of people have chosen this contestant</v>
      </c>
      <c r="Q9">
        <v>30</v>
      </c>
      <c r="R9">
        <v>0</v>
      </c>
      <c r="S9">
        <v>75</v>
      </c>
      <c r="T9">
        <v>0</v>
      </c>
      <c r="U9">
        <v>0</v>
      </c>
      <c r="V9">
        <v>0</v>
      </c>
      <c r="W9">
        <v>0</v>
      </c>
      <c r="X9">
        <f>SUM(Q9:W9)</f>
        <v>105</v>
      </c>
    </row>
    <row r="10" spans="1:24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K10">
        <v>0</v>
      </c>
      <c r="L10" s="2">
        <f t="shared" si="2"/>
        <v>0</v>
      </c>
      <c r="M10" s="2" t="str">
        <f t="shared" si="3"/>
        <v>0% of people have chosen this contestant</v>
      </c>
      <c r="N10">
        <v>2</v>
      </c>
      <c r="O10" s="2">
        <f t="shared" si="4"/>
        <v>0.04</v>
      </c>
      <c r="P10" s="2" t="str">
        <f t="shared" si="5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v>10</v>
      </c>
      <c r="V10">
        <v>100</v>
      </c>
      <c r="W10">
        <v>90</v>
      </c>
      <c r="X10">
        <f>SUM(Q10:W10)</f>
        <v>505</v>
      </c>
    </row>
    <row r="11" spans="1:24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K11">
        <v>3</v>
      </c>
      <c r="L11" s="2">
        <f t="shared" si="2"/>
        <v>0.15</v>
      </c>
      <c r="M11" s="2" t="str">
        <f t="shared" si="3"/>
        <v>15% of people have chosen this contestant</v>
      </c>
      <c r="N11">
        <v>7</v>
      </c>
      <c r="O11" s="2">
        <f t="shared" si="4"/>
        <v>0.14000000000000001</v>
      </c>
      <c r="P11" s="2" t="str">
        <f t="shared" si="5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v>0</v>
      </c>
      <c r="V11">
        <v>0</v>
      </c>
      <c r="W11">
        <v>0</v>
      </c>
      <c r="X11">
        <f>SUM(Q11:W11)</f>
        <v>120</v>
      </c>
    </row>
    <row r="12" spans="1:24" x14ac:dyDescent="0.3">
      <c r="A12" t="s">
        <v>2</v>
      </c>
      <c r="B12" t="s">
        <v>55</v>
      </c>
      <c r="C12" t="s">
        <v>120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K12">
        <v>1</v>
      </c>
      <c r="L12" s="2">
        <f t="shared" si="2"/>
        <v>0.05</v>
      </c>
      <c r="M12" s="2" t="str">
        <f t="shared" si="3"/>
        <v>5% of people have chosen this contestant</v>
      </c>
      <c r="N12">
        <v>2</v>
      </c>
      <c r="O12" s="2">
        <f t="shared" si="4"/>
        <v>0.04</v>
      </c>
      <c r="P12" s="2" t="str">
        <f t="shared" si="5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v>0</v>
      </c>
      <c r="V12">
        <v>0</v>
      </c>
      <c r="W12">
        <v>0</v>
      </c>
      <c r="X12">
        <f>SUM(Q12:W12)</f>
        <v>85</v>
      </c>
    </row>
    <row r="13" spans="1:24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K13">
        <v>1</v>
      </c>
      <c r="L13" s="2">
        <f t="shared" si="2"/>
        <v>0.05</v>
      </c>
      <c r="M13" s="2" t="str">
        <f t="shared" si="3"/>
        <v>5% of people have chosen this contestant</v>
      </c>
      <c r="N13">
        <v>2</v>
      </c>
      <c r="O13" s="2">
        <f t="shared" si="4"/>
        <v>0.04</v>
      </c>
      <c r="P13" s="2" t="str">
        <f t="shared" si="5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v>45</v>
      </c>
      <c r="V13">
        <v>125</v>
      </c>
      <c r="W13">
        <v>75</v>
      </c>
      <c r="X13">
        <f>SUM(Q13:W13)</f>
        <v>440</v>
      </c>
    </row>
    <row r="14" spans="1:24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K14">
        <v>1</v>
      </c>
      <c r="L14" s="2">
        <f t="shared" si="2"/>
        <v>0.05</v>
      </c>
      <c r="M14" s="2" t="str">
        <f t="shared" si="3"/>
        <v>5% of people have chosen this contestant</v>
      </c>
      <c r="N14">
        <v>1</v>
      </c>
      <c r="O14" s="2">
        <f t="shared" si="4"/>
        <v>0.02</v>
      </c>
      <c r="P14" s="2" t="str">
        <f t="shared" si="5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v>0</v>
      </c>
      <c r="V14">
        <v>0</v>
      </c>
      <c r="W14">
        <v>0</v>
      </c>
      <c r="X14">
        <f>SUM(Q14:W14)</f>
        <v>100</v>
      </c>
    </row>
    <row r="15" spans="1:24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K15">
        <v>0</v>
      </c>
      <c r="L15" s="2">
        <f t="shared" si="2"/>
        <v>0</v>
      </c>
      <c r="M15" s="2" t="str">
        <f t="shared" si="3"/>
        <v>0% of people have chosen this contestant</v>
      </c>
      <c r="N15">
        <v>0</v>
      </c>
      <c r="O15" s="2">
        <f t="shared" si="4"/>
        <v>0</v>
      </c>
      <c r="P15" s="2" t="str">
        <f t="shared" si="5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SUM(Q15:W15)</f>
        <v>0</v>
      </c>
    </row>
    <row r="16" spans="1:24" x14ac:dyDescent="0.3">
      <c r="A16" t="s">
        <v>51</v>
      </c>
      <c r="B16" t="s">
        <v>55</v>
      </c>
      <c r="C16" t="s">
        <v>121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K16">
        <v>0</v>
      </c>
      <c r="L16" s="2">
        <f t="shared" si="2"/>
        <v>0</v>
      </c>
      <c r="M16" s="2" t="str">
        <f t="shared" si="3"/>
        <v>0% of people have chosen this contestant</v>
      </c>
      <c r="N16">
        <v>0</v>
      </c>
      <c r="O16" s="2">
        <f t="shared" si="4"/>
        <v>0</v>
      </c>
      <c r="P16" s="2" t="str">
        <f t="shared" si="5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v>25</v>
      </c>
      <c r="V16">
        <v>0</v>
      </c>
      <c r="W16">
        <v>0</v>
      </c>
      <c r="X16">
        <f>SUM(Q16:W16)</f>
        <v>200</v>
      </c>
    </row>
    <row r="17" spans="1:24" x14ac:dyDescent="0.3">
      <c r="A17" t="s">
        <v>3</v>
      </c>
      <c r="B17" t="s">
        <v>55</v>
      </c>
      <c r="C17" t="s">
        <v>121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K17">
        <v>4</v>
      </c>
      <c r="L17" s="2">
        <f t="shared" si="2"/>
        <v>0.2</v>
      </c>
      <c r="M17" s="2" t="str">
        <f t="shared" si="3"/>
        <v>20% of people have chosen this contestant</v>
      </c>
      <c r="N17">
        <v>3</v>
      </c>
      <c r="O17" s="2">
        <f t="shared" si="4"/>
        <v>0.06</v>
      </c>
      <c r="P17" s="2" t="str">
        <f t="shared" si="5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v>35</v>
      </c>
      <c r="V17">
        <v>0</v>
      </c>
      <c r="W17">
        <v>0</v>
      </c>
      <c r="X17">
        <f>SUM(Q17:W17)</f>
        <v>180</v>
      </c>
    </row>
    <row r="18" spans="1:24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K18">
        <v>0</v>
      </c>
      <c r="L18" s="2">
        <f t="shared" si="2"/>
        <v>0</v>
      </c>
      <c r="M18" s="2" t="str">
        <f t="shared" si="3"/>
        <v>0% of people have chosen this contestant</v>
      </c>
      <c r="N18">
        <v>0</v>
      </c>
      <c r="O18" s="2">
        <f t="shared" si="4"/>
        <v>0</v>
      </c>
      <c r="P18" s="2" t="str">
        <f t="shared" si="5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SUM(Q18:W18)</f>
        <v>40</v>
      </c>
    </row>
    <row r="19" spans="1:24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K19">
        <v>0</v>
      </c>
      <c r="L19" s="2">
        <f t="shared" si="2"/>
        <v>0</v>
      </c>
      <c r="M19" s="2" t="str">
        <f t="shared" si="3"/>
        <v>0% of people have chosen this contestant</v>
      </c>
      <c r="N19">
        <v>3</v>
      </c>
      <c r="O19" s="2">
        <f t="shared" si="4"/>
        <v>0.06</v>
      </c>
      <c r="P19" s="2" t="str">
        <f t="shared" si="5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SUM(Q19:W19)</f>
        <v>0</v>
      </c>
    </row>
    <row r="20" spans="1:24" x14ac:dyDescent="0.3">
      <c r="A20" t="s">
        <v>52</v>
      </c>
      <c r="B20" t="s">
        <v>55</v>
      </c>
      <c r="C20" t="s">
        <v>121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K20">
        <v>0</v>
      </c>
      <c r="L20" s="2">
        <f t="shared" si="2"/>
        <v>0</v>
      </c>
      <c r="M20" s="2" t="str">
        <f t="shared" si="3"/>
        <v>0% of people have chosen this contestant</v>
      </c>
      <c r="N20">
        <v>0</v>
      </c>
      <c r="O20" s="2">
        <f t="shared" si="4"/>
        <v>0</v>
      </c>
      <c r="P20" s="2" t="str">
        <f t="shared" si="5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v>0</v>
      </c>
      <c r="V20">
        <v>0</v>
      </c>
      <c r="W20">
        <v>0</v>
      </c>
      <c r="X20">
        <f>SUM(Q20:W20)</f>
        <v>145</v>
      </c>
    </row>
    <row r="21" spans="1:24" x14ac:dyDescent="0.3">
      <c r="A21" t="s">
        <v>29</v>
      </c>
      <c r="B21" t="s">
        <v>55</v>
      </c>
      <c r="C21" t="s">
        <v>122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K21">
        <v>2</v>
      </c>
      <c r="L21" s="2">
        <f t="shared" si="2"/>
        <v>0.1</v>
      </c>
      <c r="M21" s="2" t="str">
        <f t="shared" si="3"/>
        <v>10% of people have chosen this contestant</v>
      </c>
      <c r="N21">
        <v>2</v>
      </c>
      <c r="O21" s="2">
        <f t="shared" si="4"/>
        <v>0.04</v>
      </c>
      <c r="P21" s="2" t="str">
        <f t="shared" si="5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v>50</v>
      </c>
      <c r="V21">
        <v>0</v>
      </c>
      <c r="W21">
        <v>0</v>
      </c>
      <c r="X21">
        <f>SUM(Q21:W21)</f>
        <v>205</v>
      </c>
    </row>
    <row r="22" spans="1:24" x14ac:dyDescent="0.3">
      <c r="A22" t="s">
        <v>15</v>
      </c>
      <c r="B22" t="s">
        <v>55</v>
      </c>
      <c r="C22" t="s">
        <v>122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K22">
        <v>1</v>
      </c>
      <c r="L22" s="2">
        <f t="shared" si="2"/>
        <v>0.05</v>
      </c>
      <c r="M22" s="2" t="str">
        <f t="shared" si="3"/>
        <v>5% of people have chosen this contestant</v>
      </c>
      <c r="N22">
        <v>1</v>
      </c>
      <c r="O22" s="2">
        <f t="shared" si="4"/>
        <v>0.02</v>
      </c>
      <c r="P22" s="2" t="str">
        <f t="shared" si="5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v>115</v>
      </c>
      <c r="V22">
        <v>180</v>
      </c>
      <c r="W22">
        <v>0</v>
      </c>
      <c r="X22">
        <f>SUM(Q22:W22)</f>
        <v>495</v>
      </c>
    </row>
    <row r="23" spans="1:24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K23">
        <v>0</v>
      </c>
      <c r="L23" s="2">
        <f t="shared" si="2"/>
        <v>0</v>
      </c>
      <c r="M23" s="2" t="str">
        <f t="shared" si="3"/>
        <v>0% of people have chosen this contestant</v>
      </c>
      <c r="N23">
        <v>0</v>
      </c>
      <c r="O23" s="2">
        <f t="shared" si="4"/>
        <v>0</v>
      </c>
      <c r="P23" s="2" t="str">
        <f t="shared" si="5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SUM(Q23:W23)</f>
        <v>5</v>
      </c>
    </row>
    <row r="24" spans="1:24" x14ac:dyDescent="0.3">
      <c r="A24" t="s">
        <v>25</v>
      </c>
      <c r="B24" t="s">
        <v>55</v>
      </c>
      <c r="C24" t="s">
        <v>122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K24">
        <v>0</v>
      </c>
      <c r="L24" s="2">
        <f t="shared" si="2"/>
        <v>0</v>
      </c>
      <c r="M24" s="2" t="str">
        <f t="shared" si="3"/>
        <v>0% of people have chosen this contestant</v>
      </c>
      <c r="N24">
        <v>0</v>
      </c>
      <c r="O24" s="2">
        <f t="shared" si="4"/>
        <v>0</v>
      </c>
      <c r="P24" s="2" t="str">
        <f t="shared" si="5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v>85</v>
      </c>
      <c r="V24">
        <v>20</v>
      </c>
      <c r="W24">
        <v>0</v>
      </c>
      <c r="X24">
        <f>SUM(Q24:W24)</f>
        <v>365</v>
      </c>
    </row>
    <row r="25" spans="1:24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K25">
        <v>0</v>
      </c>
      <c r="L25" s="2">
        <f t="shared" si="2"/>
        <v>0</v>
      </c>
      <c r="M25" s="2" t="str">
        <f t="shared" si="3"/>
        <v>0% of people have chosen this contestant</v>
      </c>
      <c r="N25">
        <v>0</v>
      </c>
      <c r="O25" s="2">
        <f t="shared" si="4"/>
        <v>0</v>
      </c>
      <c r="P25" s="2" t="str">
        <f t="shared" si="5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v>0</v>
      </c>
      <c r="V25">
        <v>0</v>
      </c>
      <c r="W25">
        <v>0</v>
      </c>
      <c r="X25">
        <f>SUM(Q25:W25)</f>
        <v>135</v>
      </c>
    </row>
    <row r="26" spans="1:24" x14ac:dyDescent="0.3">
      <c r="A26" t="s">
        <v>18</v>
      </c>
      <c r="B26" t="s">
        <v>55</v>
      </c>
      <c r="C26" t="s">
        <v>123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K26">
        <v>0</v>
      </c>
      <c r="L26" s="2">
        <f t="shared" si="2"/>
        <v>0</v>
      </c>
      <c r="M26" s="2" t="str">
        <f t="shared" si="3"/>
        <v>0% of people have chosen this contestant</v>
      </c>
      <c r="N26">
        <v>2</v>
      </c>
      <c r="O26" s="2">
        <f t="shared" si="4"/>
        <v>0.04</v>
      </c>
      <c r="P26" s="2" t="str">
        <f t="shared" si="5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v>40</v>
      </c>
      <c r="V26">
        <v>95</v>
      </c>
      <c r="W26">
        <v>30</v>
      </c>
      <c r="X26">
        <f>SUM(Q26:W26)</f>
        <v>285</v>
      </c>
    </row>
    <row r="27" spans="1:24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K27">
        <v>0</v>
      </c>
      <c r="L27" s="2">
        <f t="shared" si="2"/>
        <v>0</v>
      </c>
      <c r="M27" s="2" t="str">
        <f t="shared" si="3"/>
        <v>0% of people have chosen this contestant</v>
      </c>
      <c r="N27">
        <v>3</v>
      </c>
      <c r="O27" s="2">
        <f t="shared" si="4"/>
        <v>0.06</v>
      </c>
      <c r="P27" s="2" t="str">
        <f t="shared" si="5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>SUM(Q27:W27)</f>
        <v>5</v>
      </c>
    </row>
    <row r="28" spans="1:24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K28">
        <v>0</v>
      </c>
      <c r="L28" s="2">
        <f t="shared" si="2"/>
        <v>0</v>
      </c>
      <c r="M28" s="2" t="str">
        <f t="shared" si="3"/>
        <v>0% of people have chosen this contestant</v>
      </c>
      <c r="N28">
        <v>0</v>
      </c>
      <c r="O28" s="2">
        <f t="shared" si="4"/>
        <v>0</v>
      </c>
      <c r="P28" s="2" t="str">
        <f t="shared" si="5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>SUM(Q28:W28)</f>
        <v>25</v>
      </c>
    </row>
    <row r="29" spans="1:24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K29">
        <v>0</v>
      </c>
      <c r="L29" s="2">
        <f t="shared" si="2"/>
        <v>0</v>
      </c>
      <c r="M29" s="2" t="str">
        <f t="shared" si="3"/>
        <v>0% of people have chosen this contestant</v>
      </c>
      <c r="N29">
        <v>0</v>
      </c>
      <c r="O29" s="2">
        <f t="shared" si="4"/>
        <v>0</v>
      </c>
      <c r="P29" s="2" t="str">
        <f t="shared" si="5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>SUM(Q29:W29)</f>
        <v>20</v>
      </c>
    </row>
    <row r="30" spans="1:24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K30">
        <v>2</v>
      </c>
      <c r="L30" s="2">
        <f t="shared" si="2"/>
        <v>0.1</v>
      </c>
      <c r="M30" s="2" t="str">
        <f t="shared" si="3"/>
        <v>10% of people have chosen this contestant</v>
      </c>
      <c r="N30">
        <v>1</v>
      </c>
      <c r="O30" s="2">
        <f t="shared" si="4"/>
        <v>0.02</v>
      </c>
      <c r="P30" s="2" t="str">
        <f t="shared" si="5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v>50</v>
      </c>
      <c r="V30">
        <v>115</v>
      </c>
      <c r="W30">
        <v>90</v>
      </c>
      <c r="X30">
        <f>SUM(Q30:W30)</f>
        <v>465</v>
      </c>
    </row>
    <row r="31" spans="1:24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K31">
        <v>0</v>
      </c>
      <c r="L31" s="2">
        <f t="shared" si="2"/>
        <v>0</v>
      </c>
      <c r="M31" s="2" t="str">
        <f t="shared" si="3"/>
        <v>0% of people have chosen this contestant</v>
      </c>
      <c r="N31">
        <v>3</v>
      </c>
      <c r="O31" s="2">
        <f t="shared" si="4"/>
        <v>0.06</v>
      </c>
      <c r="P31" s="2" t="str">
        <f t="shared" si="5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>SUM(Q31:W31)</f>
        <v>5</v>
      </c>
    </row>
    <row r="32" spans="1:24" x14ac:dyDescent="0.3">
      <c r="A32" t="s">
        <v>9</v>
      </c>
      <c r="B32" t="s">
        <v>55</v>
      </c>
      <c r="C32" t="s">
        <v>122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K32">
        <v>0</v>
      </c>
      <c r="L32" s="2">
        <f t="shared" si="2"/>
        <v>0</v>
      </c>
      <c r="M32" s="2" t="str">
        <f t="shared" si="3"/>
        <v>0% of people have chosen this contestant</v>
      </c>
      <c r="N32">
        <v>3</v>
      </c>
      <c r="O32" s="2">
        <f t="shared" si="4"/>
        <v>0.06</v>
      </c>
      <c r="P32" s="2" t="str">
        <f t="shared" si="5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v>80</v>
      </c>
      <c r="V32">
        <v>45</v>
      </c>
      <c r="W32">
        <v>0</v>
      </c>
      <c r="X32">
        <f>SUM(Q32:W32)</f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7" workbookViewId="0">
      <selection activeCell="L55" sqref="L55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1" max="11" width="10.88671875" bestFit="1" customWidth="1"/>
    <col min="16" max="16" width="15" bestFit="1" customWidth="1"/>
  </cols>
  <sheetData>
    <row r="1" spans="1:16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33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110</v>
      </c>
    </row>
    <row r="2" spans="1:16" x14ac:dyDescent="0.3">
      <c r="A2" t="s">
        <v>118</v>
      </c>
      <c r="B2" t="s">
        <v>2</v>
      </c>
      <c r="C2" t="str">
        <f>VLOOKUP(B2,'Contestant Points'!$A$2:$B$32,2,FALSE)</f>
        <v>Eliminated</v>
      </c>
      <c r="D2">
        <f>VLOOKUP(B2,'Contestant Points'!$A$2:$X$32,17,FALSE)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 s="3">
        <f>SUM(D2:J2)</f>
        <v>85</v>
      </c>
      <c r="L2" t="str">
        <f>VLOOKUP(B2,'Contestant Points'!$A$2:$J$32,10,FALSE)</f>
        <v>13% of people have chosen this contestant</v>
      </c>
      <c r="M2">
        <f>VLOOKUP(B2,'Contestant Points'!$A$2:$D$32,4,FALSE)</f>
        <v>31</v>
      </c>
      <c r="N2" t="str">
        <f>VLOOKUP(B2,'Contestant Points'!$A$2:$E$32,5,FALSE)</f>
        <v>Senior Inventory Analyst</v>
      </c>
      <c r="O2" t="str">
        <f>VLOOKUP(B2,'Contestant Points'!$A$2:$F$32,6,FALSE)</f>
        <v>5'11"</v>
      </c>
      <c r="P2" t="str">
        <f>VLOOKUP(B2,'Contestant Points'!$A$2:$G$32,7,FALSE)</f>
        <v>African American</v>
      </c>
    </row>
    <row r="3" spans="1:16" x14ac:dyDescent="0.3">
      <c r="A3" t="s">
        <v>118</v>
      </c>
      <c r="B3" t="s">
        <v>3</v>
      </c>
      <c r="C3" t="str">
        <f>VLOOKUP(B3,'Contestant Points'!$A$2:$B$32,2,FALSE)</f>
        <v>Eliminated</v>
      </c>
      <c r="D3">
        <f>VLOOKUP(B3,'Contestant Points'!$A$2:$X$32,17,FALSE)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 s="3">
        <f t="shared" ref="K3:K55" si="0">SUM(D3:J3)</f>
        <v>180</v>
      </c>
      <c r="L3" t="str">
        <f>VLOOKUP(B3,'Contestant Points'!$A$2:$J$32,10,FALSE)</f>
        <v>2% of people have chosen this contestant</v>
      </c>
      <c r="M3">
        <f>VLOOKUP(B3,'Contestant Points'!$A$2:$D$32,4,FALSE)</f>
        <v>32</v>
      </c>
      <c r="N3" t="str">
        <f>VLOOKUP(B3,'Contestant Points'!$A$2:$E$32,5,FALSE)</f>
        <v>Attorney</v>
      </c>
      <c r="O3" t="str">
        <f>VLOOKUP(B3,'Contestant Points'!$A$2:$F$32,6,FALSE)</f>
        <v>5'11"</v>
      </c>
      <c r="P3" t="str">
        <f>VLOOKUP(B3,'Contestant Points'!$A$2:$G$32,7,FALSE)</f>
        <v>Caucasian</v>
      </c>
    </row>
    <row r="4" spans="1:16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Points'!$A$2:$X$32,17,FALSE)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>
        <f>VLOOKUP(B4,'Contestant Points'!$A$2:$U$32,21,FALSE)</f>
        <v>0</v>
      </c>
      <c r="I4">
        <f>VLOOKUP(B4,'Contestant Points'!$A$2:$V$32,22,FALSE)</f>
        <v>0</v>
      </c>
      <c r="J4">
        <f>VLOOKUP(B4,'Contestant Points'!$A$2:$W$32,23,FALSE)</f>
        <v>0</v>
      </c>
      <c r="K4" s="3">
        <f t="shared" si="0"/>
        <v>0</v>
      </c>
      <c r="L4" t="str">
        <f>VLOOKUP(B4,'Contestant Points'!$A$2:$J$32,10,FALSE)</f>
        <v>2% of people have chosen this contestant</v>
      </c>
      <c r="M4">
        <f>VLOOKUP(B4,'Contestant Points'!$A$2:$D$32,4,FALSE)</f>
        <v>35</v>
      </c>
      <c r="N4" t="str">
        <f>VLOOKUP(B4,'Contestant Points'!$A$2:$E$32,5,FALSE)</f>
        <v>ER Physician</v>
      </c>
      <c r="O4" t="str">
        <f>VLOOKUP(B4,'Contestant Points'!$A$2:$F$32,6,FALSE)</f>
        <v>5'10"</v>
      </c>
      <c r="P4" t="str">
        <f>VLOOKUP(B4,'Contestant Points'!$A$2:$G$32,7,FALSE)</f>
        <v>Caucasian</v>
      </c>
    </row>
    <row r="5" spans="1:16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Points'!$A$2:$X$32,17,FALSE)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 s="3">
        <f t="shared" si="0"/>
        <v>20</v>
      </c>
      <c r="L5" t="str">
        <f>VLOOKUP(B5,'Contestant Points'!$A$2:$J$32,10,FALSE)</f>
        <v>2% of people have chosen this contestant</v>
      </c>
      <c r="M5">
        <f>VLOOKUP(B5,'Contestant Points'!$A$2:$D$32,4,FALSE)</f>
        <v>26</v>
      </c>
      <c r="N5" t="str">
        <f>VLOOKUP(B5,'Contestant Points'!$A$2:$E$32,5,FALSE)</f>
        <v>Product Manager</v>
      </c>
      <c r="O5" t="str">
        <f>VLOOKUP(B5,'Contestant Points'!$A$2:$F$32,6,FALSE)</f>
        <v>6'</v>
      </c>
      <c r="P5" t="str">
        <f>VLOOKUP(B5,'Contestant Points'!$A$2:$G$32,7,FALSE)</f>
        <v>Asian</v>
      </c>
    </row>
    <row r="6" spans="1:16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Points'!$A$2:$X$32,17,FALSE)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>
        <f>VLOOKUP(B6,'Contestant Points'!$A$2:$U$32,21,FALSE)</f>
        <v>110</v>
      </c>
      <c r="I6">
        <f>VLOOKUP(B6,'Contestant Points'!$A$2:$V$32,22,FALSE)</f>
        <v>90</v>
      </c>
      <c r="J6">
        <f>VLOOKUP(B6,'Contestant Points'!$A$2:$W$32,23,FALSE)</f>
        <v>80</v>
      </c>
      <c r="K6" s="3">
        <f t="shared" si="0"/>
        <v>465</v>
      </c>
      <c r="L6" t="str">
        <f>VLOOKUP(B6,'Contestant Points'!$A$2:$J$32,10,FALSE)</f>
        <v>11% of people have chosen this contestant</v>
      </c>
      <c r="M6">
        <f>VLOOKUP(B6,'Contestant Points'!$A$2:$D$32,4,FALSE)</f>
        <v>37</v>
      </c>
      <c r="N6" t="str">
        <f>VLOOKUP(B6,'Contestant Points'!$A$2:$E$32,5,FALSE)</f>
        <v>Chiropractor</v>
      </c>
      <c r="O6" t="str">
        <f>VLOOKUP(B6,'Contestant Points'!$A$2:$F$32,6,FALSE)</f>
        <v>6'2"</v>
      </c>
      <c r="P6" t="str">
        <f>VLOOKUP(B6,'Contestant Points'!$A$2:$G$32,7,FALSE)</f>
        <v>Caucasian</v>
      </c>
    </row>
    <row r="7" spans="1:16" x14ac:dyDescent="0.3">
      <c r="A7" t="s">
        <v>7</v>
      </c>
      <c r="B7" t="s">
        <v>8</v>
      </c>
      <c r="C7" t="str">
        <f>VLOOKUP(B7,'Contestant Points'!$A$2:$B$32,2,FALSE)</f>
        <v>Eliminated</v>
      </c>
      <c r="D7">
        <f>VLOOKUP(B7,'Contestant Points'!$A$2:$X$32,17,FALSE)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>
        <f>VLOOKUP(B7,'Contestant Points'!$A$2:$U$32,21,FALSE)</f>
        <v>35</v>
      </c>
      <c r="I7">
        <f>VLOOKUP(B7,'Contestant Points'!$A$2:$V$32,22,FALSE)</f>
        <v>0</v>
      </c>
      <c r="J7">
        <f>VLOOKUP(B7,'Contestant Points'!$A$2:$W$32,23,FALSE)</f>
        <v>0</v>
      </c>
      <c r="K7" s="3">
        <f t="shared" si="0"/>
        <v>190</v>
      </c>
      <c r="L7" t="str">
        <f>VLOOKUP(B7,'Contestant Points'!$A$2:$J$32,10,FALSE)</f>
        <v>7% of people have chosen this contestant</v>
      </c>
      <c r="M7">
        <f>VLOOKUP(B7,'Contestant Points'!$A$2:$D$32,4,FALSE)</f>
        <v>26</v>
      </c>
      <c r="N7" t="str">
        <f>VLOOKUP(B7,'Contestant Points'!$A$2:$E$32,5,FALSE)</f>
        <v>Education Software Manager</v>
      </c>
      <c r="O7" t="str">
        <f>VLOOKUP(B7,'Contestant Points'!$A$2:$F$32,6,FALSE)</f>
        <v>6'3"</v>
      </c>
      <c r="P7" t="str">
        <f>VLOOKUP(B7,'Contestant Points'!$A$2:$G$32,7,FALSE)</f>
        <v>African American</v>
      </c>
    </row>
    <row r="8" spans="1:16" x14ac:dyDescent="0.3">
      <c r="A8" t="s">
        <v>7</v>
      </c>
      <c r="B8" t="s">
        <v>9</v>
      </c>
      <c r="C8" t="str">
        <f>VLOOKUP(B8,'Contestant Points'!$A$2:$B$32,2,FALSE)</f>
        <v>Eliminated</v>
      </c>
      <c r="D8">
        <f>VLOOKUP(B8,'Contestant Points'!$A$2:$X$32,17,FALSE)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>
        <f>VLOOKUP(B8,'Contestant Points'!$A$2:$U$32,21,FALSE)</f>
        <v>80</v>
      </c>
      <c r="I8">
        <f>VLOOKUP(B8,'Contestant Points'!$A$2:$V$32,22,FALSE)</f>
        <v>45</v>
      </c>
      <c r="J8">
        <f>VLOOKUP(B8,'Contestant Points'!$A$2:$W$32,23,FALSE)</f>
        <v>0</v>
      </c>
      <c r="K8" s="3">
        <f t="shared" si="0"/>
        <v>275</v>
      </c>
      <c r="L8" t="str">
        <f>VLOOKUP(B8,'Contestant Points'!$A$2:$J$32,10,FALSE)</f>
        <v>4% of people have chosen this contestant</v>
      </c>
      <c r="M8">
        <f>VLOOKUP(B8,'Contestant Points'!$A$2:$D$32,4,FALSE)</f>
        <v>28</v>
      </c>
      <c r="N8" t="str">
        <f>VLOOKUP(B8,'Contestant Points'!$A$2:$E$32,5,FALSE)</f>
        <v>Sales Manager</v>
      </c>
      <c r="O8" t="str">
        <f>VLOOKUP(B8,'Contestant Points'!$A$2:$F$32,6,FALSE)</f>
        <v>6'3"</v>
      </c>
      <c r="P8" t="str">
        <f>VLOOKUP(B8,'Contestant Points'!$A$2:$G$32,7,FALSE)</f>
        <v>African American</v>
      </c>
    </row>
    <row r="9" spans="1:16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Points'!$A$2:$X$32,17,FALSE)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>
        <f>VLOOKUP(B9,'Contestant Points'!$A$2:$U$32,21,FALSE)</f>
        <v>45</v>
      </c>
      <c r="I9">
        <f>VLOOKUP(B9,'Contestant Points'!$A$2:$V$32,22,FALSE)</f>
        <v>125</v>
      </c>
      <c r="J9">
        <f>VLOOKUP(B9,'Contestant Points'!$A$2:$W$32,23,FALSE)</f>
        <v>75</v>
      </c>
      <c r="K9" s="3">
        <f t="shared" si="0"/>
        <v>440</v>
      </c>
      <c r="L9" t="str">
        <f>VLOOKUP(B9,'Contestant Points'!$A$2:$J$32,10,FALSE)</f>
        <v>7% of people have chosen this contestant</v>
      </c>
      <c r="M9">
        <f>VLOOKUP(B9,'Contestant Points'!$A$2:$D$32,4,FALSE)</f>
        <v>29</v>
      </c>
      <c r="N9" t="str">
        <f>VLOOKUP(B9,'Contestant Points'!$A$2:$E$32,5,FALSE)</f>
        <v>Personal Trainer</v>
      </c>
      <c r="O9" t="str">
        <f>VLOOKUP(B9,'Contestant Points'!$A$2:$F$32,6,FALSE)</f>
        <v>6'2"</v>
      </c>
      <c r="P9" t="str">
        <f>VLOOKUP(B9,'Contestant Points'!$A$2:$G$32,7,FALSE)</f>
        <v>African American</v>
      </c>
    </row>
    <row r="10" spans="1:16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Points'!$A$2:$X$32,17,FALSE)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>
        <f>VLOOKUP(B10,'Contestant Points'!$A$2:$U$32,21,FALSE)</f>
        <v>0</v>
      </c>
      <c r="I10">
        <f>VLOOKUP(B10,'Contestant Points'!$A$2:$V$32,22,FALSE)</f>
        <v>0</v>
      </c>
      <c r="J10">
        <f>VLOOKUP(B10,'Contestant Points'!$A$2:$W$32,23,FALSE)</f>
        <v>0</v>
      </c>
      <c r="K10" s="3">
        <f t="shared" si="0"/>
        <v>120</v>
      </c>
      <c r="L10" t="str">
        <f>VLOOKUP(B10,'Contestant Points'!$A$2:$J$32,10,FALSE)</f>
        <v>11% of people have chosen this contestant</v>
      </c>
      <c r="M10">
        <f>VLOOKUP(B10,'Contestant Points'!$A$2:$D$32,4,FALSE)</f>
        <v>30</v>
      </c>
      <c r="N10" t="str">
        <f>VLOOKUP(B10,'Contestant Points'!$A$2:$E$32,5,FALSE)</f>
        <v>Executive Recruiter</v>
      </c>
      <c r="O10" t="str">
        <f>VLOOKUP(B10,'Contestant Points'!$A$2:$F$32,6,FALSE)</f>
        <v>6'4"</v>
      </c>
      <c r="P10" t="str">
        <f>VLOOKUP(B10,'Contestant Points'!$A$2:$G$32,7,FALSE)</f>
        <v>African American</v>
      </c>
    </row>
    <row r="11" spans="1:16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Points'!$A$2:$X$32,17,FALSE)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>
        <f>VLOOKUP(B11,'Contestant Points'!$A$2:$U$32,21,FALSE)</f>
        <v>0</v>
      </c>
      <c r="I11">
        <f>VLOOKUP(B11,'Contestant Points'!$A$2:$V$32,22,FALSE)</f>
        <v>0</v>
      </c>
      <c r="J11">
        <f>VLOOKUP(B11,'Contestant Points'!$A$2:$W$32,23,FALSE)</f>
        <v>0</v>
      </c>
      <c r="K11" s="3">
        <f t="shared" si="0"/>
        <v>85</v>
      </c>
      <c r="L11" t="str">
        <f>VLOOKUP(B11,'Contestant Points'!$A$2:$J$32,10,FALSE)</f>
        <v>13% of people have chosen this contestant</v>
      </c>
      <c r="M11">
        <f>VLOOKUP(B11,'Contestant Points'!$A$2:$D$32,4,FALSE)</f>
        <v>31</v>
      </c>
      <c r="N11" t="str">
        <f>VLOOKUP(B11,'Contestant Points'!$A$2:$E$32,5,FALSE)</f>
        <v>Senior Inventory Analyst</v>
      </c>
      <c r="O11" t="str">
        <f>VLOOKUP(B11,'Contestant Points'!$A$2:$F$32,6,FALSE)</f>
        <v>5'11"</v>
      </c>
      <c r="P11" t="str">
        <f>VLOOKUP(B11,'Contestant Points'!$A$2:$G$32,7,FALSE)</f>
        <v>African American</v>
      </c>
    </row>
    <row r="12" spans="1:16" x14ac:dyDescent="0.3">
      <c r="A12" t="s">
        <v>12</v>
      </c>
      <c r="B12" t="s">
        <v>13</v>
      </c>
      <c r="C12" t="str">
        <f>VLOOKUP(B12,'Contestant Points'!$A$2:$B$32,2,FALSE)</f>
        <v>Eliminated</v>
      </c>
      <c r="D12">
        <f>VLOOKUP(B12,'Contestant Points'!$A$2:$X$32,17,FALSE)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>
        <f>VLOOKUP(B12,'Contestant Points'!$A$2:$U$32,21,FALSE)</f>
        <v>45</v>
      </c>
      <c r="I12">
        <f>VLOOKUP(B12,'Contestant Points'!$A$2:$V$32,22,FALSE)</f>
        <v>75</v>
      </c>
      <c r="J12">
        <f>VLOOKUP(B12,'Contestant Points'!$A$2:$W$32,23,FALSE)</f>
        <v>0</v>
      </c>
      <c r="K12" s="3">
        <f t="shared" si="0"/>
        <v>290</v>
      </c>
      <c r="L12" t="str">
        <f>VLOOKUP(B12,'Contestant Points'!$A$2:$J$32,10,FALSE)</f>
        <v>2% of people have chosen this contestant</v>
      </c>
      <c r="M12">
        <f>VLOOKUP(B12,'Contestant Points'!$A$2:$D$32,4,FALSE)</f>
        <v>28</v>
      </c>
      <c r="N12" t="str">
        <f>VLOOKUP(B12,'Contestant Points'!$A$2:$E$32,5,FALSE)</f>
        <v>Information Systems Supervisor</v>
      </c>
      <c r="O12" t="str">
        <f>VLOOKUP(B12,'Contestant Points'!$A$2:$F$32,6,FALSE)</f>
        <v>6'2"</v>
      </c>
      <c r="P12" t="str">
        <f>VLOOKUP(B12,'Contestant Points'!$A$2:$G$32,7,FALSE)</f>
        <v>Caucasian</v>
      </c>
    </row>
    <row r="13" spans="1:16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Points'!$A$2:$X$32,17,FALSE)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>
        <f>VLOOKUP(B13,'Contestant Points'!$A$2:$U$32,21,FALSE)</f>
        <v>0</v>
      </c>
      <c r="I13">
        <f>VLOOKUP(B13,'Contestant Points'!$A$2:$V$32,22,FALSE)</f>
        <v>0</v>
      </c>
      <c r="J13">
        <f>VLOOKUP(B13,'Contestant Points'!$A$2:$W$32,23,FALSE)</f>
        <v>0</v>
      </c>
      <c r="K13" s="3">
        <f t="shared" si="0"/>
        <v>85</v>
      </c>
      <c r="L13" t="str">
        <f>VLOOKUP(B13,'Contestant Points'!$A$2:$J$32,10,FALSE)</f>
        <v>13% of people have chosen this contestant</v>
      </c>
      <c r="M13">
        <f>VLOOKUP(B13,'Contestant Points'!$A$2:$D$32,4,FALSE)</f>
        <v>31</v>
      </c>
      <c r="N13" t="str">
        <f>VLOOKUP(B13,'Contestant Points'!$A$2:$E$32,5,FALSE)</f>
        <v>Senior Inventory Analyst</v>
      </c>
      <c r="O13" t="str">
        <f>VLOOKUP(B13,'Contestant Points'!$A$2:$F$32,6,FALSE)</f>
        <v>5'11"</v>
      </c>
      <c r="P13" t="str">
        <f>VLOOKUP(B13,'Contestant Points'!$A$2:$G$32,7,FALSE)</f>
        <v>African American</v>
      </c>
    </row>
    <row r="14" spans="1:16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Points'!$A$2:$X$32,17,FALSE)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>
        <f>VLOOKUP(B14,'Contestant Points'!$A$2:$U$32,21,FALSE)</f>
        <v>50</v>
      </c>
      <c r="I14">
        <f>VLOOKUP(B14,'Contestant Points'!$A$2:$V$32,22,FALSE)</f>
        <v>115</v>
      </c>
      <c r="J14">
        <f>VLOOKUP(B14,'Contestant Points'!$A$2:$W$32,23,FALSE)</f>
        <v>90</v>
      </c>
      <c r="K14" s="3">
        <f t="shared" si="0"/>
        <v>465</v>
      </c>
      <c r="L14" t="str">
        <f>VLOOKUP(B14,'Contestant Points'!$A$2:$J$32,10,FALSE)</f>
        <v>9% of people have chosen this contestant</v>
      </c>
      <c r="M14">
        <f>VLOOKUP(B14,'Contestant Points'!$A$2:$D$32,4,FALSE)</f>
        <v>31</v>
      </c>
      <c r="N14" t="str">
        <f>VLOOKUP(B14,'Contestant Points'!$A$2:$E$32,5,FALSE)</f>
        <v>Business Owner</v>
      </c>
      <c r="O14" t="str">
        <f>VLOOKUP(B14,'Contestant Points'!$A$2:$F$32,6,FALSE)</f>
        <v>6'3"</v>
      </c>
      <c r="P14" t="str">
        <f>VLOOKUP(B14,'Contestant Points'!$A$2:$G$32,7,FALSE)</f>
        <v>Caucasian</v>
      </c>
    </row>
    <row r="15" spans="1:16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Points'!$A$2:$X$32,17,FALSE)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 s="3">
        <f t="shared" si="0"/>
        <v>465</v>
      </c>
      <c r="L15" t="str">
        <f>VLOOKUP(B15,'Contestant Points'!$A$2:$J$32,10,FALSE)</f>
        <v>11% of people have chosen this contestant</v>
      </c>
      <c r="M15">
        <f>VLOOKUP(B15,'Contestant Points'!$A$2:$D$32,4,FALSE)</f>
        <v>37</v>
      </c>
      <c r="N15" t="str">
        <f>VLOOKUP(B15,'Contestant Points'!$A$2:$E$32,5,FALSE)</f>
        <v>Chiropractor</v>
      </c>
      <c r="O15" t="str">
        <f>VLOOKUP(B15,'Contestant Points'!$A$2:$F$32,6,FALSE)</f>
        <v>6'2"</v>
      </c>
      <c r="P15" t="str">
        <f>VLOOKUP(B15,'Contestant Points'!$A$2:$G$32,7,FALSE)</f>
        <v>Caucasian</v>
      </c>
    </row>
    <row r="16" spans="1:16" x14ac:dyDescent="0.3">
      <c r="A16" t="s">
        <v>12</v>
      </c>
      <c r="B16" t="s">
        <v>15</v>
      </c>
      <c r="C16" t="str">
        <f>VLOOKUP(B16,'Contestant Points'!$A$2:$B$32,2,FALSE)</f>
        <v>Eliminated</v>
      </c>
      <c r="D16">
        <f>VLOOKUP(B16,'Contestant Points'!$A$2:$X$32,17,FALSE)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>
        <f>VLOOKUP(B16,'Contestant Points'!$A$2:$U$32,21,FALSE)</f>
        <v>115</v>
      </c>
      <c r="I16">
        <f>VLOOKUP(B16,'Contestant Points'!$A$2:$V$32,22,FALSE)</f>
        <v>180</v>
      </c>
      <c r="J16">
        <f>VLOOKUP(B16,'Contestant Points'!$A$2:$W$32,23,FALSE)</f>
        <v>0</v>
      </c>
      <c r="K16" s="3">
        <f t="shared" si="0"/>
        <v>495</v>
      </c>
      <c r="L16" t="str">
        <f>VLOOKUP(B16,'Contestant Points'!$A$2:$J$32,10,FALSE)</f>
        <v>7% of people have chosen this contestant</v>
      </c>
      <c r="M16">
        <f>VLOOKUP(B16,'Contestant Points'!$A$2:$D$32,4,FALSE)</f>
        <v>35</v>
      </c>
      <c r="N16" t="str">
        <f>VLOOKUP(B16,'Contestant Points'!$A$2:$E$32,5,FALSE)</f>
        <v>Professional Wrestler</v>
      </c>
      <c r="O16" t="str">
        <f>VLOOKUP(B16,'Contestant Points'!$A$2:$F$32,6,FALSE)</f>
        <v>6'</v>
      </c>
      <c r="P16" t="str">
        <f>VLOOKUP(B16,'Contestant Points'!$A$2:$G$32,7,FALSE)</f>
        <v>African American</v>
      </c>
    </row>
    <row r="17" spans="1:16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Points'!$A$2:$X$32,17,FALSE)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 s="3">
        <f t="shared" si="0"/>
        <v>0</v>
      </c>
      <c r="L17" t="str">
        <f>VLOOKUP(B17,'Contestant Points'!$A$2:$J$32,10,FALSE)</f>
        <v>4% of people have chosen this contestant</v>
      </c>
      <c r="M17">
        <f>VLOOKUP(B17,'Contestant Points'!$A$2:$D$32,4,FALSE)</f>
        <v>29</v>
      </c>
      <c r="N17" t="str">
        <f>VLOOKUP(B17,'Contestant Points'!$A$2:$E$32,5,FALSE)</f>
        <v>Marine Veteran</v>
      </c>
      <c r="O17" t="str">
        <f>VLOOKUP(B17,'Contestant Points'!$A$2:$F$32,6,FALSE)</f>
        <v>6'</v>
      </c>
      <c r="P17" t="str">
        <f>VLOOKUP(B17,'Contestant Points'!$A$2:$G$32,7,FALSE)</f>
        <v>Asian</v>
      </c>
    </row>
    <row r="18" spans="1:16" x14ac:dyDescent="0.3">
      <c r="A18" t="s">
        <v>16</v>
      </c>
      <c r="B18" t="s">
        <v>15</v>
      </c>
      <c r="C18" t="str">
        <f>VLOOKUP(B18,'Contestant Points'!$A$2:$B$32,2,FALSE)</f>
        <v>Eliminated</v>
      </c>
      <c r="D18">
        <f>VLOOKUP(B18,'Contestant Points'!$A$2:$X$32,17,FALSE)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>
        <f>VLOOKUP(B18,'Contestant Points'!$A$2:$U$32,21,FALSE)</f>
        <v>115</v>
      </c>
      <c r="I18">
        <f>VLOOKUP(B18,'Contestant Points'!$A$2:$V$32,22,FALSE)</f>
        <v>180</v>
      </c>
      <c r="J18">
        <f>VLOOKUP(B18,'Contestant Points'!$A$2:$W$32,23,FALSE)</f>
        <v>0</v>
      </c>
      <c r="K18" s="3">
        <f t="shared" si="0"/>
        <v>495</v>
      </c>
      <c r="L18" t="str">
        <f>VLOOKUP(B18,'Contestant Points'!$A$2:$J$32,10,FALSE)</f>
        <v>7% of people have chosen this contestant</v>
      </c>
      <c r="M18">
        <f>VLOOKUP(B18,'Contestant Points'!$A$2:$D$32,4,FALSE)</f>
        <v>35</v>
      </c>
      <c r="N18" t="str">
        <f>VLOOKUP(B18,'Contestant Points'!$A$2:$E$32,5,FALSE)</f>
        <v>Professional Wrestler</v>
      </c>
      <c r="O18" t="str">
        <f>VLOOKUP(B18,'Contestant Points'!$A$2:$F$32,6,FALSE)</f>
        <v>6'</v>
      </c>
      <c r="P18" t="str">
        <f>VLOOKUP(B18,'Contestant Points'!$A$2:$G$32,7,FALSE)</f>
        <v>African American</v>
      </c>
    </row>
    <row r="19" spans="1:16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Points'!$A$2:$X$32,17,FALSE)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>
        <f>VLOOKUP(B19,'Contestant Points'!$A$2:$U$32,21,FALSE)</f>
        <v>0</v>
      </c>
      <c r="I19">
        <f>VLOOKUP(B19,'Contestant Points'!$A$2:$V$32,22,FALSE)</f>
        <v>0</v>
      </c>
      <c r="J19">
        <f>VLOOKUP(B19,'Contestant Points'!$A$2:$W$32,23,FALSE)</f>
        <v>0</v>
      </c>
      <c r="K19" s="3">
        <f t="shared" si="0"/>
        <v>85</v>
      </c>
      <c r="L19" t="str">
        <f>VLOOKUP(B19,'Contestant Points'!$A$2:$J$32,10,FALSE)</f>
        <v>13% of people have chosen this contestant</v>
      </c>
      <c r="M19">
        <f>VLOOKUP(B19,'Contestant Points'!$A$2:$D$32,4,FALSE)</f>
        <v>31</v>
      </c>
      <c r="N19" t="str">
        <f>VLOOKUP(B19,'Contestant Points'!$A$2:$E$32,5,FALSE)</f>
        <v>Senior Inventory Analyst</v>
      </c>
      <c r="O19" t="str">
        <f>VLOOKUP(B19,'Contestant Points'!$A$2:$F$32,6,FALSE)</f>
        <v>5'11"</v>
      </c>
      <c r="P19" t="str">
        <f>VLOOKUP(B19,'Contestant Points'!$A$2:$G$32,7,FALSE)</f>
        <v>African American</v>
      </c>
    </row>
    <row r="20" spans="1:16" x14ac:dyDescent="0.3">
      <c r="A20" t="s">
        <v>16</v>
      </c>
      <c r="B20" t="s">
        <v>8</v>
      </c>
      <c r="C20" t="str">
        <f>VLOOKUP(B20,'Contestant Points'!$A$2:$B$32,2,FALSE)</f>
        <v>Eliminated</v>
      </c>
      <c r="D20">
        <f>VLOOKUP(B20,'Contestant Points'!$A$2:$X$32,17,FALSE)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 s="3">
        <f t="shared" si="0"/>
        <v>190</v>
      </c>
      <c r="L20" t="str">
        <f>VLOOKUP(B20,'Contestant Points'!$A$2:$J$32,10,FALSE)</f>
        <v>7% of people have chosen this contestant</v>
      </c>
      <c r="M20">
        <f>VLOOKUP(B20,'Contestant Points'!$A$2:$D$32,4,FALSE)</f>
        <v>26</v>
      </c>
      <c r="N20" t="str">
        <f>VLOOKUP(B20,'Contestant Points'!$A$2:$E$32,5,FALSE)</f>
        <v>Education Software Manager</v>
      </c>
      <c r="O20" t="str">
        <f>VLOOKUP(B20,'Contestant Points'!$A$2:$F$32,6,FALSE)</f>
        <v>6'3"</v>
      </c>
      <c r="P20" t="str">
        <f>VLOOKUP(B20,'Contestant Points'!$A$2:$G$32,7,FALSE)</f>
        <v>African American</v>
      </c>
    </row>
    <row r="21" spans="1:16" x14ac:dyDescent="0.3">
      <c r="A21" t="s">
        <v>16</v>
      </c>
      <c r="B21" t="s">
        <v>18</v>
      </c>
      <c r="C21" t="str">
        <f>VLOOKUP(B21,'Contestant Points'!$A$2:$B$32,2,FALSE)</f>
        <v>Eliminated</v>
      </c>
      <c r="D21">
        <f>VLOOKUP(B21,'Contestant Points'!$A$2:$X$32,17,FALSE)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>
        <f>VLOOKUP(B21,'Contestant Points'!$A$2:$U$32,21,FALSE)</f>
        <v>40</v>
      </c>
      <c r="I21">
        <f>VLOOKUP(B21,'Contestant Points'!$A$2:$V$32,22,FALSE)</f>
        <v>95</v>
      </c>
      <c r="J21">
        <f>VLOOKUP(B21,'Contestant Points'!$A$2:$W$32,23,FALSE)</f>
        <v>30</v>
      </c>
      <c r="K21" s="3">
        <f t="shared" si="0"/>
        <v>285</v>
      </c>
      <c r="L21" t="str">
        <f>VLOOKUP(B21,'Contestant Points'!$A$2:$J$32,10,FALSE)</f>
        <v>2% of people have chosen this contestant</v>
      </c>
      <c r="M21">
        <f>VLOOKUP(B21,'Contestant Points'!$A$2:$D$32,4,FALSE)</f>
        <v>32</v>
      </c>
      <c r="N21" t="str">
        <f>VLOOKUP(B21,'Contestant Points'!$A$2:$E$32,5,FALSE)</f>
        <v>Construction Sales Rep</v>
      </c>
      <c r="O21" t="str">
        <f>VLOOKUP(B21,'Contestant Points'!$A$2:$F$32,6,FALSE)</f>
        <v>6'3"</v>
      </c>
      <c r="P21" t="str">
        <f>VLOOKUP(B21,'Contestant Points'!$A$2:$G$32,7,FALSE)</f>
        <v>Caucasian</v>
      </c>
    </row>
    <row r="22" spans="1:16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Points'!$A$2:$X$32,17,FALSE)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>
        <f>VLOOKUP(B22,'Contestant Points'!$A$2:$U$32,21,FALSE)</f>
        <v>0</v>
      </c>
      <c r="I22">
        <f>VLOOKUP(B22,'Contestant Points'!$A$2:$V$32,22,FALSE)</f>
        <v>0</v>
      </c>
      <c r="J22">
        <f>VLOOKUP(B22,'Contestant Points'!$A$2:$W$32,23,FALSE)</f>
        <v>0</v>
      </c>
      <c r="K22" s="3">
        <f t="shared" si="0"/>
        <v>0</v>
      </c>
      <c r="L22" t="str">
        <f>VLOOKUP(B22,'Contestant Points'!$A$2:$J$32,10,FALSE)</f>
        <v>4% of people have chosen this contestant</v>
      </c>
      <c r="M22">
        <f>VLOOKUP(B22,'Contestant Points'!$A$2:$D$32,4,FALSE)</f>
        <v>29</v>
      </c>
      <c r="N22" t="str">
        <f>VLOOKUP(B22,'Contestant Points'!$A$2:$E$32,5,FALSE)</f>
        <v>Marine Veteran</v>
      </c>
      <c r="O22" t="str">
        <f>VLOOKUP(B22,'Contestant Points'!$A$2:$F$32,6,FALSE)</f>
        <v>6'</v>
      </c>
      <c r="P22" t="str">
        <f>VLOOKUP(B22,'Contestant Points'!$A$2:$G$32,7,FALSE)</f>
        <v>Asian</v>
      </c>
    </row>
    <row r="23" spans="1:16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Points'!$A$2:$X$32,17,FALSE)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>
        <f>VLOOKUP(B23,'Contestant Points'!$A$2:$U$32,21,FALSE)</f>
        <v>110</v>
      </c>
      <c r="I23">
        <f>VLOOKUP(B23,'Contestant Points'!$A$2:$V$32,22,FALSE)</f>
        <v>90</v>
      </c>
      <c r="J23">
        <f>VLOOKUP(B23,'Contestant Points'!$A$2:$W$32,23,FALSE)</f>
        <v>80</v>
      </c>
      <c r="K23" s="3">
        <f t="shared" si="0"/>
        <v>465</v>
      </c>
      <c r="L23" t="str">
        <f>VLOOKUP(B23,'Contestant Points'!$A$2:$J$32,10,FALSE)</f>
        <v>11% of people have chosen this contestant</v>
      </c>
      <c r="M23">
        <f>VLOOKUP(B23,'Contestant Points'!$A$2:$D$32,4,FALSE)</f>
        <v>37</v>
      </c>
      <c r="N23" t="str">
        <f>VLOOKUP(B23,'Contestant Points'!$A$2:$E$32,5,FALSE)</f>
        <v>Chiropractor</v>
      </c>
      <c r="O23" t="str">
        <f>VLOOKUP(B23,'Contestant Points'!$A$2:$F$32,6,FALSE)</f>
        <v>6'2"</v>
      </c>
      <c r="P23" t="str">
        <f>VLOOKUP(B23,'Contestant Points'!$A$2:$G$32,7,FALSE)</f>
        <v>Caucasian</v>
      </c>
    </row>
    <row r="24" spans="1:16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Points'!$A$2:$X$32,17,FALSE)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 s="3">
        <f t="shared" si="0"/>
        <v>120</v>
      </c>
      <c r="L24" t="str">
        <f>VLOOKUP(B24,'Contestant Points'!$A$2:$J$32,10,FALSE)</f>
        <v>11% of people have chosen this contestant</v>
      </c>
      <c r="M24">
        <f>VLOOKUP(B24,'Contestant Points'!$A$2:$D$32,4,FALSE)</f>
        <v>30</v>
      </c>
      <c r="N24" t="str">
        <f>VLOOKUP(B24,'Contestant Points'!$A$2:$E$32,5,FALSE)</f>
        <v>Executive Recruiter</v>
      </c>
      <c r="O24" t="str">
        <f>VLOOKUP(B24,'Contestant Points'!$A$2:$F$32,6,FALSE)</f>
        <v>6'4"</v>
      </c>
      <c r="P24" t="str">
        <f>VLOOKUP(B24,'Contestant Points'!$A$2:$G$32,7,FALSE)</f>
        <v>African American</v>
      </c>
    </row>
    <row r="25" spans="1:16" x14ac:dyDescent="0.3">
      <c r="A25" t="s">
        <v>19</v>
      </c>
      <c r="B25" t="s">
        <v>9</v>
      </c>
      <c r="C25" t="str">
        <f>VLOOKUP(B25,'Contestant Points'!$A$2:$B$32,2,FALSE)</f>
        <v>Eliminated</v>
      </c>
      <c r="D25">
        <f>VLOOKUP(B25,'Contestant Points'!$A$2:$X$32,17,FALSE)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>
        <f>VLOOKUP(B25,'Contestant Points'!$A$2:$U$32,21,FALSE)</f>
        <v>80</v>
      </c>
      <c r="I25">
        <f>VLOOKUP(B25,'Contestant Points'!$A$2:$V$32,22,FALSE)</f>
        <v>45</v>
      </c>
      <c r="J25">
        <f>VLOOKUP(B25,'Contestant Points'!$A$2:$W$32,23,FALSE)</f>
        <v>0</v>
      </c>
      <c r="K25" s="3">
        <f t="shared" si="0"/>
        <v>275</v>
      </c>
      <c r="L25" t="str">
        <f>VLOOKUP(B25,'Contestant Points'!$A$2:$J$32,10,FALSE)</f>
        <v>4% of people have chosen this contestant</v>
      </c>
      <c r="M25">
        <f>VLOOKUP(B25,'Contestant Points'!$A$2:$D$32,4,FALSE)</f>
        <v>28</v>
      </c>
      <c r="N25" t="str">
        <f>VLOOKUP(B25,'Contestant Points'!$A$2:$E$32,5,FALSE)</f>
        <v>Sales Manager</v>
      </c>
      <c r="O25" t="str">
        <f>VLOOKUP(B25,'Contestant Points'!$A$2:$F$32,6,FALSE)</f>
        <v>6'3"</v>
      </c>
      <c r="P25" t="str">
        <f>VLOOKUP(B25,'Contestant Points'!$A$2:$G$32,7,FALSE)</f>
        <v>African American</v>
      </c>
    </row>
    <row r="26" spans="1:16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Points'!$A$2:$X$32,17,FALSE)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 s="3">
        <f t="shared" si="0"/>
        <v>5</v>
      </c>
      <c r="L26" t="str">
        <f>VLOOKUP(B26,'Contestant Points'!$A$2:$J$32,10,FALSE)</f>
        <v>4% of people have chosen this contestant</v>
      </c>
      <c r="M26">
        <f>VLOOKUP(B26,'Contestant Points'!$A$2:$D$32,4,FALSE)</f>
        <v>26</v>
      </c>
      <c r="N26" t="str">
        <f>VLOOKUP(B26,'Contestant Points'!$A$2:$E$32,5,FALSE)</f>
        <v>Former Professional Basketball Player</v>
      </c>
      <c r="O26" t="str">
        <f>VLOOKUP(B26,'Contestant Points'!$A$2:$F$32,6,FALSE)</f>
        <v>6'</v>
      </c>
      <c r="P26" t="str">
        <f>VLOOKUP(B26,'Contestant Points'!$A$2:$G$32,7,FALSE)</f>
        <v>African American</v>
      </c>
    </row>
    <row r="27" spans="1:16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Points'!$A$2:$X$32,17,FALSE)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>
        <f>VLOOKUP(B27,'Contestant Points'!$A$2:$U$32,21,FALSE)</f>
        <v>110</v>
      </c>
      <c r="I27">
        <f>VLOOKUP(B27,'Contestant Points'!$A$2:$V$32,22,FALSE)</f>
        <v>90</v>
      </c>
      <c r="J27">
        <f>VLOOKUP(B27,'Contestant Points'!$A$2:$W$32,23,FALSE)</f>
        <v>80</v>
      </c>
      <c r="K27" s="3">
        <f t="shared" si="0"/>
        <v>465</v>
      </c>
      <c r="L27" t="str">
        <f>VLOOKUP(B27,'Contestant Points'!$A$2:$J$32,10,FALSE)</f>
        <v>11% of people have chosen this contestant</v>
      </c>
      <c r="M27">
        <f>VLOOKUP(B27,'Contestant Points'!$A$2:$D$32,4,FALSE)</f>
        <v>37</v>
      </c>
      <c r="N27" t="str">
        <f>VLOOKUP(B27,'Contestant Points'!$A$2:$E$32,5,FALSE)</f>
        <v>Chiropractor</v>
      </c>
      <c r="O27" t="str">
        <f>VLOOKUP(B27,'Contestant Points'!$A$2:$F$32,6,FALSE)</f>
        <v>6'2"</v>
      </c>
      <c r="P27" t="str">
        <f>VLOOKUP(B27,'Contestant Points'!$A$2:$G$32,7,FALSE)</f>
        <v>Caucasian</v>
      </c>
    </row>
    <row r="28" spans="1:16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Points'!$A$2:$X$32,17,FALSE)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>
        <f>VLOOKUP(B28,'Contestant Points'!$A$2:$U$32,21,FALSE)</f>
        <v>50</v>
      </c>
      <c r="I28">
        <f>VLOOKUP(B28,'Contestant Points'!$A$2:$V$32,22,FALSE)</f>
        <v>115</v>
      </c>
      <c r="J28">
        <f>VLOOKUP(B28,'Contestant Points'!$A$2:$W$32,23,FALSE)</f>
        <v>90</v>
      </c>
      <c r="K28" s="3">
        <f t="shared" si="0"/>
        <v>465</v>
      </c>
      <c r="L28" t="str">
        <f>VLOOKUP(B28,'Contestant Points'!$A$2:$J$32,10,FALSE)</f>
        <v>9% of people have chosen this contestant</v>
      </c>
      <c r="M28">
        <f>VLOOKUP(B28,'Contestant Points'!$A$2:$D$32,4,FALSE)</f>
        <v>31</v>
      </c>
      <c r="N28" t="str">
        <f>VLOOKUP(B28,'Contestant Points'!$A$2:$E$32,5,FALSE)</f>
        <v>Business Owner</v>
      </c>
      <c r="O28" t="str">
        <f>VLOOKUP(B28,'Contestant Points'!$A$2:$F$32,6,FALSE)</f>
        <v>6'3"</v>
      </c>
      <c r="P28" t="str">
        <f>VLOOKUP(B28,'Contestant Points'!$A$2:$G$32,7,FALSE)</f>
        <v>Caucasian</v>
      </c>
    </row>
    <row r="29" spans="1:16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Points'!$A$2:$X$32,17,FALSE)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>
        <f>VLOOKUP(B29,'Contestant Points'!$A$2:$U$32,21,FALSE)</f>
        <v>45</v>
      </c>
      <c r="I29">
        <f>VLOOKUP(B29,'Contestant Points'!$A$2:$V$32,22,FALSE)</f>
        <v>125</v>
      </c>
      <c r="J29">
        <f>VLOOKUP(B29,'Contestant Points'!$A$2:$W$32,23,FALSE)</f>
        <v>75</v>
      </c>
      <c r="K29" s="3">
        <f t="shared" si="0"/>
        <v>440</v>
      </c>
      <c r="L29" t="str">
        <f>VLOOKUP(B29,'Contestant Points'!$A$2:$J$32,10,FALSE)</f>
        <v>7% of people have chosen this contestant</v>
      </c>
      <c r="M29">
        <f>VLOOKUP(B29,'Contestant Points'!$A$2:$D$32,4,FALSE)</f>
        <v>29</v>
      </c>
      <c r="N29" t="str">
        <f>VLOOKUP(B29,'Contestant Points'!$A$2:$E$32,5,FALSE)</f>
        <v>Personal Trainer</v>
      </c>
      <c r="O29" t="str">
        <f>VLOOKUP(B29,'Contestant Points'!$A$2:$F$32,6,FALSE)</f>
        <v>6'2"</v>
      </c>
      <c r="P29" t="str">
        <f>VLOOKUP(B29,'Contestant Points'!$A$2:$G$32,7,FALSE)</f>
        <v>African American</v>
      </c>
    </row>
    <row r="30" spans="1:16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Points'!$A$2:$X$32,17,FALSE)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>
        <f>VLOOKUP(B30,'Contestant Points'!$A$2:$U$32,21,FALSE)</f>
        <v>10</v>
      </c>
      <c r="I30">
        <f>VLOOKUP(B30,'Contestant Points'!$A$2:$V$32,22,FALSE)</f>
        <v>100</v>
      </c>
      <c r="J30">
        <f>VLOOKUP(B30,'Contestant Points'!$A$2:$W$32,23,FALSE)</f>
        <v>90</v>
      </c>
      <c r="K30" s="3">
        <f t="shared" si="0"/>
        <v>505</v>
      </c>
      <c r="L30" t="str">
        <f>VLOOKUP(B30,'Contestant Points'!$A$2:$J$32,10,FALSE)</f>
        <v>2% of people have chosen this contestant</v>
      </c>
      <c r="M30">
        <f>VLOOKUP(B30,'Contestant Points'!$A$2:$D$32,4,FALSE)</f>
        <v>26</v>
      </c>
      <c r="N30" t="str">
        <f>VLOOKUP(B30,'Contestant Points'!$A$2:$E$32,5,FALSE)</f>
        <v>Startup Recruiter</v>
      </c>
      <c r="O30" t="str">
        <f>VLOOKUP(B30,'Contestant Points'!$A$2:$F$32,6,FALSE)</f>
        <v>6'2"</v>
      </c>
      <c r="P30" t="str">
        <f>VLOOKUP(B30,'Contestant Points'!$A$2:$G$32,7,FALSE)</f>
        <v>Caucasian</v>
      </c>
    </row>
    <row r="31" spans="1:16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Points'!$A$2:$X$32,17,FALSE)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>
        <f>VLOOKUP(B31,'Contestant Points'!$A$2:$U$32,21,FALSE)</f>
        <v>0</v>
      </c>
      <c r="I31">
        <f>VLOOKUP(B31,'Contestant Points'!$A$2:$V$32,22,FALSE)</f>
        <v>0</v>
      </c>
      <c r="J31">
        <f>VLOOKUP(B31,'Contestant Points'!$A$2:$W$32,23,FALSE)</f>
        <v>0</v>
      </c>
      <c r="K31" s="3">
        <f t="shared" si="0"/>
        <v>120</v>
      </c>
      <c r="L31" t="str">
        <f>VLOOKUP(B31,'Contestant Points'!$A$2:$J$32,10,FALSE)</f>
        <v>11% of people have chosen this contestant</v>
      </c>
      <c r="M31">
        <f>VLOOKUP(B31,'Contestant Points'!$A$2:$D$32,4,FALSE)</f>
        <v>30</v>
      </c>
      <c r="N31" t="str">
        <f>VLOOKUP(B31,'Contestant Points'!$A$2:$E$32,5,FALSE)</f>
        <v>Executive Recruiter</v>
      </c>
      <c r="O31" t="str">
        <f>VLOOKUP(B31,'Contestant Points'!$A$2:$F$32,6,FALSE)</f>
        <v>6'4"</v>
      </c>
      <c r="P31" t="str">
        <f>VLOOKUP(B31,'Contestant Points'!$A$2:$G$32,7,FALSE)</f>
        <v>African American</v>
      </c>
    </row>
    <row r="32" spans="1:16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Points'!$A$2:$X$32,17,FALSE)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>
        <f>VLOOKUP(B32,'Contestant Points'!$A$2:$U$32,21,FALSE)</f>
        <v>0</v>
      </c>
      <c r="I32">
        <f>VLOOKUP(B32,'Contestant Points'!$A$2:$V$32,22,FALSE)</f>
        <v>0</v>
      </c>
      <c r="J32">
        <f>VLOOKUP(B32,'Contestant Points'!$A$2:$W$32,23,FALSE)</f>
        <v>0</v>
      </c>
      <c r="K32" s="3">
        <f t="shared" si="0"/>
        <v>85</v>
      </c>
      <c r="L32" t="str">
        <f>VLOOKUP(B32,'Contestant Points'!$A$2:$J$32,10,FALSE)</f>
        <v>13% of people have chosen this contestant</v>
      </c>
      <c r="M32">
        <f>VLOOKUP(B32,'Contestant Points'!$A$2:$D$32,4,FALSE)</f>
        <v>31</v>
      </c>
      <c r="N32" t="str">
        <f>VLOOKUP(B32,'Contestant Points'!$A$2:$E$32,5,FALSE)</f>
        <v>Senior Inventory Analyst</v>
      </c>
      <c r="O32" t="str">
        <f>VLOOKUP(B32,'Contestant Points'!$A$2:$F$32,6,FALSE)</f>
        <v>5'11"</v>
      </c>
      <c r="P32" t="str">
        <f>VLOOKUP(B32,'Contestant Points'!$A$2:$G$32,7,FALSE)</f>
        <v>African American</v>
      </c>
    </row>
    <row r="33" spans="1:16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Points'!$A$2:$X$32,17,FALSE)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>
        <f>VLOOKUP(B33,'Contestant Points'!$A$2:$U$32,21,FALSE)</f>
        <v>0</v>
      </c>
      <c r="I33">
        <f>VLOOKUP(B33,'Contestant Points'!$A$2:$V$32,22,FALSE)</f>
        <v>0</v>
      </c>
      <c r="J33">
        <f>VLOOKUP(B33,'Contestant Points'!$A$2:$W$32,23,FALSE)</f>
        <v>0</v>
      </c>
      <c r="K33" s="3">
        <f t="shared" si="0"/>
        <v>120</v>
      </c>
      <c r="L33" t="str">
        <f>VLOOKUP(B33,'Contestant Points'!$A$2:$J$32,10,FALSE)</f>
        <v>11% of people have chosen this contestant</v>
      </c>
      <c r="M33">
        <f>VLOOKUP(B33,'Contestant Points'!$A$2:$D$32,4,FALSE)</f>
        <v>30</v>
      </c>
      <c r="N33" t="str">
        <f>VLOOKUP(B33,'Contestant Points'!$A$2:$E$32,5,FALSE)</f>
        <v>Executive Recruiter</v>
      </c>
      <c r="O33" t="str">
        <f>VLOOKUP(B33,'Contestant Points'!$A$2:$F$32,6,FALSE)</f>
        <v>6'4"</v>
      </c>
      <c r="P33" t="str">
        <f>VLOOKUP(B33,'Contestant Points'!$A$2:$G$32,7,FALSE)</f>
        <v>African American</v>
      </c>
    </row>
    <row r="34" spans="1:16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Points'!$A$2:$X$32,17,FALSE)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>
        <f>VLOOKUP(B34,'Contestant Points'!$A$2:$U$32,21,FALSE)</f>
        <v>50</v>
      </c>
      <c r="I34">
        <f>VLOOKUP(B34,'Contestant Points'!$A$2:$V$32,22,FALSE)</f>
        <v>115</v>
      </c>
      <c r="J34">
        <f>VLOOKUP(B34,'Contestant Points'!$A$2:$W$32,23,FALSE)</f>
        <v>90</v>
      </c>
      <c r="K34" s="3">
        <f t="shared" si="0"/>
        <v>465</v>
      </c>
      <c r="L34" t="str">
        <f>VLOOKUP(B34,'Contestant Points'!$A$2:$J$32,10,FALSE)</f>
        <v>9% of people have chosen this contestant</v>
      </c>
      <c r="M34">
        <f>VLOOKUP(B34,'Contestant Points'!$A$2:$D$32,4,FALSE)</f>
        <v>31</v>
      </c>
      <c r="N34" t="str">
        <f>VLOOKUP(B34,'Contestant Points'!$A$2:$E$32,5,FALSE)</f>
        <v>Business Owner</v>
      </c>
      <c r="O34" t="str">
        <f>VLOOKUP(B34,'Contestant Points'!$A$2:$F$32,6,FALSE)</f>
        <v>6'3"</v>
      </c>
      <c r="P34" t="str">
        <f>VLOOKUP(B34,'Contestant Points'!$A$2:$G$32,7,FALSE)</f>
        <v>Caucasian</v>
      </c>
    </row>
    <row r="35" spans="1:16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Points'!$A$2:$X$32,17,FALSE)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 s="3">
        <f t="shared" si="0"/>
        <v>40</v>
      </c>
      <c r="L35" t="str">
        <f>VLOOKUP(B35,'Contestant Points'!$A$2:$J$32,10,FALSE)</f>
        <v>2% of people have chosen this contestant</v>
      </c>
      <c r="M35">
        <f>VLOOKUP(B35,'Contestant Points'!$A$2:$D$32,4,FALSE)</f>
        <v>32</v>
      </c>
      <c r="N35" t="str">
        <f>VLOOKUP(B35,'Contestant Points'!$A$2:$E$32,5,FALSE)</f>
        <v>Sales Account Executive</v>
      </c>
      <c r="O35" t="str">
        <f>VLOOKUP(B35,'Contestant Points'!$A$2:$F$32,6,FALSE)</f>
        <v>5'9"</v>
      </c>
      <c r="P35" t="str">
        <f>VLOOKUP(B35,'Contestant Points'!$A$2:$G$32,7,FALSE)</f>
        <v>Caucasian</v>
      </c>
    </row>
    <row r="36" spans="1:16" x14ac:dyDescent="0.3">
      <c r="A36" t="s">
        <v>23</v>
      </c>
      <c r="B36" t="s">
        <v>25</v>
      </c>
      <c r="C36" t="str">
        <f>VLOOKUP(B36,'Contestant Points'!$A$2:$B$32,2,FALSE)</f>
        <v>Eliminated</v>
      </c>
      <c r="D36">
        <f>VLOOKUP(B36,'Contestant Points'!$A$2:$X$32,17,FALSE)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>
        <f>VLOOKUP(B36,'Contestant Points'!$A$2:$U$32,21,FALSE)</f>
        <v>85</v>
      </c>
      <c r="I36">
        <f>VLOOKUP(B36,'Contestant Points'!$A$2:$V$32,22,FALSE)</f>
        <v>20</v>
      </c>
      <c r="J36">
        <f>VLOOKUP(B36,'Contestant Points'!$A$2:$W$32,23,FALSE)</f>
        <v>0</v>
      </c>
      <c r="K36" s="3">
        <f t="shared" si="0"/>
        <v>365</v>
      </c>
      <c r="L36" t="str">
        <f>VLOOKUP(B36,'Contestant Points'!$A$2:$J$32,10,FALSE)</f>
        <v>2% of people have chosen this contestant</v>
      </c>
      <c r="M36">
        <f>VLOOKUP(B36,'Contestant Points'!$A$2:$D$32,4,FALSE)</f>
        <v>30</v>
      </c>
      <c r="N36" t="str">
        <f>VLOOKUP(B36,'Contestant Points'!$A$2:$E$32,5,FALSE)</f>
        <v>Singer/Songwriter</v>
      </c>
      <c r="O36" t="str">
        <f>VLOOKUP(B36,'Contestant Points'!$A$2:$F$32,6,FALSE)</f>
        <v>5'11"</v>
      </c>
      <c r="P36" t="str">
        <f>VLOOKUP(B36,'Contestant Points'!$A$2:$G$32,7,FALSE)</f>
        <v>Caucasian</v>
      </c>
    </row>
    <row r="37" spans="1:16" x14ac:dyDescent="0.3">
      <c r="A37" t="s">
        <v>26</v>
      </c>
      <c r="B37" t="s">
        <v>8</v>
      </c>
      <c r="C37" t="str">
        <f>VLOOKUP(B37,'Contestant Points'!$A$2:$B$32,2,FALSE)</f>
        <v>Eliminated</v>
      </c>
      <c r="D37">
        <f>VLOOKUP(B37,'Contestant Points'!$A$2:$X$32,17,FALSE)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>
        <f>VLOOKUP(B37,'Contestant Points'!$A$2:$U$32,21,FALSE)</f>
        <v>35</v>
      </c>
      <c r="I37">
        <f>VLOOKUP(B37,'Contestant Points'!$A$2:$V$32,22,FALSE)</f>
        <v>0</v>
      </c>
      <c r="J37">
        <f>VLOOKUP(B37,'Contestant Points'!$A$2:$W$32,23,FALSE)</f>
        <v>0</v>
      </c>
      <c r="K37" s="3">
        <f t="shared" si="0"/>
        <v>190</v>
      </c>
      <c r="L37" t="str">
        <f>VLOOKUP(B37,'Contestant Points'!$A$2:$J$32,10,FALSE)</f>
        <v>7% of people have chosen this contestant</v>
      </c>
      <c r="M37">
        <f>VLOOKUP(B37,'Contestant Points'!$A$2:$D$32,4,FALSE)</f>
        <v>26</v>
      </c>
      <c r="N37" t="str">
        <f>VLOOKUP(B37,'Contestant Points'!$A$2:$E$32,5,FALSE)</f>
        <v>Education Software Manager</v>
      </c>
      <c r="O37" t="str">
        <f>VLOOKUP(B37,'Contestant Points'!$A$2:$F$32,6,FALSE)</f>
        <v>6'3"</v>
      </c>
      <c r="P37" t="str">
        <f>VLOOKUP(B37,'Contestant Points'!$A$2:$G$32,7,FALSE)</f>
        <v>African American</v>
      </c>
    </row>
    <row r="38" spans="1:16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Points'!$A$2:$X$32,17,FALSE)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 s="3">
        <f t="shared" si="0"/>
        <v>120</v>
      </c>
      <c r="L38" t="str">
        <f>VLOOKUP(B38,'Contestant Points'!$A$2:$J$32,10,FALSE)</f>
        <v>11% of people have chosen this contestant</v>
      </c>
      <c r="M38">
        <f>VLOOKUP(B38,'Contestant Points'!$A$2:$D$32,4,FALSE)</f>
        <v>30</v>
      </c>
      <c r="N38" t="str">
        <f>VLOOKUP(B38,'Contestant Points'!$A$2:$E$32,5,FALSE)</f>
        <v>Executive Recruiter</v>
      </c>
      <c r="O38" t="str">
        <f>VLOOKUP(B38,'Contestant Points'!$A$2:$F$32,6,FALSE)</f>
        <v>6'4"</v>
      </c>
      <c r="P38" t="str">
        <f>VLOOKUP(B38,'Contestant Points'!$A$2:$G$32,7,FALSE)</f>
        <v>African American</v>
      </c>
    </row>
    <row r="39" spans="1:16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Points'!$A$2:$X$32,17,FALSE)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>
        <f>VLOOKUP(B39,'Contestant Points'!$A$2:$U$32,21,FALSE)</f>
        <v>0</v>
      </c>
      <c r="I39">
        <f>VLOOKUP(B39,'Contestant Points'!$A$2:$V$32,22,FALSE)</f>
        <v>0</v>
      </c>
      <c r="J39">
        <f>VLOOKUP(B39,'Contestant Points'!$A$2:$W$32,23,FALSE)</f>
        <v>0</v>
      </c>
      <c r="K39" s="3">
        <f t="shared" si="0"/>
        <v>85</v>
      </c>
      <c r="L39" t="str">
        <f>VLOOKUP(B39,'Contestant Points'!$A$2:$J$32,10,FALSE)</f>
        <v>13% of people have chosen this contestant</v>
      </c>
      <c r="M39">
        <f>VLOOKUP(B39,'Contestant Points'!$A$2:$D$32,4,FALSE)</f>
        <v>31</v>
      </c>
      <c r="N39" t="str">
        <f>VLOOKUP(B39,'Contestant Points'!$A$2:$E$32,5,FALSE)</f>
        <v>Senior Inventory Analyst</v>
      </c>
      <c r="O39" t="str">
        <f>VLOOKUP(B39,'Contestant Points'!$A$2:$F$32,6,FALSE)</f>
        <v>5'11"</v>
      </c>
      <c r="P39" t="str">
        <f>VLOOKUP(B39,'Contestant Points'!$A$2:$G$32,7,FALSE)</f>
        <v>African American</v>
      </c>
    </row>
    <row r="40" spans="1:16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Points'!$A$2:$X$32,17,FALSE)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>
        <f>VLOOKUP(B40,'Contestant Points'!$A$2:$U$32,21,FALSE)</f>
        <v>0</v>
      </c>
      <c r="I40">
        <f>VLOOKUP(B40,'Contestant Points'!$A$2:$V$32,22,FALSE)</f>
        <v>0</v>
      </c>
      <c r="J40">
        <f>VLOOKUP(B40,'Contestant Points'!$A$2:$W$32,23,FALSE)</f>
        <v>0</v>
      </c>
      <c r="K40" s="3">
        <f t="shared" si="0"/>
        <v>5</v>
      </c>
      <c r="L40" t="str">
        <f>VLOOKUP(B40,'Contestant Points'!$A$2:$J$32,10,FALSE)</f>
        <v>2% of people have chosen this contestant</v>
      </c>
      <c r="M40">
        <f>VLOOKUP(B40,'Contestant Points'!$A$2:$D$32,4,FALSE)</f>
        <v>26</v>
      </c>
      <c r="N40" t="str">
        <f>VLOOKUP(B40,'Contestant Points'!$A$2:$E$32,5,FALSE)</f>
        <v>Marketing Consultant</v>
      </c>
      <c r="O40" t="str">
        <f>VLOOKUP(B40,'Contestant Points'!$A$2:$F$32,6,FALSE)</f>
        <v>5'11"</v>
      </c>
      <c r="P40" t="str">
        <f>VLOOKUP(B40,'Contestant Points'!$A$2:$G$32,7,FALSE)</f>
        <v>African American</v>
      </c>
    </row>
    <row r="41" spans="1:16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Points'!$A$2:$X$32,17,FALSE)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 s="3">
        <f t="shared" si="0"/>
        <v>5</v>
      </c>
      <c r="L41" t="str">
        <f>VLOOKUP(B41,'Contestant Points'!$A$2:$J$32,10,FALSE)</f>
        <v>4% of people have chosen this contestant</v>
      </c>
      <c r="M41">
        <f>VLOOKUP(B41,'Contestant Points'!$A$2:$D$32,4,FALSE)</f>
        <v>26</v>
      </c>
      <c r="N41" t="str">
        <f>VLOOKUP(B41,'Contestant Points'!$A$2:$E$32,5,FALSE)</f>
        <v>Former Professional Basketball Player</v>
      </c>
      <c r="O41" t="str">
        <f>VLOOKUP(B41,'Contestant Points'!$A$2:$F$32,6,FALSE)</f>
        <v>6'</v>
      </c>
      <c r="P41" t="str">
        <f>VLOOKUP(B41,'Contestant Points'!$A$2:$G$32,7,FALSE)</f>
        <v>African American</v>
      </c>
    </row>
    <row r="42" spans="1:16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Points'!$A$2:$X$32,17,FALSE)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>
        <f>VLOOKUP(B42,'Contestant Points'!$A$2:$U$32,21,FALSE)</f>
        <v>110</v>
      </c>
      <c r="I42">
        <f>VLOOKUP(B42,'Contestant Points'!$A$2:$V$32,22,FALSE)</f>
        <v>90</v>
      </c>
      <c r="J42">
        <f>VLOOKUP(B42,'Contestant Points'!$A$2:$W$32,23,FALSE)</f>
        <v>80</v>
      </c>
      <c r="K42" s="3">
        <f t="shared" si="0"/>
        <v>465</v>
      </c>
      <c r="L42" t="str">
        <f>VLOOKUP(B42,'Contestant Points'!$A$2:$J$32,10,FALSE)</f>
        <v>11% of people have chosen this contestant</v>
      </c>
      <c r="M42">
        <f>VLOOKUP(B42,'Contestant Points'!$A$2:$D$32,4,FALSE)</f>
        <v>37</v>
      </c>
      <c r="N42" t="str">
        <f>VLOOKUP(B42,'Contestant Points'!$A$2:$E$32,5,FALSE)</f>
        <v>Chiropractor</v>
      </c>
      <c r="O42" t="str">
        <f>VLOOKUP(B42,'Contestant Points'!$A$2:$F$32,6,FALSE)</f>
        <v>6'2"</v>
      </c>
      <c r="P42" t="str">
        <f>VLOOKUP(B42,'Contestant Points'!$A$2:$G$32,7,FALSE)</f>
        <v>Caucasian</v>
      </c>
    </row>
    <row r="43" spans="1:16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Points'!$A$2:$X$32,17,FALSE)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>
        <f>VLOOKUP(B43,'Contestant Points'!$A$2:$U$32,21,FALSE)</f>
        <v>45</v>
      </c>
      <c r="I43">
        <f>VLOOKUP(B43,'Contestant Points'!$A$2:$V$32,22,FALSE)</f>
        <v>125</v>
      </c>
      <c r="J43">
        <f>VLOOKUP(B43,'Contestant Points'!$A$2:$W$32,23,FALSE)</f>
        <v>75</v>
      </c>
      <c r="K43" s="3">
        <f t="shared" si="0"/>
        <v>440</v>
      </c>
      <c r="L43" t="str">
        <f>VLOOKUP(B43,'Contestant Points'!$A$2:$J$32,10,FALSE)</f>
        <v>7% of people have chosen this contestant</v>
      </c>
      <c r="M43">
        <f>VLOOKUP(B43,'Contestant Points'!$A$2:$D$32,4,FALSE)</f>
        <v>29</v>
      </c>
      <c r="N43" t="str">
        <f>VLOOKUP(B43,'Contestant Points'!$A$2:$E$32,5,FALSE)</f>
        <v>Personal Trainer</v>
      </c>
      <c r="O43" t="str">
        <f>VLOOKUP(B43,'Contestant Points'!$A$2:$F$32,6,FALSE)</f>
        <v>6'2"</v>
      </c>
      <c r="P43" t="str">
        <f>VLOOKUP(B43,'Contestant Points'!$A$2:$G$32,7,FALSE)</f>
        <v>African American</v>
      </c>
    </row>
    <row r="44" spans="1:16" x14ac:dyDescent="0.3">
      <c r="A44" t="s">
        <v>28</v>
      </c>
      <c r="B44" t="s">
        <v>29</v>
      </c>
      <c r="C44" t="str">
        <f>VLOOKUP(B44,'Contestant Points'!$A$2:$B$32,2,FALSE)</f>
        <v>Eliminated</v>
      </c>
      <c r="D44">
        <f>VLOOKUP(B44,'Contestant Points'!$A$2:$X$32,17,FALSE)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>
        <f>VLOOKUP(B44,'Contestant Points'!$A$2:$U$32,21,FALSE)</f>
        <v>50</v>
      </c>
      <c r="I44">
        <f>VLOOKUP(B44,'Contestant Points'!$A$2:$V$32,22,FALSE)</f>
        <v>0</v>
      </c>
      <c r="J44">
        <f>VLOOKUP(B44,'Contestant Points'!$A$2:$W$32,23,FALSE)</f>
        <v>0</v>
      </c>
      <c r="K44" s="3">
        <f t="shared" si="0"/>
        <v>205</v>
      </c>
      <c r="L44" t="str">
        <f>VLOOKUP(B44,'Contestant Points'!$A$2:$J$32,10,FALSE)</f>
        <v>2% of people have chosen this contestant</v>
      </c>
      <c r="M44">
        <f>VLOOKUP(B44,'Contestant Points'!$A$2:$D$32,4,FALSE)</f>
        <v>28</v>
      </c>
      <c r="N44" t="str">
        <f>VLOOKUP(B44,'Contestant Points'!$A$2:$E$32,5,FALSE)</f>
        <v>Prosecuting Attorney</v>
      </c>
      <c r="O44" t="str">
        <f>VLOOKUP(B44,'Contestant Points'!$A$2:$F$32,6,FALSE)</f>
        <v>6'3"</v>
      </c>
      <c r="P44" t="str">
        <f>VLOOKUP(B44,'Contestant Points'!$A$2:$G$32,7,FALSE)</f>
        <v>African American</v>
      </c>
    </row>
    <row r="45" spans="1:16" x14ac:dyDescent="0.3">
      <c r="A45" t="s">
        <v>28</v>
      </c>
      <c r="B45" t="s">
        <v>15</v>
      </c>
      <c r="C45" t="str">
        <f>VLOOKUP(B45,'Contestant Points'!$A$2:$B$32,2,FALSE)</f>
        <v>Eliminated</v>
      </c>
      <c r="D45">
        <f>VLOOKUP(B45,'Contestant Points'!$A$2:$X$32,17,FALSE)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>
        <f>VLOOKUP(B45,'Contestant Points'!$A$2:$U$32,21,FALSE)</f>
        <v>115</v>
      </c>
      <c r="I45">
        <f>VLOOKUP(B45,'Contestant Points'!$A$2:$V$32,22,FALSE)</f>
        <v>180</v>
      </c>
      <c r="J45">
        <f>VLOOKUP(B45,'Contestant Points'!$A$2:$W$32,23,FALSE)</f>
        <v>0</v>
      </c>
      <c r="K45" s="3">
        <f t="shared" si="0"/>
        <v>495</v>
      </c>
      <c r="L45" t="str">
        <f>VLOOKUP(B45,'Contestant Points'!$A$2:$J$32,10,FALSE)</f>
        <v>7% of people have chosen this contestant</v>
      </c>
      <c r="M45">
        <f>VLOOKUP(B45,'Contestant Points'!$A$2:$D$32,4,FALSE)</f>
        <v>35</v>
      </c>
      <c r="N45" t="str">
        <f>VLOOKUP(B45,'Contestant Points'!$A$2:$E$32,5,FALSE)</f>
        <v>Professional Wrestler</v>
      </c>
      <c r="O45" t="str">
        <f>VLOOKUP(B45,'Contestant Points'!$A$2:$F$32,6,FALSE)</f>
        <v>6'</v>
      </c>
      <c r="P45" t="str">
        <f>VLOOKUP(B45,'Contestant Points'!$A$2:$G$32,7,FALSE)</f>
        <v>African American</v>
      </c>
    </row>
    <row r="46" spans="1:16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Points'!$A$2:$X$32,17,FALSE)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>
        <f>VLOOKUP(B46,'Contestant Points'!$A$2:$U$32,21,FALSE)</f>
        <v>50</v>
      </c>
      <c r="I46">
        <f>VLOOKUP(B46,'Contestant Points'!$A$2:$V$32,22,FALSE)</f>
        <v>115</v>
      </c>
      <c r="J46">
        <f>VLOOKUP(B46,'Contestant Points'!$A$2:$W$32,23,FALSE)</f>
        <v>90</v>
      </c>
      <c r="K46" s="3">
        <f t="shared" si="0"/>
        <v>465</v>
      </c>
      <c r="L46" t="str">
        <f>VLOOKUP(B46,'Contestant Points'!$A$2:$J$32,10,FALSE)</f>
        <v>9% of people have chosen this contestant</v>
      </c>
      <c r="M46">
        <f>VLOOKUP(B46,'Contestant Points'!$A$2:$D$32,4,FALSE)</f>
        <v>31</v>
      </c>
      <c r="N46" t="str">
        <f>VLOOKUP(B46,'Contestant Points'!$A$2:$E$32,5,FALSE)</f>
        <v>Business Owner</v>
      </c>
      <c r="O46" t="str">
        <f>VLOOKUP(B46,'Contestant Points'!$A$2:$F$32,6,FALSE)</f>
        <v>6'3"</v>
      </c>
      <c r="P46" t="str">
        <f>VLOOKUP(B46,'Contestant Points'!$A$2:$G$32,7,FALSE)</f>
        <v>Caucasian</v>
      </c>
    </row>
    <row r="47" spans="1:16" x14ac:dyDescent="0.3">
      <c r="A47" t="s">
        <v>16</v>
      </c>
      <c r="B47" t="s">
        <v>14</v>
      </c>
      <c r="C47" t="str">
        <f>VLOOKUP(B47,'Contestant Points'!$A$2:$B$32,2,FALSE)</f>
        <v>Still In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>VLOOKUP(B47,'Contestant Points'!$A$2:$W$32,23,FALSE)</f>
        <v>90</v>
      </c>
      <c r="K47" s="3">
        <f t="shared" si="0"/>
        <v>90</v>
      </c>
      <c r="L47" t="str">
        <f>VLOOKUP(B47,'Contestant Points'!$A$2:$J$32,10,FALSE)</f>
        <v>9% of people have chosen this contestant</v>
      </c>
      <c r="M47">
        <f>VLOOKUP(B47,'Contestant Points'!$A$2:$D$32,4,FALSE)</f>
        <v>31</v>
      </c>
      <c r="N47" t="str">
        <f>VLOOKUP(B47,'Contestant Points'!$A$2:$E$32,5,FALSE)</f>
        <v>Business Owner</v>
      </c>
      <c r="O47" t="str">
        <f>VLOOKUP(B47,'Contestant Points'!$A$2:$F$32,6,FALSE)</f>
        <v>6'3"</v>
      </c>
      <c r="P47" t="str">
        <f>VLOOKUP(B47,'Contestant Points'!$A$2:$G$32,7,FALSE)</f>
        <v>Caucasian</v>
      </c>
    </row>
    <row r="48" spans="1:16" x14ac:dyDescent="0.3">
      <c r="A48" t="s">
        <v>12</v>
      </c>
      <c r="B48" t="s">
        <v>10</v>
      </c>
      <c r="C48" t="str">
        <f>VLOOKUP(B48,'Contestant Points'!$A$2:$B$32,2,FALSE)</f>
        <v>Still In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>VLOOKUP(B48,'Contestant Points'!$A$2:$W$32,23,FALSE)</f>
        <v>75</v>
      </c>
      <c r="K48" s="3">
        <f t="shared" si="0"/>
        <v>75</v>
      </c>
      <c r="L48" t="str">
        <f>VLOOKUP(B48,'Contestant Points'!$A$2:$J$32,10,FALSE)</f>
        <v>7% of people have chosen this contestant</v>
      </c>
      <c r="M48">
        <f>VLOOKUP(B48,'Contestant Points'!$A$2:$D$32,4,FALSE)</f>
        <v>29</v>
      </c>
      <c r="N48" t="str">
        <f>VLOOKUP(B48,'Contestant Points'!$A$2:$E$32,5,FALSE)</f>
        <v>Personal Trainer</v>
      </c>
      <c r="O48" t="str">
        <f>VLOOKUP(B48,'Contestant Points'!$A$2:$F$32,6,FALSE)</f>
        <v>6'2"</v>
      </c>
      <c r="P48" t="str">
        <f>VLOOKUP(B48,'Contestant Points'!$A$2:$G$32,7,FALSE)</f>
        <v>African American</v>
      </c>
    </row>
    <row r="49" spans="1:16" x14ac:dyDescent="0.3">
      <c r="A49" t="s">
        <v>21</v>
      </c>
      <c r="B49" t="s">
        <v>18</v>
      </c>
      <c r="C49" t="str">
        <f>VLOOKUP(B49,'Contestant Points'!$A$2:$B$32,2,FALSE)</f>
        <v>Eliminated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VLOOKUP(B49,'Contestant Points'!$A$2:$W$32,23,FALSE)</f>
        <v>30</v>
      </c>
      <c r="K49" s="3">
        <f t="shared" si="0"/>
        <v>30</v>
      </c>
      <c r="L49" t="str">
        <f>VLOOKUP(B49,'Contestant Points'!$A$2:$J$32,10,FALSE)</f>
        <v>2% of people have chosen this contestant</v>
      </c>
      <c r="M49">
        <f>VLOOKUP(B49,'Contestant Points'!$A$2:$D$32,4,FALSE)</f>
        <v>32</v>
      </c>
      <c r="N49" t="str">
        <f>VLOOKUP(B49,'Contestant Points'!$A$2:$E$32,5,FALSE)</f>
        <v>Construction Sales Rep</v>
      </c>
      <c r="O49" t="str">
        <f>VLOOKUP(B49,'Contestant Points'!$A$2:$F$32,6,FALSE)</f>
        <v>6'3"</v>
      </c>
      <c r="P49" t="str">
        <f>VLOOKUP(B49,'Contestant Points'!$A$2:$G$32,7,FALSE)</f>
        <v>Caucasian</v>
      </c>
    </row>
    <row r="50" spans="1:16" x14ac:dyDescent="0.3">
      <c r="A50" t="s">
        <v>23</v>
      </c>
      <c r="B50" t="s">
        <v>6</v>
      </c>
      <c r="C50" t="str">
        <f>VLOOKUP(B50,'Contestant Points'!$A$2:$B$32,2,FALSE)</f>
        <v>Still In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>VLOOKUP(B50,'Contestant Points'!$A$2:$W$32,23,FALSE)</f>
        <v>80</v>
      </c>
      <c r="K50" s="3">
        <f t="shared" si="0"/>
        <v>80</v>
      </c>
      <c r="L50" t="str">
        <f>VLOOKUP(B50,'Contestant Points'!$A$2:$J$32,10,FALSE)</f>
        <v>11% of people have chosen this contestant</v>
      </c>
      <c r="M50">
        <f>VLOOKUP(B50,'Contestant Points'!$A$2:$D$32,4,FALSE)</f>
        <v>37</v>
      </c>
      <c r="N50" t="str">
        <f>VLOOKUP(B50,'Contestant Points'!$A$2:$E$32,5,FALSE)</f>
        <v>Chiropractor</v>
      </c>
      <c r="O50" t="str">
        <f>VLOOKUP(B50,'Contestant Points'!$A$2:$F$32,6,FALSE)</f>
        <v>6'2"</v>
      </c>
      <c r="P50" t="str">
        <f>VLOOKUP(B50,'Contestant Points'!$A$2:$G$32,7,FALSE)</f>
        <v>Caucasian</v>
      </c>
    </row>
    <row r="51" spans="1:16" x14ac:dyDescent="0.3">
      <c r="A51" t="s">
        <v>26</v>
      </c>
      <c r="B51" t="s">
        <v>14</v>
      </c>
      <c r="C51" t="str">
        <f>VLOOKUP(B51,'Contestant Points'!$A$2:$B$32,2,FALSE)</f>
        <v>Still In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>VLOOKUP(B51,'Contestant Points'!$A$2:$W$32,23,FALSE)</f>
        <v>90</v>
      </c>
      <c r="K51" s="3">
        <f t="shared" si="0"/>
        <v>90</v>
      </c>
      <c r="L51" t="str">
        <f>VLOOKUP(B51,'Contestant Points'!$A$2:$J$32,10,FALSE)</f>
        <v>9% of people have chosen this contestant</v>
      </c>
      <c r="M51">
        <f>VLOOKUP(B51,'Contestant Points'!$A$2:$D$32,4,FALSE)</f>
        <v>31</v>
      </c>
      <c r="N51" t="str">
        <f>VLOOKUP(B51,'Contestant Points'!$A$2:$E$32,5,FALSE)</f>
        <v>Business Owner</v>
      </c>
      <c r="O51" t="str">
        <f>VLOOKUP(B51,'Contestant Points'!$A$2:$F$32,6,FALSE)</f>
        <v>6'3"</v>
      </c>
      <c r="P51" t="str">
        <f>VLOOKUP(B51,'Contestant Points'!$A$2:$G$32,7,FALSE)</f>
        <v>Caucasian</v>
      </c>
    </row>
    <row r="52" spans="1:16" x14ac:dyDescent="0.3">
      <c r="A52" t="s">
        <v>28</v>
      </c>
      <c r="B52" t="s">
        <v>22</v>
      </c>
      <c r="C52" t="str">
        <f>VLOOKUP(B52,'Contestant Points'!$A$2:$B$32,2,FALSE)</f>
        <v>Still In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VLOOKUP(B52,'Contestant Points'!$A$2:$W$32,23,FALSE)</f>
        <v>90</v>
      </c>
      <c r="K52" s="3">
        <f t="shared" si="0"/>
        <v>90</v>
      </c>
      <c r="L52" t="str">
        <f>VLOOKUP(B52,'Contestant Points'!$A$2:$J$32,10,FALSE)</f>
        <v>2% of people have chosen this contestant</v>
      </c>
      <c r="M52">
        <f>VLOOKUP(B52,'Contestant Points'!$A$2:$D$32,4,FALSE)</f>
        <v>26</v>
      </c>
      <c r="N52" t="str">
        <f>VLOOKUP(B52,'Contestant Points'!$A$2:$E$32,5,FALSE)</f>
        <v>Startup Recruiter</v>
      </c>
      <c r="O52" t="str">
        <f>VLOOKUP(B52,'Contestant Points'!$A$2:$F$32,6,FALSE)</f>
        <v>6'2"</v>
      </c>
      <c r="P52" t="str">
        <f>VLOOKUP(B52,'Contestant Points'!$A$2:$G$32,7,FALSE)</f>
        <v>Caucasian</v>
      </c>
    </row>
    <row r="53" spans="1:16" x14ac:dyDescent="0.3">
      <c r="A53" t="s">
        <v>7</v>
      </c>
      <c r="B53" t="s">
        <v>14</v>
      </c>
      <c r="C53" t="str">
        <f>VLOOKUP(B53,'Contestant Points'!$A$2:$B$32,2,FALSE)</f>
        <v>Still In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>VLOOKUP(B53,'Contestant Points'!$A$2:$W$32,23,FALSE)</f>
        <v>90</v>
      </c>
      <c r="K53" s="3">
        <f t="shared" si="0"/>
        <v>90</v>
      </c>
      <c r="L53" t="str">
        <f>VLOOKUP(B53,'Contestant Points'!$A$2:$J$32,10,FALSE)</f>
        <v>9% of people have chosen this contestant</v>
      </c>
      <c r="M53">
        <f>VLOOKUP(B53,'Contestant Points'!$A$2:$D$32,4,FALSE)</f>
        <v>31</v>
      </c>
      <c r="N53" t="str">
        <f>VLOOKUP(B53,'Contestant Points'!$A$2:$E$32,5,FALSE)</f>
        <v>Business Owner</v>
      </c>
      <c r="O53" t="str">
        <f>VLOOKUP(B53,'Contestant Points'!$A$2:$F$32,6,FALSE)</f>
        <v>6'3"</v>
      </c>
      <c r="P53" t="str">
        <f>VLOOKUP(B53,'Contestant Points'!$A$2:$G$32,7,FALSE)</f>
        <v>Caucasian</v>
      </c>
    </row>
    <row r="54" spans="1:16" x14ac:dyDescent="0.3">
      <c r="A54" t="s">
        <v>19</v>
      </c>
      <c r="B54" t="s">
        <v>22</v>
      </c>
      <c r="C54" t="str">
        <f>VLOOKUP(B54,'Contestant Points'!$A$2:$B$32,2,FALSE)</f>
        <v>Still In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>VLOOKUP(B54,'Contestant Points'!$A$2:$W$32,23,FALSE)</f>
        <v>90</v>
      </c>
      <c r="K54" s="3">
        <f t="shared" si="0"/>
        <v>90</v>
      </c>
      <c r="L54" t="str">
        <f>VLOOKUP(B54,'Contestant Points'!$A$2:$J$32,10,FALSE)</f>
        <v>2% of people have chosen this contestant</v>
      </c>
      <c r="M54">
        <f>VLOOKUP(B54,'Contestant Points'!$A$2:$D$32,4,FALSE)</f>
        <v>26</v>
      </c>
      <c r="N54" t="str">
        <f>VLOOKUP(B54,'Contestant Points'!$A$2:$E$32,5,FALSE)</f>
        <v>Startup Recruiter</v>
      </c>
      <c r="O54" t="str">
        <f>VLOOKUP(B54,'Contestant Points'!$A$2:$F$32,6,FALSE)</f>
        <v>6'2"</v>
      </c>
      <c r="P54" t="str">
        <f>VLOOKUP(B54,'Contestant Points'!$A$2:$G$32,7,FALSE)</f>
        <v>Caucasian</v>
      </c>
    </row>
    <row r="55" spans="1:16" x14ac:dyDescent="0.3">
      <c r="A55" t="s">
        <v>118</v>
      </c>
      <c r="B55" t="s">
        <v>22</v>
      </c>
      <c r="C55" t="str">
        <f>VLOOKUP(B55,'Contestant Points'!$A$2:$B$32,2,FALSE)</f>
        <v>Still In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>VLOOKUP(B55,'Contestant Points'!$A$2:$W$32,23,FALSE)</f>
        <v>90</v>
      </c>
      <c r="K55" s="3">
        <f t="shared" si="0"/>
        <v>90</v>
      </c>
      <c r="L55" t="str">
        <f>VLOOKUP(B55,'Contestant Points'!$A$2:$J$32,10,FALSE)</f>
        <v>2% of people have chosen this contestant</v>
      </c>
      <c r="M55">
        <f>VLOOKUP(B55,'Contestant Points'!$A$2:$D$32,4,FALSE)</f>
        <v>26</v>
      </c>
      <c r="N55" t="str">
        <f>VLOOKUP(B55,'Contestant Points'!$A$2:$E$32,5,FALSE)</f>
        <v>Startup Recruiter</v>
      </c>
      <c r="O55" t="str">
        <f>VLOOKUP(B55,'Contestant Points'!$A$2:$F$32,6,FALSE)</f>
        <v>6'2"</v>
      </c>
      <c r="P55" t="str">
        <f>VLOOKUP(B55,'Contestant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K24" sqref="K24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11" max="11" width="10.88671875" bestFit="1" customWidth="1"/>
  </cols>
  <sheetData>
    <row r="1" spans="1:16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33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110</v>
      </c>
    </row>
    <row r="2" spans="1:16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SUM(D2:J2)</f>
        <v>100</v>
      </c>
      <c r="L2" t="str">
        <f>VLOOKUP(B2,'Contestant Points'!$A$2:$J$32,10,FALSE)</f>
        <v>0% of people have chosen this contestant</v>
      </c>
      <c r="M2">
        <f>VLOOKUP(B2,'Contestant Points'!$A$2:$D$32,4,FALSE)</f>
        <v>27</v>
      </c>
      <c r="N2" t="str">
        <f>VLOOKUP(B2,'Contestant Points'!$A$2:$E$32,5,FALSE)</f>
        <v>Executive Assistant</v>
      </c>
      <c r="O2" t="str">
        <f>VLOOKUP(B2,'Contestant Points'!$A$2:$F$32,6,FALSE)</f>
        <v>6'</v>
      </c>
      <c r="P2" t="str">
        <f>VLOOKUP(B2,'Contestant Points'!$A$2:$G$32,7,FALSE)</f>
        <v>African American</v>
      </c>
    </row>
    <row r="3" spans="1:16" x14ac:dyDescent="0.3">
      <c r="A3" t="s">
        <v>115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>VLOOKUP(B3,'Contestant Points'!$A$2:$U$32,21,FALSE)</f>
        <v>0</v>
      </c>
      <c r="I3">
        <f>VLOOKUP(B3,'Contestant Points'!$A$2:$V$32,22,FALSE)</f>
        <v>0</v>
      </c>
      <c r="J3">
        <f>VLOOKUP(B3,'Contestant Points'!$A$2:$W$32,23,FALSE)</f>
        <v>0</v>
      </c>
      <c r="K3">
        <f t="shared" ref="K3:K21" si="0">SUM(D3:J3)</f>
        <v>85</v>
      </c>
      <c r="L3" t="str">
        <f>VLOOKUP(B3,'Contestant Points'!$A$2:$J$32,10,FALSE)</f>
        <v>13% of people have chosen this contestant</v>
      </c>
      <c r="M3">
        <f>VLOOKUP(B3,'Contestant Points'!$A$2:$D$32,4,FALSE)</f>
        <v>31</v>
      </c>
      <c r="N3" t="str">
        <f>VLOOKUP(B3,'Contestant Points'!$A$2:$E$32,5,FALSE)</f>
        <v>Senior Inventory Analyst</v>
      </c>
      <c r="O3" t="str">
        <f>VLOOKUP(B3,'Contestant Points'!$A$2:$F$32,6,FALSE)</f>
        <v>5'11"</v>
      </c>
      <c r="P3" t="str">
        <f>VLOOKUP(B3,'Contestant Points'!$A$2:$G$32,7,FALSE)</f>
        <v>African American</v>
      </c>
    </row>
    <row r="4" spans="1:16" x14ac:dyDescent="0.3">
      <c r="A4" t="s">
        <v>115</v>
      </c>
      <c r="B4" t="s">
        <v>8</v>
      </c>
      <c r="C4" t="str">
        <f>VLOOKUP(B4,'Contestant Points'!$A$2:$B$32,2,FALSE)</f>
        <v>Eliminated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>VLOOKUP(B4,'Contestant Points'!$A$2:$U$32,21,FALSE)</f>
        <v>35</v>
      </c>
      <c r="I4">
        <f>VLOOKUP(B4,'Contestant Points'!$A$2:$V$32,22,FALSE)</f>
        <v>0</v>
      </c>
      <c r="J4">
        <f>VLOOKUP(B4,'Contestant Points'!$A$2:$W$32,23,FALSE)</f>
        <v>0</v>
      </c>
      <c r="K4">
        <f t="shared" si="0"/>
        <v>190</v>
      </c>
      <c r="L4" t="str">
        <f>VLOOKUP(B4,'Contestant Points'!$A$2:$J$32,10,FALSE)</f>
        <v>7% of people have chosen this contestant</v>
      </c>
      <c r="M4">
        <f>VLOOKUP(B4,'Contestant Points'!$A$2:$D$32,4,FALSE)</f>
        <v>26</v>
      </c>
      <c r="N4" t="str">
        <f>VLOOKUP(B4,'Contestant Points'!$A$2:$E$32,5,FALSE)</f>
        <v>Education Software Manager</v>
      </c>
      <c r="O4" t="str">
        <f>VLOOKUP(B4,'Contestant Points'!$A$2:$F$32,6,FALSE)</f>
        <v>6'3"</v>
      </c>
      <c r="P4" t="str">
        <f>VLOOKUP(B4,'Contestant Points'!$A$2:$G$32,7,FALSE)</f>
        <v>African American</v>
      </c>
    </row>
    <row r="5" spans="1:16" x14ac:dyDescent="0.3">
      <c r="A5" t="s">
        <v>115</v>
      </c>
      <c r="B5" t="s">
        <v>3</v>
      </c>
      <c r="C5" t="str">
        <f>VLOOKUP(B5,'Contestant Points'!$A$2:$B$32,2,FALSE)</f>
        <v>Eliminated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>VLOOKUP(B5,'Contestant Points'!$A$2:$U$32,21,FALSE)</f>
        <v>35</v>
      </c>
      <c r="I5">
        <f>VLOOKUP(B5,'Contestant Points'!$A$2:$V$32,22,FALSE)</f>
        <v>0</v>
      </c>
      <c r="J5">
        <f>VLOOKUP(B5,'Contestant Points'!$A$2:$W$32,23,FALSE)</f>
        <v>0</v>
      </c>
      <c r="K5">
        <f t="shared" si="0"/>
        <v>180</v>
      </c>
      <c r="L5" t="str">
        <f>VLOOKUP(B5,'Contestant Points'!$A$2:$J$32,10,FALSE)</f>
        <v>2% of people have chosen this contestant</v>
      </c>
      <c r="M5">
        <f>VLOOKUP(B5,'Contestant Points'!$A$2:$D$32,4,FALSE)</f>
        <v>32</v>
      </c>
      <c r="N5" t="str">
        <f>VLOOKUP(B5,'Contestant Points'!$A$2:$E$32,5,FALSE)</f>
        <v>Attorney</v>
      </c>
      <c r="O5" t="str">
        <f>VLOOKUP(B5,'Contestant Points'!$A$2:$F$32,6,FALSE)</f>
        <v>5'11"</v>
      </c>
      <c r="P5" t="str">
        <f>VLOOKUP(B5,'Contestant Points'!$A$2:$G$32,7,FALSE)</f>
        <v>Caucasian</v>
      </c>
    </row>
    <row r="6" spans="1:16" x14ac:dyDescent="0.3">
      <c r="A6" t="s">
        <v>19</v>
      </c>
      <c r="B6" t="s">
        <v>3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>VLOOKUP(B6,'Contestant Points'!$A$2:$U$32,21,FALSE)</f>
        <v>35</v>
      </c>
      <c r="I6">
        <f>VLOOKUP(B6,'Contestant Points'!$A$2:$V$32,22,FALSE)</f>
        <v>0</v>
      </c>
      <c r="J6">
        <f>VLOOKUP(B6,'Contestant Points'!$A$2:$W$32,23,FALSE)</f>
        <v>0</v>
      </c>
      <c r="K6">
        <f t="shared" si="0"/>
        <v>180</v>
      </c>
      <c r="L6" t="str">
        <f>VLOOKUP(B6,'Contestant Points'!$A$2:$J$32,10,FALSE)</f>
        <v>2% of people have chosen this contestant</v>
      </c>
      <c r="M6">
        <f>VLOOKUP(B6,'Contestant Points'!$A$2:$D$32,4,FALSE)</f>
        <v>32</v>
      </c>
      <c r="N6" t="str">
        <f>VLOOKUP(B6,'Contestant Points'!$A$2:$E$32,5,FALSE)</f>
        <v>Attorney</v>
      </c>
      <c r="O6" t="str">
        <f>VLOOKUP(B6,'Contestant Points'!$A$2:$F$32,6,FALSE)</f>
        <v>5'11"</v>
      </c>
      <c r="P6" t="str">
        <f>VLOOKUP(B6,'Contestant Points'!$A$2:$G$32,7,FALSE)</f>
        <v>Caucasian</v>
      </c>
    </row>
    <row r="7" spans="1:16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>VLOOKUP(B7,'Contestant Points'!$A$2:$U$32,21,FALSE)</f>
        <v>110</v>
      </c>
      <c r="I7">
        <f>VLOOKUP(B7,'Contestant Points'!$A$2:$V$32,22,FALSE)</f>
        <v>90</v>
      </c>
      <c r="J7">
        <f>VLOOKUP(B7,'Contestant Points'!$A$2:$W$32,23,FALSE)</f>
        <v>80</v>
      </c>
      <c r="K7">
        <f t="shared" si="0"/>
        <v>465</v>
      </c>
      <c r="L7" t="str">
        <f>VLOOKUP(B7,'Contestant Points'!$A$2:$J$32,10,FALSE)</f>
        <v>11% of people have chosen this contestant</v>
      </c>
      <c r="M7">
        <f>VLOOKUP(B7,'Contestant Points'!$A$2:$D$32,4,FALSE)</f>
        <v>37</v>
      </c>
      <c r="N7" t="str">
        <f>VLOOKUP(B7,'Contestant Points'!$A$2:$E$32,5,FALSE)</f>
        <v>Chiropractor</v>
      </c>
      <c r="O7" t="str">
        <f>VLOOKUP(B7,'Contestant Points'!$A$2:$F$32,6,FALSE)</f>
        <v>6'2"</v>
      </c>
      <c r="P7" t="str">
        <f>VLOOKUP(B7,'Contestant Points'!$A$2:$G$32,7,FALSE)</f>
        <v>Caucasian</v>
      </c>
    </row>
    <row r="8" spans="1:16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>VLOOKUP(B8,'Contestant Points'!$A$2:$U$32,21,FALSE)</f>
        <v>0</v>
      </c>
      <c r="I8">
        <f>VLOOKUP(B8,'Contestant Points'!$A$2:$V$32,22,FALSE)</f>
        <v>0</v>
      </c>
      <c r="J8">
        <f>VLOOKUP(B8,'Contestant Points'!$A$2:$W$32,23,FALSE)</f>
        <v>0</v>
      </c>
      <c r="K8">
        <f t="shared" si="0"/>
        <v>120</v>
      </c>
      <c r="L8" t="str">
        <f>VLOOKUP(B8,'Contestant Points'!$A$2:$J$32,10,FALSE)</f>
        <v>11% of people have chosen this contestant</v>
      </c>
      <c r="M8">
        <f>VLOOKUP(B8,'Contestant Points'!$A$2:$D$32,4,FALSE)</f>
        <v>30</v>
      </c>
      <c r="N8" t="str">
        <f>VLOOKUP(B8,'Contestant Points'!$A$2:$E$32,5,FALSE)</f>
        <v>Executive Recruiter</v>
      </c>
      <c r="O8" t="str">
        <f>VLOOKUP(B8,'Contestant Points'!$A$2:$F$32,6,FALSE)</f>
        <v>6'4"</v>
      </c>
      <c r="P8" t="str">
        <f>VLOOKUP(B8,'Contestant Points'!$A$2:$G$32,7,FALSE)</f>
        <v>African American</v>
      </c>
    </row>
    <row r="9" spans="1:16" x14ac:dyDescent="0.3">
      <c r="A9" t="s">
        <v>19</v>
      </c>
      <c r="B9" t="s">
        <v>29</v>
      </c>
      <c r="C9" t="str">
        <f>VLOOKUP(B9,'Contestant Points'!$A$2:$B$32,2,FALSE)</f>
        <v>Eliminated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>VLOOKUP(B9,'Contestant Points'!$A$2:$U$32,21,FALSE)</f>
        <v>50</v>
      </c>
      <c r="I9">
        <f>VLOOKUP(B9,'Contestant Points'!$A$2:$V$32,22,FALSE)</f>
        <v>0</v>
      </c>
      <c r="J9">
        <f>VLOOKUP(B9,'Contestant Points'!$A$2:$W$32,23,FALSE)</f>
        <v>0</v>
      </c>
      <c r="K9">
        <f t="shared" si="0"/>
        <v>205</v>
      </c>
      <c r="L9" t="str">
        <f>VLOOKUP(B9,'Contestant Points'!$A$2:$J$32,10,FALSE)</f>
        <v>2% of people have chosen this contestant</v>
      </c>
      <c r="M9">
        <f>VLOOKUP(B9,'Contestant Points'!$A$2:$D$32,4,FALSE)</f>
        <v>28</v>
      </c>
      <c r="N9" t="str">
        <f>VLOOKUP(B9,'Contestant Points'!$A$2:$E$32,5,FALSE)</f>
        <v>Prosecuting Attorney</v>
      </c>
      <c r="O9" t="str">
        <f>VLOOKUP(B9,'Contestant Points'!$A$2:$F$32,6,FALSE)</f>
        <v>6'3"</v>
      </c>
      <c r="P9" t="str">
        <f>VLOOKUP(B9,'Contestant Points'!$A$2:$G$32,7,FALSE)</f>
        <v>African American</v>
      </c>
    </row>
    <row r="10" spans="1:16" x14ac:dyDescent="0.3">
      <c r="A10" t="s">
        <v>116</v>
      </c>
      <c r="B10" t="s">
        <v>8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>VLOOKUP(B10,'Contestant Points'!$A$2:$U$32,21,FALSE)</f>
        <v>35</v>
      </c>
      <c r="I10">
        <f>VLOOKUP(B10,'Contestant Points'!$A$2:$V$32,22,FALSE)</f>
        <v>0</v>
      </c>
      <c r="J10">
        <f>VLOOKUP(B10,'Contestant Points'!$A$2:$W$32,23,FALSE)</f>
        <v>0</v>
      </c>
      <c r="K10">
        <f t="shared" si="0"/>
        <v>190</v>
      </c>
      <c r="L10" t="str">
        <f>VLOOKUP(B10,'Contestant Points'!$A$2:$J$32,10,FALSE)</f>
        <v>7% of people have chosen this contestant</v>
      </c>
      <c r="M10">
        <f>VLOOKUP(B10,'Contestant Points'!$A$2:$D$32,4,FALSE)</f>
        <v>26</v>
      </c>
      <c r="N10" t="str">
        <f>VLOOKUP(B10,'Contestant Points'!$A$2:$E$32,5,FALSE)</f>
        <v>Education Software Manager</v>
      </c>
      <c r="O10" t="str">
        <f>VLOOKUP(B10,'Contestant Points'!$A$2:$F$32,6,FALSE)</f>
        <v>6'3"</v>
      </c>
      <c r="P10" t="str">
        <f>VLOOKUP(B10,'Contestant Points'!$A$2:$G$32,7,FALSE)</f>
        <v>African American</v>
      </c>
    </row>
    <row r="11" spans="1:16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>VLOOKUP(B11,'Contestant Points'!$A$2:$U$32,21,FALSE)</f>
        <v>110</v>
      </c>
      <c r="I11">
        <f>VLOOKUP(B11,'Contestant Points'!$A$2:$V$32,22,FALSE)</f>
        <v>90</v>
      </c>
      <c r="J11">
        <f>VLOOKUP(B11,'Contestant Points'!$A$2:$W$32,23,FALSE)</f>
        <v>80</v>
      </c>
      <c r="K11">
        <f t="shared" si="0"/>
        <v>465</v>
      </c>
      <c r="L11" t="str">
        <f>VLOOKUP(B11,'Contestant Points'!$A$2:$J$32,10,FALSE)</f>
        <v>11% of people have chosen this contestant</v>
      </c>
      <c r="M11">
        <f>VLOOKUP(B11,'Contestant Points'!$A$2:$D$32,4,FALSE)</f>
        <v>37</v>
      </c>
      <c r="N11" t="str">
        <f>VLOOKUP(B11,'Contestant Points'!$A$2:$E$32,5,FALSE)</f>
        <v>Chiropractor</v>
      </c>
      <c r="O11" t="str">
        <f>VLOOKUP(B11,'Contestant Points'!$A$2:$F$32,6,FALSE)</f>
        <v>6'2"</v>
      </c>
      <c r="P11" t="str">
        <f>VLOOKUP(B11,'Contestant Points'!$A$2:$G$32,7,FALSE)</f>
        <v>Caucasian</v>
      </c>
    </row>
    <row r="12" spans="1:16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>VLOOKUP(B12,'Contestant Points'!$A$2:$U$32,21,FALSE)</f>
        <v>50</v>
      </c>
      <c r="I12">
        <f>VLOOKUP(B12,'Contestant Points'!$A$2:$V$32,22,FALSE)</f>
        <v>115</v>
      </c>
      <c r="J12">
        <f>VLOOKUP(B12,'Contestant Points'!$A$2:$W$32,23,FALSE)</f>
        <v>90</v>
      </c>
      <c r="K12">
        <f t="shared" si="0"/>
        <v>465</v>
      </c>
      <c r="L12" t="str">
        <f>VLOOKUP(B12,'Contestant Points'!$A$2:$J$32,10,FALSE)</f>
        <v>9% of people have chosen this contestant</v>
      </c>
      <c r="M12">
        <f>VLOOKUP(B12,'Contestant Points'!$A$2:$D$32,4,FALSE)</f>
        <v>31</v>
      </c>
      <c r="N12" t="str">
        <f>VLOOKUP(B12,'Contestant Points'!$A$2:$E$32,5,FALSE)</f>
        <v>Business Owner</v>
      </c>
      <c r="O12" t="str">
        <f>VLOOKUP(B12,'Contestant Points'!$A$2:$F$32,6,FALSE)</f>
        <v>6'3"</v>
      </c>
      <c r="P12" t="str">
        <f>VLOOKUP(B12,'Contestant Points'!$A$2:$G$32,7,FALSE)</f>
        <v>Caucasian</v>
      </c>
    </row>
    <row r="13" spans="1:16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>VLOOKUP(B13,'Contestant Points'!$A$2:$U$32,21,FALSE)</f>
        <v>45</v>
      </c>
      <c r="I13">
        <f>VLOOKUP(B13,'Contestant Points'!$A$2:$V$32,22,FALSE)</f>
        <v>125</v>
      </c>
      <c r="J13">
        <f>VLOOKUP(B13,'Contestant Points'!$A$2:$W$32,23,FALSE)</f>
        <v>75</v>
      </c>
      <c r="K13">
        <f t="shared" si="0"/>
        <v>440</v>
      </c>
      <c r="L13" t="str">
        <f>VLOOKUP(B13,'Contestant Points'!$A$2:$J$32,10,FALSE)</f>
        <v>7% of people have chosen this contestant</v>
      </c>
      <c r="M13">
        <f>VLOOKUP(B13,'Contestant Points'!$A$2:$D$32,4,FALSE)</f>
        <v>29</v>
      </c>
      <c r="N13" t="str">
        <f>VLOOKUP(B13,'Contestant Points'!$A$2:$E$32,5,FALSE)</f>
        <v>Personal Trainer</v>
      </c>
      <c r="O13" t="str">
        <f>VLOOKUP(B13,'Contestant Points'!$A$2:$F$32,6,FALSE)</f>
        <v>6'2"</v>
      </c>
      <c r="P13" t="str">
        <f>VLOOKUP(B13,'Contestant Points'!$A$2:$G$32,7,FALSE)</f>
        <v>African American</v>
      </c>
    </row>
    <row r="14" spans="1:16" x14ac:dyDescent="0.3">
      <c r="A14" t="s">
        <v>30</v>
      </c>
      <c r="B14" t="s">
        <v>3</v>
      </c>
      <c r="C14" t="str">
        <f>VLOOKUP(B14,'Contestant Points'!$A$2:$B$32,2,FALSE)</f>
        <v>Eliminated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>VLOOKUP(B14,'Contestant Points'!$A$2:$U$32,21,FALSE)</f>
        <v>35</v>
      </c>
      <c r="I14">
        <f>VLOOKUP(B14,'Contestant Points'!$A$2:$V$32,22,FALSE)</f>
        <v>0</v>
      </c>
      <c r="J14">
        <f>VLOOKUP(B14,'Contestant Points'!$A$2:$W$32,23,FALSE)</f>
        <v>0</v>
      </c>
      <c r="K14">
        <f t="shared" si="0"/>
        <v>180</v>
      </c>
      <c r="L14" t="str">
        <f>VLOOKUP(B14,'Contestant Points'!$A$2:$J$32,10,FALSE)</f>
        <v>2% of people have chosen this contestant</v>
      </c>
      <c r="M14">
        <f>VLOOKUP(B14,'Contestant Points'!$A$2:$D$32,4,FALSE)</f>
        <v>32</v>
      </c>
      <c r="N14" t="str">
        <f>VLOOKUP(B14,'Contestant Points'!$A$2:$E$32,5,FALSE)</f>
        <v>Attorney</v>
      </c>
      <c r="O14" t="str">
        <f>VLOOKUP(B14,'Contestant Points'!$A$2:$F$32,6,FALSE)</f>
        <v>5'11"</v>
      </c>
      <c r="P14" t="str">
        <f>VLOOKUP(B14,'Contestant Points'!$A$2:$G$32,7,FALSE)</f>
        <v>Caucasian</v>
      </c>
    </row>
    <row r="15" spans="1:16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>
        <f t="shared" si="0"/>
        <v>465</v>
      </c>
      <c r="L15" t="str">
        <f>VLOOKUP(B15,'Contestant Points'!$A$2:$J$32,10,FALSE)</f>
        <v>11% of people have chosen this contestant</v>
      </c>
      <c r="M15">
        <f>VLOOKUP(B15,'Contestant Points'!$A$2:$D$32,4,FALSE)</f>
        <v>37</v>
      </c>
      <c r="N15" t="str">
        <f>VLOOKUP(B15,'Contestant Points'!$A$2:$E$32,5,FALSE)</f>
        <v>Chiropractor</v>
      </c>
      <c r="O15" t="str">
        <f>VLOOKUP(B15,'Contestant Points'!$A$2:$F$32,6,FALSE)</f>
        <v>6'2"</v>
      </c>
      <c r="P15" t="str">
        <f>VLOOKUP(B15,'Contestant Points'!$A$2:$G$32,7,FALSE)</f>
        <v>Caucasian</v>
      </c>
    </row>
    <row r="16" spans="1:16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>VLOOKUP(B16,'Contestant Points'!$A$2:$U$32,21,FALSE)</f>
        <v>50</v>
      </c>
      <c r="I16">
        <f>VLOOKUP(B16,'Contestant Points'!$A$2:$V$32,22,FALSE)</f>
        <v>115</v>
      </c>
      <c r="J16">
        <f>VLOOKUP(B16,'Contestant Points'!$A$2:$W$32,23,FALSE)</f>
        <v>90</v>
      </c>
      <c r="K16">
        <f t="shared" si="0"/>
        <v>465</v>
      </c>
      <c r="L16" t="str">
        <f>VLOOKUP(B16,'Contestant Points'!$A$2:$J$32,10,FALSE)</f>
        <v>9% of people have chosen this contestant</v>
      </c>
      <c r="M16">
        <f>VLOOKUP(B16,'Contestant Points'!$A$2:$D$32,4,FALSE)</f>
        <v>31</v>
      </c>
      <c r="N16" t="str">
        <f>VLOOKUP(B16,'Contestant Points'!$A$2:$E$32,5,FALSE)</f>
        <v>Business Owner</v>
      </c>
      <c r="O16" t="str">
        <f>VLOOKUP(B16,'Contestant Points'!$A$2:$F$32,6,FALSE)</f>
        <v>6'3"</v>
      </c>
      <c r="P16" t="str">
        <f>VLOOKUP(B16,'Contestant Points'!$A$2:$G$32,7,FALSE)</f>
        <v>Caucasian</v>
      </c>
    </row>
    <row r="17" spans="1:16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>
        <f t="shared" si="0"/>
        <v>120</v>
      </c>
      <c r="L17" t="str">
        <f>VLOOKUP(B17,'Contestant Points'!$A$2:$J$32,10,FALSE)</f>
        <v>11% of people have chosen this contestant</v>
      </c>
      <c r="M17">
        <f>VLOOKUP(B17,'Contestant Points'!$A$2:$D$32,4,FALSE)</f>
        <v>30</v>
      </c>
      <c r="N17" t="str">
        <f>VLOOKUP(B17,'Contestant Points'!$A$2:$E$32,5,FALSE)</f>
        <v>Executive Recruiter</v>
      </c>
      <c r="O17" t="str">
        <f>VLOOKUP(B17,'Contestant Points'!$A$2:$F$32,6,FALSE)</f>
        <v>6'4"</v>
      </c>
      <c r="P17" t="str">
        <f>VLOOKUP(B17,'Contestant Points'!$A$2:$G$32,7,FALSE)</f>
        <v>African American</v>
      </c>
    </row>
    <row r="18" spans="1:16" x14ac:dyDescent="0.3">
      <c r="A18" t="s">
        <v>31</v>
      </c>
      <c r="B18" t="s">
        <v>29</v>
      </c>
      <c r="C18" t="str">
        <f>VLOOKUP(B18,'Contestant Points'!$A$2:$B$32,2,FALSE)</f>
        <v>Eliminated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>VLOOKUP(B18,'Contestant Points'!$A$2:$U$32,21,FALSE)</f>
        <v>50</v>
      </c>
      <c r="I18">
        <f>VLOOKUP(B18,'Contestant Points'!$A$2:$V$32,22,FALSE)</f>
        <v>0</v>
      </c>
      <c r="J18">
        <f>VLOOKUP(B18,'Contestant Points'!$A$2:$W$32,23,FALSE)</f>
        <v>0</v>
      </c>
      <c r="K18">
        <f t="shared" si="0"/>
        <v>205</v>
      </c>
      <c r="L18" t="str">
        <f>VLOOKUP(B18,'Contestant Points'!$A$2:$J$32,10,FALSE)</f>
        <v>2% of people have chosen this contestant</v>
      </c>
      <c r="M18">
        <f>VLOOKUP(B18,'Contestant Points'!$A$2:$D$32,4,FALSE)</f>
        <v>28</v>
      </c>
      <c r="N18" t="str">
        <f>VLOOKUP(B18,'Contestant Points'!$A$2:$E$32,5,FALSE)</f>
        <v>Prosecuting Attorney</v>
      </c>
      <c r="O18" t="str">
        <f>VLOOKUP(B18,'Contestant Points'!$A$2:$F$32,6,FALSE)</f>
        <v>6'3"</v>
      </c>
      <c r="P18" t="str">
        <f>VLOOKUP(B18,'Contestant Points'!$A$2:$G$32,7,FALSE)</f>
        <v>African American</v>
      </c>
    </row>
    <row r="19" spans="1:16" x14ac:dyDescent="0.3">
      <c r="A19" t="s">
        <v>31</v>
      </c>
      <c r="B19" t="s">
        <v>15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>VLOOKUP(B19,'Contestant Points'!$A$2:$U$32,21,FALSE)</f>
        <v>115</v>
      </c>
      <c r="I19">
        <f>VLOOKUP(B19,'Contestant Points'!$A$2:$V$32,22,FALSE)</f>
        <v>180</v>
      </c>
      <c r="J19">
        <f>VLOOKUP(B19,'Contestant Points'!$A$2:$W$32,23,FALSE)</f>
        <v>0</v>
      </c>
      <c r="K19">
        <f t="shared" si="0"/>
        <v>495</v>
      </c>
      <c r="L19" t="str">
        <f>VLOOKUP(B19,'Contestant Points'!$A$2:$J$32,10,FALSE)</f>
        <v>7% of people have chosen this contestant</v>
      </c>
      <c r="M19">
        <f>VLOOKUP(B19,'Contestant Points'!$A$2:$D$32,4,FALSE)</f>
        <v>35</v>
      </c>
      <c r="N19" t="str">
        <f>VLOOKUP(B19,'Contestant Points'!$A$2:$E$32,5,FALSE)</f>
        <v>Professional Wrestler</v>
      </c>
      <c r="O19" t="str">
        <f>VLOOKUP(B19,'Contestant Points'!$A$2:$F$32,6,FALSE)</f>
        <v>6'</v>
      </c>
      <c r="P19" t="str">
        <f>VLOOKUP(B19,'Contestant Points'!$A$2:$G$32,7,FALSE)</f>
        <v>African American</v>
      </c>
    </row>
    <row r="20" spans="1:16" x14ac:dyDescent="0.3">
      <c r="A20" t="s">
        <v>31</v>
      </c>
      <c r="B20" t="s">
        <v>3</v>
      </c>
      <c r="C20" t="str">
        <f>VLOOKUP(B20,'Contestant Points'!$A$2:$B$32,2,FALSE)</f>
        <v>Eliminated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>
        <f t="shared" si="0"/>
        <v>180</v>
      </c>
      <c r="L20" t="str">
        <f>VLOOKUP(B20,'Contestant Points'!$A$2:$J$32,10,FALSE)</f>
        <v>2% of people have chosen this contestant</v>
      </c>
      <c r="M20">
        <f>VLOOKUP(B20,'Contestant Points'!$A$2:$D$32,4,FALSE)</f>
        <v>32</v>
      </c>
      <c r="N20" t="str">
        <f>VLOOKUP(B20,'Contestant Points'!$A$2:$E$32,5,FALSE)</f>
        <v>Attorney</v>
      </c>
      <c r="O20" t="str">
        <f>VLOOKUP(B20,'Contestant Points'!$A$2:$F$32,6,FALSE)</f>
        <v>5'11"</v>
      </c>
      <c r="P20" t="str">
        <f>VLOOKUP(B20,'Contestant Points'!$A$2:$G$32,7,FALSE)</f>
        <v>Caucasian</v>
      </c>
    </row>
    <row r="21" spans="1:16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 t="shared" si="0"/>
        <v>120</v>
      </c>
      <c r="L21" t="str">
        <f>VLOOKUP(B21,'Contestant Points'!$A$2:$J$32,10,FALSE)</f>
        <v>11% of people have chosen this contestant</v>
      </c>
      <c r="M21">
        <f>VLOOKUP(B21,'Contestant Points'!$A$2:$D$32,4,FALSE)</f>
        <v>30</v>
      </c>
      <c r="N21" t="str">
        <f>VLOOKUP(B21,'Contestant Points'!$A$2:$E$32,5,FALSE)</f>
        <v>Executive Recruiter</v>
      </c>
      <c r="O21" t="str">
        <f>VLOOKUP(B21,'Contestant Points'!$A$2:$F$32,6,FALSE)</f>
        <v>6'4"</v>
      </c>
      <c r="P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41" workbookViewId="0">
      <selection activeCell="D65" sqref="D65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6" max="16" width="15" bestFit="1" customWidth="1"/>
  </cols>
  <sheetData>
    <row r="1" spans="1:16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33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110</v>
      </c>
    </row>
    <row r="2" spans="1:16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Points'!$A$2:$X$32,19,FALSE)</f>
        <v>0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SUM(D2:J2)</f>
        <v>5</v>
      </c>
      <c r="L2" t="str">
        <f>VLOOKUP(B2,'Contestant Points'!$A$2:$J$32,10,FALSE)</f>
        <v>4% of people have chosen this contestant</v>
      </c>
      <c r="M2">
        <f>VLOOKUP(B2,'Contestant Points'!$A$2:$D$32,4,FALSE)</f>
        <v>26</v>
      </c>
      <c r="N2" t="str">
        <f>VLOOKUP(B2,'Contestant Points'!$A$2:$E$32,5,FALSE)</f>
        <v>Former Professional Basketball Player</v>
      </c>
      <c r="O2" t="str">
        <f>VLOOKUP(B2,'Contestant Points'!$A$2:$F$32,6,FALSE)</f>
        <v>6'</v>
      </c>
      <c r="P2" t="str">
        <f>VLOOKUP(B2,'Contestant Points'!$A$2:$G$32,7,FALSE)</f>
        <v>African American</v>
      </c>
    </row>
    <row r="3" spans="1:16" x14ac:dyDescent="0.3">
      <c r="A3" t="s">
        <v>34</v>
      </c>
      <c r="B3" t="s">
        <v>3</v>
      </c>
      <c r="C3" t="str">
        <f>VLOOKUP(B3,'Contestant Points'!$A$2:$B$32,2,FALSE)</f>
        <v>Eliminated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Points'!$A$2:$X$32,19,FALSE)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>
        <f t="shared" ref="K3:K64" si="0">SUM(D3:J3)</f>
        <v>180</v>
      </c>
      <c r="L3" t="str">
        <f>VLOOKUP(B3,'Contestant Points'!$A$2:$J$32,10,FALSE)</f>
        <v>2% of people have chosen this contestant</v>
      </c>
      <c r="M3">
        <f>VLOOKUP(B3,'Contestant Points'!$A$2:$D$32,4,FALSE)</f>
        <v>32</v>
      </c>
      <c r="N3" t="str">
        <f>VLOOKUP(B3,'Contestant Points'!$A$2:$E$32,5,FALSE)</f>
        <v>Attorney</v>
      </c>
      <c r="O3" t="str">
        <f>VLOOKUP(B3,'Contestant Points'!$A$2:$F$32,6,FALSE)</f>
        <v>5'11"</v>
      </c>
      <c r="P3" t="str">
        <f>VLOOKUP(B3,'Contestant Points'!$A$2:$G$32,7,FALSE)</f>
        <v>Caucasian</v>
      </c>
    </row>
    <row r="4" spans="1:16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Points'!$A$2:$X$32,19,FALSE)</f>
        <v>105</v>
      </c>
      <c r="G4">
        <f>VLOOKUP(B4,'Contestant Points'!$A$2:$T$32,20,FALSE)</f>
        <v>35</v>
      </c>
      <c r="H4">
        <f>VLOOKUP(B4,'Contestant Points'!$A$2:$U$32,21,FALSE)</f>
        <v>45</v>
      </c>
      <c r="I4">
        <f>VLOOKUP(B4,'Contestant Points'!$A$2:$V$32,22,FALSE)</f>
        <v>125</v>
      </c>
      <c r="J4">
        <f>VLOOKUP(B4,'Contestant Points'!$A$2:$W$32,23,FALSE)</f>
        <v>75</v>
      </c>
      <c r="K4">
        <f t="shared" si="0"/>
        <v>440</v>
      </c>
      <c r="L4" t="str">
        <f>VLOOKUP(B4,'Contestant Points'!$A$2:$J$32,10,FALSE)</f>
        <v>7% of people have chosen this contestant</v>
      </c>
      <c r="M4">
        <f>VLOOKUP(B4,'Contestant Points'!$A$2:$D$32,4,FALSE)</f>
        <v>29</v>
      </c>
      <c r="N4" t="str">
        <f>VLOOKUP(B4,'Contestant Points'!$A$2:$E$32,5,FALSE)</f>
        <v>Personal Trainer</v>
      </c>
      <c r="O4" t="str">
        <f>VLOOKUP(B4,'Contestant Points'!$A$2:$F$32,6,FALSE)</f>
        <v>6'2"</v>
      </c>
      <c r="P4" t="str">
        <f>VLOOKUP(B4,'Contestant Points'!$A$2:$G$32,7,FALSE)</f>
        <v>African American</v>
      </c>
    </row>
    <row r="5" spans="1:16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Points'!$A$2:$X$32,19,FALSE)</f>
        <v>45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>
        <f t="shared" si="0"/>
        <v>85</v>
      </c>
      <c r="L5" t="str">
        <f>VLOOKUP(B5,'Contestant Points'!$A$2:$J$32,10,FALSE)</f>
        <v>13% of people have chosen this contestant</v>
      </c>
      <c r="M5">
        <f>VLOOKUP(B5,'Contestant Points'!$A$2:$D$32,4,FALSE)</f>
        <v>31</v>
      </c>
      <c r="N5" t="str">
        <f>VLOOKUP(B5,'Contestant Points'!$A$2:$E$32,5,FALSE)</f>
        <v>Senior Inventory Analyst</v>
      </c>
      <c r="O5" t="str">
        <f>VLOOKUP(B5,'Contestant Points'!$A$2:$F$32,6,FALSE)</f>
        <v>5'11"</v>
      </c>
      <c r="P5" t="str">
        <f>VLOOKUP(B5,'Contestant Points'!$A$2:$G$32,7,FALSE)</f>
        <v>African American</v>
      </c>
    </row>
    <row r="6" spans="1:16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Points'!$A$2:$X$32,19,FALSE)</f>
        <v>0</v>
      </c>
      <c r="G6">
        <f>VLOOKUP(B6,'Contestant Points'!$A$2:$T$32,20,FALSE)</f>
        <v>0</v>
      </c>
      <c r="H6">
        <f>VLOOKUP(B6,'Contestant Points'!$A$2:$U$32,21,FALSE)</f>
        <v>0</v>
      </c>
      <c r="I6">
        <f>VLOOKUP(B6,'Contestant Points'!$A$2:$V$32,22,FALSE)</f>
        <v>0</v>
      </c>
      <c r="J6">
        <f>VLOOKUP(B6,'Contestant Points'!$A$2:$W$32,23,FALSE)</f>
        <v>0</v>
      </c>
      <c r="K6">
        <f t="shared" si="0"/>
        <v>120</v>
      </c>
      <c r="L6" t="str">
        <f>VLOOKUP(B6,'Contestant Points'!$A$2:$J$32,10,FALSE)</f>
        <v>11% of people have chosen this contestant</v>
      </c>
      <c r="M6">
        <f>VLOOKUP(B6,'Contestant Points'!$A$2:$D$32,4,FALSE)</f>
        <v>30</v>
      </c>
      <c r="N6" t="str">
        <f>VLOOKUP(B6,'Contestant Points'!$A$2:$E$32,5,FALSE)</f>
        <v>Executive Recruiter</v>
      </c>
      <c r="O6" t="str">
        <f>VLOOKUP(B6,'Contestant Points'!$A$2:$F$32,6,FALSE)</f>
        <v>6'4"</v>
      </c>
      <c r="P6" t="str">
        <f>VLOOKUP(B6,'Contestant Points'!$A$2:$G$32,7,FALSE)</f>
        <v>African American</v>
      </c>
    </row>
    <row r="7" spans="1:16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Points'!$A$2:$X$32,19,FALSE)</f>
        <v>0</v>
      </c>
      <c r="G7">
        <f>VLOOKUP(B7,'Contestant Points'!$A$2:$T$32,20,FALSE)</f>
        <v>0</v>
      </c>
      <c r="H7">
        <f>VLOOKUP(B7,'Contestant Points'!$A$2:$U$32,21,FALSE)</f>
        <v>0</v>
      </c>
      <c r="I7">
        <f>VLOOKUP(B7,'Contestant Points'!$A$2:$V$32,22,FALSE)</f>
        <v>0</v>
      </c>
      <c r="J7">
        <f>VLOOKUP(B7,'Contestant Points'!$A$2:$W$32,23,FALSE)</f>
        <v>0</v>
      </c>
      <c r="K7">
        <f t="shared" si="0"/>
        <v>0</v>
      </c>
      <c r="L7" t="str">
        <f>VLOOKUP(B7,'Contestant Points'!$A$2:$J$32,10,FALSE)</f>
        <v>4% of people have chosen this contestant</v>
      </c>
      <c r="M7">
        <f>VLOOKUP(B7,'Contestant Points'!$A$2:$D$32,4,FALSE)</f>
        <v>29</v>
      </c>
      <c r="N7" t="str">
        <f>VLOOKUP(B7,'Contestant Points'!$A$2:$E$32,5,FALSE)</f>
        <v>Marine Veteran</v>
      </c>
      <c r="O7" t="str">
        <f>VLOOKUP(B7,'Contestant Points'!$A$2:$F$32,6,FALSE)</f>
        <v>6'</v>
      </c>
      <c r="P7" t="str">
        <f>VLOOKUP(B7,'Contestant Points'!$A$2:$G$32,7,FALSE)</f>
        <v>Asian</v>
      </c>
    </row>
    <row r="8" spans="1:16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Points'!$A$2:$X$32,19,FALSE)</f>
        <v>105</v>
      </c>
      <c r="G8">
        <f>VLOOKUP(B8,'Contestant Points'!$A$2:$T$32,20,FALSE)</f>
        <v>35</v>
      </c>
      <c r="H8">
        <f>VLOOKUP(B8,'Contestant Points'!$A$2:$U$32,21,FALSE)</f>
        <v>45</v>
      </c>
      <c r="I8">
        <f>VLOOKUP(B8,'Contestant Points'!$A$2:$V$32,22,FALSE)</f>
        <v>125</v>
      </c>
      <c r="J8">
        <f>VLOOKUP(B8,'Contestant Points'!$A$2:$W$32,23,FALSE)</f>
        <v>75</v>
      </c>
      <c r="K8">
        <f t="shared" si="0"/>
        <v>440</v>
      </c>
      <c r="L8" t="str">
        <f>VLOOKUP(B8,'Contestant Points'!$A$2:$J$32,10,FALSE)</f>
        <v>7% of people have chosen this contestant</v>
      </c>
      <c r="M8">
        <f>VLOOKUP(B8,'Contestant Points'!$A$2:$D$32,4,FALSE)</f>
        <v>29</v>
      </c>
      <c r="N8" t="str">
        <f>VLOOKUP(B8,'Contestant Points'!$A$2:$E$32,5,FALSE)</f>
        <v>Personal Trainer</v>
      </c>
      <c r="O8" t="str">
        <f>VLOOKUP(B8,'Contestant Points'!$A$2:$F$32,6,FALSE)</f>
        <v>6'2"</v>
      </c>
      <c r="P8" t="str">
        <f>VLOOKUP(B8,'Contestant Points'!$A$2:$G$32,7,FALSE)</f>
        <v>African American</v>
      </c>
    </row>
    <row r="9" spans="1:16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Points'!$A$2:$X$32,19,FALSE)</f>
        <v>0</v>
      </c>
      <c r="G9">
        <f>VLOOKUP(B9,'Contestant Points'!$A$2:$T$32,20,FALSE)</f>
        <v>0</v>
      </c>
      <c r="H9">
        <f>VLOOKUP(B9,'Contestant Points'!$A$2:$U$32,21,FALSE)</f>
        <v>0</v>
      </c>
      <c r="I9">
        <f>VLOOKUP(B9,'Contestant Points'!$A$2:$V$32,22,FALSE)</f>
        <v>0</v>
      </c>
      <c r="J9">
        <f>VLOOKUP(B9,'Contestant Points'!$A$2:$W$32,23,FALSE)</f>
        <v>0</v>
      </c>
      <c r="K9">
        <f t="shared" si="0"/>
        <v>5</v>
      </c>
      <c r="L9" t="str">
        <f>VLOOKUP(B9,'Contestant Points'!$A$2:$J$32,10,FALSE)</f>
        <v>4% of people have chosen this contestant</v>
      </c>
      <c r="M9">
        <f>VLOOKUP(B9,'Contestant Points'!$A$2:$D$32,4,FALSE)</f>
        <v>26</v>
      </c>
      <c r="N9" t="str">
        <f>VLOOKUP(B9,'Contestant Points'!$A$2:$E$32,5,FALSE)</f>
        <v>Former Professional Basketball Player</v>
      </c>
      <c r="O9" t="str">
        <f>VLOOKUP(B9,'Contestant Points'!$A$2:$F$32,6,FALSE)</f>
        <v>6'</v>
      </c>
      <c r="P9" t="str">
        <f>VLOOKUP(B9,'Contestant Points'!$A$2:$G$32,7,FALSE)</f>
        <v>African American</v>
      </c>
    </row>
    <row r="10" spans="1:16" x14ac:dyDescent="0.3">
      <c r="A10" t="s">
        <v>35</v>
      </c>
      <c r="B10" t="s">
        <v>9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Points'!$A$2:$X$32,19,FALSE)</f>
        <v>65</v>
      </c>
      <c r="G10">
        <f>VLOOKUP(B10,'Contestant Points'!$A$2:$T$32,20,FALSE)</f>
        <v>50</v>
      </c>
      <c r="H10">
        <f>VLOOKUP(B10,'Contestant Points'!$A$2:$U$32,21,FALSE)</f>
        <v>80</v>
      </c>
      <c r="I10">
        <f>VLOOKUP(B10,'Contestant Points'!$A$2:$V$32,22,FALSE)</f>
        <v>45</v>
      </c>
      <c r="J10">
        <f>VLOOKUP(B10,'Contestant Points'!$A$2:$W$32,23,FALSE)</f>
        <v>0</v>
      </c>
      <c r="K10">
        <f t="shared" si="0"/>
        <v>275</v>
      </c>
      <c r="L10" t="str">
        <f>VLOOKUP(B10,'Contestant Points'!$A$2:$J$32,10,FALSE)</f>
        <v>4% of people have chosen this contestant</v>
      </c>
      <c r="M10">
        <f>VLOOKUP(B10,'Contestant Points'!$A$2:$D$32,4,FALSE)</f>
        <v>28</v>
      </c>
      <c r="N10" t="str">
        <f>VLOOKUP(B10,'Contestant Points'!$A$2:$E$32,5,FALSE)</f>
        <v>Sales Manager</v>
      </c>
      <c r="O10" t="str">
        <f>VLOOKUP(B10,'Contestant Points'!$A$2:$F$32,6,FALSE)</f>
        <v>6'3"</v>
      </c>
      <c r="P10" t="str">
        <f>VLOOKUP(B10,'Contestant Points'!$A$2:$G$32,7,FALSE)</f>
        <v>African American</v>
      </c>
    </row>
    <row r="11" spans="1:16" x14ac:dyDescent="0.3">
      <c r="A11" t="s">
        <v>35</v>
      </c>
      <c r="B11" t="s">
        <v>15</v>
      </c>
      <c r="C11" t="str">
        <f>VLOOKUP(B11,'Contestant Points'!$A$2:$B$32,2,FALSE)</f>
        <v>Eliminated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Points'!$A$2:$X$32,19,FALSE)</f>
        <v>80</v>
      </c>
      <c r="G11">
        <f>VLOOKUP(B11,'Contestant Points'!$A$2:$T$32,20,FALSE)</f>
        <v>70</v>
      </c>
      <c r="H11">
        <f>VLOOKUP(B11,'Contestant Points'!$A$2:$U$32,21,FALSE)</f>
        <v>115</v>
      </c>
      <c r="I11">
        <f>VLOOKUP(B11,'Contestant Points'!$A$2:$V$32,22,FALSE)</f>
        <v>180</v>
      </c>
      <c r="J11">
        <f>VLOOKUP(B11,'Contestant Points'!$A$2:$W$32,23,FALSE)</f>
        <v>0</v>
      </c>
      <c r="K11">
        <f t="shared" si="0"/>
        <v>495</v>
      </c>
      <c r="L11" t="str">
        <f>VLOOKUP(B11,'Contestant Points'!$A$2:$J$32,10,FALSE)</f>
        <v>7% of people have chosen this contestant</v>
      </c>
      <c r="M11">
        <f>VLOOKUP(B11,'Contestant Points'!$A$2:$D$32,4,FALSE)</f>
        <v>35</v>
      </c>
      <c r="N11" t="str">
        <f>VLOOKUP(B11,'Contestant Points'!$A$2:$E$32,5,FALSE)</f>
        <v>Professional Wrestler</v>
      </c>
      <c r="O11" t="str">
        <f>VLOOKUP(B11,'Contestant Points'!$A$2:$F$32,6,FALSE)</f>
        <v>6'</v>
      </c>
      <c r="P11" t="str">
        <f>VLOOKUP(B11,'Contestant Points'!$A$2:$G$32,7,FALSE)</f>
        <v>African American</v>
      </c>
    </row>
    <row r="12" spans="1:16" x14ac:dyDescent="0.3">
      <c r="A12" t="s">
        <v>36</v>
      </c>
      <c r="B12" t="s">
        <v>8</v>
      </c>
      <c r="C12" t="str">
        <f>VLOOKUP(B12,'Contestant Points'!$A$2:$B$32,2,FALSE)</f>
        <v>Eliminated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Points'!$A$2:$X$32,19,FALSE)</f>
        <v>110</v>
      </c>
      <c r="G12">
        <f>VLOOKUP(B12,'Contestant Points'!$A$2:$T$32,20,FALSE)</f>
        <v>20</v>
      </c>
      <c r="H12">
        <f>VLOOKUP(B12,'Contestant Points'!$A$2:$U$32,21,FALSE)</f>
        <v>35</v>
      </c>
      <c r="I12">
        <f>VLOOKUP(B12,'Contestant Points'!$A$2:$V$32,22,FALSE)</f>
        <v>0</v>
      </c>
      <c r="J12">
        <f>VLOOKUP(B12,'Contestant Points'!$A$2:$W$32,23,FALSE)</f>
        <v>0</v>
      </c>
      <c r="K12">
        <f t="shared" si="0"/>
        <v>190</v>
      </c>
      <c r="L12" t="str">
        <f>VLOOKUP(B12,'Contestant Points'!$A$2:$J$32,10,FALSE)</f>
        <v>7% of people have chosen this contestant</v>
      </c>
      <c r="M12">
        <f>VLOOKUP(B12,'Contestant Points'!$A$2:$D$32,4,FALSE)</f>
        <v>26</v>
      </c>
      <c r="N12" t="str">
        <f>VLOOKUP(B12,'Contestant Points'!$A$2:$E$32,5,FALSE)</f>
        <v>Education Software Manager</v>
      </c>
      <c r="O12" t="str">
        <f>VLOOKUP(B12,'Contestant Points'!$A$2:$F$32,6,FALSE)</f>
        <v>6'3"</v>
      </c>
      <c r="P12" t="str">
        <f>VLOOKUP(B12,'Contestant Points'!$A$2:$G$32,7,FALSE)</f>
        <v>African American</v>
      </c>
    </row>
    <row r="13" spans="1:16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Points'!$A$2:$X$32,19,FALSE)</f>
        <v>55</v>
      </c>
      <c r="G13">
        <f>VLOOKUP(B13,'Contestant Points'!$A$2:$T$32,20,FALSE)</f>
        <v>165</v>
      </c>
      <c r="H13">
        <f>VLOOKUP(B13,'Contestant Points'!$A$2:$U$32,21,FALSE)</f>
        <v>10</v>
      </c>
      <c r="I13">
        <f>VLOOKUP(B13,'Contestant Points'!$A$2:$V$32,22,FALSE)</f>
        <v>100</v>
      </c>
      <c r="J13">
        <f>VLOOKUP(B13,'Contestant Points'!$A$2:$W$32,23,FALSE)</f>
        <v>90</v>
      </c>
      <c r="K13">
        <f t="shared" si="0"/>
        <v>505</v>
      </c>
      <c r="L13" t="str">
        <f>VLOOKUP(B13,'Contestant Points'!$A$2:$J$32,10,FALSE)</f>
        <v>2% of people have chosen this contestant</v>
      </c>
      <c r="M13">
        <f>VLOOKUP(B13,'Contestant Points'!$A$2:$D$32,4,FALSE)</f>
        <v>26</v>
      </c>
      <c r="N13" t="str">
        <f>VLOOKUP(B13,'Contestant Points'!$A$2:$E$32,5,FALSE)</f>
        <v>Startup Recruiter</v>
      </c>
      <c r="O13" t="str">
        <f>VLOOKUP(B13,'Contestant Points'!$A$2:$F$32,6,FALSE)</f>
        <v>6'2"</v>
      </c>
      <c r="P13" t="str">
        <f>VLOOKUP(B13,'Contestant Points'!$A$2:$G$32,7,FALSE)</f>
        <v>Caucasian</v>
      </c>
    </row>
    <row r="14" spans="1:16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Points'!$A$2:$X$32,19,FALSE)</f>
        <v>0</v>
      </c>
      <c r="G14">
        <f>VLOOKUP(B14,'Contestant Points'!$A$2:$T$32,20,FALSE)</f>
        <v>0</v>
      </c>
      <c r="H14">
        <f>VLOOKUP(B14,'Contestant Points'!$A$2:$U$32,21,FALSE)</f>
        <v>0</v>
      </c>
      <c r="I14">
        <f>VLOOKUP(B14,'Contestant Points'!$A$2:$V$32,22,FALSE)</f>
        <v>0</v>
      </c>
      <c r="J14">
        <f>VLOOKUP(B14,'Contestant Points'!$A$2:$W$32,23,FALSE)</f>
        <v>0</v>
      </c>
      <c r="K14">
        <f t="shared" si="0"/>
        <v>0</v>
      </c>
      <c r="L14" t="str">
        <f>VLOOKUP(B14,'Contestant Points'!$A$2:$J$32,10,FALSE)</f>
        <v>4% of people have chosen this contestant</v>
      </c>
      <c r="M14">
        <f>VLOOKUP(B14,'Contestant Points'!$A$2:$D$32,4,FALSE)</f>
        <v>29</v>
      </c>
      <c r="N14" t="str">
        <f>VLOOKUP(B14,'Contestant Points'!$A$2:$E$32,5,FALSE)</f>
        <v>Marine Veteran</v>
      </c>
      <c r="O14" t="str">
        <f>VLOOKUP(B14,'Contestant Points'!$A$2:$F$32,6,FALSE)</f>
        <v>6'</v>
      </c>
      <c r="P14" t="str">
        <f>VLOOKUP(B14,'Contestant Points'!$A$2:$G$32,7,FALSE)</f>
        <v>Asian</v>
      </c>
    </row>
    <row r="15" spans="1:16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Points'!$A$2:$X$32,19,FALSE)</f>
        <v>0</v>
      </c>
      <c r="G15">
        <f>VLOOKUP(B15,'Contestant Points'!$A$2:$T$32,20,FALSE)</f>
        <v>0</v>
      </c>
      <c r="H15">
        <f>VLOOKUP(B15,'Contestant Points'!$A$2:$U$32,21,FALSE)</f>
        <v>0</v>
      </c>
      <c r="I15">
        <f>VLOOKUP(B15,'Contestant Points'!$A$2:$V$32,22,FALSE)</f>
        <v>0</v>
      </c>
      <c r="J15">
        <f>VLOOKUP(B15,'Contestant Points'!$A$2:$W$32,23,FALSE)</f>
        <v>0</v>
      </c>
      <c r="K15">
        <f t="shared" si="0"/>
        <v>120</v>
      </c>
      <c r="L15" t="str">
        <f>VLOOKUP(B15,'Contestant Points'!$A$2:$J$32,10,FALSE)</f>
        <v>11% of people have chosen this contestant</v>
      </c>
      <c r="M15">
        <f>VLOOKUP(B15,'Contestant Points'!$A$2:$D$32,4,FALSE)</f>
        <v>30</v>
      </c>
      <c r="N15" t="str">
        <f>VLOOKUP(B15,'Contestant Points'!$A$2:$E$32,5,FALSE)</f>
        <v>Executive Recruiter</v>
      </c>
      <c r="O15" t="str">
        <f>VLOOKUP(B15,'Contestant Points'!$A$2:$F$32,6,FALSE)</f>
        <v>6'4"</v>
      </c>
      <c r="P15" t="str">
        <f>VLOOKUP(B15,'Contestant Points'!$A$2:$G$32,7,FALSE)</f>
        <v>African American</v>
      </c>
    </row>
    <row r="16" spans="1:16" x14ac:dyDescent="0.3">
      <c r="A16" t="s">
        <v>36</v>
      </c>
      <c r="B16" t="s">
        <v>37</v>
      </c>
      <c r="C16" t="str">
        <f>VLOOKUP(B16,'Contestant Points'!$A$2:$B$32,2,FALSE)</f>
        <v>Eliminated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Points'!$A$2:$X$32,19,FALSE)</f>
        <v>70</v>
      </c>
      <c r="G16">
        <f>VLOOKUP(B16,'Contestant Points'!$A$2:$T$32,20,FALSE)</f>
        <v>55</v>
      </c>
      <c r="H16">
        <f>VLOOKUP(B16,'Contestant Points'!$A$2:$U$32,21,FALSE)</f>
        <v>35</v>
      </c>
      <c r="I16">
        <f>VLOOKUP(B16,'Contestant Points'!$A$2:$V$32,22,FALSE)</f>
        <v>145</v>
      </c>
      <c r="J16">
        <f>VLOOKUP(B16,'Contestant Points'!$A$2:$W$32,23,FALSE)</f>
        <v>50</v>
      </c>
      <c r="K16">
        <f t="shared" si="0"/>
        <v>390</v>
      </c>
      <c r="L16" t="str">
        <f>VLOOKUP(B16,'Contestant Points'!$A$2:$J$32,10,FALSE)</f>
        <v>0% of people have chosen this contestant</v>
      </c>
      <c r="M16">
        <f>VLOOKUP(B16,'Contestant Points'!$A$2:$D$32,4,FALSE)</f>
        <v>27</v>
      </c>
      <c r="N16" t="str">
        <f>VLOOKUP(B16,'Contestant Points'!$A$2:$E$32,5,FALSE)</f>
        <v>Real Estate Agent</v>
      </c>
      <c r="O16" t="str">
        <f>VLOOKUP(B16,'Contestant Points'!$A$2:$F$32,6,FALSE)</f>
        <v>6'2"</v>
      </c>
      <c r="P16" t="str">
        <f>VLOOKUP(B16,'Contestant Points'!$A$2:$G$32,7,FALSE)</f>
        <v>Caucasian</v>
      </c>
    </row>
    <row r="17" spans="1:16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Points'!$A$2:$X$32,19,FALSE)</f>
        <v>65</v>
      </c>
      <c r="G17">
        <f>VLOOKUP(B17,'Contestant Points'!$A$2:$T$32,20,FALSE)</f>
        <v>60</v>
      </c>
      <c r="H17">
        <f>VLOOKUP(B17,'Contestant Points'!$A$2:$U$32,21,FALSE)</f>
        <v>110</v>
      </c>
      <c r="I17">
        <f>VLOOKUP(B17,'Contestant Points'!$A$2:$V$32,22,FALSE)</f>
        <v>90</v>
      </c>
      <c r="J17">
        <f>VLOOKUP(B17,'Contestant Points'!$A$2:$W$32,23,FALSE)</f>
        <v>80</v>
      </c>
      <c r="K17">
        <f t="shared" si="0"/>
        <v>465</v>
      </c>
      <c r="L17" t="str">
        <f>VLOOKUP(B17,'Contestant Points'!$A$2:$J$32,10,FALSE)</f>
        <v>11% of people have chosen this contestant</v>
      </c>
      <c r="M17">
        <f>VLOOKUP(B17,'Contestant Points'!$A$2:$D$32,4,FALSE)</f>
        <v>37</v>
      </c>
      <c r="N17" t="str">
        <f>VLOOKUP(B17,'Contestant Points'!$A$2:$E$32,5,FALSE)</f>
        <v>Chiropractor</v>
      </c>
      <c r="O17" t="str">
        <f>VLOOKUP(B17,'Contestant Points'!$A$2:$F$32,6,FALSE)</f>
        <v>6'2"</v>
      </c>
      <c r="P17" t="str">
        <f>VLOOKUP(B17,'Contestant Points'!$A$2:$G$32,7,FALSE)</f>
        <v>Caucasian</v>
      </c>
    </row>
    <row r="18" spans="1:16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Points'!$A$2:$X$32,19,FALSE)</f>
        <v>0</v>
      </c>
      <c r="G18">
        <f>VLOOKUP(B18,'Contestant Points'!$A$2:$T$32,20,FALSE)</f>
        <v>0</v>
      </c>
      <c r="H18">
        <f>VLOOKUP(B18,'Contestant Points'!$A$2:$U$32,21,FALSE)</f>
        <v>0</v>
      </c>
      <c r="I18">
        <f>VLOOKUP(B18,'Contestant Points'!$A$2:$V$32,22,FALSE)</f>
        <v>0</v>
      </c>
      <c r="J18">
        <f>VLOOKUP(B18,'Contestant Points'!$A$2:$W$32,23,FALSE)</f>
        <v>0</v>
      </c>
      <c r="K18">
        <f t="shared" si="0"/>
        <v>0</v>
      </c>
      <c r="L18" t="str">
        <f>VLOOKUP(B18,'Contestant Points'!$A$2:$J$32,10,FALSE)</f>
        <v>2% of people have chosen this contestant</v>
      </c>
      <c r="M18">
        <f>VLOOKUP(B18,'Contestant Points'!$A$2:$D$32,4,FALSE)</f>
        <v>35</v>
      </c>
      <c r="N18" t="str">
        <f>VLOOKUP(B18,'Contestant Points'!$A$2:$E$32,5,FALSE)</f>
        <v>ER Physician</v>
      </c>
      <c r="O18" t="str">
        <f>VLOOKUP(B18,'Contestant Points'!$A$2:$F$32,6,FALSE)</f>
        <v>5'10"</v>
      </c>
      <c r="P18" t="str">
        <f>VLOOKUP(B18,'Contestant Points'!$A$2:$G$32,7,FALSE)</f>
        <v>Caucasian</v>
      </c>
    </row>
    <row r="19" spans="1:16" x14ac:dyDescent="0.3">
      <c r="A19" t="s">
        <v>38</v>
      </c>
      <c r="B19" t="s">
        <v>18</v>
      </c>
      <c r="C19" t="str">
        <f>VLOOKUP(B19,'Contestant Points'!$A$2:$B$32,2,FALSE)</f>
        <v>Eliminated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Points'!$A$2:$X$32,19,FALSE)</f>
        <v>40</v>
      </c>
      <c r="G19">
        <f>VLOOKUP(B19,'Contestant Points'!$A$2:$T$32,20,FALSE)</f>
        <v>45</v>
      </c>
      <c r="H19">
        <f>VLOOKUP(B19,'Contestant Points'!$A$2:$U$32,21,FALSE)</f>
        <v>40</v>
      </c>
      <c r="I19">
        <f>VLOOKUP(B19,'Contestant Points'!$A$2:$V$32,22,FALSE)</f>
        <v>95</v>
      </c>
      <c r="J19">
        <f>VLOOKUP(B19,'Contestant Points'!$A$2:$W$32,23,FALSE)</f>
        <v>30</v>
      </c>
      <c r="K19">
        <f t="shared" si="0"/>
        <v>285</v>
      </c>
      <c r="L19" t="str">
        <f>VLOOKUP(B19,'Contestant Points'!$A$2:$J$32,10,FALSE)</f>
        <v>2% of people have chosen this contestant</v>
      </c>
      <c r="M19">
        <f>VLOOKUP(B19,'Contestant Points'!$A$2:$D$32,4,FALSE)</f>
        <v>32</v>
      </c>
      <c r="N19" t="str">
        <f>VLOOKUP(B19,'Contestant Points'!$A$2:$E$32,5,FALSE)</f>
        <v>Construction Sales Rep</v>
      </c>
      <c r="O19" t="str">
        <f>VLOOKUP(B19,'Contestant Points'!$A$2:$F$32,6,FALSE)</f>
        <v>6'3"</v>
      </c>
      <c r="P19" t="str">
        <f>VLOOKUP(B19,'Contestant Points'!$A$2:$G$32,7,FALSE)</f>
        <v>Caucasian</v>
      </c>
    </row>
    <row r="20" spans="1:16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Points'!$A$2:$X$32,19,FALSE)</f>
        <v>0</v>
      </c>
      <c r="G20">
        <f>VLOOKUP(B20,'Contestant Points'!$A$2:$T$32,20,FALSE)</f>
        <v>0</v>
      </c>
      <c r="H20">
        <f>VLOOKUP(B20,'Contestant Points'!$A$2:$U$32,21,FALSE)</f>
        <v>0</v>
      </c>
      <c r="I20">
        <f>VLOOKUP(B20,'Contestant Points'!$A$2:$V$32,22,FALSE)</f>
        <v>0</v>
      </c>
      <c r="J20">
        <f>VLOOKUP(B20,'Contestant Points'!$A$2:$W$32,23,FALSE)</f>
        <v>0</v>
      </c>
      <c r="K20">
        <f t="shared" si="0"/>
        <v>5</v>
      </c>
      <c r="L20" t="str">
        <f>VLOOKUP(B20,'Contestant Points'!$A$2:$J$32,10,FALSE)</f>
        <v>0% of people have chosen this contestant</v>
      </c>
      <c r="M20">
        <f>VLOOKUP(B20,'Contestant Points'!$A$2:$D$32,4,FALSE)</f>
        <v>30</v>
      </c>
      <c r="N20" t="str">
        <f>VLOOKUP(B20,'Contestant Points'!$A$2:$E$32,5,FALSE)</f>
        <v>Law Student</v>
      </c>
      <c r="O20" t="str">
        <f>VLOOKUP(B20,'Contestant Points'!$A$2:$F$32,6,FALSE)</f>
        <v>6'2"</v>
      </c>
      <c r="P20" t="str">
        <f>VLOOKUP(B20,'Contestant Points'!$A$2:$G$32,7,FALSE)</f>
        <v>Caucasian</v>
      </c>
    </row>
    <row r="21" spans="1:16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Points'!$A$2:$X$32,19,FALSE)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 t="shared" si="0"/>
        <v>0</v>
      </c>
      <c r="L21" t="str">
        <f>VLOOKUP(B21,'Contestant Points'!$A$2:$J$32,10,FALSE)</f>
        <v>4% of people have chosen this contestant</v>
      </c>
      <c r="M21">
        <f>VLOOKUP(B21,'Contestant Points'!$A$2:$D$32,4,FALSE)</f>
        <v>29</v>
      </c>
      <c r="N21" t="str">
        <f>VLOOKUP(B21,'Contestant Points'!$A$2:$E$32,5,FALSE)</f>
        <v>Marine Veteran</v>
      </c>
      <c r="O21" t="str">
        <f>VLOOKUP(B21,'Contestant Points'!$A$2:$F$32,6,FALSE)</f>
        <v>6'</v>
      </c>
      <c r="P21" t="str">
        <f>VLOOKUP(B21,'Contestant Points'!$A$2:$G$32,7,FALSE)</f>
        <v>Asian</v>
      </c>
    </row>
    <row r="22" spans="1:16" x14ac:dyDescent="0.3">
      <c r="A22" t="s">
        <v>39</v>
      </c>
      <c r="B22" t="s">
        <v>8</v>
      </c>
      <c r="C22" t="str">
        <f>VLOOKUP(B22,'Contestant Points'!$A$2:$B$32,2,FALSE)</f>
        <v>Eliminated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Points'!$A$2:$X$32,19,FALSE)</f>
        <v>110</v>
      </c>
      <c r="G22">
        <f>VLOOKUP(B22,'Contestant Points'!$A$2:$T$32,20,FALSE)</f>
        <v>20</v>
      </c>
      <c r="H22">
        <f>VLOOKUP(B22,'Contestant Points'!$A$2:$U$32,21,FALSE)</f>
        <v>35</v>
      </c>
      <c r="I22">
        <f>VLOOKUP(B22,'Contestant Points'!$A$2:$V$32,22,FALSE)</f>
        <v>0</v>
      </c>
      <c r="J22">
        <f>VLOOKUP(B22,'Contestant Points'!$A$2:$W$32,23,FALSE)</f>
        <v>0</v>
      </c>
      <c r="K22">
        <f t="shared" si="0"/>
        <v>190</v>
      </c>
      <c r="L22" t="str">
        <f>VLOOKUP(B22,'Contestant Points'!$A$2:$J$32,10,FALSE)</f>
        <v>7% of people have chosen this contestant</v>
      </c>
      <c r="M22">
        <f>VLOOKUP(B22,'Contestant Points'!$A$2:$D$32,4,FALSE)</f>
        <v>26</v>
      </c>
      <c r="N22" t="str">
        <f>VLOOKUP(B22,'Contestant Points'!$A$2:$E$32,5,FALSE)</f>
        <v>Education Software Manager</v>
      </c>
      <c r="O22" t="str">
        <f>VLOOKUP(B22,'Contestant Points'!$A$2:$F$32,6,FALSE)</f>
        <v>6'3"</v>
      </c>
      <c r="P22" t="str">
        <f>VLOOKUP(B22,'Contestant Points'!$A$2:$G$32,7,FALSE)</f>
        <v>African American</v>
      </c>
    </row>
    <row r="23" spans="1:16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Points'!$A$2:$X$32,19,FALSE)</f>
        <v>0</v>
      </c>
      <c r="G23">
        <f>VLOOKUP(B23,'Contestant Points'!$A$2:$T$32,20,FALSE)</f>
        <v>0</v>
      </c>
      <c r="H23">
        <f>VLOOKUP(B23,'Contestant Points'!$A$2:$U$32,21,FALSE)</f>
        <v>0</v>
      </c>
      <c r="I23">
        <f>VLOOKUP(B23,'Contestant Points'!$A$2:$V$32,22,FALSE)</f>
        <v>0</v>
      </c>
      <c r="J23">
        <f>VLOOKUP(B23,'Contestant Points'!$A$2:$W$32,23,FALSE)</f>
        <v>0</v>
      </c>
      <c r="K23">
        <f t="shared" si="0"/>
        <v>120</v>
      </c>
      <c r="L23" t="str">
        <f>VLOOKUP(B23,'Contestant Points'!$A$2:$J$32,10,FALSE)</f>
        <v>11% of people have chosen this contestant</v>
      </c>
      <c r="M23">
        <f>VLOOKUP(B23,'Contestant Points'!$A$2:$D$32,4,FALSE)</f>
        <v>30</v>
      </c>
      <c r="N23" t="str">
        <f>VLOOKUP(B23,'Contestant Points'!$A$2:$E$32,5,FALSE)</f>
        <v>Executive Recruiter</v>
      </c>
      <c r="O23" t="str">
        <f>VLOOKUP(B23,'Contestant Points'!$A$2:$F$32,6,FALSE)</f>
        <v>6'4"</v>
      </c>
      <c r="P23" t="str">
        <f>VLOOKUP(B23,'Contestant Points'!$A$2:$G$32,7,FALSE)</f>
        <v>African American</v>
      </c>
    </row>
    <row r="24" spans="1:16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Points'!$A$2:$X$32,19,FALSE)</f>
        <v>65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>
        <f t="shared" si="0"/>
        <v>100</v>
      </c>
      <c r="L24" t="str">
        <f>VLOOKUP(B24,'Contestant Points'!$A$2:$J$32,10,FALSE)</f>
        <v>0% of people have chosen this contestant</v>
      </c>
      <c r="M24">
        <f>VLOOKUP(B24,'Contestant Points'!$A$2:$D$32,4,FALSE)</f>
        <v>27</v>
      </c>
      <c r="N24" t="str">
        <f>VLOOKUP(B24,'Contestant Points'!$A$2:$E$32,5,FALSE)</f>
        <v>Executive Assistant</v>
      </c>
      <c r="O24" t="str">
        <f>VLOOKUP(B24,'Contestant Points'!$A$2:$F$32,6,FALSE)</f>
        <v>6'</v>
      </c>
      <c r="P24" t="str">
        <f>VLOOKUP(B24,'Contestant Points'!$A$2:$G$32,7,FALSE)</f>
        <v>African American</v>
      </c>
    </row>
    <row r="25" spans="1:16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Points'!$A$2:$X$32,19,FALSE)</f>
        <v>0</v>
      </c>
      <c r="G25">
        <f>VLOOKUP(B25,'Contestant Points'!$A$2:$T$32,20,FALSE)</f>
        <v>0</v>
      </c>
      <c r="H25">
        <f>VLOOKUP(B25,'Contestant Points'!$A$2:$U$32,21,FALSE)</f>
        <v>0</v>
      </c>
      <c r="I25">
        <f>VLOOKUP(B25,'Contestant Points'!$A$2:$V$32,22,FALSE)</f>
        <v>0</v>
      </c>
      <c r="J25">
        <f>VLOOKUP(B25,'Contestant Points'!$A$2:$W$32,23,FALSE)</f>
        <v>0</v>
      </c>
      <c r="K25">
        <f t="shared" si="0"/>
        <v>0</v>
      </c>
      <c r="L25" t="str">
        <f>VLOOKUP(B25,'Contestant Points'!$A$2:$J$32,10,FALSE)</f>
        <v>2% of people have chosen this contestant</v>
      </c>
      <c r="M25">
        <f>VLOOKUP(B25,'Contestant Points'!$A$2:$D$32,4,FALSE)</f>
        <v>35</v>
      </c>
      <c r="N25" t="str">
        <f>VLOOKUP(B25,'Contestant Points'!$A$2:$E$32,5,FALSE)</f>
        <v>ER Physician</v>
      </c>
      <c r="O25" t="str">
        <f>VLOOKUP(B25,'Contestant Points'!$A$2:$F$32,6,FALSE)</f>
        <v>5'10"</v>
      </c>
      <c r="P25" t="str">
        <f>VLOOKUP(B25,'Contestant Points'!$A$2:$G$32,7,FALSE)</f>
        <v>Caucasian</v>
      </c>
    </row>
    <row r="26" spans="1:16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Points'!$A$2:$X$32,19,FALSE)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>
        <f t="shared" si="0"/>
        <v>5</v>
      </c>
      <c r="L26" t="str">
        <f>VLOOKUP(B26,'Contestant Points'!$A$2:$J$32,10,FALSE)</f>
        <v>0% of people have chosen this contestant</v>
      </c>
      <c r="M26">
        <f>VLOOKUP(B26,'Contestant Points'!$A$2:$D$32,4,FALSE)</f>
        <v>30</v>
      </c>
      <c r="N26" t="str">
        <f>VLOOKUP(B26,'Contestant Points'!$A$2:$E$32,5,FALSE)</f>
        <v>Law Student</v>
      </c>
      <c r="O26" t="str">
        <f>VLOOKUP(B26,'Contestant Points'!$A$2:$F$32,6,FALSE)</f>
        <v>6'2"</v>
      </c>
      <c r="P26" t="str">
        <f>VLOOKUP(B26,'Contestant Points'!$A$2:$G$32,7,FALSE)</f>
        <v>Caucasian</v>
      </c>
    </row>
    <row r="27" spans="1:16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Points'!$A$2:$X$32,19,FALSE)</f>
        <v>0</v>
      </c>
      <c r="G27">
        <f>VLOOKUP(B27,'Contestant Points'!$A$2:$T$32,20,FALSE)</f>
        <v>0</v>
      </c>
      <c r="H27">
        <f>VLOOKUP(B27,'Contestant Points'!$A$2:$U$32,21,FALSE)</f>
        <v>0</v>
      </c>
      <c r="I27">
        <f>VLOOKUP(B27,'Contestant Points'!$A$2:$V$32,22,FALSE)</f>
        <v>0</v>
      </c>
      <c r="J27">
        <f>VLOOKUP(B27,'Contestant Points'!$A$2:$W$32,23,FALSE)</f>
        <v>0</v>
      </c>
      <c r="K27">
        <f t="shared" si="0"/>
        <v>0</v>
      </c>
      <c r="L27" t="str">
        <f>VLOOKUP(B27,'Contestant Points'!$A$2:$J$32,10,FALSE)</f>
        <v>4% of people have chosen this contestant</v>
      </c>
      <c r="M27">
        <f>VLOOKUP(B27,'Contestant Points'!$A$2:$D$32,4,FALSE)</f>
        <v>29</v>
      </c>
      <c r="N27" t="str">
        <f>VLOOKUP(B27,'Contestant Points'!$A$2:$E$32,5,FALSE)</f>
        <v>Marine Veteran</v>
      </c>
      <c r="O27" t="str">
        <f>VLOOKUP(B27,'Contestant Points'!$A$2:$F$32,6,FALSE)</f>
        <v>6'</v>
      </c>
      <c r="P27" t="str">
        <f>VLOOKUP(B27,'Contestant Points'!$A$2:$G$32,7,FALSE)</f>
        <v>Asian</v>
      </c>
    </row>
    <row r="28" spans="1:16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Points'!$A$2:$X$32,19,FALSE)</f>
        <v>65</v>
      </c>
      <c r="G28">
        <f>VLOOKUP(B28,'Contestant Points'!$A$2:$T$32,20,FALSE)</f>
        <v>60</v>
      </c>
      <c r="H28">
        <f>VLOOKUP(B28,'Contestant Points'!$A$2:$U$32,21,FALSE)</f>
        <v>110</v>
      </c>
      <c r="I28">
        <f>VLOOKUP(B28,'Contestant Points'!$A$2:$V$32,22,FALSE)</f>
        <v>90</v>
      </c>
      <c r="J28">
        <f>VLOOKUP(B28,'Contestant Points'!$A$2:$W$32,23,FALSE)</f>
        <v>80</v>
      </c>
      <c r="K28">
        <f t="shared" si="0"/>
        <v>465</v>
      </c>
      <c r="L28" t="str">
        <f>VLOOKUP(B28,'Contestant Points'!$A$2:$J$32,10,FALSE)</f>
        <v>11% of people have chosen this contestant</v>
      </c>
      <c r="M28">
        <f>VLOOKUP(B28,'Contestant Points'!$A$2:$D$32,4,FALSE)</f>
        <v>37</v>
      </c>
      <c r="N28" t="str">
        <f>VLOOKUP(B28,'Contestant Points'!$A$2:$E$32,5,FALSE)</f>
        <v>Chiropractor</v>
      </c>
      <c r="O28" t="str">
        <f>VLOOKUP(B28,'Contestant Points'!$A$2:$F$32,6,FALSE)</f>
        <v>6'2"</v>
      </c>
      <c r="P28" t="str">
        <f>VLOOKUP(B28,'Contestant Points'!$A$2:$G$32,7,FALSE)</f>
        <v>Caucasian</v>
      </c>
    </row>
    <row r="29" spans="1:16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Points'!$A$2:$X$32,19,FALSE)</f>
        <v>75</v>
      </c>
      <c r="G29">
        <f>VLOOKUP(B29,'Contestant Points'!$A$2:$T$32,20,FALSE)</f>
        <v>0</v>
      </c>
      <c r="H29">
        <f>VLOOKUP(B29,'Contestant Points'!$A$2:$U$32,21,FALSE)</f>
        <v>0</v>
      </c>
      <c r="I29">
        <f>VLOOKUP(B29,'Contestant Points'!$A$2:$V$32,22,FALSE)</f>
        <v>0</v>
      </c>
      <c r="J29">
        <f>VLOOKUP(B29,'Contestant Points'!$A$2:$W$32,23,FALSE)</f>
        <v>0</v>
      </c>
      <c r="K29">
        <f t="shared" si="0"/>
        <v>105</v>
      </c>
      <c r="L29" t="str">
        <f>VLOOKUP(B29,'Contestant Points'!$A$2:$J$32,10,FALSE)</f>
        <v>0% of people have chosen this contestant</v>
      </c>
      <c r="M29">
        <f>VLOOKUP(B29,'Contestant Points'!$A$2:$D$32,4,FALSE)</f>
        <v>30</v>
      </c>
      <c r="N29" t="str">
        <f>VLOOKUP(B29,'Contestant Points'!$A$2:$E$32,5,FALSE)</f>
        <v>Firefighter</v>
      </c>
      <c r="O29" t="str">
        <f>VLOOKUP(B29,'Contestant Points'!$A$2:$F$32,6,FALSE)</f>
        <v>6'2"</v>
      </c>
      <c r="P29" t="str">
        <f>VLOOKUP(B29,'Contestant Points'!$A$2:$G$32,7,FALSE)</f>
        <v>Caucasian</v>
      </c>
    </row>
    <row r="30" spans="1:16" x14ac:dyDescent="0.3">
      <c r="A30" t="s">
        <v>41</v>
      </c>
      <c r="B30" t="s">
        <v>3</v>
      </c>
      <c r="C30" t="str">
        <f>VLOOKUP(B30,'Contestant Points'!$A$2:$B$32,2,FALSE)</f>
        <v>Eliminated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Points'!$A$2:$X$32,19,FALSE)</f>
        <v>70</v>
      </c>
      <c r="G30">
        <f>VLOOKUP(B30,'Contestant Points'!$A$2:$T$32,20,FALSE)</f>
        <v>25</v>
      </c>
      <c r="H30">
        <f>VLOOKUP(B30,'Contestant Points'!$A$2:$U$32,21,FALSE)</f>
        <v>35</v>
      </c>
      <c r="I30">
        <f>VLOOKUP(B30,'Contestant Points'!$A$2:$V$32,22,FALSE)</f>
        <v>0</v>
      </c>
      <c r="J30">
        <f>VLOOKUP(B30,'Contestant Points'!$A$2:$W$32,23,FALSE)</f>
        <v>0</v>
      </c>
      <c r="K30">
        <f t="shared" si="0"/>
        <v>180</v>
      </c>
      <c r="L30" t="str">
        <f>VLOOKUP(B30,'Contestant Points'!$A$2:$J$32,10,FALSE)</f>
        <v>2% of people have chosen this contestant</v>
      </c>
      <c r="M30">
        <f>VLOOKUP(B30,'Contestant Points'!$A$2:$D$32,4,FALSE)</f>
        <v>32</v>
      </c>
      <c r="N30" t="str">
        <f>VLOOKUP(B30,'Contestant Points'!$A$2:$E$32,5,FALSE)</f>
        <v>Attorney</v>
      </c>
      <c r="O30" t="str">
        <f>VLOOKUP(B30,'Contestant Points'!$A$2:$F$32,6,FALSE)</f>
        <v>5'11"</v>
      </c>
      <c r="P30" t="str">
        <f>VLOOKUP(B30,'Contestant Points'!$A$2:$G$32,7,FALSE)</f>
        <v>Caucasian</v>
      </c>
    </row>
    <row r="31" spans="1:16" x14ac:dyDescent="0.3">
      <c r="A31" t="s">
        <v>41</v>
      </c>
      <c r="B31" t="s">
        <v>9</v>
      </c>
      <c r="C31" t="str">
        <f>VLOOKUP(B31,'Contestant Points'!$A$2:$B$32,2,FALSE)</f>
        <v>Eliminated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Points'!$A$2:$X$32,19,FALSE)</f>
        <v>65</v>
      </c>
      <c r="G31">
        <f>VLOOKUP(B31,'Contestant Points'!$A$2:$T$32,20,FALSE)</f>
        <v>50</v>
      </c>
      <c r="H31">
        <f>VLOOKUP(B31,'Contestant Points'!$A$2:$U$32,21,FALSE)</f>
        <v>80</v>
      </c>
      <c r="I31">
        <f>VLOOKUP(B31,'Contestant Points'!$A$2:$V$32,22,FALSE)</f>
        <v>45</v>
      </c>
      <c r="J31">
        <f>VLOOKUP(B31,'Contestant Points'!$A$2:$W$32,23,FALSE)</f>
        <v>0</v>
      </c>
      <c r="K31">
        <f t="shared" si="0"/>
        <v>275</v>
      </c>
      <c r="L31" t="str">
        <f>VLOOKUP(B31,'Contestant Points'!$A$2:$J$32,10,FALSE)</f>
        <v>4% of people have chosen this contestant</v>
      </c>
      <c r="M31">
        <f>VLOOKUP(B31,'Contestant Points'!$A$2:$D$32,4,FALSE)</f>
        <v>28</v>
      </c>
      <c r="N31" t="str">
        <f>VLOOKUP(B31,'Contestant Points'!$A$2:$E$32,5,FALSE)</f>
        <v>Sales Manager</v>
      </c>
      <c r="O31" t="str">
        <f>VLOOKUP(B31,'Contestant Points'!$A$2:$F$32,6,FALSE)</f>
        <v>6'3"</v>
      </c>
      <c r="P31" t="str">
        <f>VLOOKUP(B31,'Contestant Points'!$A$2:$G$32,7,FALSE)</f>
        <v>African American</v>
      </c>
    </row>
    <row r="32" spans="1:16" x14ac:dyDescent="0.3">
      <c r="A32" t="s">
        <v>43</v>
      </c>
      <c r="B32" t="s">
        <v>29</v>
      </c>
      <c r="C32" t="str">
        <f>VLOOKUP(B32,'Contestant Points'!$A$2:$B$32,2,FALSE)</f>
        <v>Eliminated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Points'!$A$2:$X$32,19,FALSE)</f>
        <v>15</v>
      </c>
      <c r="G32">
        <f>VLOOKUP(B32,'Contestant Points'!$A$2:$T$32,20,FALSE)</f>
        <v>50</v>
      </c>
      <c r="H32">
        <f>VLOOKUP(B32,'Contestant Points'!$A$2:$U$32,21,FALSE)</f>
        <v>50</v>
      </c>
      <c r="I32">
        <f>VLOOKUP(B32,'Contestant Points'!$A$2:$V$32,22,FALSE)</f>
        <v>0</v>
      </c>
      <c r="J32">
        <f>VLOOKUP(B32,'Contestant Points'!$A$2:$W$32,23,FALSE)</f>
        <v>0</v>
      </c>
      <c r="K32">
        <f t="shared" si="0"/>
        <v>205</v>
      </c>
      <c r="L32" t="str">
        <f>VLOOKUP(B32,'Contestant Points'!$A$2:$J$32,10,FALSE)</f>
        <v>2% of people have chosen this contestant</v>
      </c>
      <c r="M32">
        <f>VLOOKUP(B32,'Contestant Points'!$A$2:$D$32,4,FALSE)</f>
        <v>28</v>
      </c>
      <c r="N32" t="str">
        <f>VLOOKUP(B32,'Contestant Points'!$A$2:$E$32,5,FALSE)</f>
        <v>Prosecuting Attorney</v>
      </c>
      <c r="O32" t="str">
        <f>VLOOKUP(B32,'Contestant Points'!$A$2:$F$32,6,FALSE)</f>
        <v>6'3"</v>
      </c>
      <c r="P32" t="str">
        <f>VLOOKUP(B32,'Contestant Points'!$A$2:$G$32,7,FALSE)</f>
        <v>African American</v>
      </c>
    </row>
    <row r="33" spans="1:16" x14ac:dyDescent="0.3">
      <c r="A33" t="s">
        <v>43</v>
      </c>
      <c r="B33" t="s">
        <v>18</v>
      </c>
      <c r="C33" t="str">
        <f>VLOOKUP(B33,'Contestant Points'!$A$2:$B$32,2,FALSE)</f>
        <v>Eliminated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Points'!$A$2:$X$32,19,FALSE)</f>
        <v>40</v>
      </c>
      <c r="G33">
        <f>VLOOKUP(B33,'Contestant Points'!$A$2:$T$32,20,FALSE)</f>
        <v>45</v>
      </c>
      <c r="H33">
        <f>VLOOKUP(B33,'Contestant Points'!$A$2:$U$32,21,FALSE)</f>
        <v>40</v>
      </c>
      <c r="I33">
        <f>VLOOKUP(B33,'Contestant Points'!$A$2:$V$32,22,FALSE)</f>
        <v>95</v>
      </c>
      <c r="J33">
        <f>VLOOKUP(B33,'Contestant Points'!$A$2:$W$32,23,FALSE)</f>
        <v>30</v>
      </c>
      <c r="K33">
        <f t="shared" si="0"/>
        <v>285</v>
      </c>
      <c r="L33" t="str">
        <f>VLOOKUP(B33,'Contestant Points'!$A$2:$J$32,10,FALSE)</f>
        <v>2% of people have chosen this contestant</v>
      </c>
      <c r="M33">
        <f>VLOOKUP(B33,'Contestant Points'!$A$2:$D$32,4,FALSE)</f>
        <v>32</v>
      </c>
      <c r="N33" t="str">
        <f>VLOOKUP(B33,'Contestant Points'!$A$2:$E$32,5,FALSE)</f>
        <v>Construction Sales Rep</v>
      </c>
      <c r="O33" t="str">
        <f>VLOOKUP(B33,'Contestant Points'!$A$2:$F$32,6,FALSE)</f>
        <v>6'3"</v>
      </c>
      <c r="P33" t="str">
        <f>VLOOKUP(B33,'Contestant Points'!$A$2:$G$32,7,FALSE)</f>
        <v>Caucasian</v>
      </c>
    </row>
    <row r="34" spans="1:16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Points'!$A$2:$X$32,19,FALSE)</f>
        <v>0</v>
      </c>
      <c r="G34">
        <f>VLOOKUP(B34,'Contestant Points'!$A$2:$T$32,20,FALSE)</f>
        <v>0</v>
      </c>
      <c r="H34">
        <f>VLOOKUP(B34,'Contestant Points'!$A$2:$U$32,21,FALSE)</f>
        <v>0</v>
      </c>
      <c r="I34">
        <f>VLOOKUP(B34,'Contestant Points'!$A$2:$V$32,22,FALSE)</f>
        <v>0</v>
      </c>
      <c r="J34">
        <f>VLOOKUP(B34,'Contestant Points'!$A$2:$W$32,23,FALSE)</f>
        <v>0</v>
      </c>
      <c r="K34">
        <f t="shared" si="0"/>
        <v>0</v>
      </c>
      <c r="L34" t="str">
        <f>VLOOKUP(B34,'Contestant Points'!$A$2:$J$32,10,FALSE)</f>
        <v>4% of people have chosen this contestant</v>
      </c>
      <c r="M34">
        <f>VLOOKUP(B34,'Contestant Points'!$A$2:$D$32,4,FALSE)</f>
        <v>29</v>
      </c>
      <c r="N34" t="str">
        <f>VLOOKUP(B34,'Contestant Points'!$A$2:$E$32,5,FALSE)</f>
        <v>Marine Veteran</v>
      </c>
      <c r="O34" t="str">
        <f>VLOOKUP(B34,'Contestant Points'!$A$2:$F$32,6,FALSE)</f>
        <v>6'</v>
      </c>
      <c r="P34" t="str">
        <f>VLOOKUP(B34,'Contestant Points'!$A$2:$G$32,7,FALSE)</f>
        <v>Asian</v>
      </c>
    </row>
    <row r="35" spans="1:16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Points'!$A$2:$X$32,19,FALSE)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>
        <f t="shared" si="0"/>
        <v>120</v>
      </c>
      <c r="L35" t="str">
        <f>VLOOKUP(B35,'Contestant Points'!$A$2:$J$32,10,FALSE)</f>
        <v>11% of people have chosen this contestant</v>
      </c>
      <c r="M35">
        <f>VLOOKUP(B35,'Contestant Points'!$A$2:$D$32,4,FALSE)</f>
        <v>30</v>
      </c>
      <c r="N35" t="str">
        <f>VLOOKUP(B35,'Contestant Points'!$A$2:$E$32,5,FALSE)</f>
        <v>Executive Recruiter</v>
      </c>
      <c r="O35" t="str">
        <f>VLOOKUP(B35,'Contestant Points'!$A$2:$F$32,6,FALSE)</f>
        <v>6'4"</v>
      </c>
      <c r="P35" t="str">
        <f>VLOOKUP(B35,'Contestant Points'!$A$2:$G$32,7,FALSE)</f>
        <v>African American</v>
      </c>
    </row>
    <row r="36" spans="1:16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Points'!$A$2:$X$32,19,FALSE)</f>
        <v>0</v>
      </c>
      <c r="G36">
        <f>VLOOKUP(B36,'Contestant Points'!$A$2:$T$32,20,FALSE)</f>
        <v>0</v>
      </c>
      <c r="H36">
        <f>VLOOKUP(B36,'Contestant Points'!$A$2:$U$32,21,FALSE)</f>
        <v>0</v>
      </c>
      <c r="I36">
        <f>VLOOKUP(B36,'Contestant Points'!$A$2:$V$32,22,FALSE)</f>
        <v>0</v>
      </c>
      <c r="J36">
        <f>VLOOKUP(B36,'Contestant Points'!$A$2:$W$32,23,FALSE)</f>
        <v>0</v>
      </c>
      <c r="K36">
        <f t="shared" si="0"/>
        <v>0</v>
      </c>
      <c r="L36" t="str">
        <f>VLOOKUP(B36,'Contestant Points'!$A$2:$J$32,10,FALSE)</f>
        <v>2% of people have chosen this contestant</v>
      </c>
      <c r="M36">
        <f>VLOOKUP(B36,'Contestant Points'!$A$2:$D$32,4,FALSE)</f>
        <v>35</v>
      </c>
      <c r="N36" t="str">
        <f>VLOOKUP(B36,'Contestant Points'!$A$2:$E$32,5,FALSE)</f>
        <v>ER Physician</v>
      </c>
      <c r="O36" t="str">
        <f>VLOOKUP(B36,'Contestant Points'!$A$2:$F$32,6,FALSE)</f>
        <v>5'10"</v>
      </c>
      <c r="P36" t="str">
        <f>VLOOKUP(B36,'Contestant Points'!$A$2:$G$32,7,FALSE)</f>
        <v>Caucasian</v>
      </c>
    </row>
    <row r="37" spans="1:16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Points'!$A$2:$X$32,19,FALSE)</f>
        <v>0</v>
      </c>
      <c r="G37">
        <f>VLOOKUP(B37,'Contestant Points'!$A$2:$T$32,20,FALSE)</f>
        <v>0</v>
      </c>
      <c r="H37">
        <f>VLOOKUP(B37,'Contestant Points'!$A$2:$U$32,21,FALSE)</f>
        <v>0</v>
      </c>
      <c r="I37">
        <f>VLOOKUP(B37,'Contestant Points'!$A$2:$V$32,22,FALSE)</f>
        <v>0</v>
      </c>
      <c r="J37">
        <f>VLOOKUP(B37,'Contestant Points'!$A$2:$W$32,23,FALSE)</f>
        <v>0</v>
      </c>
      <c r="K37">
        <f t="shared" si="0"/>
        <v>5</v>
      </c>
      <c r="L37" t="str">
        <f>VLOOKUP(B37,'Contestant Points'!$A$2:$J$32,10,FALSE)</f>
        <v>4% of people have chosen this contestant</v>
      </c>
      <c r="M37">
        <f>VLOOKUP(B37,'Contestant Points'!$A$2:$D$32,4,FALSE)</f>
        <v>26</v>
      </c>
      <c r="N37" t="str">
        <f>VLOOKUP(B37,'Contestant Points'!$A$2:$E$32,5,FALSE)</f>
        <v>Former Professional Basketball Player</v>
      </c>
      <c r="O37" t="str">
        <f>VLOOKUP(B37,'Contestant Points'!$A$2:$F$32,6,FALSE)</f>
        <v>6'</v>
      </c>
      <c r="P37" t="str">
        <f>VLOOKUP(B37,'Contestant Points'!$A$2:$G$32,7,FALSE)</f>
        <v>African American</v>
      </c>
    </row>
    <row r="38" spans="1:16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Points'!$A$2:$X$32,19,FALSE)</f>
        <v>45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>
        <f t="shared" si="0"/>
        <v>85</v>
      </c>
      <c r="L38" t="str">
        <f>VLOOKUP(B38,'Contestant Points'!$A$2:$J$32,10,FALSE)</f>
        <v>13% of people have chosen this contestant</v>
      </c>
      <c r="M38">
        <f>VLOOKUP(B38,'Contestant Points'!$A$2:$D$32,4,FALSE)</f>
        <v>31</v>
      </c>
      <c r="N38" t="str">
        <f>VLOOKUP(B38,'Contestant Points'!$A$2:$E$32,5,FALSE)</f>
        <v>Senior Inventory Analyst</v>
      </c>
      <c r="O38" t="str">
        <f>VLOOKUP(B38,'Contestant Points'!$A$2:$F$32,6,FALSE)</f>
        <v>5'11"</v>
      </c>
      <c r="P38" t="str">
        <f>VLOOKUP(B38,'Contestant Points'!$A$2:$G$32,7,FALSE)</f>
        <v>African American</v>
      </c>
    </row>
    <row r="39" spans="1:16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Points'!$A$2:$X$32,19,FALSE)</f>
        <v>40</v>
      </c>
      <c r="G39">
        <f>VLOOKUP(B39,'Contestant Points'!$A$2:$T$32,20,FALSE)</f>
        <v>65</v>
      </c>
      <c r="H39">
        <f>VLOOKUP(B39,'Contestant Points'!$A$2:$U$32,21,FALSE)</f>
        <v>50</v>
      </c>
      <c r="I39">
        <f>VLOOKUP(B39,'Contestant Points'!$A$2:$V$32,22,FALSE)</f>
        <v>115</v>
      </c>
      <c r="J39">
        <f>VLOOKUP(B39,'Contestant Points'!$A$2:$W$32,23,FALSE)</f>
        <v>90</v>
      </c>
      <c r="K39">
        <f t="shared" si="0"/>
        <v>465</v>
      </c>
      <c r="L39" t="str">
        <f>VLOOKUP(B39,'Contestant Points'!$A$2:$J$32,10,FALSE)</f>
        <v>9% of people have chosen this contestant</v>
      </c>
      <c r="M39">
        <f>VLOOKUP(B39,'Contestant Points'!$A$2:$D$32,4,FALSE)</f>
        <v>31</v>
      </c>
      <c r="N39" t="str">
        <f>VLOOKUP(B39,'Contestant Points'!$A$2:$E$32,5,FALSE)</f>
        <v>Business Owner</v>
      </c>
      <c r="O39" t="str">
        <f>VLOOKUP(B39,'Contestant Points'!$A$2:$F$32,6,FALSE)</f>
        <v>6'3"</v>
      </c>
      <c r="P39" t="str">
        <f>VLOOKUP(B39,'Contestant Points'!$A$2:$G$32,7,FALSE)</f>
        <v>Caucasian</v>
      </c>
    </row>
    <row r="40" spans="1:16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Points'!$A$2:$X$32,19,FALSE)</f>
        <v>65</v>
      </c>
      <c r="G40">
        <f>VLOOKUP(B40,'Contestant Points'!$A$2:$T$32,20,FALSE)</f>
        <v>60</v>
      </c>
      <c r="H40">
        <f>VLOOKUP(B40,'Contestant Points'!$A$2:$U$32,21,FALSE)</f>
        <v>110</v>
      </c>
      <c r="I40">
        <f>VLOOKUP(B40,'Contestant Points'!$A$2:$V$32,22,FALSE)</f>
        <v>90</v>
      </c>
      <c r="J40">
        <f>VLOOKUP(B40,'Contestant Points'!$A$2:$W$32,23,FALSE)</f>
        <v>80</v>
      </c>
      <c r="K40">
        <f t="shared" si="0"/>
        <v>465</v>
      </c>
      <c r="L40" t="str">
        <f>VLOOKUP(B40,'Contestant Points'!$A$2:$J$32,10,FALSE)</f>
        <v>11% of people have chosen this contestant</v>
      </c>
      <c r="M40">
        <f>VLOOKUP(B40,'Contestant Points'!$A$2:$D$32,4,FALSE)</f>
        <v>37</v>
      </c>
      <c r="N40" t="str">
        <f>VLOOKUP(B40,'Contestant Points'!$A$2:$E$32,5,FALSE)</f>
        <v>Chiropractor</v>
      </c>
      <c r="O40" t="str">
        <f>VLOOKUP(B40,'Contestant Points'!$A$2:$F$32,6,FALSE)</f>
        <v>6'2"</v>
      </c>
      <c r="P40" t="str">
        <f>VLOOKUP(B40,'Contestant Points'!$A$2:$G$32,7,FALSE)</f>
        <v>Caucasian</v>
      </c>
    </row>
    <row r="41" spans="1:16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Points'!$A$2:$X$32,19,FALSE)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>
        <f t="shared" si="0"/>
        <v>120</v>
      </c>
      <c r="L41" t="str">
        <f>VLOOKUP(B41,'Contestant Points'!$A$2:$J$32,10,FALSE)</f>
        <v>11% of people have chosen this contestant</v>
      </c>
      <c r="M41">
        <f>VLOOKUP(B41,'Contestant Points'!$A$2:$D$32,4,FALSE)</f>
        <v>30</v>
      </c>
      <c r="N41" t="str">
        <f>VLOOKUP(B41,'Contestant Points'!$A$2:$E$32,5,FALSE)</f>
        <v>Executive Recruiter</v>
      </c>
      <c r="O41" t="str">
        <f>VLOOKUP(B41,'Contestant Points'!$A$2:$F$32,6,FALSE)</f>
        <v>6'4"</v>
      </c>
      <c r="P41" t="str">
        <f>VLOOKUP(B41,'Contestant Points'!$A$2:$G$32,7,FALSE)</f>
        <v>African American</v>
      </c>
    </row>
    <row r="42" spans="1:16" x14ac:dyDescent="0.3">
      <c r="A42" t="s">
        <v>30</v>
      </c>
      <c r="B42" t="s">
        <v>3</v>
      </c>
      <c r="C42" t="str">
        <f>VLOOKUP(B42,'Contestant Points'!$A$2:$B$32,2,FALSE)</f>
        <v>Eliminated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Points'!$A$2:$X$32,19,FALSE)</f>
        <v>70</v>
      </c>
      <c r="G42">
        <f>VLOOKUP(B42,'Contestant Points'!$A$2:$T$32,20,FALSE)</f>
        <v>25</v>
      </c>
      <c r="H42">
        <f>VLOOKUP(B42,'Contestant Points'!$A$2:$U$32,21,FALSE)</f>
        <v>35</v>
      </c>
      <c r="I42">
        <f>VLOOKUP(B42,'Contestant Points'!$A$2:$V$32,22,FALSE)</f>
        <v>0</v>
      </c>
      <c r="J42">
        <f>VLOOKUP(B42,'Contestant Points'!$A$2:$W$32,23,FALSE)</f>
        <v>0</v>
      </c>
      <c r="K42">
        <f t="shared" si="0"/>
        <v>180</v>
      </c>
      <c r="L42" t="str">
        <f>VLOOKUP(B42,'Contestant Points'!$A$2:$J$32,10,FALSE)</f>
        <v>2% of people have chosen this contestant</v>
      </c>
      <c r="M42">
        <f>VLOOKUP(B42,'Contestant Points'!$A$2:$D$32,4,FALSE)</f>
        <v>32</v>
      </c>
      <c r="N42" t="str">
        <f>VLOOKUP(B42,'Contestant Points'!$A$2:$E$32,5,FALSE)</f>
        <v>Attorney</v>
      </c>
      <c r="O42" t="str">
        <f>VLOOKUP(B42,'Contestant Points'!$A$2:$F$32,6,FALSE)</f>
        <v>5'11"</v>
      </c>
      <c r="P42" t="str">
        <f>VLOOKUP(B42,'Contestant Points'!$A$2:$G$32,7,FALSE)</f>
        <v>Caucasian</v>
      </c>
    </row>
    <row r="43" spans="1:16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Points'!$A$2:$X$32,19,FALSE)</f>
        <v>0</v>
      </c>
      <c r="G43">
        <f>VLOOKUP(B43,'Contestant Points'!$A$2:$T$32,20,FALSE)</f>
        <v>0</v>
      </c>
      <c r="H43">
        <f>VLOOKUP(B43,'Contestant Points'!$A$2:$U$32,21,FALSE)</f>
        <v>0</v>
      </c>
      <c r="I43">
        <f>VLOOKUP(B43,'Contestant Points'!$A$2:$V$32,22,FALSE)</f>
        <v>0</v>
      </c>
      <c r="J43">
        <f>VLOOKUP(B43,'Contestant Points'!$A$2:$W$32,23,FALSE)</f>
        <v>0</v>
      </c>
      <c r="K43">
        <f t="shared" si="0"/>
        <v>120</v>
      </c>
      <c r="L43" t="str">
        <f>VLOOKUP(B43,'Contestant Points'!$A$2:$J$32,10,FALSE)</f>
        <v>11% of people have chosen this contestant</v>
      </c>
      <c r="M43">
        <f>VLOOKUP(B43,'Contestant Points'!$A$2:$D$32,4,FALSE)</f>
        <v>30</v>
      </c>
      <c r="N43" t="str">
        <f>VLOOKUP(B43,'Contestant Points'!$A$2:$E$32,5,FALSE)</f>
        <v>Executive Recruiter</v>
      </c>
      <c r="O43" t="str">
        <f>VLOOKUP(B43,'Contestant Points'!$A$2:$F$32,6,FALSE)</f>
        <v>6'4"</v>
      </c>
      <c r="P43" t="str">
        <f>VLOOKUP(B43,'Contestant Points'!$A$2:$G$32,7,FALSE)</f>
        <v>African American</v>
      </c>
    </row>
    <row r="44" spans="1:16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Points'!$A$2:$X$32,19,FALSE)</f>
        <v>0</v>
      </c>
      <c r="G44">
        <f>VLOOKUP(B44,'Contestant Points'!$A$2:$T$32,20,FALSE)</f>
        <v>0</v>
      </c>
      <c r="H44">
        <f>VLOOKUP(B44,'Contestant Points'!$A$2:$U$32,21,FALSE)</f>
        <v>0</v>
      </c>
      <c r="I44">
        <f>VLOOKUP(B44,'Contestant Points'!$A$2:$V$32,22,FALSE)</f>
        <v>0</v>
      </c>
      <c r="J44">
        <f>VLOOKUP(B44,'Contestant Points'!$A$2:$W$32,23,FALSE)</f>
        <v>0</v>
      </c>
      <c r="K44">
        <f t="shared" si="0"/>
        <v>0</v>
      </c>
      <c r="L44" t="str">
        <f>VLOOKUP(B44,'Contestant Points'!$A$2:$J$32,10,FALSE)</f>
        <v>4% of people have chosen this contestant</v>
      </c>
      <c r="M44">
        <f>VLOOKUP(B44,'Contestant Points'!$A$2:$D$32,4,FALSE)</f>
        <v>29</v>
      </c>
      <c r="N44" t="str">
        <f>VLOOKUP(B44,'Contestant Points'!$A$2:$E$32,5,FALSE)</f>
        <v>Marine Veteran</v>
      </c>
      <c r="O44" t="str">
        <f>VLOOKUP(B44,'Contestant Points'!$A$2:$F$32,6,FALSE)</f>
        <v>6'</v>
      </c>
      <c r="P44" t="str">
        <f>VLOOKUP(B44,'Contestant Points'!$A$2:$G$32,7,FALSE)</f>
        <v>Asian</v>
      </c>
    </row>
    <row r="45" spans="1:16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Points'!$A$2:$X$32,19,FALSE)</f>
        <v>65</v>
      </c>
      <c r="G45">
        <f>VLOOKUP(B45,'Contestant Points'!$A$2:$T$32,20,FALSE)</f>
        <v>60</v>
      </c>
      <c r="H45">
        <f>VLOOKUP(B45,'Contestant Points'!$A$2:$U$32,21,FALSE)</f>
        <v>110</v>
      </c>
      <c r="I45">
        <f>VLOOKUP(B45,'Contestant Points'!$A$2:$V$32,22,FALSE)</f>
        <v>90</v>
      </c>
      <c r="J45">
        <f>VLOOKUP(B45,'Contestant Points'!$A$2:$W$32,23,FALSE)</f>
        <v>80</v>
      </c>
      <c r="K45">
        <f t="shared" si="0"/>
        <v>465</v>
      </c>
      <c r="L45" t="str">
        <f>VLOOKUP(B45,'Contestant Points'!$A$2:$J$32,10,FALSE)</f>
        <v>11% of people have chosen this contestant</v>
      </c>
      <c r="M45">
        <f>VLOOKUP(B45,'Contestant Points'!$A$2:$D$32,4,FALSE)</f>
        <v>37</v>
      </c>
      <c r="N45" t="str">
        <f>VLOOKUP(B45,'Contestant Points'!$A$2:$E$32,5,FALSE)</f>
        <v>Chiropractor</v>
      </c>
      <c r="O45" t="str">
        <f>VLOOKUP(B45,'Contestant Points'!$A$2:$F$32,6,FALSE)</f>
        <v>6'2"</v>
      </c>
      <c r="P45" t="str">
        <f>VLOOKUP(B45,'Contestant Points'!$A$2:$G$32,7,FALSE)</f>
        <v>Caucasian</v>
      </c>
    </row>
    <row r="46" spans="1:16" x14ac:dyDescent="0.3">
      <c r="A46" t="s">
        <v>30</v>
      </c>
      <c r="B46" t="s">
        <v>29</v>
      </c>
      <c r="C46" t="str">
        <f>VLOOKUP(B46,'Contestant Points'!$A$2:$B$32,2,FALSE)</f>
        <v>Eliminated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Points'!$A$2:$X$32,19,FALSE)</f>
        <v>15</v>
      </c>
      <c r="G46">
        <f>VLOOKUP(B46,'Contestant Points'!$A$2:$T$32,20,FALSE)</f>
        <v>50</v>
      </c>
      <c r="H46">
        <f>VLOOKUP(B46,'Contestant Points'!$A$2:$U$32,21,FALSE)</f>
        <v>50</v>
      </c>
      <c r="I46">
        <f>VLOOKUP(B46,'Contestant Points'!$A$2:$V$32,22,FALSE)</f>
        <v>0</v>
      </c>
      <c r="J46">
        <f>VLOOKUP(B46,'Contestant Points'!$A$2:$W$32,23,FALSE)</f>
        <v>0</v>
      </c>
      <c r="K46">
        <f t="shared" si="0"/>
        <v>205</v>
      </c>
      <c r="L46" t="str">
        <f>VLOOKUP(B46,'Contestant Points'!$A$2:$J$32,10,FALSE)</f>
        <v>2% of people have chosen this contestant</v>
      </c>
      <c r="M46">
        <f>VLOOKUP(B46,'Contestant Points'!$A$2:$D$32,4,FALSE)</f>
        <v>28</v>
      </c>
      <c r="N46" t="str">
        <f>VLOOKUP(B46,'Contestant Points'!$A$2:$E$32,5,FALSE)</f>
        <v>Prosecuting Attorney</v>
      </c>
      <c r="O46" t="str">
        <f>VLOOKUP(B46,'Contestant Points'!$A$2:$F$32,6,FALSE)</f>
        <v>6'3"</v>
      </c>
      <c r="P46" t="str">
        <f>VLOOKUP(B46,'Contestant Points'!$A$2:$G$32,7,FALSE)</f>
        <v>African American</v>
      </c>
    </row>
    <row r="47" spans="1:16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Points'!$A$2:$X$32,19,FALSE)</f>
        <v>55</v>
      </c>
      <c r="G47">
        <f>VLOOKUP(B47,'Contestant Points'!$A$2:$T$32,20,FALSE)</f>
        <v>165</v>
      </c>
      <c r="H47">
        <f>VLOOKUP(B47,'Contestant Points'!$A$2:$U$32,21,FALSE)</f>
        <v>10</v>
      </c>
      <c r="I47">
        <f>VLOOKUP(B47,'Contestant Points'!$A$2:$V$32,22,FALSE)</f>
        <v>100</v>
      </c>
      <c r="J47">
        <f>VLOOKUP(B47,'Contestant Points'!$A$2:$W$32,23,FALSE)</f>
        <v>90</v>
      </c>
      <c r="K47">
        <f t="shared" si="0"/>
        <v>505</v>
      </c>
      <c r="L47" t="str">
        <f>VLOOKUP(B47,'Contestant Points'!$A$2:$J$32,10,FALSE)</f>
        <v>2% of people have chosen this contestant</v>
      </c>
      <c r="M47">
        <f>VLOOKUP(B47,'Contestant Points'!$A$2:$D$32,4,FALSE)</f>
        <v>26</v>
      </c>
      <c r="N47" t="str">
        <f>VLOOKUP(B47,'Contestant Points'!$A$2:$E$32,5,FALSE)</f>
        <v>Startup Recruiter</v>
      </c>
      <c r="O47" t="str">
        <f>VLOOKUP(B47,'Contestant Points'!$A$2:$F$32,6,FALSE)</f>
        <v>6'2"</v>
      </c>
      <c r="P47" t="str">
        <f>VLOOKUP(B47,'Contestant Points'!$A$2:$G$32,7,FALSE)</f>
        <v>Caucasian</v>
      </c>
    </row>
    <row r="48" spans="1:16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Points'!$A$2:$X$32,19,FALSE)</f>
        <v>0</v>
      </c>
      <c r="G48">
        <f>VLOOKUP(B48,'Contestant Points'!$A$2:$T$32,20,FALSE)</f>
        <v>0</v>
      </c>
      <c r="H48">
        <f>VLOOKUP(B48,'Contestant Points'!$A$2:$U$32,21,FALSE)</f>
        <v>0</v>
      </c>
      <c r="I48">
        <f>VLOOKUP(B48,'Contestant Points'!$A$2:$V$32,22,FALSE)</f>
        <v>0</v>
      </c>
      <c r="J48">
        <f>VLOOKUP(B48,'Contestant Points'!$A$2:$W$32,23,FALSE)</f>
        <v>0</v>
      </c>
      <c r="K48">
        <f t="shared" si="0"/>
        <v>120</v>
      </c>
      <c r="L48" t="str">
        <f>VLOOKUP(B48,'Contestant Points'!$A$2:$J$32,10,FALSE)</f>
        <v>11% of people have chosen this contestant</v>
      </c>
      <c r="M48">
        <f>VLOOKUP(B48,'Contestant Points'!$A$2:$D$32,4,FALSE)</f>
        <v>30</v>
      </c>
      <c r="N48" t="str">
        <f>VLOOKUP(B48,'Contestant Points'!$A$2:$E$32,5,FALSE)</f>
        <v>Executive Recruiter</v>
      </c>
      <c r="O48" t="str">
        <f>VLOOKUP(B48,'Contestant Points'!$A$2:$F$32,6,FALSE)</f>
        <v>6'4"</v>
      </c>
      <c r="P48" t="str">
        <f>VLOOKUP(B48,'Contestant Points'!$A$2:$G$32,7,FALSE)</f>
        <v>African American</v>
      </c>
    </row>
    <row r="49" spans="1:16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Points'!$A$2:$X$32,19,FALSE)</f>
        <v>0</v>
      </c>
      <c r="G49">
        <f>VLOOKUP(B49,'Contestant Points'!$A$2:$T$32,20,FALSE)</f>
        <v>0</v>
      </c>
      <c r="H49">
        <f>VLOOKUP(B49,'Contestant Points'!$A$2:$U$32,21,FALSE)</f>
        <v>0</v>
      </c>
      <c r="I49">
        <f>VLOOKUP(B49,'Contestant Points'!$A$2:$V$32,22,FALSE)</f>
        <v>0</v>
      </c>
      <c r="J49">
        <f>VLOOKUP(B49,'Contestant Points'!$A$2:$W$32,23,FALSE)</f>
        <v>0</v>
      </c>
      <c r="K49">
        <f t="shared" si="0"/>
        <v>5</v>
      </c>
      <c r="L49" t="str">
        <f>VLOOKUP(B49,'Contestant Points'!$A$2:$J$32,10,FALSE)</f>
        <v>0% of people have chosen this contestant</v>
      </c>
      <c r="M49">
        <f>VLOOKUP(B49,'Contestant Points'!$A$2:$D$32,4,FALSE)</f>
        <v>30</v>
      </c>
      <c r="N49" t="str">
        <f>VLOOKUP(B49,'Contestant Points'!$A$2:$E$32,5,FALSE)</f>
        <v>Law Student</v>
      </c>
      <c r="O49" t="str">
        <f>VLOOKUP(B49,'Contestant Points'!$A$2:$F$32,6,FALSE)</f>
        <v>6'2"</v>
      </c>
      <c r="P49" t="str">
        <f>VLOOKUP(B49,'Contestant Points'!$A$2:$G$32,7,FALSE)</f>
        <v>Caucasian</v>
      </c>
    </row>
    <row r="50" spans="1:16" x14ac:dyDescent="0.3">
      <c r="A50" t="s">
        <v>45</v>
      </c>
      <c r="B50" t="s">
        <v>13</v>
      </c>
      <c r="C50" t="str">
        <f>VLOOKUP(B50,'Contestant Points'!$A$2:$B$32,2,FALSE)</f>
        <v>Eliminated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Points'!$A$2:$X$32,19,FALSE)</f>
        <v>100</v>
      </c>
      <c r="G50">
        <f>VLOOKUP(B50,'Contestant Points'!$A$2:$T$32,20,FALSE)</f>
        <v>20</v>
      </c>
      <c r="H50">
        <f>VLOOKUP(B50,'Contestant Points'!$A$2:$U$32,21,FALSE)</f>
        <v>45</v>
      </c>
      <c r="I50">
        <f>VLOOKUP(B50,'Contestant Points'!$A$2:$V$32,22,FALSE)</f>
        <v>75</v>
      </c>
      <c r="J50">
        <f>VLOOKUP(B50,'Contestant Points'!$A$2:$W$32,23,FALSE)</f>
        <v>0</v>
      </c>
      <c r="K50">
        <f t="shared" si="0"/>
        <v>290</v>
      </c>
      <c r="L50" t="str">
        <f>VLOOKUP(B50,'Contestant Points'!$A$2:$J$32,10,FALSE)</f>
        <v>2% of people have chosen this contestant</v>
      </c>
      <c r="M50">
        <f>VLOOKUP(B50,'Contestant Points'!$A$2:$D$32,4,FALSE)</f>
        <v>28</v>
      </c>
      <c r="N50" t="str">
        <f>VLOOKUP(B50,'Contestant Points'!$A$2:$E$32,5,FALSE)</f>
        <v>Information Systems Supervisor</v>
      </c>
      <c r="O50" t="str">
        <f>VLOOKUP(B50,'Contestant Points'!$A$2:$F$32,6,FALSE)</f>
        <v>6'2"</v>
      </c>
      <c r="P50" t="str">
        <f>VLOOKUP(B50,'Contestant Points'!$A$2:$G$32,7,FALSE)</f>
        <v>Caucasian</v>
      </c>
    </row>
    <row r="51" spans="1:16" x14ac:dyDescent="0.3">
      <c r="A51" t="s">
        <v>45</v>
      </c>
      <c r="B51" t="s">
        <v>9</v>
      </c>
      <c r="C51" t="str">
        <f>VLOOKUP(B51,'Contestant Points'!$A$2:$B$32,2,FALSE)</f>
        <v>Eliminated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Points'!$A$2:$X$32,19,FALSE)</f>
        <v>65</v>
      </c>
      <c r="G51">
        <f>VLOOKUP(B51,'Contestant Points'!$A$2:$T$32,20,FALSE)</f>
        <v>50</v>
      </c>
      <c r="H51">
        <f>VLOOKUP(B51,'Contestant Points'!$A$2:$U$32,21,FALSE)</f>
        <v>80</v>
      </c>
      <c r="I51">
        <f>VLOOKUP(B51,'Contestant Points'!$A$2:$V$32,22,FALSE)</f>
        <v>45</v>
      </c>
      <c r="J51">
        <f>VLOOKUP(B51,'Contestant Points'!$A$2:$W$32,23,FALSE)</f>
        <v>0</v>
      </c>
      <c r="K51">
        <f t="shared" si="0"/>
        <v>275</v>
      </c>
      <c r="L51" t="str">
        <f>VLOOKUP(B51,'Contestant Points'!$A$2:$J$32,10,FALSE)</f>
        <v>4% of people have chosen this contestant</v>
      </c>
      <c r="M51">
        <f>VLOOKUP(B51,'Contestant Points'!$A$2:$D$32,4,FALSE)</f>
        <v>28</v>
      </c>
      <c r="N51" t="str">
        <f>VLOOKUP(B51,'Contestant Points'!$A$2:$E$32,5,FALSE)</f>
        <v>Sales Manager</v>
      </c>
      <c r="O51" t="str">
        <f>VLOOKUP(B51,'Contestant Points'!$A$2:$F$32,6,FALSE)</f>
        <v>6'3"</v>
      </c>
      <c r="P51" t="str">
        <f>VLOOKUP(B51,'Contestant Points'!$A$2:$G$32,7,FALSE)</f>
        <v>African American</v>
      </c>
    </row>
    <row r="52" spans="1:16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Points'!$A$2:$X$32,19,FALSE)</f>
        <v>15</v>
      </c>
      <c r="G52">
        <f>VLOOKUP(B52,'Contestant Points'!$A$2:$T$32,20,FALSE)</f>
        <v>0</v>
      </c>
      <c r="H52">
        <f>VLOOKUP(B52,'Contestant Points'!$A$2:$U$32,21,FALSE)</f>
        <v>0</v>
      </c>
      <c r="I52">
        <f>VLOOKUP(B52,'Contestant Points'!$A$2:$V$32,22,FALSE)</f>
        <v>0</v>
      </c>
      <c r="J52">
        <f>VLOOKUP(B52,'Contestant Points'!$A$2:$W$32,23,FALSE)</f>
        <v>0</v>
      </c>
      <c r="K52">
        <f t="shared" si="0"/>
        <v>105</v>
      </c>
      <c r="L52" t="str">
        <f>VLOOKUP(B52,'Contestant Points'!$A$2:$J$32,10,FALSE)</f>
        <v>0% of people have chosen this contestant</v>
      </c>
      <c r="M52">
        <f>VLOOKUP(B52,'Contestant Points'!$A$2:$D$32,4,FALSE)</f>
        <v>31</v>
      </c>
      <c r="N52" t="str">
        <f>VLOOKUP(B52,'Contestant Points'!$A$2:$E$32,5,FALSE)</f>
        <v>Aspiring Drummer</v>
      </c>
      <c r="O52" t="str">
        <f>VLOOKUP(B52,'Contestant Points'!$A$2:$F$32,6,FALSE)</f>
        <v>6'</v>
      </c>
      <c r="P52" t="str">
        <f>VLOOKUP(B52,'Contestant Points'!$A$2:$G$32,7,FALSE)</f>
        <v>Caucasian</v>
      </c>
    </row>
    <row r="53" spans="1:16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Points'!$A$2:$X$32,19,FALSE)</f>
        <v>65</v>
      </c>
      <c r="G53">
        <f>VLOOKUP(B53,'Contestant Points'!$A$2:$T$32,20,FALSE)</f>
        <v>60</v>
      </c>
      <c r="H53">
        <f>VLOOKUP(B53,'Contestant Points'!$A$2:$U$32,21,FALSE)</f>
        <v>110</v>
      </c>
      <c r="I53">
        <f>VLOOKUP(B53,'Contestant Points'!$A$2:$V$32,22,FALSE)</f>
        <v>90</v>
      </c>
      <c r="J53">
        <f>VLOOKUP(B53,'Contestant Points'!$A$2:$W$32,23,FALSE)</f>
        <v>80</v>
      </c>
      <c r="K53">
        <f t="shared" si="0"/>
        <v>465</v>
      </c>
      <c r="L53" t="str">
        <f>VLOOKUP(B53,'Contestant Points'!$A$2:$J$32,10,FALSE)</f>
        <v>11% of people have chosen this contestant</v>
      </c>
      <c r="M53">
        <f>VLOOKUP(B53,'Contestant Points'!$A$2:$D$32,4,FALSE)</f>
        <v>37</v>
      </c>
      <c r="N53" t="str">
        <f>VLOOKUP(B53,'Contestant Points'!$A$2:$E$32,5,FALSE)</f>
        <v>Chiropractor</v>
      </c>
      <c r="O53" t="str">
        <f>VLOOKUP(B53,'Contestant Points'!$A$2:$F$32,6,FALSE)</f>
        <v>6'2"</v>
      </c>
      <c r="P53" t="str">
        <f>VLOOKUP(B53,'Contestant Points'!$A$2:$G$32,7,FALSE)</f>
        <v>Caucasian</v>
      </c>
    </row>
    <row r="54" spans="1:16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Points'!$A$2:$X$32,19,FALSE)</f>
        <v>0</v>
      </c>
      <c r="G54">
        <f>VLOOKUP(B54,'Contestant Points'!$A$2:$T$32,20,FALSE)</f>
        <v>0</v>
      </c>
      <c r="H54">
        <f>VLOOKUP(B54,'Contestant Points'!$A$2:$U$32,21,FALSE)</f>
        <v>0</v>
      </c>
      <c r="I54">
        <f>VLOOKUP(B54,'Contestant Points'!$A$2:$V$32,22,FALSE)</f>
        <v>0</v>
      </c>
      <c r="J54">
        <f>VLOOKUP(B54,'Contestant Points'!$A$2:$W$32,23,FALSE)</f>
        <v>0</v>
      </c>
      <c r="K54">
        <f t="shared" si="0"/>
        <v>120</v>
      </c>
      <c r="L54" t="str">
        <f>VLOOKUP(B54,'Contestant Points'!$A$2:$J$32,10,FALSE)</f>
        <v>11% of people have chosen this contestant</v>
      </c>
      <c r="M54">
        <f>VLOOKUP(B54,'Contestant Points'!$A$2:$D$32,4,FALSE)</f>
        <v>30</v>
      </c>
      <c r="N54" t="str">
        <f>VLOOKUP(B54,'Contestant Points'!$A$2:$E$32,5,FALSE)</f>
        <v>Executive Recruiter</v>
      </c>
      <c r="O54" t="str">
        <f>VLOOKUP(B54,'Contestant Points'!$A$2:$F$32,6,FALSE)</f>
        <v>6'4"</v>
      </c>
      <c r="P54" t="str">
        <f>VLOOKUP(B54,'Contestant Points'!$A$2:$G$32,7,FALSE)</f>
        <v>African American</v>
      </c>
    </row>
    <row r="55" spans="1:16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Points'!$A$2:$X$32,19,FALSE)</f>
        <v>0</v>
      </c>
      <c r="G55">
        <f>VLOOKUP(B55,'Contestant Points'!$A$2:$T$32,20,FALSE)</f>
        <v>0</v>
      </c>
      <c r="H55">
        <f>VLOOKUP(B55,'Contestant Points'!$A$2:$U$32,21,FALSE)</f>
        <v>0</v>
      </c>
      <c r="I55">
        <f>VLOOKUP(B55,'Contestant Points'!$A$2:$V$32,22,FALSE)</f>
        <v>0</v>
      </c>
      <c r="J55">
        <f>VLOOKUP(B55,'Contestant Points'!$A$2:$W$32,23,FALSE)</f>
        <v>0</v>
      </c>
      <c r="K55">
        <f t="shared" si="0"/>
        <v>5</v>
      </c>
      <c r="L55" t="str">
        <f>VLOOKUP(B55,'Contestant Points'!$A$2:$J$32,10,FALSE)</f>
        <v>2% of people have chosen this contestant</v>
      </c>
      <c r="M55">
        <f>VLOOKUP(B55,'Contestant Points'!$A$2:$D$32,4,FALSE)</f>
        <v>26</v>
      </c>
      <c r="N55" t="str">
        <f>VLOOKUP(B55,'Contestant Points'!$A$2:$E$32,5,FALSE)</f>
        <v>Marketing Consultant</v>
      </c>
      <c r="O55" t="str">
        <f>VLOOKUP(B55,'Contestant Points'!$A$2:$F$32,6,FALSE)</f>
        <v>5'11"</v>
      </c>
      <c r="P55" t="str">
        <f>VLOOKUP(B55,'Contestant Points'!$A$2:$G$32,7,FALSE)</f>
        <v>African American</v>
      </c>
    </row>
    <row r="56" spans="1:16" x14ac:dyDescent="0.3">
      <c r="A56" t="s">
        <v>114</v>
      </c>
      <c r="B56" t="s">
        <v>29</v>
      </c>
      <c r="C56" t="str">
        <f>VLOOKUP(B56,'Contestant Points'!$A$2:$B$32,2,FALSE)</f>
        <v>Eliminated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Points'!$A$2:$X$32,19,FALSE)</f>
        <v>15</v>
      </c>
      <c r="G56">
        <f>VLOOKUP(B56,'Contestant Points'!$A$2:$T$32,20,FALSE)</f>
        <v>50</v>
      </c>
      <c r="H56">
        <f>VLOOKUP(B56,'Contestant Points'!$A$2:$U$32,21,FALSE)</f>
        <v>50</v>
      </c>
      <c r="I56">
        <f>VLOOKUP(B56,'Contestant Points'!$A$2:$V$32,22,FALSE)</f>
        <v>0</v>
      </c>
      <c r="J56">
        <f>VLOOKUP(B56,'Contestant Points'!$A$2:$W$32,23,FALSE)</f>
        <v>0</v>
      </c>
      <c r="K56">
        <f t="shared" si="0"/>
        <v>205</v>
      </c>
      <c r="L56" t="str">
        <f>VLOOKUP(B56,'Contestant Points'!$A$2:$J$32,10,FALSE)</f>
        <v>2% of people have chosen this contestant</v>
      </c>
      <c r="M56">
        <f>VLOOKUP(B56,'Contestant Points'!$A$2:$D$32,4,FALSE)</f>
        <v>28</v>
      </c>
      <c r="N56" t="str">
        <f>VLOOKUP(B56,'Contestant Points'!$A$2:$E$32,5,FALSE)</f>
        <v>Prosecuting Attorney</v>
      </c>
      <c r="O56" t="str">
        <f>VLOOKUP(B56,'Contestant Points'!$A$2:$F$32,6,FALSE)</f>
        <v>6'3"</v>
      </c>
      <c r="P56" t="str">
        <f>VLOOKUP(B56,'Contestant Points'!$A$2:$G$32,7,FALSE)</f>
        <v>African American</v>
      </c>
    </row>
    <row r="57" spans="1:16" x14ac:dyDescent="0.3">
      <c r="A57" t="s">
        <v>114</v>
      </c>
      <c r="B57" t="s">
        <v>14</v>
      </c>
      <c r="C57" t="str">
        <f>VLOOKUP(B57,'Contestant Points'!$A$2:$B$32,2,FALSE)</f>
        <v>Still In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>VLOOKUP(B57,'Contestant Points'!$A$2:$W$32,23,FALSE)</f>
        <v>90</v>
      </c>
      <c r="K57">
        <f t="shared" si="0"/>
        <v>90</v>
      </c>
      <c r="L57" t="str">
        <f>VLOOKUP(B57,'Contestant Points'!$A$2:$J$32,10,FALSE)</f>
        <v>9% of people have chosen this contestant</v>
      </c>
      <c r="M57">
        <f>VLOOKUP(B57,'Contestant Points'!$A$2:$D$32,4,FALSE)</f>
        <v>31</v>
      </c>
      <c r="N57" t="str">
        <f>VLOOKUP(B57,'Contestant Points'!$A$2:$E$32,5,FALSE)</f>
        <v>Business Owner</v>
      </c>
      <c r="O57" t="str">
        <f>VLOOKUP(B57,'Contestant Points'!$A$2:$F$32,6,FALSE)</f>
        <v>6'3"</v>
      </c>
      <c r="P57" t="str">
        <f>VLOOKUP(B57,'Contestant Points'!$A$2:$G$32,7,FALSE)</f>
        <v>Caucasian</v>
      </c>
    </row>
    <row r="58" spans="1:16" x14ac:dyDescent="0.3">
      <c r="A58" t="s">
        <v>36</v>
      </c>
      <c r="B58" t="s">
        <v>14</v>
      </c>
      <c r="C58" t="str">
        <f>VLOOKUP(B58,'Contestant Points'!$A$2:$B$32,2,FALSE)</f>
        <v>Still In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VLOOKUP(B58,'Contestant Points'!$A$2:$W$32,23,FALSE)</f>
        <v>90</v>
      </c>
      <c r="K58">
        <f t="shared" si="0"/>
        <v>90</v>
      </c>
      <c r="L58" t="str">
        <f>VLOOKUP(B58,'Contestant Points'!$A$2:$J$32,10,FALSE)</f>
        <v>9% of people have chosen this contestant</v>
      </c>
      <c r="M58">
        <f>VLOOKUP(B58,'Contestant Points'!$A$2:$D$32,4,FALSE)</f>
        <v>31</v>
      </c>
      <c r="N58" t="str">
        <f>VLOOKUP(B58,'Contestant Points'!$A$2:$E$32,5,FALSE)</f>
        <v>Business Owner</v>
      </c>
      <c r="O58" t="str">
        <f>VLOOKUP(B58,'Contestant Points'!$A$2:$F$32,6,FALSE)</f>
        <v>6'3"</v>
      </c>
      <c r="P58" t="str">
        <f>VLOOKUP(B58,'Contestant Points'!$A$2:$G$32,7,FALSE)</f>
        <v>Caucasian</v>
      </c>
    </row>
    <row r="59" spans="1:16" x14ac:dyDescent="0.3">
      <c r="A59" t="s">
        <v>45</v>
      </c>
      <c r="B59" t="s">
        <v>6</v>
      </c>
      <c r="C59" t="str">
        <f>VLOOKUP(B59,'Contestant Points'!$A$2:$B$32,2,FALSE)</f>
        <v>Still In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>VLOOKUP(B59,'Contestant Points'!$A$2:$W$32,23,FALSE)</f>
        <v>80</v>
      </c>
      <c r="K59">
        <f t="shared" si="0"/>
        <v>80</v>
      </c>
      <c r="L59" t="str">
        <f>VLOOKUP(B59,'Contestant Points'!$A$2:$J$32,10,FALSE)</f>
        <v>11% of people have chosen this contestant</v>
      </c>
      <c r="M59">
        <f>VLOOKUP(B59,'Contestant Points'!$A$2:$D$32,4,FALSE)</f>
        <v>37</v>
      </c>
      <c r="N59" t="str">
        <f>VLOOKUP(B59,'Contestant Points'!$A$2:$E$32,5,FALSE)</f>
        <v>Chiropractor</v>
      </c>
      <c r="O59" t="str">
        <f>VLOOKUP(B59,'Contestant Points'!$A$2:$F$32,6,FALSE)</f>
        <v>6'2"</v>
      </c>
      <c r="P59" t="str">
        <f>VLOOKUP(B59,'Contestant Points'!$A$2:$G$32,7,FALSE)</f>
        <v>Caucasian</v>
      </c>
    </row>
    <row r="60" spans="1:16" x14ac:dyDescent="0.3">
      <c r="A60" t="s">
        <v>39</v>
      </c>
      <c r="B60" t="s">
        <v>6</v>
      </c>
      <c r="C60" t="str">
        <f>VLOOKUP(B60,'Contestant Points'!$A$2:$B$32,2,FALSE)</f>
        <v>Still In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>VLOOKUP(B60,'Contestant Points'!$A$2:$W$32,23,FALSE)</f>
        <v>80</v>
      </c>
      <c r="K60">
        <f t="shared" si="0"/>
        <v>80</v>
      </c>
      <c r="L60" t="str">
        <f>VLOOKUP(B60,'Contestant Points'!$A$2:$J$32,10,FALSE)</f>
        <v>11% of people have chosen this contestant</v>
      </c>
      <c r="M60">
        <f>VLOOKUP(B60,'Contestant Points'!$A$2:$D$32,4,FALSE)</f>
        <v>37</v>
      </c>
      <c r="N60" t="str">
        <f>VLOOKUP(B60,'Contestant Points'!$A$2:$E$32,5,FALSE)</f>
        <v>Chiropractor</v>
      </c>
      <c r="O60" t="str">
        <f>VLOOKUP(B60,'Contestant Points'!$A$2:$F$32,6,FALSE)</f>
        <v>6'2"</v>
      </c>
      <c r="P60" t="str">
        <f>VLOOKUP(B60,'Contestant Points'!$A$2:$G$32,7,FALSE)</f>
        <v>Caucasian</v>
      </c>
    </row>
    <row r="61" spans="1:16" x14ac:dyDescent="0.3">
      <c r="A61" t="s">
        <v>44</v>
      </c>
      <c r="B61" t="s">
        <v>10</v>
      </c>
      <c r="C61" t="str">
        <f>VLOOKUP(B61,'Contestant Points'!$A$2:$B$32,2,FALSE)</f>
        <v>Still In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>VLOOKUP(B61,'Contestant Points'!$A$2:$W$32,23,FALSE)</f>
        <v>75</v>
      </c>
      <c r="K61">
        <f t="shared" si="0"/>
        <v>75</v>
      </c>
      <c r="L61" t="str">
        <f>VLOOKUP(B61,'Contestant Points'!$A$2:$J$32,10,FALSE)</f>
        <v>7% of people have chosen this contestant</v>
      </c>
      <c r="M61">
        <f>VLOOKUP(B61,'Contestant Points'!$A$2:$D$32,4,FALSE)</f>
        <v>29</v>
      </c>
      <c r="N61" t="str">
        <f>VLOOKUP(B61,'Contestant Points'!$A$2:$E$32,5,FALSE)</f>
        <v>Personal Trainer</v>
      </c>
      <c r="O61" t="str">
        <f>VLOOKUP(B61,'Contestant Points'!$A$2:$F$32,6,FALSE)</f>
        <v>6'2"</v>
      </c>
      <c r="P61" t="str">
        <f>VLOOKUP(B61,'Contestant Points'!$A$2:$G$32,7,FALSE)</f>
        <v>African American</v>
      </c>
    </row>
    <row r="62" spans="1:16" x14ac:dyDescent="0.3">
      <c r="A62" t="s">
        <v>35</v>
      </c>
      <c r="B62" t="s">
        <v>6</v>
      </c>
      <c r="C62" t="str">
        <f>VLOOKUP(B62,'Contestant Points'!$A$2:$B$32,2,FALSE)</f>
        <v>Still In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>VLOOKUP(B62,'Contestant Points'!$A$2:$W$32,23,FALSE)</f>
        <v>80</v>
      </c>
      <c r="K62">
        <f t="shared" si="0"/>
        <v>80</v>
      </c>
      <c r="L62" t="str">
        <f>VLOOKUP(B62,'Contestant Points'!$A$2:$J$32,10,FALSE)</f>
        <v>11% of people have chosen this contestant</v>
      </c>
      <c r="M62">
        <f>VLOOKUP(B62,'Contestant Points'!$A$2:$D$32,4,FALSE)</f>
        <v>37</v>
      </c>
      <c r="N62" t="str">
        <f>VLOOKUP(B62,'Contestant Points'!$A$2:$E$32,5,FALSE)</f>
        <v>Chiropractor</v>
      </c>
      <c r="O62" t="str">
        <f>VLOOKUP(B62,'Contestant Points'!$A$2:$F$32,6,FALSE)</f>
        <v>6'2"</v>
      </c>
      <c r="P62" t="str">
        <f>VLOOKUP(B62,'Contestant Points'!$A$2:$G$32,7,FALSE)</f>
        <v>Caucasian</v>
      </c>
    </row>
    <row r="63" spans="1:16" x14ac:dyDescent="0.3">
      <c r="A63" t="s">
        <v>41</v>
      </c>
      <c r="B63" t="s">
        <v>14</v>
      </c>
      <c r="C63" t="str">
        <f>VLOOKUP(B63,'Contestant Points'!$A$2:$B$32,2,FALSE)</f>
        <v>Still In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>VLOOKUP(B63,'Contestant Points'!$A$2:$W$32,23,FALSE)</f>
        <v>90</v>
      </c>
      <c r="K63">
        <f t="shared" si="0"/>
        <v>90</v>
      </c>
      <c r="L63" t="str">
        <f>VLOOKUP(B63,'Contestant Points'!$A$2:$J$32,10,FALSE)</f>
        <v>9% of people have chosen this contestant</v>
      </c>
      <c r="M63">
        <f>VLOOKUP(B63,'Contestant Points'!$A$2:$D$32,4,FALSE)</f>
        <v>31</v>
      </c>
      <c r="N63" t="str">
        <f>VLOOKUP(B63,'Contestant Points'!$A$2:$E$32,5,FALSE)</f>
        <v>Business Owner</v>
      </c>
      <c r="O63" t="str">
        <f>VLOOKUP(B63,'Contestant Points'!$A$2:$F$32,6,FALSE)</f>
        <v>6'3"</v>
      </c>
      <c r="P63" t="str">
        <f>VLOOKUP(B63,'Contestant Points'!$A$2:$G$32,7,FALSE)</f>
        <v>Caucasian</v>
      </c>
    </row>
    <row r="64" spans="1:16" x14ac:dyDescent="0.3">
      <c r="A64" t="s">
        <v>30</v>
      </c>
      <c r="B64" t="s">
        <v>14</v>
      </c>
      <c r="C64" t="str">
        <f>VLOOKUP(B64,'Contestant Points'!$A$2:$B$32,2,FALSE)</f>
        <v>Still In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>VLOOKUP(B64,'Contestant Points'!$A$2:$W$32,23,FALSE)</f>
        <v>90</v>
      </c>
      <c r="K64">
        <f t="shared" si="0"/>
        <v>90</v>
      </c>
      <c r="L64" t="str">
        <f>VLOOKUP(B64,'Contestant Points'!$A$2:$J$32,10,FALSE)</f>
        <v>9% of people have chosen this contestant</v>
      </c>
      <c r="M64">
        <f>VLOOKUP(B64,'Contestant Points'!$A$2:$D$32,4,FALSE)</f>
        <v>31</v>
      </c>
      <c r="N64" t="str">
        <f>VLOOKUP(B64,'Contestant Points'!$A$2:$E$32,5,FALSE)</f>
        <v>Business Owner</v>
      </c>
      <c r="O64" t="str">
        <f>VLOOKUP(B64,'Contestant Points'!$A$2:$F$32,6,FALSE)</f>
        <v>6'3"</v>
      </c>
      <c r="P64" t="str">
        <f>VLOOKUP(B64,'Contestant Points'!$A$2:$G$32,7,FALSE)</f>
        <v>Caucasian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2017-07-11T13:29:03Z</dcterms:modified>
</cp:coreProperties>
</file>