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chang\Documents\GitHub\Personal-Dashboards\2017 Bachelorette Fantasy\"/>
    </mc:Choice>
  </mc:AlternateContent>
  <bookViews>
    <workbookView xWindow="0" yWindow="0" windowWidth="23040" windowHeight="9192" activeTab="1"/>
  </bookViews>
  <sheets>
    <sheet name="Contestant Points" sheetId="4" r:id="rId1"/>
    <sheet name="BC League" sheetId="1" r:id="rId2"/>
    <sheet name="OJ League" sheetId="2" r:id="rId3"/>
    <sheet name="edX League" sheetId="3" r:id="rId4"/>
  </sheets>
  <definedNames>
    <definedName name="_xlnm._FilterDatabase" localSheetId="0" hidden="1">'Contestant Points'!$A$1:$R$32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2" i="3"/>
  <c r="J2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D2" i="1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E5" i="3" l="1"/>
  <c r="E6" i="3"/>
  <c r="E10" i="3"/>
  <c r="E12" i="3"/>
  <c r="E13" i="3"/>
  <c r="E14" i="3"/>
  <c r="E17" i="3"/>
  <c r="E18" i="3"/>
  <c r="E21" i="3"/>
  <c r="E22" i="3"/>
  <c r="E25" i="3"/>
  <c r="E26" i="3"/>
  <c r="E29" i="3"/>
  <c r="E30" i="3"/>
  <c r="E33" i="3"/>
  <c r="E34" i="3"/>
  <c r="E37" i="3"/>
  <c r="E38" i="3"/>
  <c r="E41" i="3"/>
  <c r="E42" i="3"/>
  <c r="E45" i="3"/>
  <c r="E46" i="3"/>
  <c r="E49" i="3"/>
  <c r="E50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I2" i="3"/>
  <c r="H2" i="3"/>
  <c r="G2" i="3"/>
  <c r="E3" i="1"/>
  <c r="E4" i="1"/>
  <c r="E5" i="1"/>
  <c r="E6" i="1"/>
  <c r="E7" i="1"/>
  <c r="E8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5" i="1"/>
  <c r="E46" i="1"/>
  <c r="E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I2" i="1"/>
  <c r="H2" i="1"/>
  <c r="G2" i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2" i="4"/>
  <c r="E3" i="3"/>
  <c r="E4" i="3"/>
  <c r="E7" i="3"/>
  <c r="E8" i="3"/>
  <c r="E9" i="3"/>
  <c r="E11" i="3"/>
  <c r="E15" i="3"/>
  <c r="E16" i="3"/>
  <c r="E19" i="3"/>
  <c r="E20" i="3"/>
  <c r="E23" i="3"/>
  <c r="E24" i="3"/>
  <c r="E27" i="3"/>
  <c r="E28" i="3"/>
  <c r="E31" i="3"/>
  <c r="E32" i="3"/>
  <c r="E35" i="3"/>
  <c r="E36" i="3"/>
  <c r="E39" i="3"/>
  <c r="E40" i="3"/>
  <c r="E43" i="3"/>
  <c r="E44" i="3"/>
  <c r="E47" i="3"/>
  <c r="E48" i="3"/>
  <c r="E51" i="3"/>
  <c r="E2" i="2"/>
  <c r="E9" i="1"/>
  <c r="E12" i="1"/>
  <c r="E28" i="1"/>
  <c r="E29" i="1"/>
  <c r="E44" i="1"/>
  <c r="M2" i="4" l="1"/>
  <c r="O3" i="4" l="1"/>
  <c r="P3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2" i="4"/>
  <c r="P2" i="4" s="1"/>
  <c r="I3" i="4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2" i="4"/>
  <c r="J2" i="4" s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<sst xmlns="http://schemas.openxmlformats.org/spreadsheetml/2006/main" count="449" uniqueCount="115">
  <si>
    <t>Team</t>
  </si>
  <si>
    <t>Contestant</t>
  </si>
  <si>
    <t>Rudder</t>
  </si>
  <si>
    <t>Diggy</t>
  </si>
  <si>
    <t>Jack Stone</t>
  </si>
  <si>
    <t>Jedidiah</t>
  </si>
  <si>
    <t>Mohit</t>
  </si>
  <si>
    <t>Bryan</t>
  </si>
  <si>
    <t>Kayla</t>
  </si>
  <si>
    <t>Anthony</t>
  </si>
  <si>
    <t>Will</t>
  </si>
  <si>
    <t>Eric</t>
  </si>
  <si>
    <t>DeMario</t>
  </si>
  <si>
    <t>Riley</t>
  </si>
  <si>
    <t>Alex</t>
  </si>
  <si>
    <t>Peter</t>
  </si>
  <si>
    <t>Kenny</t>
  </si>
  <si>
    <t>Carly</t>
  </si>
  <si>
    <t>Blake K</t>
  </si>
  <si>
    <t>Matt</t>
  </si>
  <si>
    <t>Rebecca</t>
  </si>
  <si>
    <t>Michael</t>
  </si>
  <si>
    <t>Maggie</t>
  </si>
  <si>
    <t>Dean</t>
  </si>
  <si>
    <t>Olivia</t>
  </si>
  <si>
    <t>Jamey</t>
  </si>
  <si>
    <t>Lee</t>
  </si>
  <si>
    <t>Alicia</t>
  </si>
  <si>
    <t>Kyle</t>
  </si>
  <si>
    <t>Jenn</t>
  </si>
  <si>
    <t>Josiah</t>
  </si>
  <si>
    <t>OJ</t>
  </si>
  <si>
    <t>Joe</t>
  </si>
  <si>
    <t>Rob</t>
  </si>
  <si>
    <t>Total Points</t>
  </si>
  <si>
    <t>Kristina Lopes</t>
  </si>
  <si>
    <t>Jess Audeh</t>
  </si>
  <si>
    <t>Christine McEachern</t>
  </si>
  <si>
    <t>Adam</t>
  </si>
  <si>
    <t>Maddie Stephens</t>
  </si>
  <si>
    <t>Allyson Pyers</t>
  </si>
  <si>
    <t>Fred</t>
  </si>
  <si>
    <t>Mekah Allen</t>
  </si>
  <si>
    <t>Bryce</t>
  </si>
  <si>
    <t>Cara Mann</t>
  </si>
  <si>
    <t>Eden Pirog</t>
  </si>
  <si>
    <t>Hannah Milnes</t>
  </si>
  <si>
    <t>Status</t>
  </si>
  <si>
    <t>Week 1</t>
  </si>
  <si>
    <t>Blake E</t>
  </si>
  <si>
    <t>Brady</t>
  </si>
  <si>
    <t>Grant</t>
  </si>
  <si>
    <t>Iggy</t>
  </si>
  <si>
    <t>Jonathan</t>
  </si>
  <si>
    <t>Lucas</t>
  </si>
  <si>
    <t>Milton</t>
  </si>
  <si>
    <t>Eliminated</t>
  </si>
  <si>
    <t>Still In</t>
  </si>
  <si>
    <t>BC League Contestant Distribution</t>
  </si>
  <si>
    <t>OJ League Contestant Distribution</t>
  </si>
  <si>
    <t>edX League Contestant Distribution</t>
  </si>
  <si>
    <t>BC %</t>
  </si>
  <si>
    <t>OJ %</t>
  </si>
  <si>
    <t>edX %</t>
  </si>
  <si>
    <t>BC % Chosen</t>
  </si>
  <si>
    <t>OJ % Chosen</t>
  </si>
  <si>
    <t>edX % Chosen</t>
  </si>
  <si>
    <t>Week Eliminated</t>
  </si>
  <si>
    <t>% Owned</t>
  </si>
  <si>
    <t>Age</t>
  </si>
  <si>
    <t>Occupation</t>
  </si>
  <si>
    <t>Height</t>
  </si>
  <si>
    <t>Real Estate Agent</t>
  </si>
  <si>
    <t>6'2"</t>
  </si>
  <si>
    <t>Information Systems Supervisor</t>
  </si>
  <si>
    <t>Education Software Manager</t>
  </si>
  <si>
    <t>6'3"</t>
  </si>
  <si>
    <t>6'5"</t>
  </si>
  <si>
    <t>6'4"</t>
  </si>
  <si>
    <t>Aspiring Drummer</t>
  </si>
  <si>
    <t>6'</t>
  </si>
  <si>
    <t>Marine Veteran</t>
  </si>
  <si>
    <t>Male Model</t>
  </si>
  <si>
    <t>Chiropractor</t>
  </si>
  <si>
    <t>Firefighter</t>
  </si>
  <si>
    <t>Startup Recruiter</t>
  </si>
  <si>
    <t>Executive Recruiter</t>
  </si>
  <si>
    <t>Senior Inventory Analyst</t>
  </si>
  <si>
    <t>5'11"</t>
  </si>
  <si>
    <t>Personal Trainer</t>
  </si>
  <si>
    <t>Executive Assistant</t>
  </si>
  <si>
    <t>Emergency Medicine Physician</t>
  </si>
  <si>
    <t>Consulting Firm CEO</t>
  </si>
  <si>
    <t>Attorney</t>
  </si>
  <si>
    <t>Sales Account Executive</t>
  </si>
  <si>
    <t>5'9"</t>
  </si>
  <si>
    <t>ER Physician</t>
  </si>
  <si>
    <t>5'10"</t>
  </si>
  <si>
    <t>Tickle Monster</t>
  </si>
  <si>
    <t>Prosecuting Attorney</t>
  </si>
  <si>
    <t>Professional Wrestler</t>
  </si>
  <si>
    <t>Marketing Consultant</t>
  </si>
  <si>
    <t>Singer/Songwriter</t>
  </si>
  <si>
    <t>Whaboom</t>
  </si>
  <si>
    <t>Construction Sales Rep</t>
  </si>
  <si>
    <t>Former Professional Basketball Player</t>
  </si>
  <si>
    <t>Hotel Recreation Supervisor</t>
  </si>
  <si>
    <t>Product Manager</t>
  </si>
  <si>
    <t>Business Owner</t>
  </si>
  <si>
    <t>Law Student</t>
  </si>
  <si>
    <t>Sales Manager</t>
  </si>
  <si>
    <t>Race</t>
  </si>
  <si>
    <t>Caucasian</t>
  </si>
  <si>
    <t>African American</t>
  </si>
  <si>
    <t>Asian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</si>
</sst>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J18" sqref="J18"/>
    </sheetView>
  </sheetViews>
  <sheetFormatPr defaultRowHeight="14.4" x14ac:dyDescent="0.3"/>
  <cols>
    <col min="1" max="1" width="10" bestFit="1" customWidth="1"/>
    <col min="2" max="2" width="9.5546875" bestFit="1" customWidth="1"/>
    <col min="3" max="7" width="9.5546875" customWidth="1"/>
    <col min="8" max="8" width="30.109375" bestFit="1" customWidth="1"/>
    <col min="9" max="9" width="5.109375" bestFit="1" customWidth="1"/>
    <col min="10" max="10" width="36.44140625" bestFit="1" customWidth="1"/>
    <col min="11" max="11" width="29.88671875" bestFit="1" customWidth="1"/>
    <col min="12" max="12" width="4.88671875" bestFit="1" customWidth="1"/>
    <col min="13" max="13" width="35.44140625" bestFit="1" customWidth="1"/>
    <col min="14" max="14" width="31.109375" bestFit="1" customWidth="1"/>
    <col min="15" max="15" width="6.109375" bestFit="1" customWidth="1"/>
    <col min="16" max="16" width="36.44140625" bestFit="1" customWidth="1"/>
    <col min="18" max="18" width="10.88671875" bestFit="1" customWidth="1"/>
  </cols>
  <sheetData>
    <row r="1" spans="1:18" x14ac:dyDescent="0.3">
      <c r="A1" s="1" t="s">
        <v>1</v>
      </c>
      <c r="B1" s="1" t="s">
        <v>47</v>
      </c>
      <c r="C1" s="1" t="s">
        <v>67</v>
      </c>
      <c r="D1" s="1" t="s">
        <v>69</v>
      </c>
      <c r="E1" s="1" t="s">
        <v>70</v>
      </c>
      <c r="F1" s="1" t="s">
        <v>71</v>
      </c>
      <c r="G1" s="1" t="s">
        <v>111</v>
      </c>
      <c r="H1" s="1" t="s">
        <v>58</v>
      </c>
      <c r="I1" s="1" t="s">
        <v>61</v>
      </c>
      <c r="J1" s="1" t="s">
        <v>64</v>
      </c>
      <c r="K1" s="1" t="s">
        <v>59</v>
      </c>
      <c r="L1" s="1" t="s">
        <v>62</v>
      </c>
      <c r="M1" s="1" t="s">
        <v>65</v>
      </c>
      <c r="N1" s="1" t="s">
        <v>60</v>
      </c>
      <c r="O1" s="1" t="s">
        <v>63</v>
      </c>
      <c r="P1" s="1" t="s">
        <v>66</v>
      </c>
      <c r="Q1" s="1" t="s">
        <v>48</v>
      </c>
      <c r="R1" s="1" t="s">
        <v>34</v>
      </c>
    </row>
    <row r="2" spans="1:18" x14ac:dyDescent="0.3">
      <c r="A2" t="s">
        <v>38</v>
      </c>
      <c r="B2" t="s">
        <v>57</v>
      </c>
      <c r="C2" t="s">
        <v>57</v>
      </c>
      <c r="D2">
        <v>27</v>
      </c>
      <c r="E2" t="s">
        <v>72</v>
      </c>
      <c r="F2" t="s">
        <v>73</v>
      </c>
      <c r="G2" t="s">
        <v>112</v>
      </c>
      <c r="H2">
        <v>0</v>
      </c>
      <c r="I2" s="2">
        <f>H2/SUM($H$2:$H$32)</f>
        <v>0</v>
      </c>
      <c r="J2" s="2" t="str">
        <f>CONCATENATE(ROUND(I2*100,0),"% of people have chosen this contestant")</f>
        <v>0% of people have chosen this contestant</v>
      </c>
      <c r="M2" s="2" t="str">
        <f>CONCATENATE(ROUND(L2*100,0),"% of people have chosen this contestant")</f>
        <v>0% of people have chosen this contestant</v>
      </c>
      <c r="N2">
        <v>1</v>
      </c>
      <c r="O2" s="2">
        <f>N2/SUM($N$2:$N$32)</f>
        <v>0.02</v>
      </c>
      <c r="P2" s="2" t="str">
        <f>CONCATENATE(ROUND(O2*100,0),"% of people have chosen this contestant")</f>
        <v>2% of people have chosen this contestant</v>
      </c>
      <c r="Q2">
        <v>25</v>
      </c>
      <c r="R2">
        <f>SUM(Q2)</f>
        <v>25</v>
      </c>
    </row>
    <row r="3" spans="1:18" x14ac:dyDescent="0.3">
      <c r="A3" t="s">
        <v>14</v>
      </c>
      <c r="B3" t="s">
        <v>57</v>
      </c>
      <c r="C3" t="s">
        <v>57</v>
      </c>
      <c r="D3">
        <v>28</v>
      </c>
      <c r="E3" t="s">
        <v>74</v>
      </c>
      <c r="F3" t="s">
        <v>73</v>
      </c>
      <c r="G3" t="s">
        <v>112</v>
      </c>
      <c r="H3">
        <v>1</v>
      </c>
      <c r="I3" s="2">
        <f t="shared" ref="I3:I32" si="0">H3/SUM($H$2:$H$32)</f>
        <v>2.2222222222222223E-2</v>
      </c>
      <c r="J3" s="2" t="str">
        <f t="shared" ref="J3:J32" si="1">CONCATENATE(ROUND(I3*100,0),"% of people have chosen this contestant")</f>
        <v>2% of people have chosen this contestant</v>
      </c>
      <c r="N3">
        <v>1</v>
      </c>
      <c r="O3" s="2">
        <f t="shared" ref="O3:O32" si="2">N3/SUM($N$2:$N$32)</f>
        <v>0.02</v>
      </c>
      <c r="P3" s="2" t="str">
        <f t="shared" ref="P3:P32" si="3">CONCATENATE(ROUND(O3*100,0),"% of people have chosen this contestant")</f>
        <v>2% of people have chosen this contestant</v>
      </c>
      <c r="Q3">
        <v>35</v>
      </c>
      <c r="R3">
        <f t="shared" ref="R3:R32" si="4">SUM(Q3)</f>
        <v>35</v>
      </c>
    </row>
    <row r="4" spans="1:18" x14ac:dyDescent="0.3">
      <c r="A4" t="s">
        <v>9</v>
      </c>
      <c r="B4" t="s">
        <v>57</v>
      </c>
      <c r="C4" t="s">
        <v>57</v>
      </c>
      <c r="D4">
        <v>26</v>
      </c>
      <c r="E4" t="s">
        <v>75</v>
      </c>
      <c r="F4" t="s">
        <v>76</v>
      </c>
      <c r="G4" t="s">
        <v>113</v>
      </c>
      <c r="H4">
        <v>3</v>
      </c>
      <c r="I4" s="2">
        <f t="shared" si="0"/>
        <v>6.6666666666666666E-2</v>
      </c>
      <c r="J4" s="2" t="str">
        <f t="shared" si="1"/>
        <v>7% of people have chosen this contestant</v>
      </c>
      <c r="N4">
        <v>2</v>
      </c>
      <c r="O4" s="2">
        <f t="shared" si="2"/>
        <v>0.04</v>
      </c>
      <c r="P4" s="2" t="str">
        <f t="shared" si="3"/>
        <v>4% of people have chosen this contestant</v>
      </c>
      <c r="Q4">
        <v>25</v>
      </c>
      <c r="R4">
        <f t="shared" si="4"/>
        <v>25</v>
      </c>
    </row>
    <row r="5" spans="1:18" x14ac:dyDescent="0.3">
      <c r="A5" t="s">
        <v>49</v>
      </c>
      <c r="B5" t="s">
        <v>57</v>
      </c>
      <c r="C5" t="s">
        <v>57</v>
      </c>
      <c r="D5">
        <v>31</v>
      </c>
      <c r="E5" t="s">
        <v>79</v>
      </c>
      <c r="F5" t="s">
        <v>80</v>
      </c>
      <c r="G5" t="s">
        <v>112</v>
      </c>
      <c r="H5">
        <v>0</v>
      </c>
      <c r="I5" s="2">
        <f t="shared" si="0"/>
        <v>0</v>
      </c>
      <c r="J5" s="2" t="str">
        <f t="shared" si="1"/>
        <v>0% of people have chosen this contestant</v>
      </c>
      <c r="N5">
        <v>0</v>
      </c>
      <c r="O5" s="2">
        <f t="shared" si="2"/>
        <v>0</v>
      </c>
      <c r="P5" s="2" t="str">
        <f t="shared" si="3"/>
        <v>0% of people have chosen this contestant</v>
      </c>
      <c r="Q5">
        <v>45</v>
      </c>
      <c r="R5">
        <f t="shared" si="4"/>
        <v>45</v>
      </c>
    </row>
    <row r="6" spans="1:18" x14ac:dyDescent="0.3">
      <c r="A6" t="s">
        <v>18</v>
      </c>
      <c r="B6" t="s">
        <v>56</v>
      </c>
      <c r="C6" t="s">
        <v>48</v>
      </c>
      <c r="D6">
        <v>29</v>
      </c>
      <c r="E6" t="s">
        <v>81</v>
      </c>
      <c r="F6" t="s">
        <v>80</v>
      </c>
      <c r="G6" t="s">
        <v>114</v>
      </c>
      <c r="H6">
        <v>2</v>
      </c>
      <c r="I6" s="2">
        <f t="shared" si="0"/>
        <v>4.4444444444444446E-2</v>
      </c>
      <c r="J6" s="2" t="str">
        <f t="shared" si="1"/>
        <v>4% of people have chosen this contestant</v>
      </c>
      <c r="N6">
        <v>6</v>
      </c>
      <c r="O6" s="2">
        <f t="shared" si="2"/>
        <v>0.12</v>
      </c>
      <c r="P6" s="2" t="str">
        <f t="shared" si="3"/>
        <v>12% of people have chosen this contestant</v>
      </c>
      <c r="Q6">
        <v>0</v>
      </c>
      <c r="R6">
        <f t="shared" si="4"/>
        <v>0</v>
      </c>
    </row>
    <row r="7" spans="1:18" x14ac:dyDescent="0.3">
      <c r="A7" t="s">
        <v>50</v>
      </c>
      <c r="B7" t="s">
        <v>57</v>
      </c>
      <c r="C7" t="s">
        <v>57</v>
      </c>
      <c r="D7">
        <v>29</v>
      </c>
      <c r="E7" t="s">
        <v>82</v>
      </c>
      <c r="F7" t="s">
        <v>73</v>
      </c>
      <c r="G7" t="s">
        <v>112</v>
      </c>
      <c r="H7">
        <v>0</v>
      </c>
      <c r="I7" s="2">
        <f t="shared" si="0"/>
        <v>0</v>
      </c>
      <c r="J7" s="2" t="str">
        <f t="shared" si="1"/>
        <v>0% of people have chosen this contestant</v>
      </c>
      <c r="N7">
        <v>0</v>
      </c>
      <c r="O7" s="2">
        <f t="shared" si="2"/>
        <v>0</v>
      </c>
      <c r="P7" s="2" t="str">
        <f t="shared" si="3"/>
        <v>0% of people have chosen this contestant</v>
      </c>
      <c r="Q7">
        <v>25</v>
      </c>
      <c r="R7">
        <f t="shared" si="4"/>
        <v>25</v>
      </c>
    </row>
    <row r="8" spans="1:18" x14ac:dyDescent="0.3">
      <c r="A8" t="s">
        <v>7</v>
      </c>
      <c r="B8" t="s">
        <v>57</v>
      </c>
      <c r="C8" t="s">
        <v>57</v>
      </c>
      <c r="D8">
        <v>37</v>
      </c>
      <c r="E8" t="s">
        <v>83</v>
      </c>
      <c r="F8" t="s">
        <v>73</v>
      </c>
      <c r="G8" t="s">
        <v>112</v>
      </c>
      <c r="H8">
        <v>5</v>
      </c>
      <c r="I8" s="2">
        <f t="shared" si="0"/>
        <v>0.1111111111111111</v>
      </c>
      <c r="J8" s="2" t="str">
        <f t="shared" si="1"/>
        <v>11% of people have chosen this contestant</v>
      </c>
      <c r="N8">
        <v>4</v>
      </c>
      <c r="O8" s="2">
        <f t="shared" si="2"/>
        <v>0.08</v>
      </c>
      <c r="P8" s="2" t="str">
        <f t="shared" si="3"/>
        <v>8% of people have chosen this contestant</v>
      </c>
      <c r="Q8">
        <v>50</v>
      </c>
      <c r="R8">
        <f t="shared" si="4"/>
        <v>50</v>
      </c>
    </row>
    <row r="9" spans="1:18" x14ac:dyDescent="0.3">
      <c r="A9" t="s">
        <v>43</v>
      </c>
      <c r="B9" t="s">
        <v>57</v>
      </c>
      <c r="C9" t="s">
        <v>57</v>
      </c>
      <c r="D9">
        <v>30</v>
      </c>
      <c r="E9" t="s">
        <v>84</v>
      </c>
      <c r="F9" t="s">
        <v>73</v>
      </c>
      <c r="G9" t="s">
        <v>112</v>
      </c>
      <c r="H9">
        <v>0</v>
      </c>
      <c r="I9" s="2">
        <f t="shared" si="0"/>
        <v>0</v>
      </c>
      <c r="J9" s="2" t="str">
        <f t="shared" si="1"/>
        <v>0% of people have chosen this contestant</v>
      </c>
      <c r="N9">
        <v>1</v>
      </c>
      <c r="O9" s="2">
        <f t="shared" si="2"/>
        <v>0.02</v>
      </c>
      <c r="P9" s="2" t="str">
        <f t="shared" si="3"/>
        <v>2% of people have chosen this contestant</v>
      </c>
      <c r="Q9">
        <v>30</v>
      </c>
      <c r="R9">
        <f t="shared" si="4"/>
        <v>30</v>
      </c>
    </row>
    <row r="10" spans="1:18" x14ac:dyDescent="0.3">
      <c r="A10" t="s">
        <v>23</v>
      </c>
      <c r="B10" t="s">
        <v>57</v>
      </c>
      <c r="C10" t="s">
        <v>57</v>
      </c>
      <c r="D10">
        <v>26</v>
      </c>
      <c r="E10" t="s">
        <v>85</v>
      </c>
      <c r="F10" t="s">
        <v>73</v>
      </c>
      <c r="G10" t="s">
        <v>112</v>
      </c>
      <c r="H10">
        <v>1</v>
      </c>
      <c r="I10" s="2">
        <f t="shared" si="0"/>
        <v>2.2222222222222223E-2</v>
      </c>
      <c r="J10" s="2" t="str">
        <f t="shared" si="1"/>
        <v>2% of people have chosen this contestant</v>
      </c>
      <c r="N10">
        <v>2</v>
      </c>
      <c r="O10" s="2">
        <f t="shared" si="2"/>
        <v>0.04</v>
      </c>
      <c r="P10" s="2" t="str">
        <f t="shared" si="3"/>
        <v>4% of people have chosen this contestant</v>
      </c>
      <c r="Q10">
        <v>30</v>
      </c>
      <c r="R10">
        <f t="shared" si="4"/>
        <v>30</v>
      </c>
    </row>
    <row r="11" spans="1:18" x14ac:dyDescent="0.3">
      <c r="A11" t="s">
        <v>12</v>
      </c>
      <c r="B11" t="s">
        <v>57</v>
      </c>
      <c r="C11" t="s">
        <v>57</v>
      </c>
      <c r="D11">
        <v>30</v>
      </c>
      <c r="E11" t="s">
        <v>86</v>
      </c>
      <c r="F11" t="s">
        <v>78</v>
      </c>
      <c r="G11" t="s">
        <v>113</v>
      </c>
      <c r="H11">
        <v>5</v>
      </c>
      <c r="I11" s="2">
        <f t="shared" si="0"/>
        <v>0.1111111111111111</v>
      </c>
      <c r="J11" s="2" t="str">
        <f t="shared" si="1"/>
        <v>11% of people have chosen this contestant</v>
      </c>
      <c r="N11">
        <v>7</v>
      </c>
      <c r="O11" s="2">
        <f t="shared" si="2"/>
        <v>0.14000000000000001</v>
      </c>
      <c r="P11" s="2" t="str">
        <f t="shared" si="3"/>
        <v>14% of people have chosen this contestant</v>
      </c>
      <c r="Q11">
        <v>35</v>
      </c>
      <c r="R11">
        <f t="shared" si="4"/>
        <v>35</v>
      </c>
    </row>
    <row r="12" spans="1:18" x14ac:dyDescent="0.3">
      <c r="A12" t="s">
        <v>3</v>
      </c>
      <c r="B12" t="s">
        <v>57</v>
      </c>
      <c r="C12" t="s">
        <v>57</v>
      </c>
      <c r="D12">
        <v>31</v>
      </c>
      <c r="E12" t="s">
        <v>87</v>
      </c>
      <c r="F12" t="s">
        <v>88</v>
      </c>
      <c r="G12" t="s">
        <v>113</v>
      </c>
      <c r="H12">
        <v>6</v>
      </c>
      <c r="I12" s="2">
        <f t="shared" si="0"/>
        <v>0.13333333333333333</v>
      </c>
      <c r="J12" s="2" t="str">
        <f t="shared" si="1"/>
        <v>13% of people have chosen this contestant</v>
      </c>
      <c r="N12">
        <v>2</v>
      </c>
      <c r="O12" s="2">
        <f t="shared" si="2"/>
        <v>0.04</v>
      </c>
      <c r="P12" s="2" t="str">
        <f t="shared" si="3"/>
        <v>4% of people have chosen this contestant</v>
      </c>
      <c r="Q12">
        <v>30</v>
      </c>
      <c r="R12">
        <f t="shared" si="4"/>
        <v>30</v>
      </c>
    </row>
    <row r="13" spans="1:18" x14ac:dyDescent="0.3">
      <c r="A13" t="s">
        <v>11</v>
      </c>
      <c r="B13" t="s">
        <v>57</v>
      </c>
      <c r="C13" t="s">
        <v>57</v>
      </c>
      <c r="D13">
        <v>29</v>
      </c>
      <c r="E13" t="s">
        <v>89</v>
      </c>
      <c r="F13" t="s">
        <v>73</v>
      </c>
      <c r="G13" t="s">
        <v>113</v>
      </c>
      <c r="H13">
        <v>3</v>
      </c>
      <c r="I13" s="2">
        <f t="shared" si="0"/>
        <v>6.6666666666666666E-2</v>
      </c>
      <c r="J13" s="2" t="str">
        <f t="shared" si="1"/>
        <v>7% of people have chosen this contestant</v>
      </c>
      <c r="N13">
        <v>2</v>
      </c>
      <c r="O13" s="2">
        <f t="shared" si="2"/>
        <v>0.04</v>
      </c>
      <c r="P13" s="2" t="str">
        <f t="shared" si="3"/>
        <v>4% of people have chosen this contestant</v>
      </c>
      <c r="Q13">
        <v>30</v>
      </c>
      <c r="R13">
        <f t="shared" si="4"/>
        <v>30</v>
      </c>
    </row>
    <row r="14" spans="1:18" x14ac:dyDescent="0.3">
      <c r="A14" t="s">
        <v>41</v>
      </c>
      <c r="B14" t="s">
        <v>57</v>
      </c>
      <c r="C14" t="s">
        <v>57</v>
      </c>
      <c r="D14">
        <v>27</v>
      </c>
      <c r="E14" t="s">
        <v>90</v>
      </c>
      <c r="F14" t="s">
        <v>80</v>
      </c>
      <c r="G14" t="s">
        <v>113</v>
      </c>
      <c r="H14">
        <v>0</v>
      </c>
      <c r="I14" s="2">
        <f t="shared" si="0"/>
        <v>0</v>
      </c>
      <c r="J14" s="2" t="str">
        <f t="shared" si="1"/>
        <v>0% of people have chosen this contestant</v>
      </c>
      <c r="N14">
        <v>1</v>
      </c>
      <c r="O14" s="2">
        <f t="shared" si="2"/>
        <v>0.02</v>
      </c>
      <c r="P14" s="2" t="str">
        <f t="shared" si="3"/>
        <v>2% of people have chosen this contestant</v>
      </c>
      <c r="Q14">
        <v>25</v>
      </c>
      <c r="R14">
        <f t="shared" si="4"/>
        <v>25</v>
      </c>
    </row>
    <row r="15" spans="1:18" x14ac:dyDescent="0.3">
      <c r="A15" t="s">
        <v>51</v>
      </c>
      <c r="B15" t="s">
        <v>56</v>
      </c>
      <c r="C15" t="s">
        <v>48</v>
      </c>
      <c r="D15">
        <v>29</v>
      </c>
      <c r="E15" t="s">
        <v>91</v>
      </c>
      <c r="F15" t="s">
        <v>88</v>
      </c>
      <c r="G15" t="s">
        <v>112</v>
      </c>
      <c r="H15">
        <v>0</v>
      </c>
      <c r="I15" s="2">
        <f t="shared" si="0"/>
        <v>0</v>
      </c>
      <c r="J15" s="2" t="str">
        <f t="shared" si="1"/>
        <v>0% of people have chosen this contestant</v>
      </c>
      <c r="N15">
        <v>0</v>
      </c>
      <c r="O15" s="2">
        <f t="shared" si="2"/>
        <v>0</v>
      </c>
      <c r="P15" s="2" t="str">
        <f t="shared" si="3"/>
        <v>0% of people have chosen this contestant</v>
      </c>
      <c r="Q15">
        <v>0</v>
      </c>
      <c r="R15">
        <f t="shared" si="4"/>
        <v>0</v>
      </c>
    </row>
    <row r="16" spans="1:18" x14ac:dyDescent="0.3">
      <c r="A16" t="s">
        <v>52</v>
      </c>
      <c r="B16" t="s">
        <v>57</v>
      </c>
      <c r="C16" t="s">
        <v>57</v>
      </c>
      <c r="D16">
        <v>30</v>
      </c>
      <c r="E16" t="s">
        <v>92</v>
      </c>
      <c r="F16" t="s">
        <v>88</v>
      </c>
      <c r="G16" t="s">
        <v>112</v>
      </c>
      <c r="H16">
        <v>0</v>
      </c>
      <c r="I16" s="2">
        <f t="shared" si="0"/>
        <v>0</v>
      </c>
      <c r="J16" s="2" t="str">
        <f t="shared" si="1"/>
        <v>0% of people have chosen this contestant</v>
      </c>
      <c r="N16">
        <v>0</v>
      </c>
      <c r="O16" s="2">
        <f t="shared" si="2"/>
        <v>0</v>
      </c>
      <c r="P16" s="2" t="str">
        <f t="shared" si="3"/>
        <v>0% of people have chosen this contestant</v>
      </c>
      <c r="Q16">
        <v>30</v>
      </c>
      <c r="R16">
        <f t="shared" si="4"/>
        <v>30</v>
      </c>
    </row>
    <row r="17" spans="1:18" x14ac:dyDescent="0.3">
      <c r="A17" t="s">
        <v>4</v>
      </c>
      <c r="B17" t="s">
        <v>57</v>
      </c>
      <c r="C17" t="s">
        <v>57</v>
      </c>
      <c r="D17">
        <v>32</v>
      </c>
      <c r="E17" t="s">
        <v>93</v>
      </c>
      <c r="F17" t="s">
        <v>88</v>
      </c>
      <c r="G17" t="s">
        <v>112</v>
      </c>
      <c r="H17">
        <v>1</v>
      </c>
      <c r="I17" s="2">
        <f t="shared" si="0"/>
        <v>2.2222222222222223E-2</v>
      </c>
      <c r="J17" s="2" t="str">
        <f t="shared" si="1"/>
        <v>2% of people have chosen this contestant</v>
      </c>
      <c r="N17">
        <v>3</v>
      </c>
      <c r="O17" s="2">
        <f t="shared" si="2"/>
        <v>0.06</v>
      </c>
      <c r="P17" s="2" t="str">
        <f t="shared" si="3"/>
        <v>6% of people have chosen this contestant</v>
      </c>
      <c r="Q17">
        <v>35</v>
      </c>
      <c r="R17">
        <f t="shared" si="4"/>
        <v>35</v>
      </c>
    </row>
    <row r="18" spans="1:18" x14ac:dyDescent="0.3">
      <c r="A18" t="s">
        <v>25</v>
      </c>
      <c r="B18" t="s">
        <v>57</v>
      </c>
      <c r="C18" t="s">
        <v>57</v>
      </c>
      <c r="D18">
        <v>32</v>
      </c>
      <c r="E18" t="s">
        <v>94</v>
      </c>
      <c r="F18" t="s">
        <v>95</v>
      </c>
      <c r="G18" t="s">
        <v>112</v>
      </c>
      <c r="H18">
        <v>1</v>
      </c>
      <c r="I18" s="2">
        <f t="shared" si="0"/>
        <v>2.2222222222222223E-2</v>
      </c>
      <c r="J18" s="2" t="str">
        <f t="shared" si="1"/>
        <v>2% of people have chosen this contestant</v>
      </c>
      <c r="N18">
        <v>0</v>
      </c>
      <c r="O18" s="2">
        <f t="shared" si="2"/>
        <v>0</v>
      </c>
      <c r="P18" s="2" t="str">
        <f t="shared" si="3"/>
        <v>0% of people have chosen this contestant</v>
      </c>
      <c r="Q18">
        <v>30</v>
      </c>
      <c r="R18">
        <f t="shared" si="4"/>
        <v>30</v>
      </c>
    </row>
    <row r="19" spans="1:18" x14ac:dyDescent="0.3">
      <c r="A19" t="s">
        <v>5</v>
      </c>
      <c r="B19" t="s">
        <v>56</v>
      </c>
      <c r="C19" t="s">
        <v>48</v>
      </c>
      <c r="D19">
        <v>35</v>
      </c>
      <c r="E19" t="s">
        <v>96</v>
      </c>
      <c r="F19" t="s">
        <v>97</v>
      </c>
      <c r="G19" t="s">
        <v>112</v>
      </c>
      <c r="H19">
        <v>1</v>
      </c>
      <c r="I19" s="2">
        <f t="shared" si="0"/>
        <v>2.2222222222222223E-2</v>
      </c>
      <c r="J19" s="2" t="str">
        <f t="shared" si="1"/>
        <v>2% of people have chosen this contestant</v>
      </c>
      <c r="N19">
        <v>3</v>
      </c>
      <c r="O19" s="2">
        <f t="shared" si="2"/>
        <v>0.06</v>
      </c>
      <c r="P19" s="2" t="str">
        <f t="shared" si="3"/>
        <v>6% of people have chosen this contestant</v>
      </c>
      <c r="Q19">
        <v>0</v>
      </c>
      <c r="R19">
        <f t="shared" si="4"/>
        <v>0</v>
      </c>
    </row>
    <row r="20" spans="1:18" x14ac:dyDescent="0.3">
      <c r="A20" t="s">
        <v>53</v>
      </c>
      <c r="B20" t="s">
        <v>57</v>
      </c>
      <c r="C20" t="s">
        <v>57</v>
      </c>
      <c r="D20">
        <v>31</v>
      </c>
      <c r="E20" t="s">
        <v>98</v>
      </c>
      <c r="F20" t="s">
        <v>73</v>
      </c>
      <c r="G20" t="s">
        <v>112</v>
      </c>
      <c r="H20">
        <v>0</v>
      </c>
      <c r="I20" s="2">
        <f t="shared" si="0"/>
        <v>0</v>
      </c>
      <c r="J20" s="2" t="str">
        <f t="shared" si="1"/>
        <v>0% of people have chosen this contestant</v>
      </c>
      <c r="N20">
        <v>0</v>
      </c>
      <c r="O20" s="2">
        <f t="shared" si="2"/>
        <v>0</v>
      </c>
      <c r="P20" s="2" t="str">
        <f t="shared" si="3"/>
        <v>0% of people have chosen this contestant</v>
      </c>
      <c r="Q20">
        <v>30</v>
      </c>
      <c r="R20">
        <f t="shared" si="4"/>
        <v>30</v>
      </c>
    </row>
    <row r="21" spans="1:18" x14ac:dyDescent="0.3">
      <c r="A21" t="s">
        <v>30</v>
      </c>
      <c r="B21" t="s">
        <v>57</v>
      </c>
      <c r="C21" t="s">
        <v>57</v>
      </c>
      <c r="D21">
        <v>28</v>
      </c>
      <c r="E21" t="s">
        <v>99</v>
      </c>
      <c r="F21" t="s">
        <v>76</v>
      </c>
      <c r="G21" t="s">
        <v>113</v>
      </c>
      <c r="H21">
        <v>1</v>
      </c>
      <c r="I21" s="2">
        <f t="shared" si="0"/>
        <v>2.2222222222222223E-2</v>
      </c>
      <c r="J21" s="2" t="str">
        <f t="shared" si="1"/>
        <v>2% of people have chosen this contestant</v>
      </c>
      <c r="N21">
        <v>2</v>
      </c>
      <c r="O21" s="2">
        <f t="shared" si="2"/>
        <v>0.04</v>
      </c>
      <c r="P21" s="2" t="str">
        <f t="shared" si="3"/>
        <v>4% of people have chosen this contestant</v>
      </c>
      <c r="Q21">
        <v>35</v>
      </c>
      <c r="R21">
        <f t="shared" si="4"/>
        <v>35</v>
      </c>
    </row>
    <row r="22" spans="1:18" x14ac:dyDescent="0.3">
      <c r="A22" t="s">
        <v>16</v>
      </c>
      <c r="B22" t="s">
        <v>57</v>
      </c>
      <c r="C22" t="s">
        <v>57</v>
      </c>
      <c r="D22">
        <v>35</v>
      </c>
      <c r="E22" t="s">
        <v>100</v>
      </c>
      <c r="F22" t="s">
        <v>80</v>
      </c>
      <c r="G22" t="s">
        <v>113</v>
      </c>
      <c r="H22">
        <v>3</v>
      </c>
      <c r="I22" s="2">
        <f t="shared" si="0"/>
        <v>6.6666666666666666E-2</v>
      </c>
      <c r="J22" s="2" t="str">
        <f t="shared" si="1"/>
        <v>7% of people have chosen this contestant</v>
      </c>
      <c r="N22">
        <v>1</v>
      </c>
      <c r="O22" s="2">
        <f t="shared" si="2"/>
        <v>0.02</v>
      </c>
      <c r="P22" s="2" t="str">
        <f t="shared" si="3"/>
        <v>2% of people have chosen this contestant</v>
      </c>
      <c r="Q22">
        <v>35</v>
      </c>
      <c r="R22">
        <f t="shared" si="4"/>
        <v>35</v>
      </c>
    </row>
    <row r="23" spans="1:18" x14ac:dyDescent="0.3">
      <c r="A23" t="s">
        <v>28</v>
      </c>
      <c r="B23" t="s">
        <v>56</v>
      </c>
      <c r="C23" t="s">
        <v>48</v>
      </c>
      <c r="D23">
        <v>26</v>
      </c>
      <c r="E23" t="s">
        <v>101</v>
      </c>
      <c r="F23" t="s">
        <v>88</v>
      </c>
      <c r="G23" t="s">
        <v>113</v>
      </c>
      <c r="H23">
        <v>1</v>
      </c>
      <c r="I23" s="2">
        <f t="shared" si="0"/>
        <v>2.2222222222222223E-2</v>
      </c>
      <c r="J23" s="2" t="str">
        <f t="shared" si="1"/>
        <v>2% of people have chosen this contestant</v>
      </c>
      <c r="N23">
        <v>0</v>
      </c>
      <c r="O23" s="2">
        <f t="shared" si="2"/>
        <v>0</v>
      </c>
      <c r="P23" s="2" t="str">
        <f t="shared" si="3"/>
        <v>0% of people have chosen this contestant</v>
      </c>
      <c r="Q23">
        <v>5</v>
      </c>
      <c r="R23">
        <f t="shared" si="4"/>
        <v>5</v>
      </c>
    </row>
    <row r="24" spans="1:18" x14ac:dyDescent="0.3">
      <c r="A24" t="s">
        <v>26</v>
      </c>
      <c r="B24" t="s">
        <v>57</v>
      </c>
      <c r="C24" t="s">
        <v>57</v>
      </c>
      <c r="D24">
        <v>30</v>
      </c>
      <c r="E24" t="s">
        <v>102</v>
      </c>
      <c r="F24" t="s">
        <v>88</v>
      </c>
      <c r="G24" t="s">
        <v>112</v>
      </c>
      <c r="H24">
        <v>1</v>
      </c>
      <c r="I24" s="2">
        <f t="shared" si="0"/>
        <v>2.2222222222222223E-2</v>
      </c>
      <c r="J24" s="2" t="str">
        <f t="shared" si="1"/>
        <v>2% of people have chosen this contestant</v>
      </c>
      <c r="N24">
        <v>0</v>
      </c>
      <c r="O24" s="2">
        <f t="shared" si="2"/>
        <v>0</v>
      </c>
      <c r="P24" s="2" t="str">
        <f t="shared" si="3"/>
        <v>0% of people have chosen this contestant</v>
      </c>
      <c r="Q24">
        <v>40</v>
      </c>
      <c r="R24">
        <f t="shared" si="4"/>
        <v>40</v>
      </c>
    </row>
    <row r="25" spans="1:18" x14ac:dyDescent="0.3">
      <c r="A25" t="s">
        <v>54</v>
      </c>
      <c r="B25" t="s">
        <v>57</v>
      </c>
      <c r="C25" t="s">
        <v>57</v>
      </c>
      <c r="D25">
        <v>30</v>
      </c>
      <c r="E25" t="s">
        <v>103</v>
      </c>
      <c r="F25" t="s">
        <v>80</v>
      </c>
      <c r="G25" t="s">
        <v>112</v>
      </c>
      <c r="H25">
        <v>0</v>
      </c>
      <c r="I25" s="2">
        <f t="shared" si="0"/>
        <v>0</v>
      </c>
      <c r="J25" s="2" t="str">
        <f t="shared" si="1"/>
        <v>0% of people have chosen this contestant</v>
      </c>
      <c r="N25">
        <v>0</v>
      </c>
      <c r="O25" s="2">
        <f t="shared" si="2"/>
        <v>0</v>
      </c>
      <c r="P25" s="2" t="str">
        <f t="shared" si="3"/>
        <v>0% of people have chosen this contestant</v>
      </c>
      <c r="Q25">
        <v>55</v>
      </c>
      <c r="R25">
        <f t="shared" si="4"/>
        <v>55</v>
      </c>
    </row>
    <row r="26" spans="1:18" x14ac:dyDescent="0.3">
      <c r="A26" t="s">
        <v>19</v>
      </c>
      <c r="B26" t="s">
        <v>57</v>
      </c>
      <c r="C26" t="s">
        <v>57</v>
      </c>
      <c r="D26">
        <v>32</v>
      </c>
      <c r="E26" t="s">
        <v>104</v>
      </c>
      <c r="F26" t="s">
        <v>76</v>
      </c>
      <c r="G26" t="s">
        <v>112</v>
      </c>
      <c r="H26">
        <v>1</v>
      </c>
      <c r="I26" s="2">
        <f t="shared" si="0"/>
        <v>2.2222222222222223E-2</v>
      </c>
      <c r="J26" s="2" t="str">
        <f t="shared" si="1"/>
        <v>2% of people have chosen this contestant</v>
      </c>
      <c r="N26">
        <v>2</v>
      </c>
      <c r="O26" s="2">
        <f t="shared" si="2"/>
        <v>0.04</v>
      </c>
      <c r="P26" s="2" t="str">
        <f t="shared" si="3"/>
        <v>4% of people have chosen this contestant</v>
      </c>
      <c r="Q26">
        <v>25</v>
      </c>
      <c r="R26">
        <f t="shared" si="4"/>
        <v>25</v>
      </c>
    </row>
    <row r="27" spans="1:18" x14ac:dyDescent="0.3">
      <c r="A27" t="s">
        <v>21</v>
      </c>
      <c r="B27" t="s">
        <v>56</v>
      </c>
      <c r="C27" t="s">
        <v>48</v>
      </c>
      <c r="D27">
        <v>26</v>
      </c>
      <c r="E27" t="s">
        <v>105</v>
      </c>
      <c r="F27" t="s">
        <v>80</v>
      </c>
      <c r="G27" t="s">
        <v>113</v>
      </c>
      <c r="H27">
        <v>2</v>
      </c>
      <c r="I27" s="2">
        <f t="shared" si="0"/>
        <v>4.4444444444444446E-2</v>
      </c>
      <c r="J27" s="2" t="str">
        <f t="shared" si="1"/>
        <v>4% of people have chosen this contestant</v>
      </c>
      <c r="N27">
        <v>3</v>
      </c>
      <c r="O27" s="2">
        <f t="shared" si="2"/>
        <v>0.06</v>
      </c>
      <c r="P27" s="2" t="str">
        <f t="shared" si="3"/>
        <v>6% of people have chosen this contestant</v>
      </c>
      <c r="Q27">
        <v>5</v>
      </c>
      <c r="R27">
        <f t="shared" si="4"/>
        <v>5</v>
      </c>
    </row>
    <row r="28" spans="1:18" x14ac:dyDescent="0.3">
      <c r="A28" t="s">
        <v>55</v>
      </c>
      <c r="B28" t="s">
        <v>56</v>
      </c>
      <c r="C28" t="s">
        <v>48</v>
      </c>
      <c r="D28">
        <v>31</v>
      </c>
      <c r="E28" t="s">
        <v>106</v>
      </c>
      <c r="F28" t="s">
        <v>77</v>
      </c>
      <c r="G28" t="s">
        <v>113</v>
      </c>
      <c r="H28">
        <v>0</v>
      </c>
      <c r="I28" s="2">
        <f t="shared" si="0"/>
        <v>0</v>
      </c>
      <c r="J28" s="2" t="str">
        <f t="shared" si="1"/>
        <v>0% of people have chosen this contestant</v>
      </c>
      <c r="N28">
        <v>0</v>
      </c>
      <c r="O28" s="2">
        <f t="shared" si="2"/>
        <v>0</v>
      </c>
      <c r="P28" s="2" t="str">
        <f t="shared" si="3"/>
        <v>0% of people have chosen this contestant</v>
      </c>
      <c r="Q28">
        <v>25</v>
      </c>
      <c r="R28">
        <f t="shared" si="4"/>
        <v>25</v>
      </c>
    </row>
    <row r="29" spans="1:18" x14ac:dyDescent="0.3">
      <c r="A29" t="s">
        <v>6</v>
      </c>
      <c r="B29" t="s">
        <v>56</v>
      </c>
      <c r="C29" t="s">
        <v>48</v>
      </c>
      <c r="D29">
        <v>26</v>
      </c>
      <c r="E29" t="s">
        <v>107</v>
      </c>
      <c r="F29" t="s">
        <v>80</v>
      </c>
      <c r="G29" t="s">
        <v>114</v>
      </c>
      <c r="H29">
        <v>1</v>
      </c>
      <c r="I29" s="2">
        <f t="shared" si="0"/>
        <v>2.2222222222222223E-2</v>
      </c>
      <c r="J29" s="2" t="str">
        <f t="shared" si="1"/>
        <v>2% of people have chosen this contestant</v>
      </c>
      <c r="N29">
        <v>0</v>
      </c>
      <c r="O29" s="2">
        <f t="shared" si="2"/>
        <v>0</v>
      </c>
      <c r="P29" s="2" t="str">
        <f t="shared" si="3"/>
        <v>0% of people have chosen this contestant</v>
      </c>
      <c r="Q29">
        <v>20</v>
      </c>
      <c r="R29">
        <f t="shared" si="4"/>
        <v>20</v>
      </c>
    </row>
    <row r="30" spans="1:18" x14ac:dyDescent="0.3">
      <c r="A30" t="s">
        <v>15</v>
      </c>
      <c r="B30" t="s">
        <v>57</v>
      </c>
      <c r="C30" t="s">
        <v>57</v>
      </c>
      <c r="D30">
        <v>31</v>
      </c>
      <c r="E30" t="s">
        <v>108</v>
      </c>
      <c r="F30" t="s">
        <v>76</v>
      </c>
      <c r="G30" t="s">
        <v>112</v>
      </c>
      <c r="H30">
        <v>4</v>
      </c>
      <c r="I30" s="2">
        <f t="shared" si="0"/>
        <v>8.8888888888888892E-2</v>
      </c>
      <c r="J30" s="2" t="str">
        <f t="shared" si="1"/>
        <v>9% of people have chosen this contestant</v>
      </c>
      <c r="N30">
        <v>1</v>
      </c>
      <c r="O30" s="2">
        <f t="shared" si="2"/>
        <v>0.02</v>
      </c>
      <c r="P30" s="2" t="str">
        <f t="shared" si="3"/>
        <v>2% of people have chosen this contestant</v>
      </c>
      <c r="Q30">
        <v>30</v>
      </c>
      <c r="R30">
        <f t="shared" si="4"/>
        <v>30</v>
      </c>
    </row>
    <row r="31" spans="1:18" x14ac:dyDescent="0.3">
      <c r="A31" t="s">
        <v>33</v>
      </c>
      <c r="B31" t="s">
        <v>56</v>
      </c>
      <c r="C31" t="s">
        <v>48</v>
      </c>
      <c r="D31">
        <v>30</v>
      </c>
      <c r="E31" t="s">
        <v>109</v>
      </c>
      <c r="F31" t="s">
        <v>73</v>
      </c>
      <c r="G31" t="s">
        <v>112</v>
      </c>
      <c r="H31">
        <v>0</v>
      </c>
      <c r="I31" s="2">
        <f t="shared" si="0"/>
        <v>0</v>
      </c>
      <c r="J31" s="2" t="str">
        <f t="shared" si="1"/>
        <v>0% of people have chosen this contestant</v>
      </c>
      <c r="N31">
        <v>3</v>
      </c>
      <c r="O31" s="2">
        <f t="shared" si="2"/>
        <v>0.06</v>
      </c>
      <c r="P31" s="2" t="str">
        <f t="shared" si="3"/>
        <v>6% of people have chosen this contestant</v>
      </c>
      <c r="Q31">
        <v>5</v>
      </c>
      <c r="R31">
        <f t="shared" si="4"/>
        <v>5</v>
      </c>
    </row>
    <row r="32" spans="1:18" x14ac:dyDescent="0.3">
      <c r="A32" t="s">
        <v>10</v>
      </c>
      <c r="B32" t="s">
        <v>57</v>
      </c>
      <c r="C32" t="s">
        <v>57</v>
      </c>
      <c r="D32">
        <v>28</v>
      </c>
      <c r="E32" t="s">
        <v>110</v>
      </c>
      <c r="F32" t="s">
        <v>76</v>
      </c>
      <c r="G32" t="s">
        <v>113</v>
      </c>
      <c r="H32">
        <v>2</v>
      </c>
      <c r="I32" s="2">
        <f t="shared" si="0"/>
        <v>4.4444444444444446E-2</v>
      </c>
      <c r="J32" s="2" t="str">
        <f t="shared" si="1"/>
        <v>4% of people have chosen this contestant</v>
      </c>
      <c r="N32">
        <v>3</v>
      </c>
      <c r="O32" s="2">
        <f t="shared" si="2"/>
        <v>0.06</v>
      </c>
      <c r="P32" s="2" t="str">
        <f t="shared" si="3"/>
        <v>6% of people have chosen this contestant</v>
      </c>
      <c r="Q32">
        <v>25</v>
      </c>
      <c r="R32">
        <f t="shared" si="4"/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J1" sqref="J1"/>
    </sheetView>
  </sheetViews>
  <sheetFormatPr defaultRowHeight="14.4" x14ac:dyDescent="0.3"/>
  <cols>
    <col min="1" max="1" width="7.88671875" bestFit="1" customWidth="1"/>
    <col min="2" max="2" width="10.21875" bestFit="1" customWidth="1"/>
    <col min="3" max="3" width="10.21875" customWidth="1"/>
    <col min="10" max="10" width="15" bestFit="1" customWidth="1"/>
  </cols>
  <sheetData>
    <row r="1" spans="1:10" x14ac:dyDescent="0.3">
      <c r="A1" s="1" t="s">
        <v>0</v>
      </c>
      <c r="B1" s="1" t="s">
        <v>1</v>
      </c>
      <c r="C1" s="1" t="s">
        <v>47</v>
      </c>
      <c r="D1" s="1" t="s">
        <v>48</v>
      </c>
      <c r="E1" s="1" t="s">
        <v>34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111</v>
      </c>
    </row>
    <row r="2" spans="1:10" x14ac:dyDescent="0.3">
      <c r="A2" t="s">
        <v>2</v>
      </c>
      <c r="B2" t="s">
        <v>3</v>
      </c>
      <c r="C2" t="str">
        <f>VLOOKUP(B2,'Contestant Points'!$A$2:$B$32,2,FALSE)</f>
        <v>Still In</v>
      </c>
      <c r="D2">
        <f>VLOOKUP(B2,'Contestant Points'!$A$2:$R$32,17,FALSE)</f>
        <v>30</v>
      </c>
      <c r="E2" s="3">
        <f>SUM(D2)</f>
        <v>30</v>
      </c>
      <c r="F2" t="str">
        <f>VLOOKUP(B2,'Contestant Points'!$A$2:$J$32,10,FALSE)</f>
        <v>13% of people have chosen this contestant</v>
      </c>
      <c r="G2">
        <f>VLOOKUP(B2,'Contestant Points'!$A$2:$D$32,4,FALSE)</f>
        <v>31</v>
      </c>
      <c r="H2" t="str">
        <f>VLOOKUP(B2,'Contestant Points'!$A$2:$E$32,5,FALSE)</f>
        <v>Senior Inventory Analyst</v>
      </c>
      <c r="I2" t="str">
        <f>VLOOKUP(B2,'Contestant Points'!$A$2:$F$32,6,FALSE)</f>
        <v>5'11"</v>
      </c>
      <c r="J2" t="str">
        <f>VLOOKUP(B2,'Contestant Points'!$A$2:$G$32,7,FALSE)</f>
        <v>African American</v>
      </c>
    </row>
    <row r="3" spans="1:10" x14ac:dyDescent="0.3">
      <c r="A3" t="s">
        <v>2</v>
      </c>
      <c r="B3" t="s">
        <v>4</v>
      </c>
      <c r="C3" t="str">
        <f>VLOOKUP(B3,'Contestant Points'!$A$2:$B$32,2,FALSE)</f>
        <v>Still In</v>
      </c>
      <c r="D3">
        <f>VLOOKUP(B3,'Contestant Points'!$A$2:$R$32,17,FALSE)</f>
        <v>35</v>
      </c>
      <c r="E3" s="3">
        <f t="shared" ref="E3:E46" si="0">SUM(D3)</f>
        <v>35</v>
      </c>
      <c r="F3" t="str">
        <f>VLOOKUP(B3,'Contestant Points'!$A$2:$J$32,10,FALSE)</f>
        <v>2% of people have chosen this contestant</v>
      </c>
      <c r="G3">
        <f>VLOOKUP(B3,'Contestant Points'!$A$2:$D$32,4,FALSE)</f>
        <v>32</v>
      </c>
      <c r="H3" t="str">
        <f>VLOOKUP(B3,'Contestant Points'!$A$2:$E$32,5,FALSE)</f>
        <v>Attorney</v>
      </c>
      <c r="I3" t="str">
        <f>VLOOKUP(B3,'Contestant Points'!$A$2:$F$32,6,FALSE)</f>
        <v>5'11"</v>
      </c>
      <c r="J3" t="str">
        <f>VLOOKUP(B3,'Contestant Points'!$A$2:$G$32,7,FALSE)</f>
        <v>Caucasian</v>
      </c>
    </row>
    <row r="4" spans="1:10" x14ac:dyDescent="0.3">
      <c r="A4" t="s">
        <v>2</v>
      </c>
      <c r="B4" t="s">
        <v>5</v>
      </c>
      <c r="C4" t="str">
        <f>VLOOKUP(B4,'Contestant Points'!$A$2:$B$32,2,FALSE)</f>
        <v>Eliminated</v>
      </c>
      <c r="D4">
        <f>VLOOKUP(B4,'Contestant Points'!$A$2:$R$32,17,FALSE)</f>
        <v>0</v>
      </c>
      <c r="E4" s="3">
        <f t="shared" si="0"/>
        <v>0</v>
      </c>
      <c r="F4" t="str">
        <f>VLOOKUP(B4,'Contestant Points'!$A$2:$J$32,10,FALSE)</f>
        <v>2% of people have chosen this contestant</v>
      </c>
      <c r="G4">
        <f>VLOOKUP(B4,'Contestant Points'!$A$2:$D$32,4,FALSE)</f>
        <v>35</v>
      </c>
      <c r="H4" t="str">
        <f>VLOOKUP(B4,'Contestant Points'!$A$2:$E$32,5,FALSE)</f>
        <v>ER Physician</v>
      </c>
      <c r="I4" t="str">
        <f>VLOOKUP(B4,'Contestant Points'!$A$2:$F$32,6,FALSE)</f>
        <v>5'10"</v>
      </c>
      <c r="J4" t="str">
        <f>VLOOKUP(B4,'Contestant Points'!$A$2:$G$32,7,FALSE)</f>
        <v>Caucasian</v>
      </c>
    </row>
    <row r="5" spans="1:10" x14ac:dyDescent="0.3">
      <c r="A5" t="s">
        <v>2</v>
      </c>
      <c r="B5" t="s">
        <v>6</v>
      </c>
      <c r="C5" t="str">
        <f>VLOOKUP(B5,'Contestant Points'!$A$2:$B$32,2,FALSE)</f>
        <v>Eliminated</v>
      </c>
      <c r="D5">
        <f>VLOOKUP(B5,'Contestant Points'!$A$2:$R$32,17,FALSE)</f>
        <v>20</v>
      </c>
      <c r="E5" s="3">
        <f t="shared" si="0"/>
        <v>20</v>
      </c>
      <c r="F5" t="str">
        <f>VLOOKUP(B5,'Contestant Points'!$A$2:$J$32,10,FALSE)</f>
        <v>2% of people have chosen this contestant</v>
      </c>
      <c r="G5">
        <f>VLOOKUP(B5,'Contestant Points'!$A$2:$D$32,4,FALSE)</f>
        <v>26</v>
      </c>
      <c r="H5" t="str">
        <f>VLOOKUP(B5,'Contestant Points'!$A$2:$E$32,5,FALSE)</f>
        <v>Product Manager</v>
      </c>
      <c r="I5" t="str">
        <f>VLOOKUP(B5,'Contestant Points'!$A$2:$F$32,6,FALSE)</f>
        <v>6'</v>
      </c>
      <c r="J5" t="str">
        <f>VLOOKUP(B5,'Contestant Points'!$A$2:$G$32,7,FALSE)</f>
        <v>Asian</v>
      </c>
    </row>
    <row r="6" spans="1:10" x14ac:dyDescent="0.3">
      <c r="A6" t="s">
        <v>2</v>
      </c>
      <c r="B6" t="s">
        <v>7</v>
      </c>
      <c r="C6" t="str">
        <f>VLOOKUP(B6,'Contestant Points'!$A$2:$B$32,2,FALSE)</f>
        <v>Still In</v>
      </c>
      <c r="D6">
        <f>VLOOKUP(B6,'Contestant Points'!$A$2:$R$32,17,FALSE)</f>
        <v>50</v>
      </c>
      <c r="E6" s="3">
        <f t="shared" si="0"/>
        <v>50</v>
      </c>
      <c r="F6" t="str">
        <f>VLOOKUP(B6,'Contestant Points'!$A$2:$J$32,10,FALSE)</f>
        <v>11% of people have chosen this contestant</v>
      </c>
      <c r="G6">
        <f>VLOOKUP(B6,'Contestant Points'!$A$2:$D$32,4,FALSE)</f>
        <v>37</v>
      </c>
      <c r="H6" t="str">
        <f>VLOOKUP(B6,'Contestant Points'!$A$2:$E$32,5,FALSE)</f>
        <v>Chiropractor</v>
      </c>
      <c r="I6" t="str">
        <f>VLOOKUP(B6,'Contestant Points'!$A$2:$F$32,6,FALSE)</f>
        <v>6'2"</v>
      </c>
      <c r="J6" t="str">
        <f>VLOOKUP(B6,'Contestant Points'!$A$2:$G$32,7,FALSE)</f>
        <v>Caucasian</v>
      </c>
    </row>
    <row r="7" spans="1:10" x14ac:dyDescent="0.3">
      <c r="A7" t="s">
        <v>8</v>
      </c>
      <c r="B7" t="s">
        <v>9</v>
      </c>
      <c r="C7" t="str">
        <f>VLOOKUP(B7,'Contestant Points'!$A$2:$B$32,2,FALSE)</f>
        <v>Still In</v>
      </c>
      <c r="D7">
        <f>VLOOKUP(B7,'Contestant Points'!$A$2:$R$32,17,FALSE)</f>
        <v>25</v>
      </c>
      <c r="E7" s="3">
        <f t="shared" si="0"/>
        <v>25</v>
      </c>
      <c r="F7" t="str">
        <f>VLOOKUP(B7,'Contestant Points'!$A$2:$J$32,10,FALSE)</f>
        <v>7% of people have chosen this contestant</v>
      </c>
      <c r="G7">
        <f>VLOOKUP(B7,'Contestant Points'!$A$2:$D$32,4,FALSE)</f>
        <v>26</v>
      </c>
      <c r="H7" t="str">
        <f>VLOOKUP(B7,'Contestant Points'!$A$2:$E$32,5,FALSE)</f>
        <v>Education Software Manager</v>
      </c>
      <c r="I7" t="str">
        <f>VLOOKUP(B7,'Contestant Points'!$A$2:$F$32,6,FALSE)</f>
        <v>6'3"</v>
      </c>
      <c r="J7" t="str">
        <f>VLOOKUP(B7,'Contestant Points'!$A$2:$G$32,7,FALSE)</f>
        <v>African American</v>
      </c>
    </row>
    <row r="8" spans="1:10" x14ac:dyDescent="0.3">
      <c r="A8" t="s">
        <v>8</v>
      </c>
      <c r="B8" t="s">
        <v>10</v>
      </c>
      <c r="C8" t="str">
        <f>VLOOKUP(B8,'Contestant Points'!$A$2:$B$32,2,FALSE)</f>
        <v>Still In</v>
      </c>
      <c r="D8">
        <f>VLOOKUP(B8,'Contestant Points'!$A$2:$R$32,17,FALSE)</f>
        <v>25</v>
      </c>
      <c r="E8" s="3">
        <f t="shared" si="0"/>
        <v>25</v>
      </c>
      <c r="F8" t="str">
        <f>VLOOKUP(B8,'Contestant Points'!$A$2:$J$32,10,FALSE)</f>
        <v>4% of people have chosen this contestant</v>
      </c>
      <c r="G8">
        <f>VLOOKUP(B8,'Contestant Points'!$A$2:$D$32,4,FALSE)</f>
        <v>28</v>
      </c>
      <c r="H8" t="str">
        <f>VLOOKUP(B8,'Contestant Points'!$A$2:$E$32,5,FALSE)</f>
        <v>Sales Manager</v>
      </c>
      <c r="I8" t="str">
        <f>VLOOKUP(B8,'Contestant Points'!$A$2:$F$32,6,FALSE)</f>
        <v>6'3"</v>
      </c>
      <c r="J8" t="str">
        <f>VLOOKUP(B8,'Contestant Points'!$A$2:$G$32,7,FALSE)</f>
        <v>African American</v>
      </c>
    </row>
    <row r="9" spans="1:10" x14ac:dyDescent="0.3">
      <c r="A9" t="s">
        <v>8</v>
      </c>
      <c r="B9" t="s">
        <v>11</v>
      </c>
      <c r="C9" t="str">
        <f>VLOOKUP(B9,'Contestant Points'!$A$2:$B$32,2,FALSE)</f>
        <v>Still In</v>
      </c>
      <c r="D9">
        <f>VLOOKUP(B9,'Contestant Points'!$A$2:$R$32,17,FALSE)</f>
        <v>30</v>
      </c>
      <c r="E9" s="3">
        <f t="shared" si="0"/>
        <v>30</v>
      </c>
      <c r="F9" t="str">
        <f>VLOOKUP(B9,'Contestant Points'!$A$2:$J$32,10,FALSE)</f>
        <v>7% of people have chosen this contestant</v>
      </c>
      <c r="G9">
        <f>VLOOKUP(B9,'Contestant Points'!$A$2:$D$32,4,FALSE)</f>
        <v>29</v>
      </c>
      <c r="H9" t="str">
        <f>VLOOKUP(B9,'Contestant Points'!$A$2:$E$32,5,FALSE)</f>
        <v>Personal Trainer</v>
      </c>
      <c r="I9" t="str">
        <f>VLOOKUP(B9,'Contestant Points'!$A$2:$F$32,6,FALSE)</f>
        <v>6'2"</v>
      </c>
      <c r="J9" t="str">
        <f>VLOOKUP(B9,'Contestant Points'!$A$2:$G$32,7,FALSE)</f>
        <v>African American</v>
      </c>
    </row>
    <row r="10" spans="1:10" x14ac:dyDescent="0.3">
      <c r="A10" t="s">
        <v>8</v>
      </c>
      <c r="B10" t="s">
        <v>12</v>
      </c>
      <c r="C10" t="str">
        <f>VLOOKUP(B10,'Contestant Points'!$A$2:$B$32,2,FALSE)</f>
        <v>Still In</v>
      </c>
      <c r="D10">
        <f>VLOOKUP(B10,'Contestant Points'!$A$2:$R$32,17,FALSE)</f>
        <v>35</v>
      </c>
      <c r="E10" s="3">
        <f t="shared" si="0"/>
        <v>35</v>
      </c>
      <c r="F10" t="str">
        <f>VLOOKUP(B10,'Contestant Points'!$A$2:$J$32,10,FALSE)</f>
        <v>11% of people have chosen this contestant</v>
      </c>
      <c r="G10">
        <f>VLOOKUP(B10,'Contestant Points'!$A$2:$D$32,4,FALSE)</f>
        <v>30</v>
      </c>
      <c r="H10" t="str">
        <f>VLOOKUP(B10,'Contestant Points'!$A$2:$E$32,5,FALSE)</f>
        <v>Executive Recruiter</v>
      </c>
      <c r="I10" t="str">
        <f>VLOOKUP(B10,'Contestant Points'!$A$2:$F$32,6,FALSE)</f>
        <v>6'4"</v>
      </c>
      <c r="J10" t="str">
        <f>VLOOKUP(B10,'Contestant Points'!$A$2:$G$32,7,FALSE)</f>
        <v>African American</v>
      </c>
    </row>
    <row r="11" spans="1:10" x14ac:dyDescent="0.3">
      <c r="A11" t="s">
        <v>8</v>
      </c>
      <c r="B11" t="s">
        <v>3</v>
      </c>
      <c r="C11" t="str">
        <f>VLOOKUP(B11,'Contestant Points'!$A$2:$B$32,2,FALSE)</f>
        <v>Still In</v>
      </c>
      <c r="D11">
        <f>VLOOKUP(B11,'Contestant Points'!$A$2:$R$32,17,FALSE)</f>
        <v>30</v>
      </c>
      <c r="E11" s="3">
        <f t="shared" si="0"/>
        <v>30</v>
      </c>
      <c r="F11" t="str">
        <f>VLOOKUP(B11,'Contestant Points'!$A$2:$J$32,10,FALSE)</f>
        <v>13% of people have chosen this contestant</v>
      </c>
      <c r="G11">
        <f>VLOOKUP(B11,'Contestant Points'!$A$2:$D$32,4,FALSE)</f>
        <v>31</v>
      </c>
      <c r="H11" t="str">
        <f>VLOOKUP(B11,'Contestant Points'!$A$2:$E$32,5,FALSE)</f>
        <v>Senior Inventory Analyst</v>
      </c>
      <c r="I11" t="str">
        <f>VLOOKUP(B11,'Contestant Points'!$A$2:$F$32,6,FALSE)</f>
        <v>5'11"</v>
      </c>
      <c r="J11" t="str">
        <f>VLOOKUP(B11,'Contestant Points'!$A$2:$G$32,7,FALSE)</f>
        <v>African American</v>
      </c>
    </row>
    <row r="12" spans="1:10" x14ac:dyDescent="0.3">
      <c r="A12" t="s">
        <v>13</v>
      </c>
      <c r="B12" t="s">
        <v>14</v>
      </c>
      <c r="C12" t="str">
        <f>VLOOKUP(B12,'Contestant Points'!$A$2:$B$32,2,FALSE)</f>
        <v>Still In</v>
      </c>
      <c r="D12">
        <f>VLOOKUP(B12,'Contestant Points'!$A$2:$R$32,17,FALSE)</f>
        <v>35</v>
      </c>
      <c r="E12" s="3">
        <f t="shared" si="0"/>
        <v>35</v>
      </c>
      <c r="F12" t="str">
        <f>VLOOKUP(B12,'Contestant Points'!$A$2:$J$32,10,FALSE)</f>
        <v>2% of people have chosen this contestant</v>
      </c>
      <c r="G12">
        <f>VLOOKUP(B12,'Contestant Points'!$A$2:$D$32,4,FALSE)</f>
        <v>28</v>
      </c>
      <c r="H12" t="str">
        <f>VLOOKUP(B12,'Contestant Points'!$A$2:$E$32,5,FALSE)</f>
        <v>Information Systems Supervisor</v>
      </c>
      <c r="I12" t="str">
        <f>VLOOKUP(B12,'Contestant Points'!$A$2:$F$32,6,FALSE)</f>
        <v>6'2"</v>
      </c>
      <c r="J12" t="str">
        <f>VLOOKUP(B12,'Contestant Points'!$A$2:$G$32,7,FALSE)</f>
        <v>Caucasian</v>
      </c>
    </row>
    <row r="13" spans="1:10" x14ac:dyDescent="0.3">
      <c r="A13" t="s">
        <v>13</v>
      </c>
      <c r="B13" t="s">
        <v>3</v>
      </c>
      <c r="C13" t="str">
        <f>VLOOKUP(B13,'Contestant Points'!$A$2:$B$32,2,FALSE)</f>
        <v>Still In</v>
      </c>
      <c r="D13">
        <f>VLOOKUP(B13,'Contestant Points'!$A$2:$R$32,17,FALSE)</f>
        <v>30</v>
      </c>
      <c r="E13" s="3">
        <f t="shared" si="0"/>
        <v>30</v>
      </c>
      <c r="F13" t="str">
        <f>VLOOKUP(B13,'Contestant Points'!$A$2:$J$32,10,FALSE)</f>
        <v>13% of people have chosen this contestant</v>
      </c>
      <c r="G13">
        <f>VLOOKUP(B13,'Contestant Points'!$A$2:$D$32,4,FALSE)</f>
        <v>31</v>
      </c>
      <c r="H13" t="str">
        <f>VLOOKUP(B13,'Contestant Points'!$A$2:$E$32,5,FALSE)</f>
        <v>Senior Inventory Analyst</v>
      </c>
      <c r="I13" t="str">
        <f>VLOOKUP(B13,'Contestant Points'!$A$2:$F$32,6,FALSE)</f>
        <v>5'11"</v>
      </c>
      <c r="J13" t="str">
        <f>VLOOKUP(B13,'Contestant Points'!$A$2:$G$32,7,FALSE)</f>
        <v>African American</v>
      </c>
    </row>
    <row r="14" spans="1:10" x14ac:dyDescent="0.3">
      <c r="A14" t="s">
        <v>13</v>
      </c>
      <c r="B14" t="s">
        <v>15</v>
      </c>
      <c r="C14" t="str">
        <f>VLOOKUP(B14,'Contestant Points'!$A$2:$B$32,2,FALSE)</f>
        <v>Still In</v>
      </c>
      <c r="D14">
        <f>VLOOKUP(B14,'Contestant Points'!$A$2:$R$32,17,FALSE)</f>
        <v>30</v>
      </c>
      <c r="E14" s="3">
        <f t="shared" si="0"/>
        <v>30</v>
      </c>
      <c r="F14" t="str">
        <f>VLOOKUP(B14,'Contestant Points'!$A$2:$J$32,10,FALSE)</f>
        <v>9% of people have chosen this contestant</v>
      </c>
      <c r="G14">
        <f>VLOOKUP(B14,'Contestant Points'!$A$2:$D$32,4,FALSE)</f>
        <v>31</v>
      </c>
      <c r="H14" t="str">
        <f>VLOOKUP(B14,'Contestant Points'!$A$2:$E$32,5,FALSE)</f>
        <v>Business Owner</v>
      </c>
      <c r="I14" t="str">
        <f>VLOOKUP(B14,'Contestant Points'!$A$2:$F$32,6,FALSE)</f>
        <v>6'3"</v>
      </c>
      <c r="J14" t="str">
        <f>VLOOKUP(B14,'Contestant Points'!$A$2:$G$32,7,FALSE)</f>
        <v>Caucasian</v>
      </c>
    </row>
    <row r="15" spans="1:10" x14ac:dyDescent="0.3">
      <c r="A15" t="s">
        <v>13</v>
      </c>
      <c r="B15" t="s">
        <v>7</v>
      </c>
      <c r="C15" t="str">
        <f>VLOOKUP(B15,'Contestant Points'!$A$2:$B$32,2,FALSE)</f>
        <v>Still In</v>
      </c>
      <c r="D15">
        <f>VLOOKUP(B15,'Contestant Points'!$A$2:$R$32,17,FALSE)</f>
        <v>50</v>
      </c>
      <c r="E15" s="3">
        <f t="shared" si="0"/>
        <v>50</v>
      </c>
      <c r="F15" t="str">
        <f>VLOOKUP(B15,'Contestant Points'!$A$2:$J$32,10,FALSE)</f>
        <v>11% of people have chosen this contestant</v>
      </c>
      <c r="G15">
        <f>VLOOKUP(B15,'Contestant Points'!$A$2:$D$32,4,FALSE)</f>
        <v>37</v>
      </c>
      <c r="H15" t="str">
        <f>VLOOKUP(B15,'Contestant Points'!$A$2:$E$32,5,FALSE)</f>
        <v>Chiropractor</v>
      </c>
      <c r="I15" t="str">
        <f>VLOOKUP(B15,'Contestant Points'!$A$2:$F$32,6,FALSE)</f>
        <v>6'2"</v>
      </c>
      <c r="J15" t="str">
        <f>VLOOKUP(B15,'Contestant Points'!$A$2:$G$32,7,FALSE)</f>
        <v>Caucasian</v>
      </c>
    </row>
    <row r="16" spans="1:10" x14ac:dyDescent="0.3">
      <c r="A16" t="s">
        <v>13</v>
      </c>
      <c r="B16" t="s">
        <v>16</v>
      </c>
      <c r="C16" t="str">
        <f>VLOOKUP(B16,'Contestant Points'!$A$2:$B$32,2,FALSE)</f>
        <v>Still In</v>
      </c>
      <c r="D16">
        <f>VLOOKUP(B16,'Contestant Points'!$A$2:$R$32,17,FALSE)</f>
        <v>35</v>
      </c>
      <c r="E16" s="3">
        <f t="shared" si="0"/>
        <v>35</v>
      </c>
      <c r="F16" t="str">
        <f>VLOOKUP(B16,'Contestant Points'!$A$2:$J$32,10,FALSE)</f>
        <v>7% of people have chosen this contestant</v>
      </c>
      <c r="G16">
        <f>VLOOKUP(B16,'Contestant Points'!$A$2:$D$32,4,FALSE)</f>
        <v>35</v>
      </c>
      <c r="H16" t="str">
        <f>VLOOKUP(B16,'Contestant Points'!$A$2:$E$32,5,FALSE)</f>
        <v>Professional Wrestler</v>
      </c>
      <c r="I16" t="str">
        <f>VLOOKUP(B16,'Contestant Points'!$A$2:$F$32,6,FALSE)</f>
        <v>6'</v>
      </c>
      <c r="J16" t="str">
        <f>VLOOKUP(B16,'Contestant Points'!$A$2:$G$32,7,FALSE)</f>
        <v>African American</v>
      </c>
    </row>
    <row r="17" spans="1:10" x14ac:dyDescent="0.3">
      <c r="A17" t="s">
        <v>17</v>
      </c>
      <c r="B17" t="s">
        <v>18</v>
      </c>
      <c r="C17" t="str">
        <f>VLOOKUP(B17,'Contestant Points'!$A$2:$B$32,2,FALSE)</f>
        <v>Eliminated</v>
      </c>
      <c r="D17">
        <f>VLOOKUP(B17,'Contestant Points'!$A$2:$R$32,17,FALSE)</f>
        <v>0</v>
      </c>
      <c r="E17" s="3">
        <f t="shared" si="0"/>
        <v>0</v>
      </c>
      <c r="F17" t="str">
        <f>VLOOKUP(B17,'Contestant Points'!$A$2:$J$32,10,FALSE)</f>
        <v>4% of people have chosen this contestant</v>
      </c>
      <c r="G17">
        <f>VLOOKUP(B17,'Contestant Points'!$A$2:$D$32,4,FALSE)</f>
        <v>29</v>
      </c>
      <c r="H17" t="str">
        <f>VLOOKUP(B17,'Contestant Points'!$A$2:$E$32,5,FALSE)</f>
        <v>Marine Veteran</v>
      </c>
      <c r="I17" t="str">
        <f>VLOOKUP(B17,'Contestant Points'!$A$2:$F$32,6,FALSE)</f>
        <v>6'</v>
      </c>
      <c r="J17" t="str">
        <f>VLOOKUP(B17,'Contestant Points'!$A$2:$G$32,7,FALSE)</f>
        <v>Asian</v>
      </c>
    </row>
    <row r="18" spans="1:10" x14ac:dyDescent="0.3">
      <c r="A18" t="s">
        <v>17</v>
      </c>
      <c r="B18" t="s">
        <v>16</v>
      </c>
      <c r="C18" t="str">
        <f>VLOOKUP(B18,'Contestant Points'!$A$2:$B$32,2,FALSE)</f>
        <v>Still In</v>
      </c>
      <c r="D18">
        <f>VLOOKUP(B18,'Contestant Points'!$A$2:$R$32,17,FALSE)</f>
        <v>35</v>
      </c>
      <c r="E18" s="3">
        <f t="shared" si="0"/>
        <v>35</v>
      </c>
      <c r="F18" t="str">
        <f>VLOOKUP(B18,'Contestant Points'!$A$2:$J$32,10,FALSE)</f>
        <v>7% of people have chosen this contestant</v>
      </c>
      <c r="G18">
        <f>VLOOKUP(B18,'Contestant Points'!$A$2:$D$32,4,FALSE)</f>
        <v>35</v>
      </c>
      <c r="H18" t="str">
        <f>VLOOKUP(B18,'Contestant Points'!$A$2:$E$32,5,FALSE)</f>
        <v>Professional Wrestler</v>
      </c>
      <c r="I18" t="str">
        <f>VLOOKUP(B18,'Contestant Points'!$A$2:$F$32,6,FALSE)</f>
        <v>6'</v>
      </c>
      <c r="J18" t="str">
        <f>VLOOKUP(B18,'Contestant Points'!$A$2:$G$32,7,FALSE)</f>
        <v>African American</v>
      </c>
    </row>
    <row r="19" spans="1:10" x14ac:dyDescent="0.3">
      <c r="A19" t="s">
        <v>17</v>
      </c>
      <c r="B19" t="s">
        <v>3</v>
      </c>
      <c r="C19" t="str">
        <f>VLOOKUP(B19,'Contestant Points'!$A$2:$B$32,2,FALSE)</f>
        <v>Still In</v>
      </c>
      <c r="D19">
        <f>VLOOKUP(B19,'Contestant Points'!$A$2:$R$32,17,FALSE)</f>
        <v>30</v>
      </c>
      <c r="E19" s="3">
        <f t="shared" si="0"/>
        <v>30</v>
      </c>
      <c r="F19" t="str">
        <f>VLOOKUP(B19,'Contestant Points'!$A$2:$J$32,10,FALSE)</f>
        <v>13% of people have chosen this contestant</v>
      </c>
      <c r="G19">
        <f>VLOOKUP(B19,'Contestant Points'!$A$2:$D$32,4,FALSE)</f>
        <v>31</v>
      </c>
      <c r="H19" t="str">
        <f>VLOOKUP(B19,'Contestant Points'!$A$2:$E$32,5,FALSE)</f>
        <v>Senior Inventory Analyst</v>
      </c>
      <c r="I19" t="str">
        <f>VLOOKUP(B19,'Contestant Points'!$A$2:$F$32,6,FALSE)</f>
        <v>5'11"</v>
      </c>
      <c r="J19" t="str">
        <f>VLOOKUP(B19,'Contestant Points'!$A$2:$G$32,7,FALSE)</f>
        <v>African American</v>
      </c>
    </row>
    <row r="20" spans="1:10" x14ac:dyDescent="0.3">
      <c r="A20" t="s">
        <v>17</v>
      </c>
      <c r="B20" t="s">
        <v>9</v>
      </c>
      <c r="C20" t="str">
        <f>VLOOKUP(B20,'Contestant Points'!$A$2:$B$32,2,FALSE)</f>
        <v>Still In</v>
      </c>
      <c r="D20">
        <f>VLOOKUP(B20,'Contestant Points'!$A$2:$R$32,17,FALSE)</f>
        <v>25</v>
      </c>
      <c r="E20" s="3">
        <f t="shared" si="0"/>
        <v>25</v>
      </c>
      <c r="F20" t="str">
        <f>VLOOKUP(B20,'Contestant Points'!$A$2:$J$32,10,FALSE)</f>
        <v>7% of people have chosen this contestant</v>
      </c>
      <c r="G20">
        <f>VLOOKUP(B20,'Contestant Points'!$A$2:$D$32,4,FALSE)</f>
        <v>26</v>
      </c>
      <c r="H20" t="str">
        <f>VLOOKUP(B20,'Contestant Points'!$A$2:$E$32,5,FALSE)</f>
        <v>Education Software Manager</v>
      </c>
      <c r="I20" t="str">
        <f>VLOOKUP(B20,'Contestant Points'!$A$2:$F$32,6,FALSE)</f>
        <v>6'3"</v>
      </c>
      <c r="J20" t="str">
        <f>VLOOKUP(B20,'Contestant Points'!$A$2:$G$32,7,FALSE)</f>
        <v>African American</v>
      </c>
    </row>
    <row r="21" spans="1:10" x14ac:dyDescent="0.3">
      <c r="A21" t="s">
        <v>17</v>
      </c>
      <c r="B21" t="s">
        <v>19</v>
      </c>
      <c r="C21" t="str">
        <f>VLOOKUP(B21,'Contestant Points'!$A$2:$B$32,2,FALSE)</f>
        <v>Still In</v>
      </c>
      <c r="D21">
        <f>VLOOKUP(B21,'Contestant Points'!$A$2:$R$32,17,FALSE)</f>
        <v>25</v>
      </c>
      <c r="E21" s="3">
        <f t="shared" si="0"/>
        <v>25</v>
      </c>
      <c r="F21" t="str">
        <f>VLOOKUP(B21,'Contestant Points'!$A$2:$J$32,10,FALSE)</f>
        <v>2% of people have chosen this contestant</v>
      </c>
      <c r="G21">
        <f>VLOOKUP(B21,'Contestant Points'!$A$2:$D$32,4,FALSE)</f>
        <v>32</v>
      </c>
      <c r="H21" t="str">
        <f>VLOOKUP(B21,'Contestant Points'!$A$2:$E$32,5,FALSE)</f>
        <v>Construction Sales Rep</v>
      </c>
      <c r="I21" t="str">
        <f>VLOOKUP(B21,'Contestant Points'!$A$2:$F$32,6,FALSE)</f>
        <v>6'3"</v>
      </c>
      <c r="J21" t="str">
        <f>VLOOKUP(B21,'Contestant Points'!$A$2:$G$32,7,FALSE)</f>
        <v>Caucasian</v>
      </c>
    </row>
    <row r="22" spans="1:10" x14ac:dyDescent="0.3">
      <c r="A22" t="s">
        <v>20</v>
      </c>
      <c r="B22" t="s">
        <v>18</v>
      </c>
      <c r="C22" t="str">
        <f>VLOOKUP(B22,'Contestant Points'!$A$2:$B$32,2,FALSE)</f>
        <v>Eliminated</v>
      </c>
      <c r="D22">
        <f>VLOOKUP(B22,'Contestant Points'!$A$2:$R$32,17,FALSE)</f>
        <v>0</v>
      </c>
      <c r="E22" s="3">
        <f t="shared" si="0"/>
        <v>0</v>
      </c>
      <c r="F22" t="str">
        <f>VLOOKUP(B22,'Contestant Points'!$A$2:$J$32,10,FALSE)</f>
        <v>4% of people have chosen this contestant</v>
      </c>
      <c r="G22">
        <f>VLOOKUP(B22,'Contestant Points'!$A$2:$D$32,4,FALSE)</f>
        <v>29</v>
      </c>
      <c r="H22" t="str">
        <f>VLOOKUP(B22,'Contestant Points'!$A$2:$E$32,5,FALSE)</f>
        <v>Marine Veteran</v>
      </c>
      <c r="I22" t="str">
        <f>VLOOKUP(B22,'Contestant Points'!$A$2:$F$32,6,FALSE)</f>
        <v>6'</v>
      </c>
      <c r="J22" t="str">
        <f>VLOOKUP(B22,'Contestant Points'!$A$2:$G$32,7,FALSE)</f>
        <v>Asian</v>
      </c>
    </row>
    <row r="23" spans="1:10" x14ac:dyDescent="0.3">
      <c r="A23" t="s">
        <v>20</v>
      </c>
      <c r="B23" t="s">
        <v>7</v>
      </c>
      <c r="C23" t="str">
        <f>VLOOKUP(B23,'Contestant Points'!$A$2:$B$32,2,FALSE)</f>
        <v>Still In</v>
      </c>
      <c r="D23">
        <f>VLOOKUP(B23,'Contestant Points'!$A$2:$R$32,17,FALSE)</f>
        <v>50</v>
      </c>
      <c r="E23" s="3">
        <f t="shared" si="0"/>
        <v>50</v>
      </c>
      <c r="F23" t="str">
        <f>VLOOKUP(B23,'Contestant Points'!$A$2:$J$32,10,FALSE)</f>
        <v>11% of people have chosen this contestant</v>
      </c>
      <c r="G23">
        <f>VLOOKUP(B23,'Contestant Points'!$A$2:$D$32,4,FALSE)</f>
        <v>37</v>
      </c>
      <c r="H23" t="str">
        <f>VLOOKUP(B23,'Contestant Points'!$A$2:$E$32,5,FALSE)</f>
        <v>Chiropractor</v>
      </c>
      <c r="I23" t="str">
        <f>VLOOKUP(B23,'Contestant Points'!$A$2:$F$32,6,FALSE)</f>
        <v>6'2"</v>
      </c>
      <c r="J23" t="str">
        <f>VLOOKUP(B23,'Contestant Points'!$A$2:$G$32,7,FALSE)</f>
        <v>Caucasian</v>
      </c>
    </row>
    <row r="24" spans="1:10" x14ac:dyDescent="0.3">
      <c r="A24" t="s">
        <v>20</v>
      </c>
      <c r="B24" t="s">
        <v>12</v>
      </c>
      <c r="C24" t="str">
        <f>VLOOKUP(B24,'Contestant Points'!$A$2:$B$32,2,FALSE)</f>
        <v>Still In</v>
      </c>
      <c r="D24">
        <f>VLOOKUP(B24,'Contestant Points'!$A$2:$R$32,17,FALSE)</f>
        <v>35</v>
      </c>
      <c r="E24" s="3">
        <f t="shared" si="0"/>
        <v>35</v>
      </c>
      <c r="F24" t="str">
        <f>VLOOKUP(B24,'Contestant Points'!$A$2:$J$32,10,FALSE)</f>
        <v>11% of people have chosen this contestant</v>
      </c>
      <c r="G24">
        <f>VLOOKUP(B24,'Contestant Points'!$A$2:$D$32,4,FALSE)</f>
        <v>30</v>
      </c>
      <c r="H24" t="str">
        <f>VLOOKUP(B24,'Contestant Points'!$A$2:$E$32,5,FALSE)</f>
        <v>Executive Recruiter</v>
      </c>
      <c r="I24" t="str">
        <f>VLOOKUP(B24,'Contestant Points'!$A$2:$F$32,6,FALSE)</f>
        <v>6'4"</v>
      </c>
      <c r="J24" t="str">
        <f>VLOOKUP(B24,'Contestant Points'!$A$2:$G$32,7,FALSE)</f>
        <v>African American</v>
      </c>
    </row>
    <row r="25" spans="1:10" x14ac:dyDescent="0.3">
      <c r="A25" t="s">
        <v>20</v>
      </c>
      <c r="B25" t="s">
        <v>10</v>
      </c>
      <c r="C25" t="str">
        <f>VLOOKUP(B25,'Contestant Points'!$A$2:$B$32,2,FALSE)</f>
        <v>Still In</v>
      </c>
      <c r="D25">
        <f>VLOOKUP(B25,'Contestant Points'!$A$2:$R$32,17,FALSE)</f>
        <v>25</v>
      </c>
      <c r="E25" s="3">
        <f t="shared" si="0"/>
        <v>25</v>
      </c>
      <c r="F25" t="str">
        <f>VLOOKUP(B25,'Contestant Points'!$A$2:$J$32,10,FALSE)</f>
        <v>4% of people have chosen this contestant</v>
      </c>
      <c r="G25">
        <f>VLOOKUP(B25,'Contestant Points'!$A$2:$D$32,4,FALSE)</f>
        <v>28</v>
      </c>
      <c r="H25" t="str">
        <f>VLOOKUP(B25,'Contestant Points'!$A$2:$E$32,5,FALSE)</f>
        <v>Sales Manager</v>
      </c>
      <c r="I25" t="str">
        <f>VLOOKUP(B25,'Contestant Points'!$A$2:$F$32,6,FALSE)</f>
        <v>6'3"</v>
      </c>
      <c r="J25" t="str">
        <f>VLOOKUP(B25,'Contestant Points'!$A$2:$G$32,7,FALSE)</f>
        <v>African American</v>
      </c>
    </row>
    <row r="26" spans="1:10" x14ac:dyDescent="0.3">
      <c r="A26" t="s">
        <v>20</v>
      </c>
      <c r="B26" t="s">
        <v>21</v>
      </c>
      <c r="C26" t="str">
        <f>VLOOKUP(B26,'Contestant Points'!$A$2:$B$32,2,FALSE)</f>
        <v>Eliminated</v>
      </c>
      <c r="D26">
        <f>VLOOKUP(B26,'Contestant Points'!$A$2:$R$32,17,FALSE)</f>
        <v>5</v>
      </c>
      <c r="E26" s="3">
        <f t="shared" si="0"/>
        <v>5</v>
      </c>
      <c r="F26" t="str">
        <f>VLOOKUP(B26,'Contestant Points'!$A$2:$J$32,10,FALSE)</f>
        <v>4% of people have chosen this contestant</v>
      </c>
      <c r="G26">
        <f>VLOOKUP(B26,'Contestant Points'!$A$2:$D$32,4,FALSE)</f>
        <v>26</v>
      </c>
      <c r="H26" t="str">
        <f>VLOOKUP(B26,'Contestant Points'!$A$2:$E$32,5,FALSE)</f>
        <v>Former Professional Basketball Player</v>
      </c>
      <c r="I26" t="str">
        <f>VLOOKUP(B26,'Contestant Points'!$A$2:$F$32,6,FALSE)</f>
        <v>6'</v>
      </c>
      <c r="J26" t="str">
        <f>VLOOKUP(B26,'Contestant Points'!$A$2:$G$32,7,FALSE)</f>
        <v>African American</v>
      </c>
    </row>
    <row r="27" spans="1:10" x14ac:dyDescent="0.3">
      <c r="A27" t="s">
        <v>22</v>
      </c>
      <c r="B27" t="s">
        <v>7</v>
      </c>
      <c r="C27" t="str">
        <f>VLOOKUP(B27,'Contestant Points'!$A$2:$B$32,2,FALSE)</f>
        <v>Still In</v>
      </c>
      <c r="D27">
        <f>VLOOKUP(B27,'Contestant Points'!$A$2:$R$32,17,FALSE)</f>
        <v>50</v>
      </c>
      <c r="E27" s="3">
        <f t="shared" si="0"/>
        <v>50</v>
      </c>
      <c r="F27" t="str">
        <f>VLOOKUP(B27,'Contestant Points'!$A$2:$J$32,10,FALSE)</f>
        <v>11% of people have chosen this contestant</v>
      </c>
      <c r="G27">
        <f>VLOOKUP(B27,'Contestant Points'!$A$2:$D$32,4,FALSE)</f>
        <v>37</v>
      </c>
      <c r="H27" t="str">
        <f>VLOOKUP(B27,'Contestant Points'!$A$2:$E$32,5,FALSE)</f>
        <v>Chiropractor</v>
      </c>
      <c r="I27" t="str">
        <f>VLOOKUP(B27,'Contestant Points'!$A$2:$F$32,6,FALSE)</f>
        <v>6'2"</v>
      </c>
      <c r="J27" t="str">
        <f>VLOOKUP(B27,'Contestant Points'!$A$2:$G$32,7,FALSE)</f>
        <v>Caucasian</v>
      </c>
    </row>
    <row r="28" spans="1:10" x14ac:dyDescent="0.3">
      <c r="A28" t="s">
        <v>22</v>
      </c>
      <c r="B28" t="s">
        <v>15</v>
      </c>
      <c r="C28" t="str">
        <f>VLOOKUP(B28,'Contestant Points'!$A$2:$B$32,2,FALSE)</f>
        <v>Still In</v>
      </c>
      <c r="D28">
        <f>VLOOKUP(B28,'Contestant Points'!$A$2:$R$32,17,FALSE)</f>
        <v>30</v>
      </c>
      <c r="E28" s="3">
        <f t="shared" si="0"/>
        <v>30</v>
      </c>
      <c r="F28" t="str">
        <f>VLOOKUP(B28,'Contestant Points'!$A$2:$J$32,10,FALSE)</f>
        <v>9% of people have chosen this contestant</v>
      </c>
      <c r="G28">
        <f>VLOOKUP(B28,'Contestant Points'!$A$2:$D$32,4,FALSE)</f>
        <v>31</v>
      </c>
      <c r="H28" t="str">
        <f>VLOOKUP(B28,'Contestant Points'!$A$2:$E$32,5,FALSE)</f>
        <v>Business Owner</v>
      </c>
      <c r="I28" t="str">
        <f>VLOOKUP(B28,'Contestant Points'!$A$2:$F$32,6,FALSE)</f>
        <v>6'3"</v>
      </c>
      <c r="J28" t="str">
        <f>VLOOKUP(B28,'Contestant Points'!$A$2:$G$32,7,FALSE)</f>
        <v>Caucasian</v>
      </c>
    </row>
    <row r="29" spans="1:10" x14ac:dyDescent="0.3">
      <c r="A29" t="s">
        <v>22</v>
      </c>
      <c r="B29" t="s">
        <v>11</v>
      </c>
      <c r="C29" t="str">
        <f>VLOOKUP(B29,'Contestant Points'!$A$2:$B$32,2,FALSE)</f>
        <v>Still In</v>
      </c>
      <c r="D29">
        <f>VLOOKUP(B29,'Contestant Points'!$A$2:$R$32,17,FALSE)</f>
        <v>30</v>
      </c>
      <c r="E29" s="3">
        <f t="shared" si="0"/>
        <v>30</v>
      </c>
      <c r="F29" t="str">
        <f>VLOOKUP(B29,'Contestant Points'!$A$2:$J$32,10,FALSE)</f>
        <v>7% of people have chosen this contestant</v>
      </c>
      <c r="G29">
        <f>VLOOKUP(B29,'Contestant Points'!$A$2:$D$32,4,FALSE)</f>
        <v>29</v>
      </c>
      <c r="H29" t="str">
        <f>VLOOKUP(B29,'Contestant Points'!$A$2:$E$32,5,FALSE)</f>
        <v>Personal Trainer</v>
      </c>
      <c r="I29" t="str">
        <f>VLOOKUP(B29,'Contestant Points'!$A$2:$F$32,6,FALSE)</f>
        <v>6'2"</v>
      </c>
      <c r="J29" t="str">
        <f>VLOOKUP(B29,'Contestant Points'!$A$2:$G$32,7,FALSE)</f>
        <v>African American</v>
      </c>
    </row>
    <row r="30" spans="1:10" x14ac:dyDescent="0.3">
      <c r="A30" t="s">
        <v>22</v>
      </c>
      <c r="B30" t="s">
        <v>23</v>
      </c>
      <c r="C30" t="str">
        <f>VLOOKUP(B30,'Contestant Points'!$A$2:$B$32,2,FALSE)</f>
        <v>Still In</v>
      </c>
      <c r="D30">
        <f>VLOOKUP(B30,'Contestant Points'!$A$2:$R$32,17,FALSE)</f>
        <v>30</v>
      </c>
      <c r="E30" s="3">
        <f t="shared" si="0"/>
        <v>30</v>
      </c>
      <c r="F30" t="str">
        <f>VLOOKUP(B30,'Contestant Points'!$A$2:$J$32,10,FALSE)</f>
        <v>2% of people have chosen this contestant</v>
      </c>
      <c r="G30">
        <f>VLOOKUP(B30,'Contestant Points'!$A$2:$D$32,4,FALSE)</f>
        <v>26</v>
      </c>
      <c r="H30" t="str">
        <f>VLOOKUP(B30,'Contestant Points'!$A$2:$E$32,5,FALSE)</f>
        <v>Startup Recruiter</v>
      </c>
      <c r="I30" t="str">
        <f>VLOOKUP(B30,'Contestant Points'!$A$2:$F$32,6,FALSE)</f>
        <v>6'2"</v>
      </c>
      <c r="J30" t="str">
        <f>VLOOKUP(B30,'Contestant Points'!$A$2:$G$32,7,FALSE)</f>
        <v>Caucasian</v>
      </c>
    </row>
    <row r="31" spans="1:10" x14ac:dyDescent="0.3">
      <c r="A31" t="s">
        <v>22</v>
      </c>
      <c r="B31" t="s">
        <v>12</v>
      </c>
      <c r="C31" t="str">
        <f>VLOOKUP(B31,'Contestant Points'!$A$2:$B$32,2,FALSE)</f>
        <v>Still In</v>
      </c>
      <c r="D31">
        <f>VLOOKUP(B31,'Contestant Points'!$A$2:$R$32,17,FALSE)</f>
        <v>35</v>
      </c>
      <c r="E31" s="3">
        <f t="shared" si="0"/>
        <v>35</v>
      </c>
      <c r="F31" t="str">
        <f>VLOOKUP(B31,'Contestant Points'!$A$2:$J$32,10,FALSE)</f>
        <v>11% of people have chosen this contestant</v>
      </c>
      <c r="G31">
        <f>VLOOKUP(B31,'Contestant Points'!$A$2:$D$32,4,FALSE)</f>
        <v>30</v>
      </c>
      <c r="H31" t="str">
        <f>VLOOKUP(B31,'Contestant Points'!$A$2:$E$32,5,FALSE)</f>
        <v>Executive Recruiter</v>
      </c>
      <c r="I31" t="str">
        <f>VLOOKUP(B31,'Contestant Points'!$A$2:$F$32,6,FALSE)</f>
        <v>6'4"</v>
      </c>
      <c r="J31" t="str">
        <f>VLOOKUP(B31,'Contestant Points'!$A$2:$G$32,7,FALSE)</f>
        <v>African American</v>
      </c>
    </row>
    <row r="32" spans="1:10" x14ac:dyDescent="0.3">
      <c r="A32" t="s">
        <v>24</v>
      </c>
      <c r="B32" t="s">
        <v>3</v>
      </c>
      <c r="C32" t="str">
        <f>VLOOKUP(B32,'Contestant Points'!$A$2:$B$32,2,FALSE)</f>
        <v>Still In</v>
      </c>
      <c r="D32">
        <f>VLOOKUP(B32,'Contestant Points'!$A$2:$R$32,17,FALSE)</f>
        <v>30</v>
      </c>
      <c r="E32" s="3">
        <f t="shared" si="0"/>
        <v>30</v>
      </c>
      <c r="F32" t="str">
        <f>VLOOKUP(B32,'Contestant Points'!$A$2:$J$32,10,FALSE)</f>
        <v>13% of people have chosen this contestant</v>
      </c>
      <c r="G32">
        <f>VLOOKUP(B32,'Contestant Points'!$A$2:$D$32,4,FALSE)</f>
        <v>31</v>
      </c>
      <c r="H32" t="str">
        <f>VLOOKUP(B32,'Contestant Points'!$A$2:$E$32,5,FALSE)</f>
        <v>Senior Inventory Analyst</v>
      </c>
      <c r="I32" t="str">
        <f>VLOOKUP(B32,'Contestant Points'!$A$2:$F$32,6,FALSE)</f>
        <v>5'11"</v>
      </c>
      <c r="J32" t="str">
        <f>VLOOKUP(B32,'Contestant Points'!$A$2:$G$32,7,FALSE)</f>
        <v>African American</v>
      </c>
    </row>
    <row r="33" spans="1:10" x14ac:dyDescent="0.3">
      <c r="A33" t="s">
        <v>24</v>
      </c>
      <c r="B33" t="s">
        <v>12</v>
      </c>
      <c r="C33" t="str">
        <f>VLOOKUP(B33,'Contestant Points'!$A$2:$B$32,2,FALSE)</f>
        <v>Still In</v>
      </c>
      <c r="D33">
        <f>VLOOKUP(B33,'Contestant Points'!$A$2:$R$32,17,FALSE)</f>
        <v>35</v>
      </c>
      <c r="E33" s="3">
        <f t="shared" si="0"/>
        <v>35</v>
      </c>
      <c r="F33" t="str">
        <f>VLOOKUP(B33,'Contestant Points'!$A$2:$J$32,10,FALSE)</f>
        <v>11% of people have chosen this contestant</v>
      </c>
      <c r="G33">
        <f>VLOOKUP(B33,'Contestant Points'!$A$2:$D$32,4,FALSE)</f>
        <v>30</v>
      </c>
      <c r="H33" t="str">
        <f>VLOOKUP(B33,'Contestant Points'!$A$2:$E$32,5,FALSE)</f>
        <v>Executive Recruiter</v>
      </c>
      <c r="I33" t="str">
        <f>VLOOKUP(B33,'Contestant Points'!$A$2:$F$32,6,FALSE)</f>
        <v>6'4"</v>
      </c>
      <c r="J33" t="str">
        <f>VLOOKUP(B33,'Contestant Points'!$A$2:$G$32,7,FALSE)</f>
        <v>African American</v>
      </c>
    </row>
    <row r="34" spans="1:10" x14ac:dyDescent="0.3">
      <c r="A34" t="s">
        <v>24</v>
      </c>
      <c r="B34" t="s">
        <v>15</v>
      </c>
      <c r="C34" t="str">
        <f>VLOOKUP(B34,'Contestant Points'!$A$2:$B$32,2,FALSE)</f>
        <v>Still In</v>
      </c>
      <c r="D34">
        <f>VLOOKUP(B34,'Contestant Points'!$A$2:$R$32,17,FALSE)</f>
        <v>30</v>
      </c>
      <c r="E34" s="3">
        <f t="shared" si="0"/>
        <v>30</v>
      </c>
      <c r="F34" t="str">
        <f>VLOOKUP(B34,'Contestant Points'!$A$2:$J$32,10,FALSE)</f>
        <v>9% of people have chosen this contestant</v>
      </c>
      <c r="G34">
        <f>VLOOKUP(B34,'Contestant Points'!$A$2:$D$32,4,FALSE)</f>
        <v>31</v>
      </c>
      <c r="H34" t="str">
        <f>VLOOKUP(B34,'Contestant Points'!$A$2:$E$32,5,FALSE)</f>
        <v>Business Owner</v>
      </c>
      <c r="I34" t="str">
        <f>VLOOKUP(B34,'Contestant Points'!$A$2:$F$32,6,FALSE)</f>
        <v>6'3"</v>
      </c>
      <c r="J34" t="str">
        <f>VLOOKUP(B34,'Contestant Points'!$A$2:$G$32,7,FALSE)</f>
        <v>Caucasian</v>
      </c>
    </row>
    <row r="35" spans="1:10" x14ac:dyDescent="0.3">
      <c r="A35" t="s">
        <v>24</v>
      </c>
      <c r="B35" t="s">
        <v>25</v>
      </c>
      <c r="C35" t="str">
        <f>VLOOKUP(B35,'Contestant Points'!$A$2:$B$32,2,FALSE)</f>
        <v>Still In</v>
      </c>
      <c r="D35">
        <f>VLOOKUP(B35,'Contestant Points'!$A$2:$R$32,17,FALSE)</f>
        <v>30</v>
      </c>
      <c r="E35" s="3">
        <f t="shared" si="0"/>
        <v>30</v>
      </c>
      <c r="F35" t="str">
        <f>VLOOKUP(B35,'Contestant Points'!$A$2:$J$32,10,FALSE)</f>
        <v>2% of people have chosen this contestant</v>
      </c>
      <c r="G35">
        <f>VLOOKUP(B35,'Contestant Points'!$A$2:$D$32,4,FALSE)</f>
        <v>32</v>
      </c>
      <c r="H35" t="str">
        <f>VLOOKUP(B35,'Contestant Points'!$A$2:$E$32,5,FALSE)</f>
        <v>Sales Account Executive</v>
      </c>
      <c r="I35" t="str">
        <f>VLOOKUP(B35,'Contestant Points'!$A$2:$F$32,6,FALSE)</f>
        <v>5'9"</v>
      </c>
      <c r="J35" t="str">
        <f>VLOOKUP(B35,'Contestant Points'!$A$2:$G$32,7,FALSE)</f>
        <v>Caucasian</v>
      </c>
    </row>
    <row r="36" spans="1:10" x14ac:dyDescent="0.3">
      <c r="A36" t="s">
        <v>24</v>
      </c>
      <c r="B36" t="s">
        <v>26</v>
      </c>
      <c r="C36" t="str">
        <f>VLOOKUP(B36,'Contestant Points'!$A$2:$B$32,2,FALSE)</f>
        <v>Still In</v>
      </c>
      <c r="D36">
        <f>VLOOKUP(B36,'Contestant Points'!$A$2:$R$32,17,FALSE)</f>
        <v>40</v>
      </c>
      <c r="E36" s="3">
        <f t="shared" si="0"/>
        <v>40</v>
      </c>
      <c r="F36" t="str">
        <f>VLOOKUP(B36,'Contestant Points'!$A$2:$J$32,10,FALSE)</f>
        <v>2% of people have chosen this contestant</v>
      </c>
      <c r="G36">
        <f>VLOOKUP(B36,'Contestant Points'!$A$2:$D$32,4,FALSE)</f>
        <v>30</v>
      </c>
      <c r="H36" t="str">
        <f>VLOOKUP(B36,'Contestant Points'!$A$2:$E$32,5,FALSE)</f>
        <v>Singer/Songwriter</v>
      </c>
      <c r="I36" t="str">
        <f>VLOOKUP(B36,'Contestant Points'!$A$2:$F$32,6,FALSE)</f>
        <v>5'11"</v>
      </c>
      <c r="J36" t="str">
        <f>VLOOKUP(B36,'Contestant Points'!$A$2:$G$32,7,FALSE)</f>
        <v>Caucasian</v>
      </c>
    </row>
    <row r="37" spans="1:10" x14ac:dyDescent="0.3">
      <c r="A37" t="s">
        <v>27</v>
      </c>
      <c r="B37" t="s">
        <v>9</v>
      </c>
      <c r="C37" t="str">
        <f>VLOOKUP(B37,'Contestant Points'!$A$2:$B$32,2,FALSE)</f>
        <v>Still In</v>
      </c>
      <c r="D37">
        <f>VLOOKUP(B37,'Contestant Points'!$A$2:$R$32,17,FALSE)</f>
        <v>25</v>
      </c>
      <c r="E37" s="3">
        <f t="shared" si="0"/>
        <v>25</v>
      </c>
      <c r="F37" t="str">
        <f>VLOOKUP(B37,'Contestant Points'!$A$2:$J$32,10,FALSE)</f>
        <v>7% of people have chosen this contestant</v>
      </c>
      <c r="G37">
        <f>VLOOKUP(B37,'Contestant Points'!$A$2:$D$32,4,FALSE)</f>
        <v>26</v>
      </c>
      <c r="H37" t="str">
        <f>VLOOKUP(B37,'Contestant Points'!$A$2:$E$32,5,FALSE)</f>
        <v>Education Software Manager</v>
      </c>
      <c r="I37" t="str">
        <f>VLOOKUP(B37,'Contestant Points'!$A$2:$F$32,6,FALSE)</f>
        <v>6'3"</v>
      </c>
      <c r="J37" t="str">
        <f>VLOOKUP(B37,'Contestant Points'!$A$2:$G$32,7,FALSE)</f>
        <v>African American</v>
      </c>
    </row>
    <row r="38" spans="1:10" x14ac:dyDescent="0.3">
      <c r="A38" t="s">
        <v>27</v>
      </c>
      <c r="B38" t="s">
        <v>12</v>
      </c>
      <c r="C38" t="str">
        <f>VLOOKUP(B38,'Contestant Points'!$A$2:$B$32,2,FALSE)</f>
        <v>Still In</v>
      </c>
      <c r="D38">
        <f>VLOOKUP(B38,'Contestant Points'!$A$2:$R$32,17,FALSE)</f>
        <v>35</v>
      </c>
      <c r="E38" s="3">
        <f t="shared" si="0"/>
        <v>35</v>
      </c>
      <c r="F38" t="str">
        <f>VLOOKUP(B38,'Contestant Points'!$A$2:$J$32,10,FALSE)</f>
        <v>11% of people have chosen this contestant</v>
      </c>
      <c r="G38">
        <f>VLOOKUP(B38,'Contestant Points'!$A$2:$D$32,4,FALSE)</f>
        <v>30</v>
      </c>
      <c r="H38" t="str">
        <f>VLOOKUP(B38,'Contestant Points'!$A$2:$E$32,5,FALSE)</f>
        <v>Executive Recruiter</v>
      </c>
      <c r="I38" t="str">
        <f>VLOOKUP(B38,'Contestant Points'!$A$2:$F$32,6,FALSE)</f>
        <v>6'4"</v>
      </c>
      <c r="J38" t="str">
        <f>VLOOKUP(B38,'Contestant Points'!$A$2:$G$32,7,FALSE)</f>
        <v>African American</v>
      </c>
    </row>
    <row r="39" spans="1:10" x14ac:dyDescent="0.3">
      <c r="A39" t="s">
        <v>27</v>
      </c>
      <c r="B39" t="s">
        <v>3</v>
      </c>
      <c r="C39" t="str">
        <f>VLOOKUP(B39,'Contestant Points'!$A$2:$B$32,2,FALSE)</f>
        <v>Still In</v>
      </c>
      <c r="D39">
        <f>VLOOKUP(B39,'Contestant Points'!$A$2:$R$32,17,FALSE)</f>
        <v>30</v>
      </c>
      <c r="E39" s="3">
        <f t="shared" si="0"/>
        <v>30</v>
      </c>
      <c r="F39" t="str">
        <f>VLOOKUP(B39,'Contestant Points'!$A$2:$J$32,10,FALSE)</f>
        <v>13% of people have chosen this contestant</v>
      </c>
      <c r="G39">
        <f>VLOOKUP(B39,'Contestant Points'!$A$2:$D$32,4,FALSE)</f>
        <v>31</v>
      </c>
      <c r="H39" t="str">
        <f>VLOOKUP(B39,'Contestant Points'!$A$2:$E$32,5,FALSE)</f>
        <v>Senior Inventory Analyst</v>
      </c>
      <c r="I39" t="str">
        <f>VLOOKUP(B39,'Contestant Points'!$A$2:$F$32,6,FALSE)</f>
        <v>5'11"</v>
      </c>
      <c r="J39" t="str">
        <f>VLOOKUP(B39,'Contestant Points'!$A$2:$G$32,7,FALSE)</f>
        <v>African American</v>
      </c>
    </row>
    <row r="40" spans="1:10" x14ac:dyDescent="0.3">
      <c r="A40" t="s">
        <v>27</v>
      </c>
      <c r="B40" t="s">
        <v>28</v>
      </c>
      <c r="C40" t="str">
        <f>VLOOKUP(B40,'Contestant Points'!$A$2:$B$32,2,FALSE)</f>
        <v>Eliminated</v>
      </c>
      <c r="D40">
        <f>VLOOKUP(B40,'Contestant Points'!$A$2:$R$32,17,FALSE)</f>
        <v>5</v>
      </c>
      <c r="E40" s="3">
        <f t="shared" si="0"/>
        <v>5</v>
      </c>
      <c r="F40" t="str">
        <f>VLOOKUP(B40,'Contestant Points'!$A$2:$J$32,10,FALSE)</f>
        <v>2% of people have chosen this contestant</v>
      </c>
      <c r="G40">
        <f>VLOOKUP(B40,'Contestant Points'!$A$2:$D$32,4,FALSE)</f>
        <v>26</v>
      </c>
      <c r="H40" t="str">
        <f>VLOOKUP(B40,'Contestant Points'!$A$2:$E$32,5,FALSE)</f>
        <v>Marketing Consultant</v>
      </c>
      <c r="I40" t="str">
        <f>VLOOKUP(B40,'Contestant Points'!$A$2:$F$32,6,FALSE)</f>
        <v>5'11"</v>
      </c>
      <c r="J40" t="str">
        <f>VLOOKUP(B40,'Contestant Points'!$A$2:$G$32,7,FALSE)</f>
        <v>African American</v>
      </c>
    </row>
    <row r="41" spans="1:10" x14ac:dyDescent="0.3">
      <c r="A41" t="s">
        <v>27</v>
      </c>
      <c r="B41" t="s">
        <v>21</v>
      </c>
      <c r="C41" t="str">
        <f>VLOOKUP(B41,'Contestant Points'!$A$2:$B$32,2,FALSE)</f>
        <v>Eliminated</v>
      </c>
      <c r="D41">
        <f>VLOOKUP(B41,'Contestant Points'!$A$2:$R$32,17,FALSE)</f>
        <v>5</v>
      </c>
      <c r="E41" s="3">
        <f t="shared" si="0"/>
        <v>5</v>
      </c>
      <c r="F41" t="str">
        <f>VLOOKUP(B41,'Contestant Points'!$A$2:$J$32,10,FALSE)</f>
        <v>4% of people have chosen this contestant</v>
      </c>
      <c r="G41">
        <f>VLOOKUP(B41,'Contestant Points'!$A$2:$D$32,4,FALSE)</f>
        <v>26</v>
      </c>
      <c r="H41" t="str">
        <f>VLOOKUP(B41,'Contestant Points'!$A$2:$E$32,5,FALSE)</f>
        <v>Former Professional Basketball Player</v>
      </c>
      <c r="I41" t="str">
        <f>VLOOKUP(B41,'Contestant Points'!$A$2:$F$32,6,FALSE)</f>
        <v>6'</v>
      </c>
      <c r="J41" t="str">
        <f>VLOOKUP(B41,'Contestant Points'!$A$2:$G$32,7,FALSE)</f>
        <v>African American</v>
      </c>
    </row>
    <row r="42" spans="1:10" x14ac:dyDescent="0.3">
      <c r="A42" t="s">
        <v>29</v>
      </c>
      <c r="B42" t="s">
        <v>7</v>
      </c>
      <c r="C42" t="str">
        <f>VLOOKUP(B42,'Contestant Points'!$A$2:$B$32,2,FALSE)</f>
        <v>Still In</v>
      </c>
      <c r="D42">
        <f>VLOOKUP(B42,'Contestant Points'!$A$2:$R$32,17,FALSE)</f>
        <v>50</v>
      </c>
      <c r="E42" s="3">
        <f t="shared" si="0"/>
        <v>50</v>
      </c>
      <c r="F42" t="str">
        <f>VLOOKUP(B42,'Contestant Points'!$A$2:$J$32,10,FALSE)</f>
        <v>11% of people have chosen this contestant</v>
      </c>
      <c r="G42">
        <f>VLOOKUP(B42,'Contestant Points'!$A$2:$D$32,4,FALSE)</f>
        <v>37</v>
      </c>
      <c r="H42" t="str">
        <f>VLOOKUP(B42,'Contestant Points'!$A$2:$E$32,5,FALSE)</f>
        <v>Chiropractor</v>
      </c>
      <c r="I42" t="str">
        <f>VLOOKUP(B42,'Contestant Points'!$A$2:$F$32,6,FALSE)</f>
        <v>6'2"</v>
      </c>
      <c r="J42" t="str">
        <f>VLOOKUP(B42,'Contestant Points'!$A$2:$G$32,7,FALSE)</f>
        <v>Caucasian</v>
      </c>
    </row>
    <row r="43" spans="1:10" x14ac:dyDescent="0.3">
      <c r="A43" t="s">
        <v>29</v>
      </c>
      <c r="B43" t="s">
        <v>11</v>
      </c>
      <c r="C43" t="str">
        <f>VLOOKUP(B43,'Contestant Points'!$A$2:$B$32,2,FALSE)</f>
        <v>Still In</v>
      </c>
      <c r="D43">
        <f>VLOOKUP(B43,'Contestant Points'!$A$2:$R$32,17,FALSE)</f>
        <v>30</v>
      </c>
      <c r="E43" s="3">
        <f t="shared" si="0"/>
        <v>30</v>
      </c>
      <c r="F43" t="str">
        <f>VLOOKUP(B43,'Contestant Points'!$A$2:$J$32,10,FALSE)</f>
        <v>7% of people have chosen this contestant</v>
      </c>
      <c r="G43">
        <f>VLOOKUP(B43,'Contestant Points'!$A$2:$D$32,4,FALSE)</f>
        <v>29</v>
      </c>
      <c r="H43" t="str">
        <f>VLOOKUP(B43,'Contestant Points'!$A$2:$E$32,5,FALSE)</f>
        <v>Personal Trainer</v>
      </c>
      <c r="I43" t="str">
        <f>VLOOKUP(B43,'Contestant Points'!$A$2:$F$32,6,FALSE)</f>
        <v>6'2"</v>
      </c>
      <c r="J43" t="str">
        <f>VLOOKUP(B43,'Contestant Points'!$A$2:$G$32,7,FALSE)</f>
        <v>African American</v>
      </c>
    </row>
    <row r="44" spans="1:10" x14ac:dyDescent="0.3">
      <c r="A44" t="s">
        <v>29</v>
      </c>
      <c r="B44" t="s">
        <v>30</v>
      </c>
      <c r="C44" t="str">
        <f>VLOOKUP(B44,'Contestant Points'!$A$2:$B$32,2,FALSE)</f>
        <v>Still In</v>
      </c>
      <c r="D44">
        <f>VLOOKUP(B44,'Contestant Points'!$A$2:$R$32,17,FALSE)</f>
        <v>35</v>
      </c>
      <c r="E44" s="3">
        <f t="shared" si="0"/>
        <v>35</v>
      </c>
      <c r="F44" t="str">
        <f>VLOOKUP(B44,'Contestant Points'!$A$2:$J$32,10,FALSE)</f>
        <v>2% of people have chosen this contestant</v>
      </c>
      <c r="G44">
        <f>VLOOKUP(B44,'Contestant Points'!$A$2:$D$32,4,FALSE)</f>
        <v>28</v>
      </c>
      <c r="H44" t="str">
        <f>VLOOKUP(B44,'Contestant Points'!$A$2:$E$32,5,FALSE)</f>
        <v>Prosecuting Attorney</v>
      </c>
      <c r="I44" t="str">
        <f>VLOOKUP(B44,'Contestant Points'!$A$2:$F$32,6,FALSE)</f>
        <v>6'3"</v>
      </c>
      <c r="J44" t="str">
        <f>VLOOKUP(B44,'Contestant Points'!$A$2:$G$32,7,FALSE)</f>
        <v>African American</v>
      </c>
    </row>
    <row r="45" spans="1:10" x14ac:dyDescent="0.3">
      <c r="A45" t="s">
        <v>29</v>
      </c>
      <c r="B45" t="s">
        <v>16</v>
      </c>
      <c r="C45" t="str">
        <f>VLOOKUP(B45,'Contestant Points'!$A$2:$B$32,2,FALSE)</f>
        <v>Still In</v>
      </c>
      <c r="D45">
        <f>VLOOKUP(B45,'Contestant Points'!$A$2:$R$32,17,FALSE)</f>
        <v>35</v>
      </c>
      <c r="E45" s="3">
        <f t="shared" si="0"/>
        <v>35</v>
      </c>
      <c r="F45" t="str">
        <f>VLOOKUP(B45,'Contestant Points'!$A$2:$J$32,10,FALSE)</f>
        <v>7% of people have chosen this contestant</v>
      </c>
      <c r="G45">
        <f>VLOOKUP(B45,'Contestant Points'!$A$2:$D$32,4,FALSE)</f>
        <v>35</v>
      </c>
      <c r="H45" t="str">
        <f>VLOOKUP(B45,'Contestant Points'!$A$2:$E$32,5,FALSE)</f>
        <v>Professional Wrestler</v>
      </c>
      <c r="I45" t="str">
        <f>VLOOKUP(B45,'Contestant Points'!$A$2:$F$32,6,FALSE)</f>
        <v>6'</v>
      </c>
      <c r="J45" t="str">
        <f>VLOOKUP(B45,'Contestant Points'!$A$2:$G$32,7,FALSE)</f>
        <v>African American</v>
      </c>
    </row>
    <row r="46" spans="1:10" x14ac:dyDescent="0.3">
      <c r="A46" t="s">
        <v>29</v>
      </c>
      <c r="B46" t="s">
        <v>15</v>
      </c>
      <c r="C46" t="str">
        <f>VLOOKUP(B46,'Contestant Points'!$A$2:$B$32,2,FALSE)</f>
        <v>Still In</v>
      </c>
      <c r="D46">
        <f>VLOOKUP(B46,'Contestant Points'!$A$2:$R$32,17,FALSE)</f>
        <v>30</v>
      </c>
      <c r="E46" s="3">
        <f t="shared" si="0"/>
        <v>30</v>
      </c>
      <c r="F46" t="str">
        <f>VLOOKUP(B46,'Contestant Points'!$A$2:$J$32,10,FALSE)</f>
        <v>9% of people have chosen this contestant</v>
      </c>
      <c r="G46">
        <f>VLOOKUP(B46,'Contestant Points'!$A$2:$D$32,4,FALSE)</f>
        <v>31</v>
      </c>
      <c r="H46" t="str">
        <f>VLOOKUP(B46,'Contestant Points'!$A$2:$E$32,5,FALSE)</f>
        <v>Business Owner</v>
      </c>
      <c r="I46" t="str">
        <f>VLOOKUP(B46,'Contestant Points'!$A$2:$F$32,6,FALSE)</f>
        <v>6'3"</v>
      </c>
      <c r="J46" t="str">
        <f>VLOOKUP(B46,'Contestant Points'!$A$2:$G$32,7,FALSE)</f>
        <v>Caucasian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2" sqref="F2"/>
    </sheetView>
  </sheetViews>
  <sheetFormatPr defaultRowHeight="14.4" x14ac:dyDescent="0.3"/>
  <cols>
    <col min="1" max="1" width="7.88671875" bestFit="1" customWidth="1"/>
    <col min="2" max="2" width="10" bestFit="1" customWidth="1"/>
    <col min="3" max="3" width="10" customWidth="1"/>
  </cols>
  <sheetData>
    <row r="1" spans="1:5" x14ac:dyDescent="0.3">
      <c r="A1" s="1" t="s">
        <v>0</v>
      </c>
      <c r="B1" s="1" t="s">
        <v>1</v>
      </c>
      <c r="C1" s="1" t="s">
        <v>47</v>
      </c>
      <c r="D1" s="1" t="s">
        <v>48</v>
      </c>
      <c r="E1" s="1" t="s">
        <v>34</v>
      </c>
    </row>
    <row r="2" spans="1:5" x14ac:dyDescent="0.3">
      <c r="A2" t="s">
        <v>20</v>
      </c>
      <c r="B2" t="s">
        <v>18</v>
      </c>
      <c r="C2" t="str">
        <f>VLOOKUP(B2,'Contestant Points'!$A$2:$B$32,2,FALSE)</f>
        <v>Eliminated</v>
      </c>
      <c r="D2">
        <f>VLOOKUP(B2,'Contestant Points'!$A$2:$Q$32,17,FALSE)</f>
        <v>0</v>
      </c>
      <c r="E2">
        <f>SUM(D2)</f>
        <v>0</v>
      </c>
    </row>
    <row r="3" spans="1:5" x14ac:dyDescent="0.3">
      <c r="A3" t="s">
        <v>20</v>
      </c>
      <c r="B3" t="s">
        <v>7</v>
      </c>
      <c r="C3" t="str">
        <f>VLOOKUP(B3,'Contestant Points'!$A$2:$B$32,2,FALSE)</f>
        <v>Still In</v>
      </c>
      <c r="D3">
        <f>VLOOKUP(B3,'Contestant Points'!$A$2:$Q$32,17,FALSE)</f>
        <v>50</v>
      </c>
      <c r="E3">
        <f t="shared" ref="E3:E16" si="0">SUM(D3)</f>
        <v>50</v>
      </c>
    </row>
    <row r="4" spans="1:5" x14ac:dyDescent="0.3">
      <c r="A4" t="s">
        <v>20</v>
      </c>
      <c r="B4" t="s">
        <v>12</v>
      </c>
      <c r="C4" t="str">
        <f>VLOOKUP(B4,'Contestant Points'!$A$2:$B$32,2,FALSE)</f>
        <v>Still In</v>
      </c>
      <c r="D4">
        <f>VLOOKUP(B4,'Contestant Points'!$A$2:$Q$32,17,FALSE)</f>
        <v>35</v>
      </c>
      <c r="E4">
        <f t="shared" si="0"/>
        <v>35</v>
      </c>
    </row>
    <row r="5" spans="1:5" x14ac:dyDescent="0.3">
      <c r="A5" t="s">
        <v>20</v>
      </c>
      <c r="B5" t="s">
        <v>10</v>
      </c>
      <c r="C5" t="str">
        <f>VLOOKUP(B5,'Contestant Points'!$A$2:$B$32,2,FALSE)</f>
        <v>Still In</v>
      </c>
      <c r="D5">
        <f>VLOOKUP(B5,'Contestant Points'!$A$2:$Q$32,17,FALSE)</f>
        <v>25</v>
      </c>
      <c r="E5">
        <f t="shared" si="0"/>
        <v>25</v>
      </c>
    </row>
    <row r="6" spans="1:5" x14ac:dyDescent="0.3">
      <c r="A6" t="s">
        <v>20</v>
      </c>
      <c r="B6" t="s">
        <v>21</v>
      </c>
      <c r="C6" t="str">
        <f>VLOOKUP(B6,'Contestant Points'!$A$2:$B$32,2,FALSE)</f>
        <v>Eliminated</v>
      </c>
      <c r="D6">
        <f>VLOOKUP(B6,'Contestant Points'!$A$2:$Q$32,17,FALSE)</f>
        <v>5</v>
      </c>
      <c r="E6">
        <f t="shared" si="0"/>
        <v>5</v>
      </c>
    </row>
    <row r="7" spans="1:5" x14ac:dyDescent="0.3">
      <c r="A7" t="s">
        <v>32</v>
      </c>
      <c r="B7" t="s">
        <v>30</v>
      </c>
      <c r="C7" t="str">
        <f>VLOOKUP(B7,'Contestant Points'!$A$2:$B$32,2,FALSE)</f>
        <v>Still In</v>
      </c>
      <c r="D7">
        <f>VLOOKUP(B7,'Contestant Points'!$A$2:$Q$32,17,FALSE)</f>
        <v>35</v>
      </c>
      <c r="E7">
        <f t="shared" si="0"/>
        <v>35</v>
      </c>
    </row>
    <row r="8" spans="1:5" x14ac:dyDescent="0.3">
      <c r="A8" t="s">
        <v>32</v>
      </c>
      <c r="B8" t="s">
        <v>33</v>
      </c>
      <c r="C8" t="str">
        <f>VLOOKUP(B8,'Contestant Points'!$A$2:$B$32,2,FALSE)</f>
        <v>Eliminated</v>
      </c>
      <c r="D8">
        <f>VLOOKUP(B8,'Contestant Points'!$A$2:$Q$32,17,FALSE)</f>
        <v>5</v>
      </c>
      <c r="E8">
        <f t="shared" si="0"/>
        <v>5</v>
      </c>
    </row>
    <row r="9" spans="1:5" x14ac:dyDescent="0.3">
      <c r="A9" t="s">
        <v>32</v>
      </c>
      <c r="B9" t="s">
        <v>4</v>
      </c>
      <c r="C9" t="str">
        <f>VLOOKUP(B9,'Contestant Points'!$A$2:$B$32,2,FALSE)</f>
        <v>Still In</v>
      </c>
      <c r="D9">
        <f>VLOOKUP(B9,'Contestant Points'!$A$2:$Q$32,17,FALSE)</f>
        <v>35</v>
      </c>
      <c r="E9">
        <f t="shared" si="0"/>
        <v>35</v>
      </c>
    </row>
    <row r="10" spans="1:5" x14ac:dyDescent="0.3">
      <c r="A10" t="s">
        <v>32</v>
      </c>
      <c r="B10" t="s">
        <v>12</v>
      </c>
      <c r="C10" t="str">
        <f>VLOOKUP(B10,'Contestant Points'!$A$2:$B$32,2,FALSE)</f>
        <v>Still In</v>
      </c>
      <c r="D10">
        <f>VLOOKUP(B10,'Contestant Points'!$A$2:$Q$32,17,FALSE)</f>
        <v>35</v>
      </c>
      <c r="E10">
        <f t="shared" si="0"/>
        <v>35</v>
      </c>
    </row>
    <row r="11" spans="1:5" x14ac:dyDescent="0.3">
      <c r="A11" t="s">
        <v>32</v>
      </c>
      <c r="B11" t="s">
        <v>18</v>
      </c>
      <c r="C11" t="str">
        <f>VLOOKUP(B11,'Contestant Points'!$A$2:$B$32,2,FALSE)</f>
        <v>Eliminated</v>
      </c>
      <c r="D11">
        <f>VLOOKUP(B11,'Contestant Points'!$A$2:$Q$32,17,FALSE)</f>
        <v>0</v>
      </c>
      <c r="E11">
        <f t="shared" si="0"/>
        <v>0</v>
      </c>
    </row>
    <row r="12" spans="1:5" x14ac:dyDescent="0.3">
      <c r="A12" t="s">
        <v>31</v>
      </c>
      <c r="B12" t="s">
        <v>4</v>
      </c>
      <c r="C12" t="str">
        <f>VLOOKUP(B12,'Contestant Points'!$A$2:$B$32,2,FALSE)</f>
        <v>Still In</v>
      </c>
      <c r="D12">
        <f>VLOOKUP(B12,'Contestant Points'!$A$2:$Q$32,17,FALSE)</f>
        <v>35</v>
      </c>
      <c r="E12">
        <f t="shared" si="0"/>
        <v>35</v>
      </c>
    </row>
    <row r="13" spans="1:5" x14ac:dyDescent="0.3">
      <c r="A13" t="s">
        <v>31</v>
      </c>
      <c r="B13" t="s">
        <v>12</v>
      </c>
      <c r="C13" t="str">
        <f>VLOOKUP(B13,'Contestant Points'!$A$2:$B$32,2,FALSE)</f>
        <v>Still In</v>
      </c>
      <c r="D13">
        <f>VLOOKUP(B13,'Contestant Points'!$A$2:$Q$32,17,FALSE)</f>
        <v>35</v>
      </c>
      <c r="E13">
        <f t="shared" si="0"/>
        <v>35</v>
      </c>
    </row>
    <row r="14" spans="1:5" x14ac:dyDescent="0.3">
      <c r="A14" t="s">
        <v>31</v>
      </c>
      <c r="B14" t="s">
        <v>3</v>
      </c>
      <c r="C14" t="str">
        <f>VLOOKUP(B14,'Contestant Points'!$A$2:$B$32,2,FALSE)</f>
        <v>Still In</v>
      </c>
      <c r="D14">
        <f>VLOOKUP(B14,'Contestant Points'!$A$2:$Q$32,17,FALSE)</f>
        <v>30</v>
      </c>
      <c r="E14">
        <f t="shared" si="0"/>
        <v>30</v>
      </c>
    </row>
    <row r="15" spans="1:5" x14ac:dyDescent="0.3">
      <c r="A15" t="s">
        <v>31</v>
      </c>
      <c r="B15" t="s">
        <v>18</v>
      </c>
      <c r="C15" t="str">
        <f>VLOOKUP(B15,'Contestant Points'!$A$2:$B$32,2,FALSE)</f>
        <v>Eliminated</v>
      </c>
      <c r="D15">
        <f>VLOOKUP(B15,'Contestant Points'!$A$2:$Q$32,17,FALSE)</f>
        <v>0</v>
      </c>
      <c r="E15">
        <f t="shared" si="0"/>
        <v>0</v>
      </c>
    </row>
    <row r="16" spans="1:5" x14ac:dyDescent="0.3">
      <c r="A16" t="s">
        <v>31</v>
      </c>
      <c r="B16" t="s">
        <v>7</v>
      </c>
      <c r="C16" t="str">
        <f>VLOOKUP(B16,'Contestant Points'!$A$2:$B$32,2,FALSE)</f>
        <v>Still In</v>
      </c>
      <c r="D16">
        <f>VLOOKUP(B16,'Contestant Points'!$A$2:$Q$32,17,FALSE)</f>
        <v>50</v>
      </c>
      <c r="E16">
        <f t="shared" si="0"/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F2" sqref="F2"/>
    </sheetView>
  </sheetViews>
  <sheetFormatPr defaultRowHeight="14.4" x14ac:dyDescent="0.3"/>
  <cols>
    <col min="1" max="1" width="17.88671875" bestFit="1" customWidth="1"/>
    <col min="2" max="2" width="10.21875" bestFit="1" customWidth="1"/>
    <col min="3" max="3" width="10.21875" customWidth="1"/>
    <col min="10" max="10" width="15" bestFit="1" customWidth="1"/>
  </cols>
  <sheetData>
    <row r="1" spans="1:10" x14ac:dyDescent="0.3">
      <c r="A1" s="1" t="s">
        <v>0</v>
      </c>
      <c r="B1" s="1" t="s">
        <v>1</v>
      </c>
      <c r="C1" s="1" t="s">
        <v>47</v>
      </c>
      <c r="D1" s="1" t="s">
        <v>48</v>
      </c>
      <c r="E1" s="1" t="s">
        <v>34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111</v>
      </c>
    </row>
    <row r="2" spans="1:10" x14ac:dyDescent="0.3">
      <c r="A2" t="s">
        <v>35</v>
      </c>
      <c r="B2" t="s">
        <v>21</v>
      </c>
      <c r="C2" t="str">
        <f>VLOOKUP(B2,'Contestant Points'!$A$2:$B$32,2,FALSE)</f>
        <v>Eliminated</v>
      </c>
      <c r="D2">
        <f>VLOOKUP(B2,'Contestant Points'!$A$2:$Q$32,17,FALSE)</f>
        <v>5</v>
      </c>
      <c r="E2">
        <f>SUM(D2)</f>
        <v>5</v>
      </c>
      <c r="F2" t="str">
        <f>VLOOKUP(B2,'Contestant Points'!$A$2:$J$32,10,FALSE)</f>
        <v>4% of people have chosen this contestant</v>
      </c>
      <c r="G2">
        <f>VLOOKUP(B2,'Contestant Points'!$A$2:$D$32,4,FALSE)</f>
        <v>26</v>
      </c>
      <c r="H2" t="str">
        <f>VLOOKUP(B2,'Contestant Points'!$A$2:$E$32,5,FALSE)</f>
        <v>Former Professional Basketball Player</v>
      </c>
      <c r="I2" t="str">
        <f>VLOOKUP(B2,'Contestant Points'!$A$2:$F$32,6,FALSE)</f>
        <v>6'</v>
      </c>
      <c r="J2" t="str">
        <f>VLOOKUP(B2,'Contestant Points'!$A$2:$G$32,7,FALSE)</f>
        <v>African American</v>
      </c>
    </row>
    <row r="3" spans="1:10" x14ac:dyDescent="0.3">
      <c r="A3" t="s">
        <v>35</v>
      </c>
      <c r="B3" t="s">
        <v>4</v>
      </c>
      <c r="C3" t="str">
        <f>VLOOKUP(B3,'Contestant Points'!$A$2:$B$32,2,FALSE)</f>
        <v>Still In</v>
      </c>
      <c r="D3">
        <f>VLOOKUP(B3,'Contestant Points'!$A$2:$Q$32,17,FALSE)</f>
        <v>35</v>
      </c>
      <c r="E3">
        <f t="shared" ref="E3:E51" si="0">SUM(D3)</f>
        <v>35</v>
      </c>
      <c r="F3" t="str">
        <f>VLOOKUP(B3,'Contestant Points'!$A$2:$J$32,10,FALSE)</f>
        <v>2% of people have chosen this contestant</v>
      </c>
      <c r="G3">
        <f>VLOOKUP(B3,'Contestant Points'!$A$2:$D$32,4,FALSE)</f>
        <v>32</v>
      </c>
      <c r="H3" t="str">
        <f>VLOOKUP(B3,'Contestant Points'!$A$2:$E$32,5,FALSE)</f>
        <v>Attorney</v>
      </c>
      <c r="I3" t="str">
        <f>VLOOKUP(B3,'Contestant Points'!$A$2:$F$32,6,FALSE)</f>
        <v>5'11"</v>
      </c>
      <c r="J3" t="str">
        <f>VLOOKUP(B3,'Contestant Points'!$A$2:$G$32,7,FALSE)</f>
        <v>Caucasian</v>
      </c>
    </row>
    <row r="4" spans="1:10" x14ac:dyDescent="0.3">
      <c r="A4" t="s">
        <v>35</v>
      </c>
      <c r="B4" t="s">
        <v>11</v>
      </c>
      <c r="C4" t="str">
        <f>VLOOKUP(B4,'Contestant Points'!$A$2:$B$32,2,FALSE)</f>
        <v>Still In</v>
      </c>
      <c r="D4">
        <f>VLOOKUP(B4,'Contestant Points'!$A$2:$Q$32,17,FALSE)</f>
        <v>30</v>
      </c>
      <c r="E4">
        <f t="shared" si="0"/>
        <v>30</v>
      </c>
      <c r="F4" t="str">
        <f>VLOOKUP(B4,'Contestant Points'!$A$2:$J$32,10,FALSE)</f>
        <v>7% of people have chosen this contestant</v>
      </c>
      <c r="G4">
        <f>VLOOKUP(B4,'Contestant Points'!$A$2:$D$32,4,FALSE)</f>
        <v>29</v>
      </c>
      <c r="H4" t="str">
        <f>VLOOKUP(B4,'Contestant Points'!$A$2:$E$32,5,FALSE)</f>
        <v>Personal Trainer</v>
      </c>
      <c r="I4" t="str">
        <f>VLOOKUP(B4,'Contestant Points'!$A$2:$F$32,6,FALSE)</f>
        <v>6'2"</v>
      </c>
      <c r="J4" t="str">
        <f>VLOOKUP(B4,'Contestant Points'!$A$2:$G$32,7,FALSE)</f>
        <v>African American</v>
      </c>
    </row>
    <row r="5" spans="1:10" x14ac:dyDescent="0.3">
      <c r="A5" t="s">
        <v>35</v>
      </c>
      <c r="B5" t="s">
        <v>3</v>
      </c>
      <c r="C5" t="str">
        <f>VLOOKUP(B5,'Contestant Points'!$A$2:$B$32,2,FALSE)</f>
        <v>Still In</v>
      </c>
      <c r="D5">
        <f>VLOOKUP(B5,'Contestant Points'!$A$2:$Q$32,17,FALSE)</f>
        <v>30</v>
      </c>
      <c r="E5">
        <f t="shared" si="0"/>
        <v>30</v>
      </c>
      <c r="F5" t="str">
        <f>VLOOKUP(B5,'Contestant Points'!$A$2:$J$32,10,FALSE)</f>
        <v>13% of people have chosen this contestant</v>
      </c>
      <c r="G5">
        <f>VLOOKUP(B5,'Contestant Points'!$A$2:$D$32,4,FALSE)</f>
        <v>31</v>
      </c>
      <c r="H5" t="str">
        <f>VLOOKUP(B5,'Contestant Points'!$A$2:$E$32,5,FALSE)</f>
        <v>Senior Inventory Analyst</v>
      </c>
      <c r="I5" t="str">
        <f>VLOOKUP(B5,'Contestant Points'!$A$2:$F$32,6,FALSE)</f>
        <v>5'11"</v>
      </c>
      <c r="J5" t="str">
        <f>VLOOKUP(B5,'Contestant Points'!$A$2:$G$32,7,FALSE)</f>
        <v>African American</v>
      </c>
    </row>
    <row r="6" spans="1:10" x14ac:dyDescent="0.3">
      <c r="A6" t="s">
        <v>35</v>
      </c>
      <c r="B6" t="s">
        <v>12</v>
      </c>
      <c r="C6" t="str">
        <f>VLOOKUP(B6,'Contestant Points'!$A$2:$B$32,2,FALSE)</f>
        <v>Still In</v>
      </c>
      <c r="D6">
        <f>VLOOKUP(B6,'Contestant Points'!$A$2:$Q$32,17,FALSE)</f>
        <v>35</v>
      </c>
      <c r="E6">
        <f t="shared" si="0"/>
        <v>35</v>
      </c>
      <c r="F6" t="str">
        <f>VLOOKUP(B6,'Contestant Points'!$A$2:$J$32,10,FALSE)</f>
        <v>11% of people have chosen this contestant</v>
      </c>
      <c r="G6">
        <f>VLOOKUP(B6,'Contestant Points'!$A$2:$D$32,4,FALSE)</f>
        <v>30</v>
      </c>
      <c r="H6" t="str">
        <f>VLOOKUP(B6,'Contestant Points'!$A$2:$E$32,5,FALSE)</f>
        <v>Executive Recruiter</v>
      </c>
      <c r="I6" t="str">
        <f>VLOOKUP(B6,'Contestant Points'!$A$2:$F$32,6,FALSE)</f>
        <v>6'4"</v>
      </c>
      <c r="J6" t="str">
        <f>VLOOKUP(B6,'Contestant Points'!$A$2:$G$32,7,FALSE)</f>
        <v>African American</v>
      </c>
    </row>
    <row r="7" spans="1:10" x14ac:dyDescent="0.3">
      <c r="A7" t="s">
        <v>36</v>
      </c>
      <c r="B7" t="s">
        <v>18</v>
      </c>
      <c r="C7" t="str">
        <f>VLOOKUP(B7,'Contestant Points'!$A$2:$B$32,2,FALSE)</f>
        <v>Eliminated</v>
      </c>
      <c r="D7">
        <f>VLOOKUP(B7,'Contestant Points'!$A$2:$Q$32,17,FALSE)</f>
        <v>0</v>
      </c>
      <c r="E7">
        <f t="shared" si="0"/>
        <v>0</v>
      </c>
      <c r="F7" t="str">
        <f>VLOOKUP(B7,'Contestant Points'!$A$2:$J$32,10,FALSE)</f>
        <v>4% of people have chosen this contestant</v>
      </c>
      <c r="G7">
        <f>VLOOKUP(B7,'Contestant Points'!$A$2:$D$32,4,FALSE)</f>
        <v>29</v>
      </c>
      <c r="H7" t="str">
        <f>VLOOKUP(B7,'Contestant Points'!$A$2:$E$32,5,FALSE)</f>
        <v>Marine Veteran</v>
      </c>
      <c r="I7" t="str">
        <f>VLOOKUP(B7,'Contestant Points'!$A$2:$F$32,6,FALSE)</f>
        <v>6'</v>
      </c>
      <c r="J7" t="str">
        <f>VLOOKUP(B7,'Contestant Points'!$A$2:$G$32,7,FALSE)</f>
        <v>Asian</v>
      </c>
    </row>
    <row r="8" spans="1:10" x14ac:dyDescent="0.3">
      <c r="A8" t="s">
        <v>36</v>
      </c>
      <c r="B8" t="s">
        <v>11</v>
      </c>
      <c r="C8" t="str">
        <f>VLOOKUP(B8,'Contestant Points'!$A$2:$B$32,2,FALSE)</f>
        <v>Still In</v>
      </c>
      <c r="D8">
        <f>VLOOKUP(B8,'Contestant Points'!$A$2:$Q$32,17,FALSE)</f>
        <v>30</v>
      </c>
      <c r="E8">
        <f t="shared" si="0"/>
        <v>30</v>
      </c>
      <c r="F8" t="str">
        <f>VLOOKUP(B8,'Contestant Points'!$A$2:$J$32,10,FALSE)</f>
        <v>7% of people have chosen this contestant</v>
      </c>
      <c r="G8">
        <f>VLOOKUP(B8,'Contestant Points'!$A$2:$D$32,4,FALSE)</f>
        <v>29</v>
      </c>
      <c r="H8" t="str">
        <f>VLOOKUP(B8,'Contestant Points'!$A$2:$E$32,5,FALSE)</f>
        <v>Personal Trainer</v>
      </c>
      <c r="I8" t="str">
        <f>VLOOKUP(B8,'Contestant Points'!$A$2:$F$32,6,FALSE)</f>
        <v>6'2"</v>
      </c>
      <c r="J8" t="str">
        <f>VLOOKUP(B8,'Contestant Points'!$A$2:$G$32,7,FALSE)</f>
        <v>African American</v>
      </c>
    </row>
    <row r="9" spans="1:10" x14ac:dyDescent="0.3">
      <c r="A9" t="s">
        <v>36</v>
      </c>
      <c r="B9" t="s">
        <v>21</v>
      </c>
      <c r="C9" t="str">
        <f>VLOOKUP(B9,'Contestant Points'!$A$2:$B$32,2,FALSE)</f>
        <v>Eliminated</v>
      </c>
      <c r="D9">
        <f>VLOOKUP(B9,'Contestant Points'!$A$2:$Q$32,17,FALSE)</f>
        <v>5</v>
      </c>
      <c r="E9">
        <f t="shared" si="0"/>
        <v>5</v>
      </c>
      <c r="F9" t="str">
        <f>VLOOKUP(B9,'Contestant Points'!$A$2:$J$32,10,FALSE)</f>
        <v>4% of people have chosen this contestant</v>
      </c>
      <c r="G9">
        <f>VLOOKUP(B9,'Contestant Points'!$A$2:$D$32,4,FALSE)</f>
        <v>26</v>
      </c>
      <c r="H9" t="str">
        <f>VLOOKUP(B9,'Contestant Points'!$A$2:$E$32,5,FALSE)</f>
        <v>Former Professional Basketball Player</v>
      </c>
      <c r="I9" t="str">
        <f>VLOOKUP(B9,'Contestant Points'!$A$2:$F$32,6,FALSE)</f>
        <v>6'</v>
      </c>
      <c r="J9" t="str">
        <f>VLOOKUP(B9,'Contestant Points'!$A$2:$G$32,7,FALSE)</f>
        <v>African American</v>
      </c>
    </row>
    <row r="10" spans="1:10" x14ac:dyDescent="0.3">
      <c r="A10" t="s">
        <v>36</v>
      </c>
      <c r="B10" t="s">
        <v>10</v>
      </c>
      <c r="C10" t="str">
        <f>VLOOKUP(B10,'Contestant Points'!$A$2:$B$32,2,FALSE)</f>
        <v>Still In</v>
      </c>
      <c r="D10">
        <f>VLOOKUP(B10,'Contestant Points'!$A$2:$Q$32,17,FALSE)</f>
        <v>25</v>
      </c>
      <c r="E10">
        <f t="shared" si="0"/>
        <v>25</v>
      </c>
      <c r="F10" t="str">
        <f>VLOOKUP(B10,'Contestant Points'!$A$2:$J$32,10,FALSE)</f>
        <v>4% of people have chosen this contestant</v>
      </c>
      <c r="G10">
        <f>VLOOKUP(B10,'Contestant Points'!$A$2:$D$32,4,FALSE)</f>
        <v>28</v>
      </c>
      <c r="H10" t="str">
        <f>VLOOKUP(B10,'Contestant Points'!$A$2:$E$32,5,FALSE)</f>
        <v>Sales Manager</v>
      </c>
      <c r="I10" t="str">
        <f>VLOOKUP(B10,'Contestant Points'!$A$2:$F$32,6,FALSE)</f>
        <v>6'3"</v>
      </c>
      <c r="J10" t="str">
        <f>VLOOKUP(B10,'Contestant Points'!$A$2:$G$32,7,FALSE)</f>
        <v>African American</v>
      </c>
    </row>
    <row r="11" spans="1:10" x14ac:dyDescent="0.3">
      <c r="A11" t="s">
        <v>36</v>
      </c>
      <c r="B11" t="s">
        <v>16</v>
      </c>
      <c r="C11" t="str">
        <f>VLOOKUP(B11,'Contestant Points'!$A$2:$B$32,2,FALSE)</f>
        <v>Still In</v>
      </c>
      <c r="D11">
        <f>VLOOKUP(B11,'Contestant Points'!$A$2:$Q$32,17,FALSE)</f>
        <v>35</v>
      </c>
      <c r="E11">
        <f t="shared" si="0"/>
        <v>35</v>
      </c>
      <c r="F11" t="str">
        <f>VLOOKUP(B11,'Contestant Points'!$A$2:$J$32,10,FALSE)</f>
        <v>7% of people have chosen this contestant</v>
      </c>
      <c r="G11">
        <f>VLOOKUP(B11,'Contestant Points'!$A$2:$D$32,4,FALSE)</f>
        <v>35</v>
      </c>
      <c r="H11" t="str">
        <f>VLOOKUP(B11,'Contestant Points'!$A$2:$E$32,5,FALSE)</f>
        <v>Professional Wrestler</v>
      </c>
      <c r="I11" t="str">
        <f>VLOOKUP(B11,'Contestant Points'!$A$2:$F$32,6,FALSE)</f>
        <v>6'</v>
      </c>
      <c r="J11" t="str">
        <f>VLOOKUP(B11,'Contestant Points'!$A$2:$G$32,7,FALSE)</f>
        <v>African American</v>
      </c>
    </row>
    <row r="12" spans="1:10" x14ac:dyDescent="0.3">
      <c r="A12" t="s">
        <v>37</v>
      </c>
      <c r="B12" t="s">
        <v>9</v>
      </c>
      <c r="C12" t="str">
        <f>VLOOKUP(B12,'Contestant Points'!$A$2:$B$32,2,FALSE)</f>
        <v>Still In</v>
      </c>
      <c r="D12">
        <f>VLOOKUP(B12,'Contestant Points'!$A$2:$Q$32,17,FALSE)</f>
        <v>25</v>
      </c>
      <c r="E12">
        <f t="shared" si="0"/>
        <v>25</v>
      </c>
      <c r="F12" t="str">
        <f>VLOOKUP(B12,'Contestant Points'!$A$2:$J$32,10,FALSE)</f>
        <v>7% of people have chosen this contestant</v>
      </c>
      <c r="G12">
        <f>VLOOKUP(B12,'Contestant Points'!$A$2:$D$32,4,FALSE)</f>
        <v>26</v>
      </c>
      <c r="H12" t="str">
        <f>VLOOKUP(B12,'Contestant Points'!$A$2:$E$32,5,FALSE)</f>
        <v>Education Software Manager</v>
      </c>
      <c r="I12" t="str">
        <f>VLOOKUP(B12,'Contestant Points'!$A$2:$F$32,6,FALSE)</f>
        <v>6'3"</v>
      </c>
      <c r="J12" t="str">
        <f>VLOOKUP(B12,'Contestant Points'!$A$2:$G$32,7,FALSE)</f>
        <v>African American</v>
      </c>
    </row>
    <row r="13" spans="1:10" x14ac:dyDescent="0.3">
      <c r="A13" t="s">
        <v>37</v>
      </c>
      <c r="B13" t="s">
        <v>23</v>
      </c>
      <c r="C13" t="str">
        <f>VLOOKUP(B13,'Contestant Points'!$A$2:$B$32,2,FALSE)</f>
        <v>Still In</v>
      </c>
      <c r="D13">
        <f>VLOOKUP(B13,'Contestant Points'!$A$2:$Q$32,17,FALSE)</f>
        <v>30</v>
      </c>
      <c r="E13">
        <f t="shared" si="0"/>
        <v>30</v>
      </c>
      <c r="F13" t="str">
        <f>VLOOKUP(B13,'Contestant Points'!$A$2:$J$32,10,FALSE)</f>
        <v>2% of people have chosen this contestant</v>
      </c>
      <c r="G13">
        <f>VLOOKUP(B13,'Contestant Points'!$A$2:$D$32,4,FALSE)</f>
        <v>26</v>
      </c>
      <c r="H13" t="str">
        <f>VLOOKUP(B13,'Contestant Points'!$A$2:$E$32,5,FALSE)</f>
        <v>Startup Recruiter</v>
      </c>
      <c r="I13" t="str">
        <f>VLOOKUP(B13,'Contestant Points'!$A$2:$F$32,6,FALSE)</f>
        <v>6'2"</v>
      </c>
      <c r="J13" t="str">
        <f>VLOOKUP(B13,'Contestant Points'!$A$2:$G$32,7,FALSE)</f>
        <v>Caucasian</v>
      </c>
    </row>
    <row r="14" spans="1:10" x14ac:dyDescent="0.3">
      <c r="A14" t="s">
        <v>37</v>
      </c>
      <c r="B14" t="s">
        <v>18</v>
      </c>
      <c r="C14" t="str">
        <f>VLOOKUP(B14,'Contestant Points'!$A$2:$B$32,2,FALSE)</f>
        <v>Eliminated</v>
      </c>
      <c r="D14">
        <f>VLOOKUP(B14,'Contestant Points'!$A$2:$Q$32,17,FALSE)</f>
        <v>0</v>
      </c>
      <c r="E14">
        <f t="shared" si="0"/>
        <v>0</v>
      </c>
      <c r="F14" t="str">
        <f>VLOOKUP(B14,'Contestant Points'!$A$2:$J$32,10,FALSE)</f>
        <v>4% of people have chosen this contestant</v>
      </c>
      <c r="G14">
        <f>VLOOKUP(B14,'Contestant Points'!$A$2:$D$32,4,FALSE)</f>
        <v>29</v>
      </c>
      <c r="H14" t="str">
        <f>VLOOKUP(B14,'Contestant Points'!$A$2:$E$32,5,FALSE)</f>
        <v>Marine Veteran</v>
      </c>
      <c r="I14" t="str">
        <f>VLOOKUP(B14,'Contestant Points'!$A$2:$F$32,6,FALSE)</f>
        <v>6'</v>
      </c>
      <c r="J14" t="str">
        <f>VLOOKUP(B14,'Contestant Points'!$A$2:$G$32,7,FALSE)</f>
        <v>Asian</v>
      </c>
    </row>
    <row r="15" spans="1:10" x14ac:dyDescent="0.3">
      <c r="A15" t="s">
        <v>37</v>
      </c>
      <c r="B15" t="s">
        <v>12</v>
      </c>
      <c r="C15" t="str">
        <f>VLOOKUP(B15,'Contestant Points'!$A$2:$B$32,2,FALSE)</f>
        <v>Still In</v>
      </c>
      <c r="D15">
        <f>VLOOKUP(B15,'Contestant Points'!$A$2:$Q$32,17,FALSE)</f>
        <v>35</v>
      </c>
      <c r="E15">
        <f t="shared" si="0"/>
        <v>35</v>
      </c>
      <c r="F15" t="str">
        <f>VLOOKUP(B15,'Contestant Points'!$A$2:$J$32,10,FALSE)</f>
        <v>11% of people have chosen this contestant</v>
      </c>
      <c r="G15">
        <f>VLOOKUP(B15,'Contestant Points'!$A$2:$D$32,4,FALSE)</f>
        <v>30</v>
      </c>
      <c r="H15" t="str">
        <f>VLOOKUP(B15,'Contestant Points'!$A$2:$E$32,5,FALSE)</f>
        <v>Executive Recruiter</v>
      </c>
      <c r="I15" t="str">
        <f>VLOOKUP(B15,'Contestant Points'!$A$2:$F$32,6,FALSE)</f>
        <v>6'4"</v>
      </c>
      <c r="J15" t="str">
        <f>VLOOKUP(B15,'Contestant Points'!$A$2:$G$32,7,FALSE)</f>
        <v>African American</v>
      </c>
    </row>
    <row r="16" spans="1:10" x14ac:dyDescent="0.3">
      <c r="A16" t="s">
        <v>37</v>
      </c>
      <c r="B16" t="s">
        <v>38</v>
      </c>
      <c r="C16" t="str">
        <f>VLOOKUP(B16,'Contestant Points'!$A$2:$B$32,2,FALSE)</f>
        <v>Still In</v>
      </c>
      <c r="D16">
        <f>VLOOKUP(B16,'Contestant Points'!$A$2:$Q$32,17,FALSE)</f>
        <v>25</v>
      </c>
      <c r="E16">
        <f t="shared" si="0"/>
        <v>25</v>
      </c>
      <c r="F16" t="str">
        <f>VLOOKUP(B16,'Contestant Points'!$A$2:$J$32,10,FALSE)</f>
        <v>0% of people have chosen this contestant</v>
      </c>
      <c r="G16">
        <f>VLOOKUP(B16,'Contestant Points'!$A$2:$D$32,4,FALSE)</f>
        <v>27</v>
      </c>
      <c r="H16" t="str">
        <f>VLOOKUP(B16,'Contestant Points'!$A$2:$E$32,5,FALSE)</f>
        <v>Real Estate Agent</v>
      </c>
      <c r="I16" t="str">
        <f>VLOOKUP(B16,'Contestant Points'!$A$2:$F$32,6,FALSE)</f>
        <v>6'2"</v>
      </c>
      <c r="J16" t="str">
        <f>VLOOKUP(B16,'Contestant Points'!$A$2:$G$32,7,FALSE)</f>
        <v>Caucasian</v>
      </c>
    </row>
    <row r="17" spans="1:10" x14ac:dyDescent="0.3">
      <c r="A17" t="s">
        <v>39</v>
      </c>
      <c r="B17" t="s">
        <v>7</v>
      </c>
      <c r="C17" t="str">
        <f>VLOOKUP(B17,'Contestant Points'!$A$2:$B$32,2,FALSE)</f>
        <v>Still In</v>
      </c>
      <c r="D17">
        <f>VLOOKUP(B17,'Contestant Points'!$A$2:$Q$32,17,FALSE)</f>
        <v>50</v>
      </c>
      <c r="E17">
        <f t="shared" si="0"/>
        <v>50</v>
      </c>
      <c r="F17" t="str">
        <f>VLOOKUP(B17,'Contestant Points'!$A$2:$J$32,10,FALSE)</f>
        <v>11% of people have chosen this contestant</v>
      </c>
      <c r="G17">
        <f>VLOOKUP(B17,'Contestant Points'!$A$2:$D$32,4,FALSE)</f>
        <v>37</v>
      </c>
      <c r="H17" t="str">
        <f>VLOOKUP(B17,'Contestant Points'!$A$2:$E$32,5,FALSE)</f>
        <v>Chiropractor</v>
      </c>
      <c r="I17" t="str">
        <f>VLOOKUP(B17,'Contestant Points'!$A$2:$F$32,6,FALSE)</f>
        <v>6'2"</v>
      </c>
      <c r="J17" t="str">
        <f>VLOOKUP(B17,'Contestant Points'!$A$2:$G$32,7,FALSE)</f>
        <v>Caucasian</v>
      </c>
    </row>
    <row r="18" spans="1:10" x14ac:dyDescent="0.3">
      <c r="A18" t="s">
        <v>39</v>
      </c>
      <c r="B18" t="s">
        <v>5</v>
      </c>
      <c r="C18" t="str">
        <f>VLOOKUP(B18,'Contestant Points'!$A$2:$B$32,2,FALSE)</f>
        <v>Eliminated</v>
      </c>
      <c r="D18">
        <f>VLOOKUP(B18,'Contestant Points'!$A$2:$Q$32,17,FALSE)</f>
        <v>0</v>
      </c>
      <c r="E18">
        <f t="shared" si="0"/>
        <v>0</v>
      </c>
      <c r="F18" t="str">
        <f>VLOOKUP(B18,'Contestant Points'!$A$2:$J$32,10,FALSE)</f>
        <v>2% of people have chosen this contestant</v>
      </c>
      <c r="G18">
        <f>VLOOKUP(B18,'Contestant Points'!$A$2:$D$32,4,FALSE)</f>
        <v>35</v>
      </c>
      <c r="H18" t="str">
        <f>VLOOKUP(B18,'Contestant Points'!$A$2:$E$32,5,FALSE)</f>
        <v>ER Physician</v>
      </c>
      <c r="I18" t="str">
        <f>VLOOKUP(B18,'Contestant Points'!$A$2:$F$32,6,FALSE)</f>
        <v>5'10"</v>
      </c>
      <c r="J18" t="str">
        <f>VLOOKUP(B18,'Contestant Points'!$A$2:$G$32,7,FALSE)</f>
        <v>Caucasian</v>
      </c>
    </row>
    <row r="19" spans="1:10" x14ac:dyDescent="0.3">
      <c r="A19" t="s">
        <v>39</v>
      </c>
      <c r="B19" t="s">
        <v>19</v>
      </c>
      <c r="C19" t="str">
        <f>VLOOKUP(B19,'Contestant Points'!$A$2:$B$32,2,FALSE)</f>
        <v>Still In</v>
      </c>
      <c r="D19">
        <f>VLOOKUP(B19,'Contestant Points'!$A$2:$Q$32,17,FALSE)</f>
        <v>25</v>
      </c>
      <c r="E19">
        <f t="shared" si="0"/>
        <v>25</v>
      </c>
      <c r="F19" t="str">
        <f>VLOOKUP(B19,'Contestant Points'!$A$2:$J$32,10,FALSE)</f>
        <v>2% of people have chosen this contestant</v>
      </c>
      <c r="G19">
        <f>VLOOKUP(B19,'Contestant Points'!$A$2:$D$32,4,FALSE)</f>
        <v>32</v>
      </c>
      <c r="H19" t="str">
        <f>VLOOKUP(B19,'Contestant Points'!$A$2:$E$32,5,FALSE)</f>
        <v>Construction Sales Rep</v>
      </c>
      <c r="I19" t="str">
        <f>VLOOKUP(B19,'Contestant Points'!$A$2:$F$32,6,FALSE)</f>
        <v>6'3"</v>
      </c>
      <c r="J19" t="str">
        <f>VLOOKUP(B19,'Contestant Points'!$A$2:$G$32,7,FALSE)</f>
        <v>Caucasian</v>
      </c>
    </row>
    <row r="20" spans="1:10" x14ac:dyDescent="0.3">
      <c r="A20" t="s">
        <v>39</v>
      </c>
      <c r="B20" t="s">
        <v>33</v>
      </c>
      <c r="C20" t="str">
        <f>VLOOKUP(B20,'Contestant Points'!$A$2:$B$32,2,FALSE)</f>
        <v>Eliminated</v>
      </c>
      <c r="D20">
        <f>VLOOKUP(B20,'Contestant Points'!$A$2:$Q$32,17,FALSE)</f>
        <v>5</v>
      </c>
      <c r="E20">
        <f t="shared" si="0"/>
        <v>5</v>
      </c>
      <c r="F20" t="str">
        <f>VLOOKUP(B20,'Contestant Points'!$A$2:$J$32,10,FALSE)</f>
        <v>0% of people have chosen this contestant</v>
      </c>
      <c r="G20">
        <f>VLOOKUP(B20,'Contestant Points'!$A$2:$D$32,4,FALSE)</f>
        <v>30</v>
      </c>
      <c r="H20" t="str">
        <f>VLOOKUP(B20,'Contestant Points'!$A$2:$E$32,5,FALSE)</f>
        <v>Law Student</v>
      </c>
      <c r="I20" t="str">
        <f>VLOOKUP(B20,'Contestant Points'!$A$2:$F$32,6,FALSE)</f>
        <v>6'2"</v>
      </c>
      <c r="J20" t="str">
        <f>VLOOKUP(B20,'Contestant Points'!$A$2:$G$32,7,FALSE)</f>
        <v>Caucasian</v>
      </c>
    </row>
    <row r="21" spans="1:10" x14ac:dyDescent="0.3">
      <c r="A21" t="s">
        <v>39</v>
      </c>
      <c r="B21" t="s">
        <v>18</v>
      </c>
      <c r="C21" t="str">
        <f>VLOOKUP(B21,'Contestant Points'!$A$2:$B$32,2,FALSE)</f>
        <v>Eliminated</v>
      </c>
      <c r="D21">
        <f>VLOOKUP(B21,'Contestant Points'!$A$2:$Q$32,17,FALSE)</f>
        <v>0</v>
      </c>
      <c r="E21">
        <f t="shared" si="0"/>
        <v>0</v>
      </c>
      <c r="F21" t="str">
        <f>VLOOKUP(B21,'Contestant Points'!$A$2:$J$32,10,FALSE)</f>
        <v>4% of people have chosen this contestant</v>
      </c>
      <c r="G21">
        <f>VLOOKUP(B21,'Contestant Points'!$A$2:$D$32,4,FALSE)</f>
        <v>29</v>
      </c>
      <c r="H21" t="str">
        <f>VLOOKUP(B21,'Contestant Points'!$A$2:$E$32,5,FALSE)</f>
        <v>Marine Veteran</v>
      </c>
      <c r="I21" t="str">
        <f>VLOOKUP(B21,'Contestant Points'!$A$2:$F$32,6,FALSE)</f>
        <v>6'</v>
      </c>
      <c r="J21" t="str">
        <f>VLOOKUP(B21,'Contestant Points'!$A$2:$G$32,7,FALSE)</f>
        <v>Asian</v>
      </c>
    </row>
    <row r="22" spans="1:10" x14ac:dyDescent="0.3">
      <c r="A22" t="s">
        <v>40</v>
      </c>
      <c r="B22" t="s">
        <v>9</v>
      </c>
      <c r="C22" t="str">
        <f>VLOOKUP(B22,'Contestant Points'!$A$2:$B$32,2,FALSE)</f>
        <v>Still In</v>
      </c>
      <c r="D22">
        <f>VLOOKUP(B22,'Contestant Points'!$A$2:$Q$32,17,FALSE)</f>
        <v>25</v>
      </c>
      <c r="E22">
        <f t="shared" si="0"/>
        <v>25</v>
      </c>
      <c r="F22" t="str">
        <f>VLOOKUP(B22,'Contestant Points'!$A$2:$J$32,10,FALSE)</f>
        <v>7% of people have chosen this contestant</v>
      </c>
      <c r="G22">
        <f>VLOOKUP(B22,'Contestant Points'!$A$2:$D$32,4,FALSE)</f>
        <v>26</v>
      </c>
      <c r="H22" t="str">
        <f>VLOOKUP(B22,'Contestant Points'!$A$2:$E$32,5,FALSE)</f>
        <v>Education Software Manager</v>
      </c>
      <c r="I22" t="str">
        <f>VLOOKUP(B22,'Contestant Points'!$A$2:$F$32,6,FALSE)</f>
        <v>6'3"</v>
      </c>
      <c r="J22" t="str">
        <f>VLOOKUP(B22,'Contestant Points'!$A$2:$G$32,7,FALSE)</f>
        <v>African American</v>
      </c>
    </row>
    <row r="23" spans="1:10" x14ac:dyDescent="0.3">
      <c r="A23" t="s">
        <v>40</v>
      </c>
      <c r="B23" t="s">
        <v>12</v>
      </c>
      <c r="C23" t="str">
        <f>VLOOKUP(B23,'Contestant Points'!$A$2:$B$32,2,FALSE)</f>
        <v>Still In</v>
      </c>
      <c r="D23">
        <f>VLOOKUP(B23,'Contestant Points'!$A$2:$Q$32,17,FALSE)</f>
        <v>35</v>
      </c>
      <c r="E23">
        <f t="shared" si="0"/>
        <v>35</v>
      </c>
      <c r="F23" t="str">
        <f>VLOOKUP(B23,'Contestant Points'!$A$2:$J$32,10,FALSE)</f>
        <v>11% of people have chosen this contestant</v>
      </c>
      <c r="G23">
        <f>VLOOKUP(B23,'Contestant Points'!$A$2:$D$32,4,FALSE)</f>
        <v>30</v>
      </c>
      <c r="H23" t="str">
        <f>VLOOKUP(B23,'Contestant Points'!$A$2:$E$32,5,FALSE)</f>
        <v>Executive Recruiter</v>
      </c>
      <c r="I23" t="str">
        <f>VLOOKUP(B23,'Contestant Points'!$A$2:$F$32,6,FALSE)</f>
        <v>6'4"</v>
      </c>
      <c r="J23" t="str">
        <f>VLOOKUP(B23,'Contestant Points'!$A$2:$G$32,7,FALSE)</f>
        <v>African American</v>
      </c>
    </row>
    <row r="24" spans="1:10" x14ac:dyDescent="0.3">
      <c r="A24" t="s">
        <v>40</v>
      </c>
      <c r="B24" t="s">
        <v>41</v>
      </c>
      <c r="C24" t="str">
        <f>VLOOKUP(B24,'Contestant Points'!$A$2:$B$32,2,FALSE)</f>
        <v>Still In</v>
      </c>
      <c r="D24">
        <f>VLOOKUP(B24,'Contestant Points'!$A$2:$Q$32,17,FALSE)</f>
        <v>25</v>
      </c>
      <c r="E24">
        <f t="shared" si="0"/>
        <v>25</v>
      </c>
      <c r="F24" t="str">
        <f>VLOOKUP(B24,'Contestant Points'!$A$2:$J$32,10,FALSE)</f>
        <v>0% of people have chosen this contestant</v>
      </c>
      <c r="G24">
        <f>VLOOKUP(B24,'Contestant Points'!$A$2:$D$32,4,FALSE)</f>
        <v>27</v>
      </c>
      <c r="H24" t="str">
        <f>VLOOKUP(B24,'Contestant Points'!$A$2:$E$32,5,FALSE)</f>
        <v>Executive Assistant</v>
      </c>
      <c r="I24" t="str">
        <f>VLOOKUP(B24,'Contestant Points'!$A$2:$F$32,6,FALSE)</f>
        <v>6'</v>
      </c>
      <c r="J24" t="str">
        <f>VLOOKUP(B24,'Contestant Points'!$A$2:$G$32,7,FALSE)</f>
        <v>African American</v>
      </c>
    </row>
    <row r="25" spans="1:10" x14ac:dyDescent="0.3">
      <c r="A25" t="s">
        <v>40</v>
      </c>
      <c r="B25" t="s">
        <v>5</v>
      </c>
      <c r="C25" t="str">
        <f>VLOOKUP(B25,'Contestant Points'!$A$2:$B$32,2,FALSE)</f>
        <v>Eliminated</v>
      </c>
      <c r="D25">
        <f>VLOOKUP(B25,'Contestant Points'!$A$2:$Q$32,17,FALSE)</f>
        <v>0</v>
      </c>
      <c r="E25">
        <f t="shared" si="0"/>
        <v>0</v>
      </c>
      <c r="F25" t="str">
        <f>VLOOKUP(B25,'Contestant Points'!$A$2:$J$32,10,FALSE)</f>
        <v>2% of people have chosen this contestant</v>
      </c>
      <c r="G25">
        <f>VLOOKUP(B25,'Contestant Points'!$A$2:$D$32,4,FALSE)</f>
        <v>35</v>
      </c>
      <c r="H25" t="str">
        <f>VLOOKUP(B25,'Contestant Points'!$A$2:$E$32,5,FALSE)</f>
        <v>ER Physician</v>
      </c>
      <c r="I25" t="str">
        <f>VLOOKUP(B25,'Contestant Points'!$A$2:$F$32,6,FALSE)</f>
        <v>5'10"</v>
      </c>
      <c r="J25" t="str">
        <f>VLOOKUP(B25,'Contestant Points'!$A$2:$G$32,7,FALSE)</f>
        <v>Caucasian</v>
      </c>
    </row>
    <row r="26" spans="1:10" x14ac:dyDescent="0.3">
      <c r="A26" t="s">
        <v>40</v>
      </c>
      <c r="B26" t="s">
        <v>33</v>
      </c>
      <c r="C26" t="str">
        <f>VLOOKUP(B26,'Contestant Points'!$A$2:$B$32,2,FALSE)</f>
        <v>Eliminated</v>
      </c>
      <c r="D26">
        <f>VLOOKUP(B26,'Contestant Points'!$A$2:$Q$32,17,FALSE)</f>
        <v>5</v>
      </c>
      <c r="E26">
        <f t="shared" si="0"/>
        <v>5</v>
      </c>
      <c r="F26" t="str">
        <f>VLOOKUP(B26,'Contestant Points'!$A$2:$J$32,10,FALSE)</f>
        <v>0% of people have chosen this contestant</v>
      </c>
      <c r="G26">
        <f>VLOOKUP(B26,'Contestant Points'!$A$2:$D$32,4,FALSE)</f>
        <v>30</v>
      </c>
      <c r="H26" t="str">
        <f>VLOOKUP(B26,'Contestant Points'!$A$2:$E$32,5,FALSE)</f>
        <v>Law Student</v>
      </c>
      <c r="I26" t="str">
        <f>VLOOKUP(B26,'Contestant Points'!$A$2:$F$32,6,FALSE)</f>
        <v>6'2"</v>
      </c>
      <c r="J26" t="str">
        <f>VLOOKUP(B26,'Contestant Points'!$A$2:$G$32,7,FALSE)</f>
        <v>Caucasian</v>
      </c>
    </row>
    <row r="27" spans="1:10" x14ac:dyDescent="0.3">
      <c r="A27" t="s">
        <v>42</v>
      </c>
      <c r="B27" t="s">
        <v>18</v>
      </c>
      <c r="C27" t="str">
        <f>VLOOKUP(B27,'Contestant Points'!$A$2:$B$32,2,FALSE)</f>
        <v>Eliminated</v>
      </c>
      <c r="D27">
        <f>VLOOKUP(B27,'Contestant Points'!$A$2:$Q$32,17,FALSE)</f>
        <v>0</v>
      </c>
      <c r="E27">
        <f t="shared" si="0"/>
        <v>0</v>
      </c>
      <c r="F27" t="str">
        <f>VLOOKUP(B27,'Contestant Points'!$A$2:$J$32,10,FALSE)</f>
        <v>4% of people have chosen this contestant</v>
      </c>
      <c r="G27">
        <f>VLOOKUP(B27,'Contestant Points'!$A$2:$D$32,4,FALSE)</f>
        <v>29</v>
      </c>
      <c r="H27" t="str">
        <f>VLOOKUP(B27,'Contestant Points'!$A$2:$E$32,5,FALSE)</f>
        <v>Marine Veteran</v>
      </c>
      <c r="I27" t="str">
        <f>VLOOKUP(B27,'Contestant Points'!$A$2:$F$32,6,FALSE)</f>
        <v>6'</v>
      </c>
      <c r="J27" t="str">
        <f>VLOOKUP(B27,'Contestant Points'!$A$2:$G$32,7,FALSE)</f>
        <v>Asian</v>
      </c>
    </row>
    <row r="28" spans="1:10" x14ac:dyDescent="0.3">
      <c r="A28" t="s">
        <v>42</v>
      </c>
      <c r="B28" t="s">
        <v>7</v>
      </c>
      <c r="C28" t="str">
        <f>VLOOKUP(B28,'Contestant Points'!$A$2:$B$32,2,FALSE)</f>
        <v>Still In</v>
      </c>
      <c r="D28">
        <f>VLOOKUP(B28,'Contestant Points'!$A$2:$Q$32,17,FALSE)</f>
        <v>50</v>
      </c>
      <c r="E28">
        <f t="shared" si="0"/>
        <v>50</v>
      </c>
      <c r="F28" t="str">
        <f>VLOOKUP(B28,'Contestant Points'!$A$2:$J$32,10,FALSE)</f>
        <v>11% of people have chosen this contestant</v>
      </c>
      <c r="G28">
        <f>VLOOKUP(B28,'Contestant Points'!$A$2:$D$32,4,FALSE)</f>
        <v>37</v>
      </c>
      <c r="H28" t="str">
        <f>VLOOKUP(B28,'Contestant Points'!$A$2:$E$32,5,FALSE)</f>
        <v>Chiropractor</v>
      </c>
      <c r="I28" t="str">
        <f>VLOOKUP(B28,'Contestant Points'!$A$2:$F$32,6,FALSE)</f>
        <v>6'2"</v>
      </c>
      <c r="J28" t="str">
        <f>VLOOKUP(B28,'Contestant Points'!$A$2:$G$32,7,FALSE)</f>
        <v>Caucasian</v>
      </c>
    </row>
    <row r="29" spans="1:10" x14ac:dyDescent="0.3">
      <c r="A29" t="s">
        <v>42</v>
      </c>
      <c r="B29" t="s">
        <v>43</v>
      </c>
      <c r="C29" t="str">
        <f>VLOOKUP(B29,'Contestant Points'!$A$2:$B$32,2,FALSE)</f>
        <v>Still In</v>
      </c>
      <c r="D29">
        <f>VLOOKUP(B29,'Contestant Points'!$A$2:$Q$32,17,FALSE)</f>
        <v>30</v>
      </c>
      <c r="E29">
        <f t="shared" si="0"/>
        <v>30</v>
      </c>
      <c r="F29" t="str">
        <f>VLOOKUP(B29,'Contestant Points'!$A$2:$J$32,10,FALSE)</f>
        <v>0% of people have chosen this contestant</v>
      </c>
      <c r="G29">
        <f>VLOOKUP(B29,'Contestant Points'!$A$2:$D$32,4,FALSE)</f>
        <v>30</v>
      </c>
      <c r="H29" t="str">
        <f>VLOOKUP(B29,'Contestant Points'!$A$2:$E$32,5,FALSE)</f>
        <v>Firefighter</v>
      </c>
      <c r="I29" t="str">
        <f>VLOOKUP(B29,'Contestant Points'!$A$2:$F$32,6,FALSE)</f>
        <v>6'2"</v>
      </c>
      <c r="J29" t="str">
        <f>VLOOKUP(B29,'Contestant Points'!$A$2:$G$32,7,FALSE)</f>
        <v>Caucasian</v>
      </c>
    </row>
    <row r="30" spans="1:10" x14ac:dyDescent="0.3">
      <c r="A30" t="s">
        <v>42</v>
      </c>
      <c r="B30" t="s">
        <v>4</v>
      </c>
      <c r="C30" t="str">
        <f>VLOOKUP(B30,'Contestant Points'!$A$2:$B$32,2,FALSE)</f>
        <v>Still In</v>
      </c>
      <c r="D30">
        <f>VLOOKUP(B30,'Contestant Points'!$A$2:$Q$32,17,FALSE)</f>
        <v>35</v>
      </c>
      <c r="E30">
        <f t="shared" si="0"/>
        <v>35</v>
      </c>
      <c r="F30" t="str">
        <f>VLOOKUP(B30,'Contestant Points'!$A$2:$J$32,10,FALSE)</f>
        <v>2% of people have chosen this contestant</v>
      </c>
      <c r="G30">
        <f>VLOOKUP(B30,'Contestant Points'!$A$2:$D$32,4,FALSE)</f>
        <v>32</v>
      </c>
      <c r="H30" t="str">
        <f>VLOOKUP(B30,'Contestant Points'!$A$2:$E$32,5,FALSE)</f>
        <v>Attorney</v>
      </c>
      <c r="I30" t="str">
        <f>VLOOKUP(B30,'Contestant Points'!$A$2:$F$32,6,FALSE)</f>
        <v>5'11"</v>
      </c>
      <c r="J30" t="str">
        <f>VLOOKUP(B30,'Contestant Points'!$A$2:$G$32,7,FALSE)</f>
        <v>Caucasian</v>
      </c>
    </row>
    <row r="31" spans="1:10" x14ac:dyDescent="0.3">
      <c r="A31" t="s">
        <v>42</v>
      </c>
      <c r="B31" t="s">
        <v>10</v>
      </c>
      <c r="C31" t="str">
        <f>VLOOKUP(B31,'Contestant Points'!$A$2:$B$32,2,FALSE)</f>
        <v>Still In</v>
      </c>
      <c r="D31">
        <f>VLOOKUP(B31,'Contestant Points'!$A$2:$Q$32,17,FALSE)</f>
        <v>25</v>
      </c>
      <c r="E31">
        <f t="shared" si="0"/>
        <v>25</v>
      </c>
      <c r="F31" t="str">
        <f>VLOOKUP(B31,'Contestant Points'!$A$2:$J$32,10,FALSE)</f>
        <v>4% of people have chosen this contestant</v>
      </c>
      <c r="G31">
        <f>VLOOKUP(B31,'Contestant Points'!$A$2:$D$32,4,FALSE)</f>
        <v>28</v>
      </c>
      <c r="H31" t="str">
        <f>VLOOKUP(B31,'Contestant Points'!$A$2:$E$32,5,FALSE)</f>
        <v>Sales Manager</v>
      </c>
      <c r="I31" t="str">
        <f>VLOOKUP(B31,'Contestant Points'!$A$2:$F$32,6,FALSE)</f>
        <v>6'3"</v>
      </c>
      <c r="J31" t="str">
        <f>VLOOKUP(B31,'Contestant Points'!$A$2:$G$32,7,FALSE)</f>
        <v>African American</v>
      </c>
    </row>
    <row r="32" spans="1:10" x14ac:dyDescent="0.3">
      <c r="A32" t="s">
        <v>44</v>
      </c>
      <c r="B32" t="s">
        <v>30</v>
      </c>
      <c r="C32" t="str">
        <f>VLOOKUP(B32,'Contestant Points'!$A$2:$B$32,2,FALSE)</f>
        <v>Still In</v>
      </c>
      <c r="D32">
        <f>VLOOKUP(B32,'Contestant Points'!$A$2:$Q$32,17,FALSE)</f>
        <v>35</v>
      </c>
      <c r="E32">
        <f t="shared" si="0"/>
        <v>35</v>
      </c>
      <c r="F32" t="str">
        <f>VLOOKUP(B32,'Contestant Points'!$A$2:$J$32,10,FALSE)</f>
        <v>2% of people have chosen this contestant</v>
      </c>
      <c r="G32">
        <f>VLOOKUP(B32,'Contestant Points'!$A$2:$D$32,4,FALSE)</f>
        <v>28</v>
      </c>
      <c r="H32" t="str">
        <f>VLOOKUP(B32,'Contestant Points'!$A$2:$E$32,5,FALSE)</f>
        <v>Prosecuting Attorney</v>
      </c>
      <c r="I32" t="str">
        <f>VLOOKUP(B32,'Contestant Points'!$A$2:$F$32,6,FALSE)</f>
        <v>6'3"</v>
      </c>
      <c r="J32" t="str">
        <f>VLOOKUP(B32,'Contestant Points'!$A$2:$G$32,7,FALSE)</f>
        <v>African American</v>
      </c>
    </row>
    <row r="33" spans="1:10" x14ac:dyDescent="0.3">
      <c r="A33" t="s">
        <v>44</v>
      </c>
      <c r="B33" t="s">
        <v>19</v>
      </c>
      <c r="C33" t="str">
        <f>VLOOKUP(B33,'Contestant Points'!$A$2:$B$32,2,FALSE)</f>
        <v>Still In</v>
      </c>
      <c r="D33">
        <f>VLOOKUP(B33,'Contestant Points'!$A$2:$Q$32,17,FALSE)</f>
        <v>25</v>
      </c>
      <c r="E33">
        <f t="shared" si="0"/>
        <v>25</v>
      </c>
      <c r="F33" t="str">
        <f>VLOOKUP(B33,'Contestant Points'!$A$2:$J$32,10,FALSE)</f>
        <v>2% of people have chosen this contestant</v>
      </c>
      <c r="G33">
        <f>VLOOKUP(B33,'Contestant Points'!$A$2:$D$32,4,FALSE)</f>
        <v>32</v>
      </c>
      <c r="H33" t="str">
        <f>VLOOKUP(B33,'Contestant Points'!$A$2:$E$32,5,FALSE)</f>
        <v>Construction Sales Rep</v>
      </c>
      <c r="I33" t="str">
        <f>VLOOKUP(B33,'Contestant Points'!$A$2:$F$32,6,FALSE)</f>
        <v>6'3"</v>
      </c>
      <c r="J33" t="str">
        <f>VLOOKUP(B33,'Contestant Points'!$A$2:$G$32,7,FALSE)</f>
        <v>Caucasian</v>
      </c>
    </row>
    <row r="34" spans="1:10" x14ac:dyDescent="0.3">
      <c r="A34" t="s">
        <v>44</v>
      </c>
      <c r="B34" t="s">
        <v>18</v>
      </c>
      <c r="C34" t="str">
        <f>VLOOKUP(B34,'Contestant Points'!$A$2:$B$32,2,FALSE)</f>
        <v>Eliminated</v>
      </c>
      <c r="D34">
        <f>VLOOKUP(B34,'Contestant Points'!$A$2:$Q$32,17,FALSE)</f>
        <v>0</v>
      </c>
      <c r="E34">
        <f t="shared" si="0"/>
        <v>0</v>
      </c>
      <c r="F34" t="str">
        <f>VLOOKUP(B34,'Contestant Points'!$A$2:$J$32,10,FALSE)</f>
        <v>4% of people have chosen this contestant</v>
      </c>
      <c r="G34">
        <f>VLOOKUP(B34,'Contestant Points'!$A$2:$D$32,4,FALSE)</f>
        <v>29</v>
      </c>
      <c r="H34" t="str">
        <f>VLOOKUP(B34,'Contestant Points'!$A$2:$E$32,5,FALSE)</f>
        <v>Marine Veteran</v>
      </c>
      <c r="I34" t="str">
        <f>VLOOKUP(B34,'Contestant Points'!$A$2:$F$32,6,FALSE)</f>
        <v>6'</v>
      </c>
      <c r="J34" t="str">
        <f>VLOOKUP(B34,'Contestant Points'!$A$2:$G$32,7,FALSE)</f>
        <v>Asian</v>
      </c>
    </row>
    <row r="35" spans="1:10" x14ac:dyDescent="0.3">
      <c r="A35" t="s">
        <v>44</v>
      </c>
      <c r="B35" t="s">
        <v>12</v>
      </c>
      <c r="C35" t="str">
        <f>VLOOKUP(B35,'Contestant Points'!$A$2:$B$32,2,FALSE)</f>
        <v>Still In</v>
      </c>
      <c r="D35">
        <f>VLOOKUP(B35,'Contestant Points'!$A$2:$Q$32,17,FALSE)</f>
        <v>35</v>
      </c>
      <c r="E35">
        <f t="shared" si="0"/>
        <v>35</v>
      </c>
      <c r="F35" t="str">
        <f>VLOOKUP(B35,'Contestant Points'!$A$2:$J$32,10,FALSE)</f>
        <v>11% of people have chosen this contestant</v>
      </c>
      <c r="G35">
        <f>VLOOKUP(B35,'Contestant Points'!$A$2:$D$32,4,FALSE)</f>
        <v>30</v>
      </c>
      <c r="H35" t="str">
        <f>VLOOKUP(B35,'Contestant Points'!$A$2:$E$32,5,FALSE)</f>
        <v>Executive Recruiter</v>
      </c>
      <c r="I35" t="str">
        <f>VLOOKUP(B35,'Contestant Points'!$A$2:$F$32,6,FALSE)</f>
        <v>6'4"</v>
      </c>
      <c r="J35" t="str">
        <f>VLOOKUP(B35,'Contestant Points'!$A$2:$G$32,7,FALSE)</f>
        <v>African American</v>
      </c>
    </row>
    <row r="36" spans="1:10" x14ac:dyDescent="0.3">
      <c r="A36" t="s">
        <v>44</v>
      </c>
      <c r="B36" t="s">
        <v>5</v>
      </c>
      <c r="C36" t="str">
        <f>VLOOKUP(B36,'Contestant Points'!$A$2:$B$32,2,FALSE)</f>
        <v>Eliminated</v>
      </c>
      <c r="D36">
        <f>VLOOKUP(B36,'Contestant Points'!$A$2:$Q$32,17,FALSE)</f>
        <v>0</v>
      </c>
      <c r="E36">
        <f t="shared" si="0"/>
        <v>0</v>
      </c>
      <c r="F36" t="str">
        <f>VLOOKUP(B36,'Contestant Points'!$A$2:$J$32,10,FALSE)</f>
        <v>2% of people have chosen this contestant</v>
      </c>
      <c r="G36">
        <f>VLOOKUP(B36,'Contestant Points'!$A$2:$D$32,4,FALSE)</f>
        <v>35</v>
      </c>
      <c r="H36" t="str">
        <f>VLOOKUP(B36,'Contestant Points'!$A$2:$E$32,5,FALSE)</f>
        <v>ER Physician</v>
      </c>
      <c r="I36" t="str">
        <f>VLOOKUP(B36,'Contestant Points'!$A$2:$F$32,6,FALSE)</f>
        <v>5'10"</v>
      </c>
      <c r="J36" t="str">
        <f>VLOOKUP(B36,'Contestant Points'!$A$2:$G$32,7,FALSE)</f>
        <v>Caucasian</v>
      </c>
    </row>
    <row r="37" spans="1:10" x14ac:dyDescent="0.3">
      <c r="A37" t="s">
        <v>45</v>
      </c>
      <c r="B37" t="s">
        <v>21</v>
      </c>
      <c r="C37" t="str">
        <f>VLOOKUP(B37,'Contestant Points'!$A$2:$B$32,2,FALSE)</f>
        <v>Eliminated</v>
      </c>
      <c r="D37">
        <f>VLOOKUP(B37,'Contestant Points'!$A$2:$Q$32,17,FALSE)</f>
        <v>5</v>
      </c>
      <c r="E37">
        <f t="shared" si="0"/>
        <v>5</v>
      </c>
      <c r="F37" t="str">
        <f>VLOOKUP(B37,'Contestant Points'!$A$2:$J$32,10,FALSE)</f>
        <v>4% of people have chosen this contestant</v>
      </c>
      <c r="G37">
        <f>VLOOKUP(B37,'Contestant Points'!$A$2:$D$32,4,FALSE)</f>
        <v>26</v>
      </c>
      <c r="H37" t="str">
        <f>VLOOKUP(B37,'Contestant Points'!$A$2:$E$32,5,FALSE)</f>
        <v>Former Professional Basketball Player</v>
      </c>
      <c r="I37" t="str">
        <f>VLOOKUP(B37,'Contestant Points'!$A$2:$F$32,6,FALSE)</f>
        <v>6'</v>
      </c>
      <c r="J37" t="str">
        <f>VLOOKUP(B37,'Contestant Points'!$A$2:$G$32,7,FALSE)</f>
        <v>African American</v>
      </c>
    </row>
    <row r="38" spans="1:10" x14ac:dyDescent="0.3">
      <c r="A38" t="s">
        <v>45</v>
      </c>
      <c r="B38" t="s">
        <v>3</v>
      </c>
      <c r="C38" t="str">
        <f>VLOOKUP(B38,'Contestant Points'!$A$2:$B$32,2,FALSE)</f>
        <v>Still In</v>
      </c>
      <c r="D38">
        <f>VLOOKUP(B38,'Contestant Points'!$A$2:$Q$32,17,FALSE)</f>
        <v>30</v>
      </c>
      <c r="E38">
        <f t="shared" si="0"/>
        <v>30</v>
      </c>
      <c r="F38" t="str">
        <f>VLOOKUP(B38,'Contestant Points'!$A$2:$J$32,10,FALSE)</f>
        <v>13% of people have chosen this contestant</v>
      </c>
      <c r="G38">
        <f>VLOOKUP(B38,'Contestant Points'!$A$2:$D$32,4,FALSE)</f>
        <v>31</v>
      </c>
      <c r="H38" t="str">
        <f>VLOOKUP(B38,'Contestant Points'!$A$2:$E$32,5,FALSE)</f>
        <v>Senior Inventory Analyst</v>
      </c>
      <c r="I38" t="str">
        <f>VLOOKUP(B38,'Contestant Points'!$A$2:$F$32,6,FALSE)</f>
        <v>5'11"</v>
      </c>
      <c r="J38" t="str">
        <f>VLOOKUP(B38,'Contestant Points'!$A$2:$G$32,7,FALSE)</f>
        <v>African American</v>
      </c>
    </row>
    <row r="39" spans="1:10" x14ac:dyDescent="0.3">
      <c r="A39" t="s">
        <v>45</v>
      </c>
      <c r="B39" t="s">
        <v>15</v>
      </c>
      <c r="C39" t="str">
        <f>VLOOKUP(B39,'Contestant Points'!$A$2:$B$32,2,FALSE)</f>
        <v>Still In</v>
      </c>
      <c r="D39">
        <f>VLOOKUP(B39,'Contestant Points'!$A$2:$Q$32,17,FALSE)</f>
        <v>30</v>
      </c>
      <c r="E39">
        <f t="shared" si="0"/>
        <v>30</v>
      </c>
      <c r="F39" t="str">
        <f>VLOOKUP(B39,'Contestant Points'!$A$2:$J$32,10,FALSE)</f>
        <v>9% of people have chosen this contestant</v>
      </c>
      <c r="G39">
        <f>VLOOKUP(B39,'Contestant Points'!$A$2:$D$32,4,FALSE)</f>
        <v>31</v>
      </c>
      <c r="H39" t="str">
        <f>VLOOKUP(B39,'Contestant Points'!$A$2:$E$32,5,FALSE)</f>
        <v>Business Owner</v>
      </c>
      <c r="I39" t="str">
        <f>VLOOKUP(B39,'Contestant Points'!$A$2:$F$32,6,FALSE)</f>
        <v>6'3"</v>
      </c>
      <c r="J39" t="str">
        <f>VLOOKUP(B39,'Contestant Points'!$A$2:$G$32,7,FALSE)</f>
        <v>Caucasian</v>
      </c>
    </row>
    <row r="40" spans="1:10" x14ac:dyDescent="0.3">
      <c r="A40" t="s">
        <v>45</v>
      </c>
      <c r="B40" t="s">
        <v>7</v>
      </c>
      <c r="C40" t="str">
        <f>VLOOKUP(B40,'Contestant Points'!$A$2:$B$32,2,FALSE)</f>
        <v>Still In</v>
      </c>
      <c r="D40">
        <f>VLOOKUP(B40,'Contestant Points'!$A$2:$Q$32,17,FALSE)</f>
        <v>50</v>
      </c>
      <c r="E40">
        <f t="shared" si="0"/>
        <v>50</v>
      </c>
      <c r="F40" t="str">
        <f>VLOOKUP(B40,'Contestant Points'!$A$2:$J$32,10,FALSE)</f>
        <v>11% of people have chosen this contestant</v>
      </c>
      <c r="G40">
        <f>VLOOKUP(B40,'Contestant Points'!$A$2:$D$32,4,FALSE)</f>
        <v>37</v>
      </c>
      <c r="H40" t="str">
        <f>VLOOKUP(B40,'Contestant Points'!$A$2:$E$32,5,FALSE)</f>
        <v>Chiropractor</v>
      </c>
      <c r="I40" t="str">
        <f>VLOOKUP(B40,'Contestant Points'!$A$2:$F$32,6,FALSE)</f>
        <v>6'2"</v>
      </c>
      <c r="J40" t="str">
        <f>VLOOKUP(B40,'Contestant Points'!$A$2:$G$32,7,FALSE)</f>
        <v>Caucasian</v>
      </c>
    </row>
    <row r="41" spans="1:10" x14ac:dyDescent="0.3">
      <c r="A41" t="s">
        <v>45</v>
      </c>
      <c r="B41" t="s">
        <v>12</v>
      </c>
      <c r="C41" t="str">
        <f>VLOOKUP(B41,'Contestant Points'!$A$2:$B$32,2,FALSE)</f>
        <v>Still In</v>
      </c>
      <c r="D41">
        <f>VLOOKUP(B41,'Contestant Points'!$A$2:$Q$32,17,FALSE)</f>
        <v>35</v>
      </c>
      <c r="E41">
        <f t="shared" si="0"/>
        <v>35</v>
      </c>
      <c r="F41" t="str">
        <f>VLOOKUP(B41,'Contestant Points'!$A$2:$J$32,10,FALSE)</f>
        <v>11% of people have chosen this contestant</v>
      </c>
      <c r="G41">
        <f>VLOOKUP(B41,'Contestant Points'!$A$2:$D$32,4,FALSE)</f>
        <v>30</v>
      </c>
      <c r="H41" t="str">
        <f>VLOOKUP(B41,'Contestant Points'!$A$2:$E$32,5,FALSE)</f>
        <v>Executive Recruiter</v>
      </c>
      <c r="I41" t="str">
        <f>VLOOKUP(B41,'Contestant Points'!$A$2:$F$32,6,FALSE)</f>
        <v>6'4"</v>
      </c>
      <c r="J41" t="str">
        <f>VLOOKUP(B41,'Contestant Points'!$A$2:$G$32,7,FALSE)</f>
        <v>African American</v>
      </c>
    </row>
    <row r="42" spans="1:10" x14ac:dyDescent="0.3">
      <c r="A42" t="s">
        <v>31</v>
      </c>
      <c r="B42" t="s">
        <v>4</v>
      </c>
      <c r="C42" t="str">
        <f>VLOOKUP(B42,'Contestant Points'!$A$2:$B$32,2,FALSE)</f>
        <v>Still In</v>
      </c>
      <c r="D42">
        <f>VLOOKUP(B42,'Contestant Points'!$A$2:$Q$32,17,FALSE)</f>
        <v>35</v>
      </c>
      <c r="E42">
        <f t="shared" si="0"/>
        <v>35</v>
      </c>
      <c r="F42" t="str">
        <f>VLOOKUP(B42,'Contestant Points'!$A$2:$J$32,10,FALSE)</f>
        <v>2% of people have chosen this contestant</v>
      </c>
      <c r="G42">
        <f>VLOOKUP(B42,'Contestant Points'!$A$2:$D$32,4,FALSE)</f>
        <v>32</v>
      </c>
      <c r="H42" t="str">
        <f>VLOOKUP(B42,'Contestant Points'!$A$2:$E$32,5,FALSE)</f>
        <v>Attorney</v>
      </c>
      <c r="I42" t="str">
        <f>VLOOKUP(B42,'Contestant Points'!$A$2:$F$32,6,FALSE)</f>
        <v>5'11"</v>
      </c>
      <c r="J42" t="str">
        <f>VLOOKUP(B42,'Contestant Points'!$A$2:$G$32,7,FALSE)</f>
        <v>Caucasian</v>
      </c>
    </row>
    <row r="43" spans="1:10" x14ac:dyDescent="0.3">
      <c r="A43" t="s">
        <v>31</v>
      </c>
      <c r="B43" t="s">
        <v>12</v>
      </c>
      <c r="C43" t="str">
        <f>VLOOKUP(B43,'Contestant Points'!$A$2:$B$32,2,FALSE)</f>
        <v>Still In</v>
      </c>
      <c r="D43">
        <f>VLOOKUP(B43,'Contestant Points'!$A$2:$Q$32,17,FALSE)</f>
        <v>35</v>
      </c>
      <c r="E43">
        <f t="shared" si="0"/>
        <v>35</v>
      </c>
      <c r="F43" t="str">
        <f>VLOOKUP(B43,'Contestant Points'!$A$2:$J$32,10,FALSE)</f>
        <v>11% of people have chosen this contestant</v>
      </c>
      <c r="G43">
        <f>VLOOKUP(B43,'Contestant Points'!$A$2:$D$32,4,FALSE)</f>
        <v>30</v>
      </c>
      <c r="H43" t="str">
        <f>VLOOKUP(B43,'Contestant Points'!$A$2:$E$32,5,FALSE)</f>
        <v>Executive Recruiter</v>
      </c>
      <c r="I43" t="str">
        <f>VLOOKUP(B43,'Contestant Points'!$A$2:$F$32,6,FALSE)</f>
        <v>6'4"</v>
      </c>
      <c r="J43" t="str">
        <f>VLOOKUP(B43,'Contestant Points'!$A$2:$G$32,7,FALSE)</f>
        <v>African American</v>
      </c>
    </row>
    <row r="44" spans="1:10" x14ac:dyDescent="0.3">
      <c r="A44" t="s">
        <v>31</v>
      </c>
      <c r="B44" t="s">
        <v>18</v>
      </c>
      <c r="C44" t="str">
        <f>VLOOKUP(B44,'Contestant Points'!$A$2:$B$32,2,FALSE)</f>
        <v>Eliminated</v>
      </c>
      <c r="D44">
        <f>VLOOKUP(B44,'Contestant Points'!$A$2:$Q$32,17,FALSE)</f>
        <v>0</v>
      </c>
      <c r="E44">
        <f t="shared" si="0"/>
        <v>0</v>
      </c>
      <c r="F44" t="str">
        <f>VLOOKUP(B44,'Contestant Points'!$A$2:$J$32,10,FALSE)</f>
        <v>4% of people have chosen this contestant</v>
      </c>
      <c r="G44">
        <f>VLOOKUP(B44,'Contestant Points'!$A$2:$D$32,4,FALSE)</f>
        <v>29</v>
      </c>
      <c r="H44" t="str">
        <f>VLOOKUP(B44,'Contestant Points'!$A$2:$E$32,5,FALSE)</f>
        <v>Marine Veteran</v>
      </c>
      <c r="I44" t="str">
        <f>VLOOKUP(B44,'Contestant Points'!$A$2:$F$32,6,FALSE)</f>
        <v>6'</v>
      </c>
      <c r="J44" t="str">
        <f>VLOOKUP(B44,'Contestant Points'!$A$2:$G$32,7,FALSE)</f>
        <v>Asian</v>
      </c>
    </row>
    <row r="45" spans="1:10" x14ac:dyDescent="0.3">
      <c r="A45" t="s">
        <v>31</v>
      </c>
      <c r="B45" t="s">
        <v>7</v>
      </c>
      <c r="C45" t="str">
        <f>VLOOKUP(B45,'Contestant Points'!$A$2:$B$32,2,FALSE)</f>
        <v>Still In</v>
      </c>
      <c r="D45">
        <f>VLOOKUP(B45,'Contestant Points'!$A$2:$Q$32,17,FALSE)</f>
        <v>50</v>
      </c>
      <c r="E45">
        <f t="shared" si="0"/>
        <v>50</v>
      </c>
      <c r="F45" t="str">
        <f>VLOOKUP(B45,'Contestant Points'!$A$2:$J$32,10,FALSE)</f>
        <v>11% of people have chosen this contestant</v>
      </c>
      <c r="G45">
        <f>VLOOKUP(B45,'Contestant Points'!$A$2:$D$32,4,FALSE)</f>
        <v>37</v>
      </c>
      <c r="H45" t="str">
        <f>VLOOKUP(B45,'Contestant Points'!$A$2:$E$32,5,FALSE)</f>
        <v>Chiropractor</v>
      </c>
      <c r="I45" t="str">
        <f>VLOOKUP(B45,'Contestant Points'!$A$2:$F$32,6,FALSE)</f>
        <v>6'2"</v>
      </c>
      <c r="J45" t="str">
        <f>VLOOKUP(B45,'Contestant Points'!$A$2:$G$32,7,FALSE)</f>
        <v>Caucasian</v>
      </c>
    </row>
    <row r="46" spans="1:10" x14ac:dyDescent="0.3">
      <c r="A46" t="s">
        <v>31</v>
      </c>
      <c r="B46" t="s">
        <v>30</v>
      </c>
      <c r="C46" t="str">
        <f>VLOOKUP(B46,'Contestant Points'!$A$2:$B$32,2,FALSE)</f>
        <v>Still In</v>
      </c>
      <c r="D46">
        <f>VLOOKUP(B46,'Contestant Points'!$A$2:$Q$32,17,FALSE)</f>
        <v>35</v>
      </c>
      <c r="E46">
        <f t="shared" si="0"/>
        <v>35</v>
      </c>
      <c r="F46" t="str">
        <f>VLOOKUP(B46,'Contestant Points'!$A$2:$J$32,10,FALSE)</f>
        <v>2% of people have chosen this contestant</v>
      </c>
      <c r="G46">
        <f>VLOOKUP(B46,'Contestant Points'!$A$2:$D$32,4,FALSE)</f>
        <v>28</v>
      </c>
      <c r="H46" t="str">
        <f>VLOOKUP(B46,'Contestant Points'!$A$2:$E$32,5,FALSE)</f>
        <v>Prosecuting Attorney</v>
      </c>
      <c r="I46" t="str">
        <f>VLOOKUP(B46,'Contestant Points'!$A$2:$F$32,6,FALSE)</f>
        <v>6'3"</v>
      </c>
      <c r="J46" t="str">
        <f>VLOOKUP(B46,'Contestant Points'!$A$2:$G$32,7,FALSE)</f>
        <v>African American</v>
      </c>
    </row>
    <row r="47" spans="1:10" x14ac:dyDescent="0.3">
      <c r="A47" t="s">
        <v>46</v>
      </c>
      <c r="B47" t="s">
        <v>23</v>
      </c>
      <c r="C47" t="str">
        <f>VLOOKUP(B47,'Contestant Points'!$A$2:$B$32,2,FALSE)</f>
        <v>Still In</v>
      </c>
      <c r="D47">
        <f>VLOOKUP(B47,'Contestant Points'!$A$2:$Q$32,17,FALSE)</f>
        <v>30</v>
      </c>
      <c r="E47">
        <f t="shared" si="0"/>
        <v>30</v>
      </c>
      <c r="F47" t="str">
        <f>VLOOKUP(B47,'Contestant Points'!$A$2:$J$32,10,FALSE)</f>
        <v>2% of people have chosen this contestant</v>
      </c>
      <c r="G47">
        <f>VLOOKUP(B47,'Contestant Points'!$A$2:$D$32,4,FALSE)</f>
        <v>26</v>
      </c>
      <c r="H47" t="str">
        <f>VLOOKUP(B47,'Contestant Points'!$A$2:$E$32,5,FALSE)</f>
        <v>Startup Recruiter</v>
      </c>
      <c r="I47" t="str">
        <f>VLOOKUP(B47,'Contestant Points'!$A$2:$F$32,6,FALSE)</f>
        <v>6'2"</v>
      </c>
      <c r="J47" t="str">
        <f>VLOOKUP(B47,'Contestant Points'!$A$2:$G$32,7,FALSE)</f>
        <v>Caucasian</v>
      </c>
    </row>
    <row r="48" spans="1:10" x14ac:dyDescent="0.3">
      <c r="A48" t="s">
        <v>46</v>
      </c>
      <c r="B48" t="s">
        <v>12</v>
      </c>
      <c r="C48" t="str">
        <f>VLOOKUP(B48,'Contestant Points'!$A$2:$B$32,2,FALSE)</f>
        <v>Still In</v>
      </c>
      <c r="D48">
        <f>VLOOKUP(B48,'Contestant Points'!$A$2:$Q$32,17,FALSE)</f>
        <v>35</v>
      </c>
      <c r="E48">
        <f t="shared" si="0"/>
        <v>35</v>
      </c>
      <c r="F48" t="str">
        <f>VLOOKUP(B48,'Contestant Points'!$A$2:$J$32,10,FALSE)</f>
        <v>11% of people have chosen this contestant</v>
      </c>
      <c r="G48">
        <f>VLOOKUP(B48,'Contestant Points'!$A$2:$D$32,4,FALSE)</f>
        <v>30</v>
      </c>
      <c r="H48" t="str">
        <f>VLOOKUP(B48,'Contestant Points'!$A$2:$E$32,5,FALSE)</f>
        <v>Executive Recruiter</v>
      </c>
      <c r="I48" t="str">
        <f>VLOOKUP(B48,'Contestant Points'!$A$2:$F$32,6,FALSE)</f>
        <v>6'4"</v>
      </c>
      <c r="J48" t="str">
        <f>VLOOKUP(B48,'Contestant Points'!$A$2:$G$32,7,FALSE)</f>
        <v>African American</v>
      </c>
    </row>
    <row r="49" spans="1:10" x14ac:dyDescent="0.3">
      <c r="A49" t="s">
        <v>46</v>
      </c>
      <c r="B49" t="s">
        <v>33</v>
      </c>
      <c r="C49" t="str">
        <f>VLOOKUP(B49,'Contestant Points'!$A$2:$B$32,2,FALSE)</f>
        <v>Eliminated</v>
      </c>
      <c r="D49">
        <f>VLOOKUP(B49,'Contestant Points'!$A$2:$Q$32,17,FALSE)</f>
        <v>5</v>
      </c>
      <c r="E49">
        <f t="shared" si="0"/>
        <v>5</v>
      </c>
      <c r="F49" t="str">
        <f>VLOOKUP(B49,'Contestant Points'!$A$2:$J$32,10,FALSE)</f>
        <v>0% of people have chosen this contestant</v>
      </c>
      <c r="G49">
        <f>VLOOKUP(B49,'Contestant Points'!$A$2:$D$32,4,FALSE)</f>
        <v>30</v>
      </c>
      <c r="H49" t="str">
        <f>VLOOKUP(B49,'Contestant Points'!$A$2:$E$32,5,FALSE)</f>
        <v>Law Student</v>
      </c>
      <c r="I49" t="str">
        <f>VLOOKUP(B49,'Contestant Points'!$A$2:$F$32,6,FALSE)</f>
        <v>6'2"</v>
      </c>
      <c r="J49" t="str">
        <f>VLOOKUP(B49,'Contestant Points'!$A$2:$G$32,7,FALSE)</f>
        <v>Caucasian</v>
      </c>
    </row>
    <row r="50" spans="1:10" x14ac:dyDescent="0.3">
      <c r="A50" t="s">
        <v>46</v>
      </c>
      <c r="B50" t="s">
        <v>14</v>
      </c>
      <c r="C50" t="str">
        <f>VLOOKUP(B50,'Contestant Points'!$A$2:$B$32,2,FALSE)</f>
        <v>Still In</v>
      </c>
      <c r="D50">
        <f>VLOOKUP(B50,'Contestant Points'!$A$2:$Q$32,17,FALSE)</f>
        <v>35</v>
      </c>
      <c r="E50">
        <f t="shared" si="0"/>
        <v>35</v>
      </c>
      <c r="F50" t="str">
        <f>VLOOKUP(B50,'Contestant Points'!$A$2:$J$32,10,FALSE)</f>
        <v>2% of people have chosen this contestant</v>
      </c>
      <c r="G50">
        <f>VLOOKUP(B50,'Contestant Points'!$A$2:$D$32,4,FALSE)</f>
        <v>28</v>
      </c>
      <c r="H50" t="str">
        <f>VLOOKUP(B50,'Contestant Points'!$A$2:$E$32,5,FALSE)</f>
        <v>Information Systems Supervisor</v>
      </c>
      <c r="I50" t="str">
        <f>VLOOKUP(B50,'Contestant Points'!$A$2:$F$32,6,FALSE)</f>
        <v>6'2"</v>
      </c>
      <c r="J50" t="str">
        <f>VLOOKUP(B50,'Contestant Points'!$A$2:$G$32,7,FALSE)</f>
        <v>Caucasian</v>
      </c>
    </row>
    <row r="51" spans="1:10" x14ac:dyDescent="0.3">
      <c r="A51" t="s">
        <v>46</v>
      </c>
      <c r="B51" t="s">
        <v>10</v>
      </c>
      <c r="C51" t="str">
        <f>VLOOKUP(B51,'Contestant Points'!$A$2:$B$32,2,FALSE)</f>
        <v>Still In</v>
      </c>
      <c r="D51">
        <f>VLOOKUP(B51,'Contestant Points'!$A$2:$Q$32,17,FALSE)</f>
        <v>25</v>
      </c>
      <c r="E51">
        <f t="shared" si="0"/>
        <v>25</v>
      </c>
      <c r="F51" t="str">
        <f>VLOOKUP(B51,'Contestant Points'!$A$2:$J$32,10,FALSE)</f>
        <v>4% of people have chosen this contestant</v>
      </c>
      <c r="G51">
        <f>VLOOKUP(B51,'Contestant Points'!$A$2:$D$32,4,FALSE)</f>
        <v>28</v>
      </c>
      <c r="H51" t="str">
        <f>VLOOKUP(B51,'Contestant Points'!$A$2:$E$32,5,FALSE)</f>
        <v>Sales Manager</v>
      </c>
      <c r="I51" t="str">
        <f>VLOOKUP(B51,'Contestant Points'!$A$2:$F$32,6,FALSE)</f>
        <v>6'3"</v>
      </c>
      <c r="J51" t="str">
        <f>VLOOKUP(B51,'Contestant Points'!$A$2:$G$32,7,FALSE)</f>
        <v>African American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Contestant Points</vt:lpstr>
      <vt:lpstr>BC League</vt:lpstr>
      <vt:lpstr>OJ League</vt:lpstr>
      <vt:lpstr>edX League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2017-05-23T00:31:30Z</dcterms:created>
  <dcterms:modified xsi:type="dcterms:W3CDTF">2017-05-24T20:24:25Z</dcterms:modified>
</cp:coreProperties>
</file>