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 activeTab="1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Points'!$A$1:$U$32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2" i="4"/>
  <c r="I3" i="2" l="1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M2" i="2"/>
  <c r="L2" i="2"/>
  <c r="K2" i="2"/>
  <c r="J2" i="2"/>
  <c r="I2" i="2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I52" i="3" l="1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D52" i="3"/>
  <c r="D53" i="3"/>
  <c r="D54" i="3"/>
  <c r="D55" i="3"/>
  <c r="D56" i="3"/>
  <c r="C52" i="3"/>
  <c r="C53" i="3"/>
  <c r="C54" i="3"/>
  <c r="C55" i="3"/>
  <c r="C56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M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D2" i="1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J3" i="3" l="1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L2" i="3"/>
  <c r="K2" i="3"/>
  <c r="J2" i="3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L2" i="1"/>
  <c r="K2" i="1"/>
  <c r="J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<sst xmlns="http://schemas.openxmlformats.org/spreadsheetml/2006/main" count="486" uniqueCount="121">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</sst>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K4" workbookViewId="0">
      <selection activeCell="E7" sqref="E7"/>
    </sheetView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21" max="21" width="10.88671875" bestFit="1" customWidth="1"/>
  </cols>
  <sheetData>
    <row r="1" spans="1:21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120</v>
      </c>
      <c r="U1" s="1" t="s">
        <v>33</v>
      </c>
    </row>
    <row r="2" spans="1:21" x14ac:dyDescent="0.3">
      <c r="A2" t="s">
        <v>37</v>
      </c>
      <c r="B2" t="s">
        <v>56</v>
      </c>
      <c r="C2" t="s">
        <v>56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K2">
        <v>0</v>
      </c>
      <c r="L2" s="2">
        <f>K2/SUM($K$2:$K$32)</f>
        <v>0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v>55</v>
      </c>
      <c r="U2">
        <f>SUM(Q2:T2)</f>
        <v>160</v>
      </c>
    </row>
    <row r="3" spans="1:21" x14ac:dyDescent="0.3">
      <c r="A3" t="s">
        <v>13</v>
      </c>
      <c r="B3" t="s">
        <v>56</v>
      </c>
      <c r="C3" t="s">
        <v>56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K3">
        <v>0</v>
      </c>
      <c r="L3" s="2">
        <f t="shared" ref="L3:L32" si="2">K3/SUM($K$2:$K$32)</f>
        <v>0</v>
      </c>
      <c r="M3" s="2" t="str">
        <f t="shared" ref="M3:M32" si="3">CONCATENATE(ROUND(L3*100,0),"% of people have chosen this contestant")</f>
        <v>0% of people have chosen this contestant</v>
      </c>
      <c r="N3">
        <v>1</v>
      </c>
      <c r="O3" s="2">
        <f t="shared" ref="O3:O32" si="4">N3/SUM($N$2:$N$32)</f>
        <v>0.02</v>
      </c>
      <c r="P3" s="2" t="str">
        <f t="shared" ref="P3:P32" si="5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v>20</v>
      </c>
      <c r="U3">
        <f t="shared" ref="U3:U32" si="6">SUM(Q3:T3)</f>
        <v>170</v>
      </c>
    </row>
    <row r="4" spans="1:21" x14ac:dyDescent="0.3">
      <c r="A4" t="s">
        <v>8</v>
      </c>
      <c r="B4" t="s">
        <v>56</v>
      </c>
      <c r="C4" t="s">
        <v>56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K4">
        <v>2</v>
      </c>
      <c r="L4" s="2">
        <f t="shared" si="2"/>
        <v>0.1</v>
      </c>
      <c r="M4" s="2" t="str">
        <f t="shared" si="3"/>
        <v>10% of people have chosen this contestant</v>
      </c>
      <c r="N4">
        <v>2</v>
      </c>
      <c r="O4" s="2">
        <f t="shared" si="4"/>
        <v>0.04</v>
      </c>
      <c r="P4" s="2" t="str">
        <f t="shared" si="5"/>
        <v>4% of people have chosen this contestant</v>
      </c>
      <c r="Q4">
        <v>25</v>
      </c>
      <c r="R4">
        <v>0</v>
      </c>
      <c r="S4">
        <v>110</v>
      </c>
      <c r="T4">
        <v>20</v>
      </c>
      <c r="U4">
        <f t="shared" si="6"/>
        <v>155</v>
      </c>
    </row>
    <row r="5" spans="1:21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K5">
        <v>0</v>
      </c>
      <c r="L5" s="2">
        <f t="shared" si="2"/>
        <v>0</v>
      </c>
      <c r="M5" s="2" t="str">
        <f t="shared" si="3"/>
        <v>0% of people have chosen this contestant</v>
      </c>
      <c r="N5">
        <v>0</v>
      </c>
      <c r="O5" s="2">
        <f t="shared" si="4"/>
        <v>0</v>
      </c>
      <c r="P5" s="2" t="str">
        <f t="shared" si="5"/>
        <v>0% of people have chosen this contestant</v>
      </c>
      <c r="Q5">
        <v>45</v>
      </c>
      <c r="R5">
        <v>45</v>
      </c>
      <c r="S5">
        <v>15</v>
      </c>
      <c r="T5">
        <v>0</v>
      </c>
      <c r="U5">
        <f t="shared" si="6"/>
        <v>105</v>
      </c>
    </row>
    <row r="6" spans="1:21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K6">
        <v>0</v>
      </c>
      <c r="L6" s="2">
        <f t="shared" si="2"/>
        <v>0</v>
      </c>
      <c r="M6" s="2" t="str">
        <f t="shared" si="3"/>
        <v>0% of people have chosen this contestant</v>
      </c>
      <c r="N6">
        <v>6</v>
      </c>
      <c r="O6" s="2">
        <f t="shared" si="4"/>
        <v>0.12</v>
      </c>
      <c r="P6" s="2" t="str">
        <f t="shared" si="5"/>
        <v>12% of people have chosen this contestant</v>
      </c>
      <c r="Q6">
        <v>0</v>
      </c>
      <c r="R6">
        <v>0</v>
      </c>
      <c r="S6">
        <v>0</v>
      </c>
      <c r="T6">
        <v>0</v>
      </c>
      <c r="U6">
        <f t="shared" si="6"/>
        <v>0</v>
      </c>
    </row>
    <row r="7" spans="1:21" x14ac:dyDescent="0.3">
      <c r="A7" t="s">
        <v>49</v>
      </c>
      <c r="B7" t="s">
        <v>55</v>
      </c>
      <c r="C7" t="s">
        <v>120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K7">
        <v>0</v>
      </c>
      <c r="L7" s="2">
        <f t="shared" si="2"/>
        <v>0</v>
      </c>
      <c r="M7" s="2" t="str">
        <f t="shared" si="3"/>
        <v>0% of people have chosen this contestant</v>
      </c>
      <c r="N7">
        <v>0</v>
      </c>
      <c r="O7" s="2">
        <f t="shared" si="4"/>
        <v>0</v>
      </c>
      <c r="P7" s="2" t="str">
        <f t="shared" si="5"/>
        <v>0% of people have chosen this contestant</v>
      </c>
      <c r="Q7">
        <v>25</v>
      </c>
      <c r="R7">
        <v>0</v>
      </c>
      <c r="S7">
        <v>75</v>
      </c>
      <c r="T7">
        <v>0</v>
      </c>
      <c r="U7">
        <f t="shared" si="6"/>
        <v>100</v>
      </c>
    </row>
    <row r="8" spans="1:21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K8">
        <v>3</v>
      </c>
      <c r="L8" s="2">
        <f t="shared" si="2"/>
        <v>0.15</v>
      </c>
      <c r="M8" s="2" t="str">
        <f t="shared" si="3"/>
        <v>15% of people have chosen this contestant</v>
      </c>
      <c r="N8">
        <v>4</v>
      </c>
      <c r="O8" s="2">
        <f t="shared" si="4"/>
        <v>0.08</v>
      </c>
      <c r="P8" s="2" t="str">
        <f t="shared" si="5"/>
        <v>8% of people have chosen this contestant</v>
      </c>
      <c r="Q8">
        <v>50</v>
      </c>
      <c r="R8">
        <v>10</v>
      </c>
      <c r="S8">
        <v>65</v>
      </c>
      <c r="T8">
        <v>60</v>
      </c>
      <c r="U8">
        <f t="shared" si="6"/>
        <v>185</v>
      </c>
    </row>
    <row r="9" spans="1:21" x14ac:dyDescent="0.3">
      <c r="A9" t="s">
        <v>42</v>
      </c>
      <c r="B9" t="s">
        <v>55</v>
      </c>
      <c r="C9" t="s">
        <v>120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K9">
        <v>0</v>
      </c>
      <c r="L9" s="2">
        <f t="shared" si="2"/>
        <v>0</v>
      </c>
      <c r="M9" s="2" t="str">
        <f t="shared" si="3"/>
        <v>0% of people have chosen this contestant</v>
      </c>
      <c r="N9">
        <v>1</v>
      </c>
      <c r="O9" s="2">
        <f t="shared" si="4"/>
        <v>0.02</v>
      </c>
      <c r="P9" s="2" t="str">
        <f t="shared" si="5"/>
        <v>2% of people have chosen this contestant</v>
      </c>
      <c r="Q9">
        <v>30</v>
      </c>
      <c r="R9">
        <v>0</v>
      </c>
      <c r="S9">
        <v>75</v>
      </c>
      <c r="T9">
        <v>0</v>
      </c>
      <c r="U9">
        <f t="shared" si="6"/>
        <v>105</v>
      </c>
    </row>
    <row r="10" spans="1:21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K10">
        <v>0</v>
      </c>
      <c r="L10" s="2">
        <f t="shared" si="2"/>
        <v>0</v>
      </c>
      <c r="M10" s="2" t="str">
        <f t="shared" si="3"/>
        <v>0% of people have chosen this contestant</v>
      </c>
      <c r="N10">
        <v>2</v>
      </c>
      <c r="O10" s="2">
        <f t="shared" si="4"/>
        <v>0.04</v>
      </c>
      <c r="P10" s="2" t="str">
        <f t="shared" si="5"/>
        <v>4% of people have chosen this contestant</v>
      </c>
      <c r="Q10">
        <v>30</v>
      </c>
      <c r="R10">
        <v>55</v>
      </c>
      <c r="S10">
        <v>55</v>
      </c>
      <c r="T10">
        <v>165</v>
      </c>
      <c r="U10">
        <f t="shared" si="6"/>
        <v>305</v>
      </c>
    </row>
    <row r="11" spans="1:21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K11">
        <v>3</v>
      </c>
      <c r="L11" s="2">
        <f t="shared" si="2"/>
        <v>0.15</v>
      </c>
      <c r="M11" s="2" t="str">
        <f t="shared" si="3"/>
        <v>15% of people have chosen this contestant</v>
      </c>
      <c r="N11">
        <v>7</v>
      </c>
      <c r="O11" s="2">
        <f t="shared" si="4"/>
        <v>0.14000000000000001</v>
      </c>
      <c r="P11" s="2" t="str">
        <f t="shared" si="5"/>
        <v>14% of people have chosen this contestant</v>
      </c>
      <c r="Q11">
        <v>35</v>
      </c>
      <c r="R11">
        <v>85</v>
      </c>
      <c r="S11">
        <v>0</v>
      </c>
      <c r="T11">
        <v>0</v>
      </c>
      <c r="U11">
        <f t="shared" si="6"/>
        <v>120</v>
      </c>
    </row>
    <row r="12" spans="1:21" x14ac:dyDescent="0.3">
      <c r="A12" t="s">
        <v>2</v>
      </c>
      <c r="B12" t="s">
        <v>55</v>
      </c>
      <c r="C12" t="s">
        <v>120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K12">
        <v>1</v>
      </c>
      <c r="L12" s="2">
        <f t="shared" si="2"/>
        <v>0.05</v>
      </c>
      <c r="M12" s="2" t="str">
        <f t="shared" si="3"/>
        <v>5% of people have chosen this contestant</v>
      </c>
      <c r="N12">
        <v>2</v>
      </c>
      <c r="O12" s="2">
        <f t="shared" si="4"/>
        <v>0.04</v>
      </c>
      <c r="P12" s="2" t="str">
        <f t="shared" si="5"/>
        <v>4% of people have chosen this contestant</v>
      </c>
      <c r="Q12">
        <v>30</v>
      </c>
      <c r="R12">
        <v>10</v>
      </c>
      <c r="S12">
        <v>45</v>
      </c>
      <c r="T12">
        <v>0</v>
      </c>
      <c r="U12">
        <f t="shared" si="6"/>
        <v>85</v>
      </c>
    </row>
    <row r="13" spans="1:21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K13">
        <v>1</v>
      </c>
      <c r="L13" s="2">
        <f t="shared" si="2"/>
        <v>0.05</v>
      </c>
      <c r="M13" s="2" t="str">
        <f t="shared" si="3"/>
        <v>5% of people have chosen this contestant</v>
      </c>
      <c r="N13">
        <v>2</v>
      </c>
      <c r="O13" s="2">
        <f t="shared" si="4"/>
        <v>0.04</v>
      </c>
      <c r="P13" s="2" t="str">
        <f t="shared" si="5"/>
        <v>4% of people have chosen this contestant</v>
      </c>
      <c r="Q13">
        <v>30</v>
      </c>
      <c r="R13">
        <v>25</v>
      </c>
      <c r="S13">
        <v>105</v>
      </c>
      <c r="T13">
        <v>35</v>
      </c>
      <c r="U13">
        <f t="shared" si="6"/>
        <v>195</v>
      </c>
    </row>
    <row r="14" spans="1:21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K14">
        <v>1</v>
      </c>
      <c r="L14" s="2">
        <f t="shared" si="2"/>
        <v>0.05</v>
      </c>
      <c r="M14" s="2" t="str">
        <f t="shared" si="3"/>
        <v>5% of people have chosen this contestant</v>
      </c>
      <c r="N14">
        <v>1</v>
      </c>
      <c r="O14" s="2">
        <f t="shared" si="4"/>
        <v>0.02</v>
      </c>
      <c r="P14" s="2" t="str">
        <f t="shared" si="5"/>
        <v>2% of people have chosen this contestant</v>
      </c>
      <c r="Q14">
        <v>25</v>
      </c>
      <c r="R14">
        <v>10</v>
      </c>
      <c r="S14">
        <v>65</v>
      </c>
      <c r="T14">
        <v>0</v>
      </c>
      <c r="U14">
        <f t="shared" si="6"/>
        <v>100</v>
      </c>
    </row>
    <row r="15" spans="1:21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K15">
        <v>0</v>
      </c>
      <c r="L15" s="2">
        <f t="shared" si="2"/>
        <v>0</v>
      </c>
      <c r="M15" s="2" t="str">
        <f t="shared" si="3"/>
        <v>0% of people have chosen this contestant</v>
      </c>
      <c r="N15">
        <v>0</v>
      </c>
      <c r="O15" s="2">
        <f t="shared" si="4"/>
        <v>0</v>
      </c>
      <c r="P15" s="2" t="str">
        <f t="shared" si="5"/>
        <v>0% of people have chosen this contestant</v>
      </c>
      <c r="Q15">
        <v>0</v>
      </c>
      <c r="R15">
        <v>0</v>
      </c>
      <c r="S15">
        <v>0</v>
      </c>
      <c r="T15">
        <v>0</v>
      </c>
      <c r="U15">
        <f t="shared" si="6"/>
        <v>0</v>
      </c>
    </row>
    <row r="16" spans="1:21" x14ac:dyDescent="0.3">
      <c r="A16" t="s">
        <v>51</v>
      </c>
      <c r="B16" t="s">
        <v>56</v>
      </c>
      <c r="C16" t="s">
        <v>56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K16">
        <v>0</v>
      </c>
      <c r="L16" s="2">
        <f t="shared" si="2"/>
        <v>0</v>
      </c>
      <c r="M16" s="2" t="str">
        <f t="shared" si="3"/>
        <v>0% of people have chosen this contestant</v>
      </c>
      <c r="N16">
        <v>0</v>
      </c>
      <c r="O16" s="2">
        <f t="shared" si="4"/>
        <v>0</v>
      </c>
      <c r="P16" s="2" t="str">
        <f t="shared" si="5"/>
        <v>0% of people have chosen this contestant</v>
      </c>
      <c r="Q16">
        <v>30</v>
      </c>
      <c r="R16">
        <v>15</v>
      </c>
      <c r="S16">
        <v>60</v>
      </c>
      <c r="T16">
        <v>70</v>
      </c>
      <c r="U16">
        <f t="shared" si="6"/>
        <v>175</v>
      </c>
    </row>
    <row r="17" spans="1:21" x14ac:dyDescent="0.3">
      <c r="A17" t="s">
        <v>3</v>
      </c>
      <c r="B17" t="s">
        <v>56</v>
      </c>
      <c r="C17" t="s">
        <v>56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K17">
        <v>4</v>
      </c>
      <c r="L17" s="2">
        <f t="shared" si="2"/>
        <v>0.2</v>
      </c>
      <c r="M17" s="2" t="str">
        <f t="shared" si="3"/>
        <v>20% of people have chosen this contestant</v>
      </c>
      <c r="N17">
        <v>3</v>
      </c>
      <c r="O17" s="2">
        <f t="shared" si="4"/>
        <v>0.06</v>
      </c>
      <c r="P17" s="2" t="str">
        <f t="shared" si="5"/>
        <v>6% of people have chosen this contestant</v>
      </c>
      <c r="Q17">
        <v>35</v>
      </c>
      <c r="R17">
        <v>15</v>
      </c>
      <c r="S17">
        <v>70</v>
      </c>
      <c r="T17">
        <v>25</v>
      </c>
      <c r="U17">
        <f t="shared" si="6"/>
        <v>145</v>
      </c>
    </row>
    <row r="18" spans="1:21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K18">
        <v>0</v>
      </c>
      <c r="L18" s="2">
        <f t="shared" si="2"/>
        <v>0</v>
      </c>
      <c r="M18" s="2" t="str">
        <f t="shared" si="3"/>
        <v>0% of people have chosen this contestant</v>
      </c>
      <c r="N18">
        <v>0</v>
      </c>
      <c r="O18" s="2">
        <f t="shared" si="4"/>
        <v>0</v>
      </c>
      <c r="P18" s="2" t="str">
        <f t="shared" si="5"/>
        <v>0% of people have chosen this contestant</v>
      </c>
      <c r="Q18">
        <v>30</v>
      </c>
      <c r="R18">
        <v>10</v>
      </c>
      <c r="S18">
        <v>0</v>
      </c>
      <c r="T18">
        <v>0</v>
      </c>
      <c r="U18">
        <f t="shared" si="6"/>
        <v>40</v>
      </c>
    </row>
    <row r="19" spans="1:21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K19">
        <v>0</v>
      </c>
      <c r="L19" s="2">
        <f t="shared" si="2"/>
        <v>0</v>
      </c>
      <c r="M19" s="2" t="str">
        <f t="shared" si="3"/>
        <v>0% of people have chosen this contestant</v>
      </c>
      <c r="N19">
        <v>3</v>
      </c>
      <c r="O19" s="2">
        <f t="shared" si="4"/>
        <v>0.06</v>
      </c>
      <c r="P19" s="2" t="str">
        <f t="shared" si="5"/>
        <v>6% of people have chosen this contestant</v>
      </c>
      <c r="Q19">
        <v>0</v>
      </c>
      <c r="R19">
        <v>0</v>
      </c>
      <c r="S19">
        <v>0</v>
      </c>
      <c r="T19">
        <v>0</v>
      </c>
      <c r="U19">
        <f t="shared" si="6"/>
        <v>0</v>
      </c>
    </row>
    <row r="20" spans="1:21" x14ac:dyDescent="0.3">
      <c r="A20" t="s">
        <v>52</v>
      </c>
      <c r="B20" t="s">
        <v>56</v>
      </c>
      <c r="C20" t="s">
        <v>56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K20">
        <v>0</v>
      </c>
      <c r="L20" s="2">
        <f t="shared" si="2"/>
        <v>0</v>
      </c>
      <c r="M20" s="2" t="str">
        <f t="shared" si="3"/>
        <v>0% of people have chosen this contestant</v>
      </c>
      <c r="N20">
        <v>0</v>
      </c>
      <c r="O20" s="2">
        <f t="shared" si="4"/>
        <v>0</v>
      </c>
      <c r="P20" s="2" t="str">
        <f t="shared" si="5"/>
        <v>0% of people have chosen this contestant</v>
      </c>
      <c r="Q20">
        <v>30</v>
      </c>
      <c r="R20">
        <v>10</v>
      </c>
      <c r="S20">
        <v>55</v>
      </c>
      <c r="T20">
        <v>50</v>
      </c>
      <c r="U20">
        <f t="shared" si="6"/>
        <v>145</v>
      </c>
    </row>
    <row r="21" spans="1:21" x14ac:dyDescent="0.3">
      <c r="A21" t="s">
        <v>29</v>
      </c>
      <c r="B21" t="s">
        <v>56</v>
      </c>
      <c r="C21" t="s">
        <v>56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K21">
        <v>2</v>
      </c>
      <c r="L21" s="2">
        <f t="shared" si="2"/>
        <v>0.1</v>
      </c>
      <c r="M21" s="2" t="str">
        <f t="shared" si="3"/>
        <v>10% of people have chosen this contestant</v>
      </c>
      <c r="N21">
        <v>2</v>
      </c>
      <c r="O21" s="2">
        <f t="shared" si="4"/>
        <v>0.04</v>
      </c>
      <c r="P21" s="2" t="str">
        <f t="shared" si="5"/>
        <v>4% of people have chosen this contestant</v>
      </c>
      <c r="Q21">
        <v>35</v>
      </c>
      <c r="R21">
        <v>55</v>
      </c>
      <c r="S21">
        <v>15</v>
      </c>
      <c r="T21">
        <v>50</v>
      </c>
      <c r="U21">
        <f t="shared" si="6"/>
        <v>155</v>
      </c>
    </row>
    <row r="22" spans="1:21" x14ac:dyDescent="0.3">
      <c r="A22" t="s">
        <v>15</v>
      </c>
      <c r="B22" t="s">
        <v>56</v>
      </c>
      <c r="C22" t="s">
        <v>56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K22">
        <v>1</v>
      </c>
      <c r="L22" s="2">
        <f t="shared" si="2"/>
        <v>0.05</v>
      </c>
      <c r="M22" s="2" t="str">
        <f t="shared" si="3"/>
        <v>5% of people have chosen this contestant</v>
      </c>
      <c r="N22">
        <v>1</v>
      </c>
      <c r="O22" s="2">
        <f t="shared" si="4"/>
        <v>0.02</v>
      </c>
      <c r="P22" s="2" t="str">
        <f t="shared" si="5"/>
        <v>2% of people have chosen this contestant</v>
      </c>
      <c r="Q22">
        <v>35</v>
      </c>
      <c r="R22">
        <v>15</v>
      </c>
      <c r="S22">
        <v>80</v>
      </c>
      <c r="T22">
        <v>70</v>
      </c>
      <c r="U22">
        <f t="shared" si="6"/>
        <v>200</v>
      </c>
    </row>
    <row r="23" spans="1:21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K23">
        <v>0</v>
      </c>
      <c r="L23" s="2">
        <f t="shared" si="2"/>
        <v>0</v>
      </c>
      <c r="M23" s="2" t="str">
        <f t="shared" si="3"/>
        <v>0% of people have chosen this contestant</v>
      </c>
      <c r="N23">
        <v>0</v>
      </c>
      <c r="O23" s="2">
        <f t="shared" si="4"/>
        <v>0</v>
      </c>
      <c r="P23" s="2" t="str">
        <f t="shared" si="5"/>
        <v>0% of people have chosen this contestant</v>
      </c>
      <c r="Q23">
        <v>5</v>
      </c>
      <c r="R23">
        <v>0</v>
      </c>
      <c r="S23">
        <v>0</v>
      </c>
      <c r="T23">
        <v>0</v>
      </c>
      <c r="U23">
        <f t="shared" si="6"/>
        <v>5</v>
      </c>
    </row>
    <row r="24" spans="1:21" x14ac:dyDescent="0.3">
      <c r="A24" t="s">
        <v>25</v>
      </c>
      <c r="B24" t="s">
        <v>56</v>
      </c>
      <c r="C24" t="s">
        <v>56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K24">
        <v>0</v>
      </c>
      <c r="L24" s="2">
        <f t="shared" si="2"/>
        <v>0</v>
      </c>
      <c r="M24" s="2" t="str">
        <f t="shared" si="3"/>
        <v>0% of people have chosen this contestant</v>
      </c>
      <c r="N24">
        <v>0</v>
      </c>
      <c r="O24" s="2">
        <f t="shared" si="4"/>
        <v>0</v>
      </c>
      <c r="P24" s="2" t="str">
        <f t="shared" si="5"/>
        <v>0% of people have chosen this contestant</v>
      </c>
      <c r="Q24">
        <v>40</v>
      </c>
      <c r="R24">
        <v>10</v>
      </c>
      <c r="S24">
        <v>90</v>
      </c>
      <c r="T24">
        <v>120</v>
      </c>
      <c r="U24">
        <f t="shared" si="6"/>
        <v>260</v>
      </c>
    </row>
    <row r="25" spans="1:21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K25">
        <v>0</v>
      </c>
      <c r="L25" s="2">
        <f t="shared" si="2"/>
        <v>0</v>
      </c>
      <c r="M25" s="2" t="str">
        <f t="shared" si="3"/>
        <v>0% of people have chosen this contestant</v>
      </c>
      <c r="N25">
        <v>0</v>
      </c>
      <c r="O25" s="2">
        <f t="shared" si="4"/>
        <v>0</v>
      </c>
      <c r="P25" s="2" t="str">
        <f t="shared" si="5"/>
        <v>0% of people have chosen this contestant</v>
      </c>
      <c r="Q25">
        <v>55</v>
      </c>
      <c r="R25">
        <v>45</v>
      </c>
      <c r="S25">
        <v>35</v>
      </c>
      <c r="T25">
        <v>0</v>
      </c>
      <c r="U25">
        <f t="shared" si="6"/>
        <v>135</v>
      </c>
    </row>
    <row r="26" spans="1:21" x14ac:dyDescent="0.3">
      <c r="A26" t="s">
        <v>18</v>
      </c>
      <c r="B26" t="s">
        <v>56</v>
      </c>
      <c r="C26" t="s">
        <v>56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K26">
        <v>0</v>
      </c>
      <c r="L26" s="2">
        <f t="shared" si="2"/>
        <v>0</v>
      </c>
      <c r="M26" s="2" t="str">
        <f t="shared" si="3"/>
        <v>0% of people have chosen this contestant</v>
      </c>
      <c r="N26">
        <v>2</v>
      </c>
      <c r="O26" s="2">
        <f t="shared" si="4"/>
        <v>0.04</v>
      </c>
      <c r="P26" s="2" t="str">
        <f t="shared" si="5"/>
        <v>4% of people have chosen this contestant</v>
      </c>
      <c r="Q26">
        <v>25</v>
      </c>
      <c r="R26">
        <v>10</v>
      </c>
      <c r="S26">
        <v>40</v>
      </c>
      <c r="T26">
        <v>45</v>
      </c>
      <c r="U26">
        <f t="shared" si="6"/>
        <v>120</v>
      </c>
    </row>
    <row r="27" spans="1:21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K27">
        <v>0</v>
      </c>
      <c r="L27" s="2">
        <f t="shared" si="2"/>
        <v>0</v>
      </c>
      <c r="M27" s="2" t="str">
        <f t="shared" si="3"/>
        <v>0% of people have chosen this contestant</v>
      </c>
      <c r="N27">
        <v>3</v>
      </c>
      <c r="O27" s="2">
        <f t="shared" si="4"/>
        <v>0.06</v>
      </c>
      <c r="P27" s="2" t="str">
        <f t="shared" si="5"/>
        <v>6% of people have chosen this contestant</v>
      </c>
      <c r="Q27">
        <v>5</v>
      </c>
      <c r="R27">
        <v>0</v>
      </c>
      <c r="S27">
        <v>0</v>
      </c>
      <c r="T27">
        <v>0</v>
      </c>
      <c r="U27">
        <f t="shared" si="6"/>
        <v>5</v>
      </c>
    </row>
    <row r="28" spans="1:21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K28">
        <v>0</v>
      </c>
      <c r="L28" s="2">
        <f t="shared" si="2"/>
        <v>0</v>
      </c>
      <c r="M28" s="2" t="str">
        <f t="shared" si="3"/>
        <v>0% of people have chosen this contestant</v>
      </c>
      <c r="N28">
        <v>0</v>
      </c>
      <c r="O28" s="2">
        <f t="shared" si="4"/>
        <v>0</v>
      </c>
      <c r="P28" s="2" t="str">
        <f t="shared" si="5"/>
        <v>0% of people have chosen this contestant</v>
      </c>
      <c r="Q28">
        <v>25</v>
      </c>
      <c r="R28">
        <v>0</v>
      </c>
      <c r="S28">
        <v>0</v>
      </c>
      <c r="T28">
        <v>0</v>
      </c>
      <c r="U28">
        <f t="shared" si="6"/>
        <v>25</v>
      </c>
    </row>
    <row r="29" spans="1:21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K29">
        <v>0</v>
      </c>
      <c r="L29" s="2">
        <f t="shared" si="2"/>
        <v>0</v>
      </c>
      <c r="M29" s="2" t="str">
        <f t="shared" si="3"/>
        <v>0% of people have chosen this contestant</v>
      </c>
      <c r="N29">
        <v>0</v>
      </c>
      <c r="O29" s="2">
        <f t="shared" si="4"/>
        <v>0</v>
      </c>
      <c r="P29" s="2" t="str">
        <f t="shared" si="5"/>
        <v>0% of people have chosen this contestant</v>
      </c>
      <c r="Q29">
        <v>20</v>
      </c>
      <c r="R29">
        <v>0</v>
      </c>
      <c r="S29">
        <v>0</v>
      </c>
      <c r="T29">
        <v>0</v>
      </c>
      <c r="U29">
        <f t="shared" si="6"/>
        <v>20</v>
      </c>
    </row>
    <row r="30" spans="1:21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K30">
        <v>2</v>
      </c>
      <c r="L30" s="2">
        <f t="shared" si="2"/>
        <v>0.1</v>
      </c>
      <c r="M30" s="2" t="str">
        <f t="shared" si="3"/>
        <v>10% of people have chosen this contestant</v>
      </c>
      <c r="N30">
        <v>1</v>
      </c>
      <c r="O30" s="2">
        <f t="shared" si="4"/>
        <v>0.02</v>
      </c>
      <c r="P30" s="2" t="str">
        <f t="shared" si="5"/>
        <v>2% of people have chosen this contestant</v>
      </c>
      <c r="Q30">
        <v>30</v>
      </c>
      <c r="R30">
        <v>75</v>
      </c>
      <c r="S30">
        <v>40</v>
      </c>
      <c r="T30">
        <v>65</v>
      </c>
      <c r="U30">
        <f t="shared" si="6"/>
        <v>210</v>
      </c>
    </row>
    <row r="31" spans="1:21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K31">
        <v>0</v>
      </c>
      <c r="L31" s="2">
        <f t="shared" si="2"/>
        <v>0</v>
      </c>
      <c r="M31" s="2" t="str">
        <f t="shared" si="3"/>
        <v>0% of people have chosen this contestant</v>
      </c>
      <c r="N31">
        <v>3</v>
      </c>
      <c r="O31" s="2">
        <f t="shared" si="4"/>
        <v>0.06</v>
      </c>
      <c r="P31" s="2" t="str">
        <f t="shared" si="5"/>
        <v>6% of people have chosen this contestant</v>
      </c>
      <c r="Q31">
        <v>5</v>
      </c>
      <c r="R31">
        <v>0</v>
      </c>
      <c r="S31">
        <v>0</v>
      </c>
      <c r="T31">
        <v>0</v>
      </c>
      <c r="U31">
        <f t="shared" si="6"/>
        <v>5</v>
      </c>
    </row>
    <row r="32" spans="1:21" x14ac:dyDescent="0.3">
      <c r="A32" t="s">
        <v>9</v>
      </c>
      <c r="B32" t="s">
        <v>56</v>
      </c>
      <c r="C32" t="s">
        <v>56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K32">
        <v>0</v>
      </c>
      <c r="L32" s="2">
        <f t="shared" si="2"/>
        <v>0</v>
      </c>
      <c r="M32" s="2" t="str">
        <f t="shared" si="3"/>
        <v>0% of people have chosen this contestant</v>
      </c>
      <c r="N32">
        <v>3</v>
      </c>
      <c r="O32" s="2">
        <f t="shared" si="4"/>
        <v>0.06</v>
      </c>
      <c r="P32" s="2" t="str">
        <f t="shared" si="5"/>
        <v>6% of people have chosen this contestant</v>
      </c>
      <c r="Q32">
        <v>25</v>
      </c>
      <c r="R32">
        <v>10</v>
      </c>
      <c r="S32">
        <v>65</v>
      </c>
      <c r="T32">
        <v>50</v>
      </c>
      <c r="U32">
        <f t="shared" si="6"/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/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8" max="8" width="10.88671875" bestFit="1" customWidth="1"/>
    <col min="13" max="13" width="15" bestFit="1" customWidth="1"/>
  </cols>
  <sheetData>
    <row r="1" spans="1:13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33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110</v>
      </c>
    </row>
    <row r="2" spans="1:13" x14ac:dyDescent="0.3">
      <c r="A2" t="s">
        <v>118</v>
      </c>
      <c r="B2" t="s">
        <v>2</v>
      </c>
      <c r="C2" t="str">
        <f>VLOOKUP(B2,'Contestant Points'!$A$2:$B$32,2,FALSE)</f>
        <v>Eliminated</v>
      </c>
      <c r="D2">
        <f>VLOOKUP(B2,'Contestant Points'!$A$2:$U$32,17,FALSE)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>
        <f>VLOOKUP(B2,'Contestant Points'!$A$2:$T$32,20,FALSE)</f>
        <v>0</v>
      </c>
      <c r="H2" s="3">
        <f>SUM(D2:G2)</f>
        <v>85</v>
      </c>
      <c r="I2" t="str">
        <f>VLOOKUP(B2,'Contestant Points'!$A$2:$J$32,10,FALSE)</f>
        <v>13% of people have chosen this contestant</v>
      </c>
      <c r="J2">
        <f>VLOOKUP(B2,'Contestant Points'!$A$2:$D$32,4,FALSE)</f>
        <v>31</v>
      </c>
      <c r="K2" t="str">
        <f>VLOOKUP(B2,'Contestant Points'!$A$2:$E$32,5,FALSE)</f>
        <v>Senior Inventory Analyst</v>
      </c>
      <c r="L2" t="str">
        <f>VLOOKUP(B2,'Contestant Points'!$A$2:$F$32,6,FALSE)</f>
        <v>5'11"</v>
      </c>
      <c r="M2" t="str">
        <f>VLOOKUP(B2,'Contestant Points'!$A$2:$G$32,7,FALSE)</f>
        <v>African American</v>
      </c>
    </row>
    <row r="3" spans="1:13" x14ac:dyDescent="0.3">
      <c r="A3" t="s">
        <v>118</v>
      </c>
      <c r="B3" t="s">
        <v>3</v>
      </c>
      <c r="C3" t="str">
        <f>VLOOKUP(B3,'Contestant Points'!$A$2:$B$32,2,FALSE)</f>
        <v>Still In</v>
      </c>
      <c r="D3">
        <f>VLOOKUP(B3,'Contestant Points'!$A$2:$U$32,17,FALSE)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>
        <f>VLOOKUP(B3,'Contestant Points'!$A$2:$T$32,20,FALSE)</f>
        <v>25</v>
      </c>
      <c r="H3" s="3">
        <f t="shared" ref="H3:H46" si="0">SUM(D3:G3)</f>
        <v>145</v>
      </c>
      <c r="I3" t="str">
        <f>VLOOKUP(B3,'Contestant Points'!$A$2:$J$32,10,FALSE)</f>
        <v>2% of people have chosen this contestant</v>
      </c>
      <c r="J3">
        <f>VLOOKUP(B3,'Contestant Points'!$A$2:$D$32,4,FALSE)</f>
        <v>32</v>
      </c>
      <c r="K3" t="str">
        <f>VLOOKUP(B3,'Contestant Points'!$A$2:$E$32,5,FALSE)</f>
        <v>Attorney</v>
      </c>
      <c r="L3" t="str">
        <f>VLOOKUP(B3,'Contestant Points'!$A$2:$F$32,6,FALSE)</f>
        <v>5'11"</v>
      </c>
      <c r="M3" t="str">
        <f>VLOOKUP(B3,'Contestant Points'!$A$2:$G$32,7,FALSE)</f>
        <v>Caucasian</v>
      </c>
    </row>
    <row r="4" spans="1:13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Points'!$A$2:$U$32,17,FALSE)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>
        <f>VLOOKUP(B4,'Contestant Points'!$A$2:$T$32,20,FALSE)</f>
        <v>0</v>
      </c>
      <c r="H4" s="3">
        <f t="shared" si="0"/>
        <v>0</v>
      </c>
      <c r="I4" t="str">
        <f>VLOOKUP(B4,'Contestant Points'!$A$2:$J$32,10,FALSE)</f>
        <v>2% of people have chosen this contestant</v>
      </c>
      <c r="J4">
        <f>VLOOKUP(B4,'Contestant Points'!$A$2:$D$32,4,FALSE)</f>
        <v>35</v>
      </c>
      <c r="K4" t="str">
        <f>VLOOKUP(B4,'Contestant Points'!$A$2:$E$32,5,FALSE)</f>
        <v>ER Physician</v>
      </c>
      <c r="L4" t="str">
        <f>VLOOKUP(B4,'Contestant Points'!$A$2:$F$32,6,FALSE)</f>
        <v>5'10"</v>
      </c>
      <c r="M4" t="str">
        <f>VLOOKUP(B4,'Contestant Points'!$A$2:$G$32,7,FALSE)</f>
        <v>Caucasian</v>
      </c>
    </row>
    <row r="5" spans="1:13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Points'!$A$2:$U$32,17,FALSE)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>
        <f>VLOOKUP(B5,'Contestant Points'!$A$2:$T$32,20,FALSE)</f>
        <v>0</v>
      </c>
      <c r="H5" s="3">
        <f t="shared" si="0"/>
        <v>20</v>
      </c>
      <c r="I5" t="str">
        <f>VLOOKUP(B5,'Contestant Points'!$A$2:$J$32,10,FALSE)</f>
        <v>2% of people have chosen this contestant</v>
      </c>
      <c r="J5">
        <f>VLOOKUP(B5,'Contestant Points'!$A$2:$D$32,4,FALSE)</f>
        <v>26</v>
      </c>
      <c r="K5" t="str">
        <f>VLOOKUP(B5,'Contestant Points'!$A$2:$E$32,5,FALSE)</f>
        <v>Product Manager</v>
      </c>
      <c r="L5" t="str">
        <f>VLOOKUP(B5,'Contestant Points'!$A$2:$F$32,6,FALSE)</f>
        <v>6'</v>
      </c>
      <c r="M5" t="str">
        <f>VLOOKUP(B5,'Contestant Points'!$A$2:$G$32,7,FALSE)</f>
        <v>Asian</v>
      </c>
    </row>
    <row r="6" spans="1:13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Points'!$A$2:$U$32,17,FALSE)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>
        <f>VLOOKUP(B6,'Contestant Points'!$A$2:$T$32,20,FALSE)</f>
        <v>60</v>
      </c>
      <c r="H6" s="3">
        <f t="shared" si="0"/>
        <v>185</v>
      </c>
      <c r="I6" t="str">
        <f>VLOOKUP(B6,'Contestant Points'!$A$2:$J$32,10,FALSE)</f>
        <v>11% of people have chosen this contestant</v>
      </c>
      <c r="J6">
        <f>VLOOKUP(B6,'Contestant Points'!$A$2:$D$32,4,FALSE)</f>
        <v>37</v>
      </c>
      <c r="K6" t="str">
        <f>VLOOKUP(B6,'Contestant Points'!$A$2:$E$32,5,FALSE)</f>
        <v>Chiropractor</v>
      </c>
      <c r="L6" t="str">
        <f>VLOOKUP(B6,'Contestant Points'!$A$2:$F$32,6,FALSE)</f>
        <v>6'2"</v>
      </c>
      <c r="M6" t="str">
        <f>VLOOKUP(B6,'Contestant Points'!$A$2:$G$32,7,FALSE)</f>
        <v>Caucasian</v>
      </c>
    </row>
    <row r="7" spans="1:13" x14ac:dyDescent="0.3">
      <c r="A7" t="s">
        <v>7</v>
      </c>
      <c r="B7" t="s">
        <v>8</v>
      </c>
      <c r="C7" t="str">
        <f>VLOOKUP(B7,'Contestant Points'!$A$2:$B$32,2,FALSE)</f>
        <v>Still In</v>
      </c>
      <c r="D7">
        <f>VLOOKUP(B7,'Contestant Points'!$A$2:$U$32,17,FALSE)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>
        <f>VLOOKUP(B7,'Contestant Points'!$A$2:$T$32,20,FALSE)</f>
        <v>20</v>
      </c>
      <c r="H7" s="3">
        <f t="shared" si="0"/>
        <v>155</v>
      </c>
      <c r="I7" t="str">
        <f>VLOOKUP(B7,'Contestant Points'!$A$2:$J$32,10,FALSE)</f>
        <v>7% of people have chosen this contestant</v>
      </c>
      <c r="J7">
        <f>VLOOKUP(B7,'Contestant Points'!$A$2:$D$32,4,FALSE)</f>
        <v>26</v>
      </c>
      <c r="K7" t="str">
        <f>VLOOKUP(B7,'Contestant Points'!$A$2:$E$32,5,FALSE)</f>
        <v>Education Software Manager</v>
      </c>
      <c r="L7" t="str">
        <f>VLOOKUP(B7,'Contestant Points'!$A$2:$F$32,6,FALSE)</f>
        <v>6'3"</v>
      </c>
      <c r="M7" t="str">
        <f>VLOOKUP(B7,'Contestant Points'!$A$2:$G$32,7,FALSE)</f>
        <v>African American</v>
      </c>
    </row>
    <row r="8" spans="1:13" x14ac:dyDescent="0.3">
      <c r="A8" t="s">
        <v>7</v>
      </c>
      <c r="B8" t="s">
        <v>9</v>
      </c>
      <c r="C8" t="str">
        <f>VLOOKUP(B8,'Contestant Points'!$A$2:$B$32,2,FALSE)</f>
        <v>Still In</v>
      </c>
      <c r="D8">
        <f>VLOOKUP(B8,'Contestant Points'!$A$2:$U$32,17,FALSE)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>
        <f>VLOOKUP(B8,'Contestant Points'!$A$2:$T$32,20,FALSE)</f>
        <v>50</v>
      </c>
      <c r="H8" s="3">
        <f t="shared" si="0"/>
        <v>150</v>
      </c>
      <c r="I8" t="str">
        <f>VLOOKUP(B8,'Contestant Points'!$A$2:$J$32,10,FALSE)</f>
        <v>4% of people have chosen this contestant</v>
      </c>
      <c r="J8">
        <f>VLOOKUP(B8,'Contestant Points'!$A$2:$D$32,4,FALSE)</f>
        <v>28</v>
      </c>
      <c r="K8" t="str">
        <f>VLOOKUP(B8,'Contestant Points'!$A$2:$E$32,5,FALSE)</f>
        <v>Sales Manager</v>
      </c>
      <c r="L8" t="str">
        <f>VLOOKUP(B8,'Contestant Points'!$A$2:$F$32,6,FALSE)</f>
        <v>6'3"</v>
      </c>
      <c r="M8" t="str">
        <f>VLOOKUP(B8,'Contestant Points'!$A$2:$G$32,7,FALSE)</f>
        <v>African American</v>
      </c>
    </row>
    <row r="9" spans="1:13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Points'!$A$2:$U$32,17,FALSE)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>
        <f>VLOOKUP(B9,'Contestant Points'!$A$2:$T$32,20,FALSE)</f>
        <v>35</v>
      </c>
      <c r="H9" s="3">
        <f t="shared" si="0"/>
        <v>195</v>
      </c>
      <c r="I9" t="str">
        <f>VLOOKUP(B9,'Contestant Points'!$A$2:$J$32,10,FALSE)</f>
        <v>7% of people have chosen this contestant</v>
      </c>
      <c r="J9">
        <f>VLOOKUP(B9,'Contestant Points'!$A$2:$D$32,4,FALSE)</f>
        <v>29</v>
      </c>
      <c r="K9" t="str">
        <f>VLOOKUP(B9,'Contestant Points'!$A$2:$E$32,5,FALSE)</f>
        <v>Personal Trainer</v>
      </c>
      <c r="L9" t="str">
        <f>VLOOKUP(B9,'Contestant Points'!$A$2:$F$32,6,FALSE)</f>
        <v>6'2"</v>
      </c>
      <c r="M9" t="str">
        <f>VLOOKUP(B9,'Contestant Points'!$A$2:$G$32,7,FALSE)</f>
        <v>African American</v>
      </c>
    </row>
    <row r="10" spans="1:13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Points'!$A$2:$U$32,17,FALSE)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>
        <f>VLOOKUP(B10,'Contestant Points'!$A$2:$T$32,20,FALSE)</f>
        <v>0</v>
      </c>
      <c r="H10" s="3">
        <f t="shared" si="0"/>
        <v>120</v>
      </c>
      <c r="I10" t="str">
        <f>VLOOKUP(B10,'Contestant Points'!$A$2:$J$32,10,FALSE)</f>
        <v>11% of people have chosen this contestant</v>
      </c>
      <c r="J10">
        <f>VLOOKUP(B10,'Contestant Points'!$A$2:$D$32,4,FALSE)</f>
        <v>30</v>
      </c>
      <c r="K10" t="str">
        <f>VLOOKUP(B10,'Contestant Points'!$A$2:$E$32,5,FALSE)</f>
        <v>Executive Recruiter</v>
      </c>
      <c r="L10" t="str">
        <f>VLOOKUP(B10,'Contestant Points'!$A$2:$F$32,6,FALSE)</f>
        <v>6'4"</v>
      </c>
      <c r="M10" t="str">
        <f>VLOOKUP(B10,'Contestant Points'!$A$2:$G$32,7,FALSE)</f>
        <v>African American</v>
      </c>
    </row>
    <row r="11" spans="1:13" x14ac:dyDescent="0.3">
      <c r="A11" t="s">
        <v>7</v>
      </c>
      <c r="B11" t="s">
        <v>2</v>
      </c>
      <c r="C11" t="str">
        <f>VLOOKUP(B11,'Contestant Points'!$A$2:$B$32,2,FALSE)</f>
        <v>Eliminated</v>
      </c>
      <c r="D11">
        <f>VLOOKUP(B11,'Contestant Points'!$A$2:$U$32,17,FALSE)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>
        <f>VLOOKUP(B11,'Contestant Points'!$A$2:$T$32,20,FALSE)</f>
        <v>0</v>
      </c>
      <c r="H11" s="3">
        <f t="shared" si="0"/>
        <v>85</v>
      </c>
      <c r="I11" t="str">
        <f>VLOOKUP(B11,'Contestant Points'!$A$2:$J$32,10,FALSE)</f>
        <v>13% of people have chosen this contestant</v>
      </c>
      <c r="J11">
        <f>VLOOKUP(B11,'Contestant Points'!$A$2:$D$32,4,FALSE)</f>
        <v>31</v>
      </c>
      <c r="K11" t="str">
        <f>VLOOKUP(B11,'Contestant Points'!$A$2:$E$32,5,FALSE)</f>
        <v>Senior Inventory Analyst</v>
      </c>
      <c r="L11" t="str">
        <f>VLOOKUP(B11,'Contestant Points'!$A$2:$F$32,6,FALSE)</f>
        <v>5'11"</v>
      </c>
      <c r="M11" t="str">
        <f>VLOOKUP(B11,'Contestant Points'!$A$2:$G$32,7,FALSE)</f>
        <v>African American</v>
      </c>
    </row>
    <row r="12" spans="1:13" x14ac:dyDescent="0.3">
      <c r="A12" t="s">
        <v>12</v>
      </c>
      <c r="B12" t="s">
        <v>13</v>
      </c>
      <c r="C12" t="str">
        <f>VLOOKUP(B12,'Contestant Points'!$A$2:$B$32,2,FALSE)</f>
        <v>Still In</v>
      </c>
      <c r="D12">
        <f>VLOOKUP(B12,'Contestant Points'!$A$2:$U$32,17,FALSE)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>
        <f>VLOOKUP(B12,'Contestant Points'!$A$2:$T$32,20,FALSE)</f>
        <v>20</v>
      </c>
      <c r="H12" s="3">
        <f t="shared" si="0"/>
        <v>170</v>
      </c>
      <c r="I12" t="str">
        <f>VLOOKUP(B12,'Contestant Points'!$A$2:$J$32,10,FALSE)</f>
        <v>2% of people have chosen this contestant</v>
      </c>
      <c r="J12">
        <f>VLOOKUP(B12,'Contestant Points'!$A$2:$D$32,4,FALSE)</f>
        <v>28</v>
      </c>
      <c r="K12" t="str">
        <f>VLOOKUP(B12,'Contestant Points'!$A$2:$E$32,5,FALSE)</f>
        <v>Information Systems Supervisor</v>
      </c>
      <c r="L12" t="str">
        <f>VLOOKUP(B12,'Contestant Points'!$A$2:$F$32,6,FALSE)</f>
        <v>6'2"</v>
      </c>
      <c r="M12" t="str">
        <f>VLOOKUP(B12,'Contestant Points'!$A$2:$G$32,7,FALSE)</f>
        <v>Caucasian</v>
      </c>
    </row>
    <row r="13" spans="1:13" x14ac:dyDescent="0.3">
      <c r="A13" t="s">
        <v>12</v>
      </c>
      <c r="B13" t="s">
        <v>2</v>
      </c>
      <c r="C13" t="str">
        <f>VLOOKUP(B13,'Contestant Points'!$A$2:$B$32,2,FALSE)</f>
        <v>Eliminated</v>
      </c>
      <c r="D13">
        <f>VLOOKUP(B13,'Contestant Points'!$A$2:$U$32,17,FALSE)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>
        <f>VLOOKUP(B13,'Contestant Points'!$A$2:$T$32,20,FALSE)</f>
        <v>0</v>
      </c>
      <c r="H13" s="3">
        <f t="shared" si="0"/>
        <v>85</v>
      </c>
      <c r="I13" t="str">
        <f>VLOOKUP(B13,'Contestant Points'!$A$2:$J$32,10,FALSE)</f>
        <v>13% of people have chosen this contestant</v>
      </c>
      <c r="J13">
        <f>VLOOKUP(B13,'Contestant Points'!$A$2:$D$32,4,FALSE)</f>
        <v>31</v>
      </c>
      <c r="K13" t="str">
        <f>VLOOKUP(B13,'Contestant Points'!$A$2:$E$32,5,FALSE)</f>
        <v>Senior Inventory Analyst</v>
      </c>
      <c r="L13" t="str">
        <f>VLOOKUP(B13,'Contestant Points'!$A$2:$F$32,6,FALSE)</f>
        <v>5'11"</v>
      </c>
      <c r="M13" t="str">
        <f>VLOOKUP(B13,'Contestant Points'!$A$2:$G$32,7,FALSE)</f>
        <v>African American</v>
      </c>
    </row>
    <row r="14" spans="1:13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Points'!$A$2:$U$32,17,FALSE)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>
        <f>VLOOKUP(B14,'Contestant Points'!$A$2:$T$32,20,FALSE)</f>
        <v>65</v>
      </c>
      <c r="H14" s="3">
        <f t="shared" si="0"/>
        <v>210</v>
      </c>
      <c r="I14" t="str">
        <f>VLOOKUP(B14,'Contestant Points'!$A$2:$J$32,10,FALSE)</f>
        <v>9% of people have chosen this contestant</v>
      </c>
      <c r="J14">
        <f>VLOOKUP(B14,'Contestant Points'!$A$2:$D$32,4,FALSE)</f>
        <v>31</v>
      </c>
      <c r="K14" t="str">
        <f>VLOOKUP(B14,'Contestant Points'!$A$2:$E$32,5,FALSE)</f>
        <v>Business Owner</v>
      </c>
      <c r="L14" t="str">
        <f>VLOOKUP(B14,'Contestant Points'!$A$2:$F$32,6,FALSE)</f>
        <v>6'3"</v>
      </c>
      <c r="M14" t="str">
        <f>VLOOKUP(B14,'Contestant Points'!$A$2:$G$32,7,FALSE)</f>
        <v>Caucasian</v>
      </c>
    </row>
    <row r="15" spans="1:13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Points'!$A$2:$U$32,17,FALSE)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 s="3">
        <f t="shared" si="0"/>
        <v>185</v>
      </c>
      <c r="I15" t="str">
        <f>VLOOKUP(B15,'Contestant Points'!$A$2:$J$32,10,FALSE)</f>
        <v>11% of people have chosen this contestant</v>
      </c>
      <c r="J15">
        <f>VLOOKUP(B15,'Contestant Points'!$A$2:$D$32,4,FALSE)</f>
        <v>37</v>
      </c>
      <c r="K15" t="str">
        <f>VLOOKUP(B15,'Contestant Points'!$A$2:$E$32,5,FALSE)</f>
        <v>Chiropractor</v>
      </c>
      <c r="L15" t="str">
        <f>VLOOKUP(B15,'Contestant Points'!$A$2:$F$32,6,FALSE)</f>
        <v>6'2"</v>
      </c>
      <c r="M15" t="str">
        <f>VLOOKUP(B15,'Contestant Points'!$A$2:$G$32,7,FALSE)</f>
        <v>Caucasian</v>
      </c>
    </row>
    <row r="16" spans="1:13" x14ac:dyDescent="0.3">
      <c r="A16" t="s">
        <v>12</v>
      </c>
      <c r="B16" t="s">
        <v>15</v>
      </c>
      <c r="C16" t="str">
        <f>VLOOKUP(B16,'Contestant Points'!$A$2:$B$32,2,FALSE)</f>
        <v>Still In</v>
      </c>
      <c r="D16">
        <f>VLOOKUP(B16,'Contestant Points'!$A$2:$U$32,17,FALSE)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>
        <f>VLOOKUP(B16,'Contestant Points'!$A$2:$T$32,20,FALSE)</f>
        <v>70</v>
      </c>
      <c r="H16" s="3">
        <f t="shared" si="0"/>
        <v>200</v>
      </c>
      <c r="I16" t="str">
        <f>VLOOKUP(B16,'Contestant Points'!$A$2:$J$32,10,FALSE)</f>
        <v>7% of people have chosen this contestant</v>
      </c>
      <c r="J16">
        <f>VLOOKUP(B16,'Contestant Points'!$A$2:$D$32,4,FALSE)</f>
        <v>35</v>
      </c>
      <c r="K16" t="str">
        <f>VLOOKUP(B16,'Contestant Points'!$A$2:$E$32,5,FALSE)</f>
        <v>Professional Wrestler</v>
      </c>
      <c r="L16" t="str">
        <f>VLOOKUP(B16,'Contestant Points'!$A$2:$F$32,6,FALSE)</f>
        <v>6'</v>
      </c>
      <c r="M16" t="str">
        <f>VLOOKUP(B16,'Contestant Points'!$A$2:$G$32,7,FALSE)</f>
        <v>African American</v>
      </c>
    </row>
    <row r="17" spans="1:13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Points'!$A$2:$U$32,17,FALSE)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>
        <f>VLOOKUP(B17,'Contestant Points'!$A$2:$T$32,20,FALSE)</f>
        <v>0</v>
      </c>
      <c r="H17" s="3">
        <f t="shared" si="0"/>
        <v>0</v>
      </c>
      <c r="I17" t="str">
        <f>VLOOKUP(B17,'Contestant Points'!$A$2:$J$32,10,FALSE)</f>
        <v>4% of people have chosen this contestant</v>
      </c>
      <c r="J17">
        <f>VLOOKUP(B17,'Contestant Points'!$A$2:$D$32,4,FALSE)</f>
        <v>29</v>
      </c>
      <c r="K17" t="str">
        <f>VLOOKUP(B17,'Contestant Points'!$A$2:$E$32,5,FALSE)</f>
        <v>Marine Veteran</v>
      </c>
      <c r="L17" t="str">
        <f>VLOOKUP(B17,'Contestant Points'!$A$2:$F$32,6,FALSE)</f>
        <v>6'</v>
      </c>
      <c r="M17" t="str">
        <f>VLOOKUP(B17,'Contestant Points'!$A$2:$G$32,7,FALSE)</f>
        <v>Asian</v>
      </c>
    </row>
    <row r="18" spans="1:13" x14ac:dyDescent="0.3">
      <c r="A18" t="s">
        <v>16</v>
      </c>
      <c r="B18" t="s">
        <v>15</v>
      </c>
      <c r="C18" t="str">
        <f>VLOOKUP(B18,'Contestant Points'!$A$2:$B$32,2,FALSE)</f>
        <v>Still In</v>
      </c>
      <c r="D18">
        <f>VLOOKUP(B18,'Contestant Points'!$A$2:$U$32,17,FALSE)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>
        <f>VLOOKUP(B18,'Contestant Points'!$A$2:$T$32,20,FALSE)</f>
        <v>70</v>
      </c>
      <c r="H18" s="3">
        <f t="shared" si="0"/>
        <v>200</v>
      </c>
      <c r="I18" t="str">
        <f>VLOOKUP(B18,'Contestant Points'!$A$2:$J$32,10,FALSE)</f>
        <v>7% of people have chosen this contestant</v>
      </c>
      <c r="J18">
        <f>VLOOKUP(B18,'Contestant Points'!$A$2:$D$32,4,FALSE)</f>
        <v>35</v>
      </c>
      <c r="K18" t="str">
        <f>VLOOKUP(B18,'Contestant Points'!$A$2:$E$32,5,FALSE)</f>
        <v>Professional Wrestler</v>
      </c>
      <c r="L18" t="str">
        <f>VLOOKUP(B18,'Contestant Points'!$A$2:$F$32,6,FALSE)</f>
        <v>6'</v>
      </c>
      <c r="M18" t="str">
        <f>VLOOKUP(B18,'Contestant Points'!$A$2:$G$32,7,FALSE)</f>
        <v>African American</v>
      </c>
    </row>
    <row r="19" spans="1:13" x14ac:dyDescent="0.3">
      <c r="A19" t="s">
        <v>16</v>
      </c>
      <c r="B19" t="s">
        <v>2</v>
      </c>
      <c r="C19" t="str">
        <f>VLOOKUP(B19,'Contestant Points'!$A$2:$B$32,2,FALSE)</f>
        <v>Eliminated</v>
      </c>
      <c r="D19">
        <f>VLOOKUP(B19,'Contestant Points'!$A$2:$U$32,17,FALSE)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>
        <f>VLOOKUP(B19,'Contestant Points'!$A$2:$T$32,20,FALSE)</f>
        <v>0</v>
      </c>
      <c r="H19" s="3">
        <f t="shared" si="0"/>
        <v>85</v>
      </c>
      <c r="I19" t="str">
        <f>VLOOKUP(B19,'Contestant Points'!$A$2:$J$32,10,FALSE)</f>
        <v>13% of people have chosen this contestant</v>
      </c>
      <c r="J19">
        <f>VLOOKUP(B19,'Contestant Points'!$A$2:$D$32,4,FALSE)</f>
        <v>31</v>
      </c>
      <c r="K19" t="str">
        <f>VLOOKUP(B19,'Contestant Points'!$A$2:$E$32,5,FALSE)</f>
        <v>Senior Inventory Analyst</v>
      </c>
      <c r="L19" t="str">
        <f>VLOOKUP(B19,'Contestant Points'!$A$2:$F$32,6,FALSE)</f>
        <v>5'11"</v>
      </c>
      <c r="M19" t="str">
        <f>VLOOKUP(B19,'Contestant Points'!$A$2:$G$32,7,FALSE)</f>
        <v>African American</v>
      </c>
    </row>
    <row r="20" spans="1:13" x14ac:dyDescent="0.3">
      <c r="A20" t="s">
        <v>16</v>
      </c>
      <c r="B20" t="s">
        <v>8</v>
      </c>
      <c r="C20" t="str">
        <f>VLOOKUP(B20,'Contestant Points'!$A$2:$B$32,2,FALSE)</f>
        <v>Still In</v>
      </c>
      <c r="D20">
        <f>VLOOKUP(B20,'Contestant Points'!$A$2:$U$32,17,FALSE)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>
        <f>VLOOKUP(B20,'Contestant Points'!$A$2:$T$32,20,FALSE)</f>
        <v>20</v>
      </c>
      <c r="H20" s="3">
        <f t="shared" si="0"/>
        <v>155</v>
      </c>
      <c r="I20" t="str">
        <f>VLOOKUP(B20,'Contestant Points'!$A$2:$J$32,10,FALSE)</f>
        <v>7% of people have chosen this contestant</v>
      </c>
      <c r="J20">
        <f>VLOOKUP(B20,'Contestant Points'!$A$2:$D$32,4,FALSE)</f>
        <v>26</v>
      </c>
      <c r="K20" t="str">
        <f>VLOOKUP(B20,'Contestant Points'!$A$2:$E$32,5,FALSE)</f>
        <v>Education Software Manager</v>
      </c>
      <c r="L20" t="str">
        <f>VLOOKUP(B20,'Contestant Points'!$A$2:$F$32,6,FALSE)</f>
        <v>6'3"</v>
      </c>
      <c r="M20" t="str">
        <f>VLOOKUP(B20,'Contestant Points'!$A$2:$G$32,7,FALSE)</f>
        <v>African American</v>
      </c>
    </row>
    <row r="21" spans="1:13" x14ac:dyDescent="0.3">
      <c r="A21" t="s">
        <v>16</v>
      </c>
      <c r="B21" t="s">
        <v>18</v>
      </c>
      <c r="C21" t="str">
        <f>VLOOKUP(B21,'Contestant Points'!$A$2:$B$32,2,FALSE)</f>
        <v>Still In</v>
      </c>
      <c r="D21">
        <f>VLOOKUP(B21,'Contestant Points'!$A$2:$U$32,17,FALSE)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>
        <f>VLOOKUP(B21,'Contestant Points'!$A$2:$T$32,20,FALSE)</f>
        <v>45</v>
      </c>
      <c r="H21" s="3">
        <f t="shared" si="0"/>
        <v>120</v>
      </c>
      <c r="I21" t="str">
        <f>VLOOKUP(B21,'Contestant Points'!$A$2:$J$32,10,FALSE)</f>
        <v>2% of people have chosen this contestant</v>
      </c>
      <c r="J21">
        <f>VLOOKUP(B21,'Contestant Points'!$A$2:$D$32,4,FALSE)</f>
        <v>32</v>
      </c>
      <c r="K21" t="str">
        <f>VLOOKUP(B21,'Contestant Points'!$A$2:$E$32,5,FALSE)</f>
        <v>Construction Sales Rep</v>
      </c>
      <c r="L21" t="str">
        <f>VLOOKUP(B21,'Contestant Points'!$A$2:$F$32,6,FALSE)</f>
        <v>6'3"</v>
      </c>
      <c r="M21" t="str">
        <f>VLOOKUP(B21,'Contestant Points'!$A$2:$G$32,7,FALSE)</f>
        <v>Caucasian</v>
      </c>
    </row>
    <row r="22" spans="1:13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Points'!$A$2:$U$32,17,FALSE)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>
        <f>VLOOKUP(B22,'Contestant Points'!$A$2:$T$32,20,FALSE)</f>
        <v>0</v>
      </c>
      <c r="H22" s="3">
        <f t="shared" si="0"/>
        <v>0</v>
      </c>
      <c r="I22" t="str">
        <f>VLOOKUP(B22,'Contestant Points'!$A$2:$J$32,10,FALSE)</f>
        <v>4% of people have chosen this contestant</v>
      </c>
      <c r="J22">
        <f>VLOOKUP(B22,'Contestant Points'!$A$2:$D$32,4,FALSE)</f>
        <v>29</v>
      </c>
      <c r="K22" t="str">
        <f>VLOOKUP(B22,'Contestant Points'!$A$2:$E$32,5,FALSE)</f>
        <v>Marine Veteran</v>
      </c>
      <c r="L22" t="str">
        <f>VLOOKUP(B22,'Contestant Points'!$A$2:$F$32,6,FALSE)</f>
        <v>6'</v>
      </c>
      <c r="M22" t="str">
        <f>VLOOKUP(B22,'Contestant Points'!$A$2:$G$32,7,FALSE)</f>
        <v>Asian</v>
      </c>
    </row>
    <row r="23" spans="1:13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Points'!$A$2:$U$32,17,FALSE)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>
        <f>VLOOKUP(B23,'Contestant Points'!$A$2:$T$32,20,FALSE)</f>
        <v>60</v>
      </c>
      <c r="H23" s="3">
        <f t="shared" si="0"/>
        <v>185</v>
      </c>
      <c r="I23" t="str">
        <f>VLOOKUP(B23,'Contestant Points'!$A$2:$J$32,10,FALSE)</f>
        <v>11% of people have chosen this contestant</v>
      </c>
      <c r="J23">
        <f>VLOOKUP(B23,'Contestant Points'!$A$2:$D$32,4,FALSE)</f>
        <v>37</v>
      </c>
      <c r="K23" t="str">
        <f>VLOOKUP(B23,'Contestant Points'!$A$2:$E$32,5,FALSE)</f>
        <v>Chiropractor</v>
      </c>
      <c r="L23" t="str">
        <f>VLOOKUP(B23,'Contestant Points'!$A$2:$F$32,6,FALSE)</f>
        <v>6'2"</v>
      </c>
      <c r="M23" t="str">
        <f>VLOOKUP(B23,'Contestant Points'!$A$2:$G$32,7,FALSE)</f>
        <v>Caucasian</v>
      </c>
    </row>
    <row r="24" spans="1:13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Points'!$A$2:$U$32,17,FALSE)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>
        <f>VLOOKUP(B24,'Contestant Points'!$A$2:$T$32,20,FALSE)</f>
        <v>0</v>
      </c>
      <c r="H24" s="3">
        <f t="shared" si="0"/>
        <v>120</v>
      </c>
      <c r="I24" t="str">
        <f>VLOOKUP(B24,'Contestant Points'!$A$2:$J$32,10,FALSE)</f>
        <v>11% of people have chosen this contestant</v>
      </c>
      <c r="J24">
        <f>VLOOKUP(B24,'Contestant Points'!$A$2:$D$32,4,FALSE)</f>
        <v>30</v>
      </c>
      <c r="K24" t="str">
        <f>VLOOKUP(B24,'Contestant Points'!$A$2:$E$32,5,FALSE)</f>
        <v>Executive Recruiter</v>
      </c>
      <c r="L24" t="str">
        <f>VLOOKUP(B24,'Contestant Points'!$A$2:$F$32,6,FALSE)</f>
        <v>6'4"</v>
      </c>
      <c r="M24" t="str">
        <f>VLOOKUP(B24,'Contestant Points'!$A$2:$G$32,7,FALSE)</f>
        <v>African American</v>
      </c>
    </row>
    <row r="25" spans="1:13" x14ac:dyDescent="0.3">
      <c r="A25" t="s">
        <v>19</v>
      </c>
      <c r="B25" t="s">
        <v>9</v>
      </c>
      <c r="C25" t="str">
        <f>VLOOKUP(B25,'Contestant Points'!$A$2:$B$32,2,FALSE)</f>
        <v>Still In</v>
      </c>
      <c r="D25">
        <f>VLOOKUP(B25,'Contestant Points'!$A$2:$U$32,17,FALSE)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>
        <f>VLOOKUP(B25,'Contestant Points'!$A$2:$T$32,20,FALSE)</f>
        <v>50</v>
      </c>
      <c r="H25" s="3">
        <f t="shared" si="0"/>
        <v>150</v>
      </c>
      <c r="I25" t="str">
        <f>VLOOKUP(B25,'Contestant Points'!$A$2:$J$32,10,FALSE)</f>
        <v>4% of people have chosen this contestant</v>
      </c>
      <c r="J25">
        <f>VLOOKUP(B25,'Contestant Points'!$A$2:$D$32,4,FALSE)</f>
        <v>28</v>
      </c>
      <c r="K25" t="str">
        <f>VLOOKUP(B25,'Contestant Points'!$A$2:$E$32,5,FALSE)</f>
        <v>Sales Manager</v>
      </c>
      <c r="L25" t="str">
        <f>VLOOKUP(B25,'Contestant Points'!$A$2:$F$32,6,FALSE)</f>
        <v>6'3"</v>
      </c>
      <c r="M25" t="str">
        <f>VLOOKUP(B25,'Contestant Points'!$A$2:$G$32,7,FALSE)</f>
        <v>African American</v>
      </c>
    </row>
    <row r="26" spans="1:13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Points'!$A$2:$U$32,17,FALSE)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>
        <f>VLOOKUP(B26,'Contestant Points'!$A$2:$T$32,20,FALSE)</f>
        <v>0</v>
      </c>
      <c r="H26" s="3">
        <f t="shared" si="0"/>
        <v>5</v>
      </c>
      <c r="I26" t="str">
        <f>VLOOKUP(B26,'Contestant Points'!$A$2:$J$32,10,FALSE)</f>
        <v>4% of people have chosen this contestant</v>
      </c>
      <c r="J26">
        <f>VLOOKUP(B26,'Contestant Points'!$A$2:$D$32,4,FALSE)</f>
        <v>26</v>
      </c>
      <c r="K26" t="str">
        <f>VLOOKUP(B26,'Contestant Points'!$A$2:$E$32,5,FALSE)</f>
        <v>Former Professional Basketball Player</v>
      </c>
      <c r="L26" t="str">
        <f>VLOOKUP(B26,'Contestant Points'!$A$2:$F$32,6,FALSE)</f>
        <v>6'</v>
      </c>
      <c r="M26" t="str">
        <f>VLOOKUP(B26,'Contestant Points'!$A$2:$G$32,7,FALSE)</f>
        <v>African American</v>
      </c>
    </row>
    <row r="27" spans="1:13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Points'!$A$2:$U$32,17,FALSE)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>
        <f>VLOOKUP(B27,'Contestant Points'!$A$2:$T$32,20,FALSE)</f>
        <v>60</v>
      </c>
      <c r="H27" s="3">
        <f t="shared" si="0"/>
        <v>185</v>
      </c>
      <c r="I27" t="str">
        <f>VLOOKUP(B27,'Contestant Points'!$A$2:$J$32,10,FALSE)</f>
        <v>11% of people have chosen this contestant</v>
      </c>
      <c r="J27">
        <f>VLOOKUP(B27,'Contestant Points'!$A$2:$D$32,4,FALSE)</f>
        <v>37</v>
      </c>
      <c r="K27" t="str">
        <f>VLOOKUP(B27,'Contestant Points'!$A$2:$E$32,5,FALSE)</f>
        <v>Chiropractor</v>
      </c>
      <c r="L27" t="str">
        <f>VLOOKUP(B27,'Contestant Points'!$A$2:$F$32,6,FALSE)</f>
        <v>6'2"</v>
      </c>
      <c r="M27" t="str">
        <f>VLOOKUP(B27,'Contestant Points'!$A$2:$G$32,7,FALSE)</f>
        <v>Caucasian</v>
      </c>
    </row>
    <row r="28" spans="1:13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Points'!$A$2:$U$32,17,FALSE)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>
        <f>VLOOKUP(B28,'Contestant Points'!$A$2:$T$32,20,FALSE)</f>
        <v>65</v>
      </c>
      <c r="H28" s="3">
        <f t="shared" si="0"/>
        <v>210</v>
      </c>
      <c r="I28" t="str">
        <f>VLOOKUP(B28,'Contestant Points'!$A$2:$J$32,10,FALSE)</f>
        <v>9% of people have chosen this contestant</v>
      </c>
      <c r="J28">
        <f>VLOOKUP(B28,'Contestant Points'!$A$2:$D$32,4,FALSE)</f>
        <v>31</v>
      </c>
      <c r="K28" t="str">
        <f>VLOOKUP(B28,'Contestant Points'!$A$2:$E$32,5,FALSE)</f>
        <v>Business Owner</v>
      </c>
      <c r="L28" t="str">
        <f>VLOOKUP(B28,'Contestant Points'!$A$2:$F$32,6,FALSE)</f>
        <v>6'3"</v>
      </c>
      <c r="M28" t="str">
        <f>VLOOKUP(B28,'Contestant Points'!$A$2:$G$32,7,FALSE)</f>
        <v>Caucasian</v>
      </c>
    </row>
    <row r="29" spans="1:13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Points'!$A$2:$U$32,17,FALSE)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>
        <f>VLOOKUP(B29,'Contestant Points'!$A$2:$T$32,20,FALSE)</f>
        <v>35</v>
      </c>
      <c r="H29" s="3">
        <f t="shared" si="0"/>
        <v>195</v>
      </c>
      <c r="I29" t="str">
        <f>VLOOKUP(B29,'Contestant Points'!$A$2:$J$32,10,FALSE)</f>
        <v>7% of people have chosen this contestant</v>
      </c>
      <c r="J29">
        <f>VLOOKUP(B29,'Contestant Points'!$A$2:$D$32,4,FALSE)</f>
        <v>29</v>
      </c>
      <c r="K29" t="str">
        <f>VLOOKUP(B29,'Contestant Points'!$A$2:$E$32,5,FALSE)</f>
        <v>Personal Trainer</v>
      </c>
      <c r="L29" t="str">
        <f>VLOOKUP(B29,'Contestant Points'!$A$2:$F$32,6,FALSE)</f>
        <v>6'2"</v>
      </c>
      <c r="M29" t="str">
        <f>VLOOKUP(B29,'Contestant Points'!$A$2:$G$32,7,FALSE)</f>
        <v>African American</v>
      </c>
    </row>
    <row r="30" spans="1:13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Points'!$A$2:$U$32,17,FALSE)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>
        <f>VLOOKUP(B30,'Contestant Points'!$A$2:$T$32,20,FALSE)</f>
        <v>165</v>
      </c>
      <c r="H30" s="3">
        <f t="shared" si="0"/>
        <v>305</v>
      </c>
      <c r="I30" t="str">
        <f>VLOOKUP(B30,'Contestant Points'!$A$2:$J$32,10,FALSE)</f>
        <v>2% of people have chosen this contestant</v>
      </c>
      <c r="J30">
        <f>VLOOKUP(B30,'Contestant Points'!$A$2:$D$32,4,FALSE)</f>
        <v>26</v>
      </c>
      <c r="K30" t="str">
        <f>VLOOKUP(B30,'Contestant Points'!$A$2:$E$32,5,FALSE)</f>
        <v>Startup Recruiter</v>
      </c>
      <c r="L30" t="str">
        <f>VLOOKUP(B30,'Contestant Points'!$A$2:$F$32,6,FALSE)</f>
        <v>6'2"</v>
      </c>
      <c r="M30" t="str">
        <f>VLOOKUP(B30,'Contestant Points'!$A$2:$G$32,7,FALSE)</f>
        <v>Caucasian</v>
      </c>
    </row>
    <row r="31" spans="1:13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Points'!$A$2:$U$32,17,FALSE)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>
        <f>VLOOKUP(B31,'Contestant Points'!$A$2:$T$32,20,FALSE)</f>
        <v>0</v>
      </c>
      <c r="H31" s="3">
        <f t="shared" si="0"/>
        <v>120</v>
      </c>
      <c r="I31" t="str">
        <f>VLOOKUP(B31,'Contestant Points'!$A$2:$J$32,10,FALSE)</f>
        <v>11% of people have chosen this contestant</v>
      </c>
      <c r="J31">
        <f>VLOOKUP(B31,'Contestant Points'!$A$2:$D$32,4,FALSE)</f>
        <v>30</v>
      </c>
      <c r="K31" t="str">
        <f>VLOOKUP(B31,'Contestant Points'!$A$2:$E$32,5,FALSE)</f>
        <v>Executive Recruiter</v>
      </c>
      <c r="L31" t="str">
        <f>VLOOKUP(B31,'Contestant Points'!$A$2:$F$32,6,FALSE)</f>
        <v>6'4"</v>
      </c>
      <c r="M31" t="str">
        <f>VLOOKUP(B31,'Contestant Points'!$A$2:$G$32,7,FALSE)</f>
        <v>African American</v>
      </c>
    </row>
    <row r="32" spans="1:13" x14ac:dyDescent="0.3">
      <c r="A32" t="s">
        <v>23</v>
      </c>
      <c r="B32" t="s">
        <v>2</v>
      </c>
      <c r="C32" t="str">
        <f>VLOOKUP(B32,'Contestant Points'!$A$2:$B$32,2,FALSE)</f>
        <v>Eliminated</v>
      </c>
      <c r="D32">
        <f>VLOOKUP(B32,'Contestant Points'!$A$2:$U$32,17,FALSE)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>
        <f>VLOOKUP(B32,'Contestant Points'!$A$2:$T$32,20,FALSE)</f>
        <v>0</v>
      </c>
      <c r="H32" s="3">
        <f t="shared" si="0"/>
        <v>85</v>
      </c>
      <c r="I32" t="str">
        <f>VLOOKUP(B32,'Contestant Points'!$A$2:$J$32,10,FALSE)</f>
        <v>13% of people have chosen this contestant</v>
      </c>
      <c r="J32">
        <f>VLOOKUP(B32,'Contestant Points'!$A$2:$D$32,4,FALSE)</f>
        <v>31</v>
      </c>
      <c r="K32" t="str">
        <f>VLOOKUP(B32,'Contestant Points'!$A$2:$E$32,5,FALSE)</f>
        <v>Senior Inventory Analyst</v>
      </c>
      <c r="L32" t="str">
        <f>VLOOKUP(B32,'Contestant Points'!$A$2:$F$32,6,FALSE)</f>
        <v>5'11"</v>
      </c>
      <c r="M32" t="str">
        <f>VLOOKUP(B32,'Contestant Points'!$A$2:$G$32,7,FALSE)</f>
        <v>African American</v>
      </c>
    </row>
    <row r="33" spans="1:13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Points'!$A$2:$U$32,17,FALSE)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>
        <f>VLOOKUP(B33,'Contestant Points'!$A$2:$T$32,20,FALSE)</f>
        <v>0</v>
      </c>
      <c r="H33" s="3">
        <f t="shared" si="0"/>
        <v>120</v>
      </c>
      <c r="I33" t="str">
        <f>VLOOKUP(B33,'Contestant Points'!$A$2:$J$32,10,FALSE)</f>
        <v>11% of people have chosen this contestant</v>
      </c>
      <c r="J33">
        <f>VLOOKUP(B33,'Contestant Points'!$A$2:$D$32,4,FALSE)</f>
        <v>30</v>
      </c>
      <c r="K33" t="str">
        <f>VLOOKUP(B33,'Contestant Points'!$A$2:$E$32,5,FALSE)</f>
        <v>Executive Recruiter</v>
      </c>
      <c r="L33" t="str">
        <f>VLOOKUP(B33,'Contestant Points'!$A$2:$F$32,6,FALSE)</f>
        <v>6'4"</v>
      </c>
      <c r="M33" t="str">
        <f>VLOOKUP(B33,'Contestant Points'!$A$2:$G$32,7,FALSE)</f>
        <v>African American</v>
      </c>
    </row>
    <row r="34" spans="1:13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Points'!$A$2:$U$32,17,FALSE)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>
        <f>VLOOKUP(B34,'Contestant Points'!$A$2:$T$32,20,FALSE)</f>
        <v>65</v>
      </c>
      <c r="H34" s="3">
        <f t="shared" si="0"/>
        <v>210</v>
      </c>
      <c r="I34" t="str">
        <f>VLOOKUP(B34,'Contestant Points'!$A$2:$J$32,10,FALSE)</f>
        <v>9% of people have chosen this contestant</v>
      </c>
      <c r="J34">
        <f>VLOOKUP(B34,'Contestant Points'!$A$2:$D$32,4,FALSE)</f>
        <v>31</v>
      </c>
      <c r="K34" t="str">
        <f>VLOOKUP(B34,'Contestant Points'!$A$2:$E$32,5,FALSE)</f>
        <v>Business Owner</v>
      </c>
      <c r="L34" t="str">
        <f>VLOOKUP(B34,'Contestant Points'!$A$2:$F$32,6,FALSE)</f>
        <v>6'3"</v>
      </c>
      <c r="M34" t="str">
        <f>VLOOKUP(B34,'Contestant Points'!$A$2:$G$32,7,FALSE)</f>
        <v>Caucasian</v>
      </c>
    </row>
    <row r="35" spans="1:13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Points'!$A$2:$U$32,17,FALSE)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>
        <f>VLOOKUP(B35,'Contestant Points'!$A$2:$T$32,20,FALSE)</f>
        <v>0</v>
      </c>
      <c r="H35" s="3">
        <f t="shared" si="0"/>
        <v>40</v>
      </c>
      <c r="I35" t="str">
        <f>VLOOKUP(B35,'Contestant Points'!$A$2:$J$32,10,FALSE)</f>
        <v>2% of people have chosen this contestant</v>
      </c>
      <c r="J35">
        <f>VLOOKUP(B35,'Contestant Points'!$A$2:$D$32,4,FALSE)</f>
        <v>32</v>
      </c>
      <c r="K35" t="str">
        <f>VLOOKUP(B35,'Contestant Points'!$A$2:$E$32,5,FALSE)</f>
        <v>Sales Account Executive</v>
      </c>
      <c r="L35" t="str">
        <f>VLOOKUP(B35,'Contestant Points'!$A$2:$F$32,6,FALSE)</f>
        <v>5'9"</v>
      </c>
      <c r="M35" t="str">
        <f>VLOOKUP(B35,'Contestant Points'!$A$2:$G$32,7,FALSE)</f>
        <v>Caucasian</v>
      </c>
    </row>
    <row r="36" spans="1:13" x14ac:dyDescent="0.3">
      <c r="A36" t="s">
        <v>23</v>
      </c>
      <c r="B36" t="s">
        <v>25</v>
      </c>
      <c r="C36" t="str">
        <f>VLOOKUP(B36,'Contestant Points'!$A$2:$B$32,2,FALSE)</f>
        <v>Still In</v>
      </c>
      <c r="D36">
        <f>VLOOKUP(B36,'Contestant Points'!$A$2:$U$32,17,FALSE)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>
        <f>VLOOKUP(B36,'Contestant Points'!$A$2:$T$32,20,FALSE)</f>
        <v>120</v>
      </c>
      <c r="H36" s="3">
        <f t="shared" si="0"/>
        <v>260</v>
      </c>
      <c r="I36" t="str">
        <f>VLOOKUP(B36,'Contestant Points'!$A$2:$J$32,10,FALSE)</f>
        <v>2% of people have chosen this contestant</v>
      </c>
      <c r="J36">
        <f>VLOOKUP(B36,'Contestant Points'!$A$2:$D$32,4,FALSE)</f>
        <v>30</v>
      </c>
      <c r="K36" t="str">
        <f>VLOOKUP(B36,'Contestant Points'!$A$2:$E$32,5,FALSE)</f>
        <v>Singer/Songwriter</v>
      </c>
      <c r="L36" t="str">
        <f>VLOOKUP(B36,'Contestant Points'!$A$2:$F$32,6,FALSE)</f>
        <v>5'11"</v>
      </c>
      <c r="M36" t="str">
        <f>VLOOKUP(B36,'Contestant Points'!$A$2:$G$32,7,FALSE)</f>
        <v>Caucasian</v>
      </c>
    </row>
    <row r="37" spans="1:13" x14ac:dyDescent="0.3">
      <c r="A37" t="s">
        <v>26</v>
      </c>
      <c r="B37" t="s">
        <v>8</v>
      </c>
      <c r="C37" t="str">
        <f>VLOOKUP(B37,'Contestant Points'!$A$2:$B$32,2,FALSE)</f>
        <v>Still In</v>
      </c>
      <c r="D37">
        <f>VLOOKUP(B37,'Contestant Points'!$A$2:$U$32,17,FALSE)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>
        <f>VLOOKUP(B37,'Contestant Points'!$A$2:$T$32,20,FALSE)</f>
        <v>20</v>
      </c>
      <c r="H37" s="3">
        <f t="shared" si="0"/>
        <v>155</v>
      </c>
      <c r="I37" t="str">
        <f>VLOOKUP(B37,'Contestant Points'!$A$2:$J$32,10,FALSE)</f>
        <v>7% of people have chosen this contestant</v>
      </c>
      <c r="J37">
        <f>VLOOKUP(B37,'Contestant Points'!$A$2:$D$32,4,FALSE)</f>
        <v>26</v>
      </c>
      <c r="K37" t="str">
        <f>VLOOKUP(B37,'Contestant Points'!$A$2:$E$32,5,FALSE)</f>
        <v>Education Software Manager</v>
      </c>
      <c r="L37" t="str">
        <f>VLOOKUP(B37,'Contestant Points'!$A$2:$F$32,6,FALSE)</f>
        <v>6'3"</v>
      </c>
      <c r="M37" t="str">
        <f>VLOOKUP(B37,'Contestant Points'!$A$2:$G$32,7,FALSE)</f>
        <v>African American</v>
      </c>
    </row>
    <row r="38" spans="1:13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Points'!$A$2:$U$32,17,FALSE)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>
        <f>VLOOKUP(B38,'Contestant Points'!$A$2:$T$32,20,FALSE)</f>
        <v>0</v>
      </c>
      <c r="H38" s="3">
        <f t="shared" si="0"/>
        <v>120</v>
      </c>
      <c r="I38" t="str">
        <f>VLOOKUP(B38,'Contestant Points'!$A$2:$J$32,10,FALSE)</f>
        <v>11% of people have chosen this contestant</v>
      </c>
      <c r="J38">
        <f>VLOOKUP(B38,'Contestant Points'!$A$2:$D$32,4,FALSE)</f>
        <v>30</v>
      </c>
      <c r="K38" t="str">
        <f>VLOOKUP(B38,'Contestant Points'!$A$2:$E$32,5,FALSE)</f>
        <v>Executive Recruiter</v>
      </c>
      <c r="L38" t="str">
        <f>VLOOKUP(B38,'Contestant Points'!$A$2:$F$32,6,FALSE)</f>
        <v>6'4"</v>
      </c>
      <c r="M38" t="str">
        <f>VLOOKUP(B38,'Contestant Points'!$A$2:$G$32,7,FALSE)</f>
        <v>African American</v>
      </c>
    </row>
    <row r="39" spans="1:13" x14ac:dyDescent="0.3">
      <c r="A39" t="s">
        <v>26</v>
      </c>
      <c r="B39" t="s">
        <v>2</v>
      </c>
      <c r="C39" t="str">
        <f>VLOOKUP(B39,'Contestant Points'!$A$2:$B$32,2,FALSE)</f>
        <v>Eliminated</v>
      </c>
      <c r="D39">
        <f>VLOOKUP(B39,'Contestant Points'!$A$2:$U$32,17,FALSE)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>
        <f>VLOOKUP(B39,'Contestant Points'!$A$2:$T$32,20,FALSE)</f>
        <v>0</v>
      </c>
      <c r="H39" s="3">
        <f t="shared" si="0"/>
        <v>85</v>
      </c>
      <c r="I39" t="str">
        <f>VLOOKUP(B39,'Contestant Points'!$A$2:$J$32,10,FALSE)</f>
        <v>13% of people have chosen this contestant</v>
      </c>
      <c r="J39">
        <f>VLOOKUP(B39,'Contestant Points'!$A$2:$D$32,4,FALSE)</f>
        <v>31</v>
      </c>
      <c r="K39" t="str">
        <f>VLOOKUP(B39,'Contestant Points'!$A$2:$E$32,5,FALSE)</f>
        <v>Senior Inventory Analyst</v>
      </c>
      <c r="L39" t="str">
        <f>VLOOKUP(B39,'Contestant Points'!$A$2:$F$32,6,FALSE)</f>
        <v>5'11"</v>
      </c>
      <c r="M39" t="str">
        <f>VLOOKUP(B39,'Contestant Points'!$A$2:$G$32,7,FALSE)</f>
        <v>African American</v>
      </c>
    </row>
    <row r="40" spans="1:13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Points'!$A$2:$U$32,17,FALSE)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>
        <f>VLOOKUP(B40,'Contestant Points'!$A$2:$T$32,20,FALSE)</f>
        <v>0</v>
      </c>
      <c r="H40" s="3">
        <f t="shared" si="0"/>
        <v>5</v>
      </c>
      <c r="I40" t="str">
        <f>VLOOKUP(B40,'Contestant Points'!$A$2:$J$32,10,FALSE)</f>
        <v>2% of people have chosen this contestant</v>
      </c>
      <c r="J40">
        <f>VLOOKUP(B40,'Contestant Points'!$A$2:$D$32,4,FALSE)</f>
        <v>26</v>
      </c>
      <c r="K40" t="str">
        <f>VLOOKUP(B40,'Contestant Points'!$A$2:$E$32,5,FALSE)</f>
        <v>Marketing Consultant</v>
      </c>
      <c r="L40" t="str">
        <f>VLOOKUP(B40,'Contestant Points'!$A$2:$F$32,6,FALSE)</f>
        <v>5'11"</v>
      </c>
      <c r="M40" t="str">
        <f>VLOOKUP(B40,'Contestant Points'!$A$2:$G$32,7,FALSE)</f>
        <v>African American</v>
      </c>
    </row>
    <row r="41" spans="1:13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Points'!$A$2:$U$32,17,FALSE)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>
        <f>VLOOKUP(B41,'Contestant Points'!$A$2:$T$32,20,FALSE)</f>
        <v>0</v>
      </c>
      <c r="H41" s="3">
        <f t="shared" si="0"/>
        <v>5</v>
      </c>
      <c r="I41" t="str">
        <f>VLOOKUP(B41,'Contestant Points'!$A$2:$J$32,10,FALSE)</f>
        <v>4% of people have chosen this contestant</v>
      </c>
      <c r="J41">
        <f>VLOOKUP(B41,'Contestant Points'!$A$2:$D$32,4,FALSE)</f>
        <v>26</v>
      </c>
      <c r="K41" t="str">
        <f>VLOOKUP(B41,'Contestant Points'!$A$2:$E$32,5,FALSE)</f>
        <v>Former Professional Basketball Player</v>
      </c>
      <c r="L41" t="str">
        <f>VLOOKUP(B41,'Contestant Points'!$A$2:$F$32,6,FALSE)</f>
        <v>6'</v>
      </c>
      <c r="M41" t="str">
        <f>VLOOKUP(B41,'Contestant Points'!$A$2:$G$32,7,FALSE)</f>
        <v>African American</v>
      </c>
    </row>
    <row r="42" spans="1:13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Points'!$A$2:$U$32,17,FALSE)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>
        <f>VLOOKUP(B42,'Contestant Points'!$A$2:$T$32,20,FALSE)</f>
        <v>60</v>
      </c>
      <c r="H42" s="3">
        <f t="shared" si="0"/>
        <v>185</v>
      </c>
      <c r="I42" t="str">
        <f>VLOOKUP(B42,'Contestant Points'!$A$2:$J$32,10,FALSE)</f>
        <v>11% of people have chosen this contestant</v>
      </c>
      <c r="J42">
        <f>VLOOKUP(B42,'Contestant Points'!$A$2:$D$32,4,FALSE)</f>
        <v>37</v>
      </c>
      <c r="K42" t="str">
        <f>VLOOKUP(B42,'Contestant Points'!$A$2:$E$32,5,FALSE)</f>
        <v>Chiropractor</v>
      </c>
      <c r="L42" t="str">
        <f>VLOOKUP(B42,'Contestant Points'!$A$2:$F$32,6,FALSE)</f>
        <v>6'2"</v>
      </c>
      <c r="M42" t="str">
        <f>VLOOKUP(B42,'Contestant Points'!$A$2:$G$32,7,FALSE)</f>
        <v>Caucasian</v>
      </c>
    </row>
    <row r="43" spans="1:13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Points'!$A$2:$U$32,17,FALSE)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>
        <f>VLOOKUP(B43,'Contestant Points'!$A$2:$T$32,20,FALSE)</f>
        <v>35</v>
      </c>
      <c r="H43" s="3">
        <f t="shared" si="0"/>
        <v>195</v>
      </c>
      <c r="I43" t="str">
        <f>VLOOKUP(B43,'Contestant Points'!$A$2:$J$32,10,FALSE)</f>
        <v>7% of people have chosen this contestant</v>
      </c>
      <c r="J43">
        <f>VLOOKUP(B43,'Contestant Points'!$A$2:$D$32,4,FALSE)</f>
        <v>29</v>
      </c>
      <c r="K43" t="str">
        <f>VLOOKUP(B43,'Contestant Points'!$A$2:$E$32,5,FALSE)</f>
        <v>Personal Trainer</v>
      </c>
      <c r="L43" t="str">
        <f>VLOOKUP(B43,'Contestant Points'!$A$2:$F$32,6,FALSE)</f>
        <v>6'2"</v>
      </c>
      <c r="M43" t="str">
        <f>VLOOKUP(B43,'Contestant Points'!$A$2:$G$32,7,FALSE)</f>
        <v>African American</v>
      </c>
    </row>
    <row r="44" spans="1:13" x14ac:dyDescent="0.3">
      <c r="A44" t="s">
        <v>28</v>
      </c>
      <c r="B44" t="s">
        <v>29</v>
      </c>
      <c r="C44" t="str">
        <f>VLOOKUP(B44,'Contestant Points'!$A$2:$B$32,2,FALSE)</f>
        <v>Still In</v>
      </c>
      <c r="D44">
        <f>VLOOKUP(B44,'Contestant Points'!$A$2:$U$32,17,FALSE)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>
        <f>VLOOKUP(B44,'Contestant Points'!$A$2:$T$32,20,FALSE)</f>
        <v>50</v>
      </c>
      <c r="H44" s="3">
        <f t="shared" si="0"/>
        <v>155</v>
      </c>
      <c r="I44" t="str">
        <f>VLOOKUP(B44,'Contestant Points'!$A$2:$J$32,10,FALSE)</f>
        <v>2% of people have chosen this contestant</v>
      </c>
      <c r="J44">
        <f>VLOOKUP(B44,'Contestant Points'!$A$2:$D$32,4,FALSE)</f>
        <v>28</v>
      </c>
      <c r="K44" t="str">
        <f>VLOOKUP(B44,'Contestant Points'!$A$2:$E$32,5,FALSE)</f>
        <v>Prosecuting Attorney</v>
      </c>
      <c r="L44" t="str">
        <f>VLOOKUP(B44,'Contestant Points'!$A$2:$F$32,6,FALSE)</f>
        <v>6'3"</v>
      </c>
      <c r="M44" t="str">
        <f>VLOOKUP(B44,'Contestant Points'!$A$2:$G$32,7,FALSE)</f>
        <v>African American</v>
      </c>
    </row>
    <row r="45" spans="1:13" x14ac:dyDescent="0.3">
      <c r="A45" t="s">
        <v>28</v>
      </c>
      <c r="B45" t="s">
        <v>15</v>
      </c>
      <c r="C45" t="str">
        <f>VLOOKUP(B45,'Contestant Points'!$A$2:$B$32,2,FALSE)</f>
        <v>Still In</v>
      </c>
      <c r="D45">
        <f>VLOOKUP(B45,'Contestant Points'!$A$2:$U$32,17,FALSE)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>
        <f>VLOOKUP(B45,'Contestant Points'!$A$2:$T$32,20,FALSE)</f>
        <v>70</v>
      </c>
      <c r="H45" s="3">
        <f t="shared" si="0"/>
        <v>200</v>
      </c>
      <c r="I45" t="str">
        <f>VLOOKUP(B45,'Contestant Points'!$A$2:$J$32,10,FALSE)</f>
        <v>7% of people have chosen this contestant</v>
      </c>
      <c r="J45">
        <f>VLOOKUP(B45,'Contestant Points'!$A$2:$D$32,4,FALSE)</f>
        <v>35</v>
      </c>
      <c r="K45" t="str">
        <f>VLOOKUP(B45,'Contestant Points'!$A$2:$E$32,5,FALSE)</f>
        <v>Professional Wrestler</v>
      </c>
      <c r="L45" t="str">
        <f>VLOOKUP(B45,'Contestant Points'!$A$2:$F$32,6,FALSE)</f>
        <v>6'</v>
      </c>
      <c r="M45" t="str">
        <f>VLOOKUP(B45,'Contestant Points'!$A$2:$G$32,7,FALSE)</f>
        <v>African American</v>
      </c>
    </row>
    <row r="46" spans="1:13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Points'!$A$2:$U$32,17,FALSE)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>
        <f>VLOOKUP(B46,'Contestant Points'!$A$2:$T$32,20,FALSE)</f>
        <v>65</v>
      </c>
      <c r="H46" s="3">
        <f t="shared" si="0"/>
        <v>210</v>
      </c>
      <c r="I46" t="str">
        <f>VLOOKUP(B46,'Contestant Points'!$A$2:$J$32,10,FALSE)</f>
        <v>9% of people have chosen this contestant</v>
      </c>
      <c r="J46">
        <f>VLOOKUP(B46,'Contestant Points'!$A$2:$D$32,4,FALSE)</f>
        <v>31</v>
      </c>
      <c r="K46" t="str">
        <f>VLOOKUP(B46,'Contestant Points'!$A$2:$E$32,5,FALSE)</f>
        <v>Business Owner</v>
      </c>
      <c r="L46" t="str">
        <f>VLOOKUP(B46,'Contestant Points'!$A$2:$F$32,6,FALSE)</f>
        <v>6'3"</v>
      </c>
      <c r="M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2" sqref="G2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8" max="8" width="10.88671875" bestFit="1" customWidth="1"/>
  </cols>
  <sheetData>
    <row r="1" spans="1:13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33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110</v>
      </c>
    </row>
    <row r="2" spans="1:13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VLOOKUP(B2,'Contestant Points'!$A$2:$T$32,20,FALSE)</f>
        <v>0</v>
      </c>
      <c r="H2">
        <f>SUM(D2:G2)</f>
        <v>100</v>
      </c>
      <c r="I2" t="str">
        <f>VLOOKUP(B2,'Contestant Points'!$A$2:$J$32,10,FALSE)</f>
        <v>0% of people have chosen this contestant</v>
      </c>
      <c r="J2">
        <f>VLOOKUP(B2,'Contestant Points'!$A$2:$D$32,4,FALSE)</f>
        <v>27</v>
      </c>
      <c r="K2" t="str">
        <f>VLOOKUP(B2,'Contestant Points'!$A$2:$E$32,5,FALSE)</f>
        <v>Executive Assistant</v>
      </c>
      <c r="L2" t="str">
        <f>VLOOKUP(B2,'Contestant Points'!$A$2:$F$32,6,FALSE)</f>
        <v>6'</v>
      </c>
      <c r="M2" t="str">
        <f>VLOOKUP(B2,'Contestant Points'!$A$2:$G$32,7,FALSE)</f>
        <v>African American</v>
      </c>
    </row>
    <row r="3" spans="1:13" x14ac:dyDescent="0.3">
      <c r="A3" t="s">
        <v>115</v>
      </c>
      <c r="B3" t="s">
        <v>2</v>
      </c>
      <c r="C3" t="str">
        <f>VLOOKUP(B3,'Contestant Points'!$A$2:$B$32,2,FALSE)</f>
        <v>Eliminated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>VLOOKUP(B3,'Contestant Points'!$A$2:$T$32,20,FALSE)</f>
        <v>0</v>
      </c>
      <c r="H3">
        <f t="shared" ref="H3:H21" si="0">SUM(D3:G3)</f>
        <v>85</v>
      </c>
      <c r="I3" t="str">
        <f>VLOOKUP(B3,'Contestant Points'!$A$2:$J$32,10,FALSE)</f>
        <v>13% of people have chosen this contestant</v>
      </c>
      <c r="J3">
        <f>VLOOKUP(B3,'Contestant Points'!$A$2:$D$32,4,FALSE)</f>
        <v>31</v>
      </c>
      <c r="K3" t="str">
        <f>VLOOKUP(B3,'Contestant Points'!$A$2:$E$32,5,FALSE)</f>
        <v>Senior Inventory Analyst</v>
      </c>
      <c r="L3" t="str">
        <f>VLOOKUP(B3,'Contestant Points'!$A$2:$F$32,6,FALSE)</f>
        <v>5'11"</v>
      </c>
      <c r="M3" t="str">
        <f>VLOOKUP(B3,'Contestant Points'!$A$2:$G$32,7,FALSE)</f>
        <v>African American</v>
      </c>
    </row>
    <row r="4" spans="1:13" x14ac:dyDescent="0.3">
      <c r="A4" t="s">
        <v>115</v>
      </c>
      <c r="B4" t="s">
        <v>8</v>
      </c>
      <c r="C4" t="str">
        <f>VLOOKUP(B4,'Contestant Points'!$A$2:$B$32,2,FALSE)</f>
        <v>Still In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>VLOOKUP(B4,'Contestant Points'!$A$2:$T$32,20,FALSE)</f>
        <v>20</v>
      </c>
      <c r="H4">
        <f t="shared" si="0"/>
        <v>155</v>
      </c>
      <c r="I4" t="str">
        <f>VLOOKUP(B4,'Contestant Points'!$A$2:$J$32,10,FALSE)</f>
        <v>7% of people have chosen this contestant</v>
      </c>
      <c r="J4">
        <f>VLOOKUP(B4,'Contestant Points'!$A$2:$D$32,4,FALSE)</f>
        <v>26</v>
      </c>
      <c r="K4" t="str">
        <f>VLOOKUP(B4,'Contestant Points'!$A$2:$E$32,5,FALSE)</f>
        <v>Education Software Manager</v>
      </c>
      <c r="L4" t="str">
        <f>VLOOKUP(B4,'Contestant Points'!$A$2:$F$32,6,FALSE)</f>
        <v>6'3"</v>
      </c>
      <c r="M4" t="str">
        <f>VLOOKUP(B4,'Contestant Points'!$A$2:$G$32,7,FALSE)</f>
        <v>African American</v>
      </c>
    </row>
    <row r="5" spans="1:13" x14ac:dyDescent="0.3">
      <c r="A5" t="s">
        <v>115</v>
      </c>
      <c r="B5" t="s">
        <v>3</v>
      </c>
      <c r="C5" t="str">
        <f>VLOOKUP(B5,'Contestant Points'!$A$2:$B$32,2,FALSE)</f>
        <v>Still In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>VLOOKUP(B5,'Contestant Points'!$A$2:$T$32,20,FALSE)</f>
        <v>25</v>
      </c>
      <c r="H5">
        <f t="shared" si="0"/>
        <v>145</v>
      </c>
      <c r="I5" t="str">
        <f>VLOOKUP(B5,'Contestant Points'!$A$2:$J$32,10,FALSE)</f>
        <v>2% of people have chosen this contestant</v>
      </c>
      <c r="J5">
        <f>VLOOKUP(B5,'Contestant Points'!$A$2:$D$32,4,FALSE)</f>
        <v>32</v>
      </c>
      <c r="K5" t="str">
        <f>VLOOKUP(B5,'Contestant Points'!$A$2:$E$32,5,FALSE)</f>
        <v>Attorney</v>
      </c>
      <c r="L5" t="str">
        <f>VLOOKUP(B5,'Contestant Points'!$A$2:$F$32,6,FALSE)</f>
        <v>5'11"</v>
      </c>
      <c r="M5" t="str">
        <f>VLOOKUP(B5,'Contestant Points'!$A$2:$G$32,7,FALSE)</f>
        <v>Caucasian</v>
      </c>
    </row>
    <row r="6" spans="1:13" x14ac:dyDescent="0.3">
      <c r="A6" t="s">
        <v>19</v>
      </c>
      <c r="B6" t="s">
        <v>3</v>
      </c>
      <c r="C6" t="str">
        <f>VLOOKUP(B6,'Contestant Points'!$A$2:$B$32,2,FALSE)</f>
        <v>Still In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>VLOOKUP(B6,'Contestant Points'!$A$2:$T$32,20,FALSE)</f>
        <v>25</v>
      </c>
      <c r="H6">
        <f t="shared" si="0"/>
        <v>145</v>
      </c>
      <c r="I6" t="str">
        <f>VLOOKUP(B6,'Contestant Points'!$A$2:$J$32,10,FALSE)</f>
        <v>2% of people have chosen this contestant</v>
      </c>
      <c r="J6">
        <f>VLOOKUP(B6,'Contestant Points'!$A$2:$D$32,4,FALSE)</f>
        <v>32</v>
      </c>
      <c r="K6" t="str">
        <f>VLOOKUP(B6,'Contestant Points'!$A$2:$E$32,5,FALSE)</f>
        <v>Attorney</v>
      </c>
      <c r="L6" t="str">
        <f>VLOOKUP(B6,'Contestant Points'!$A$2:$F$32,6,FALSE)</f>
        <v>5'11"</v>
      </c>
      <c r="M6" t="str">
        <f>VLOOKUP(B6,'Contestant Points'!$A$2:$G$32,7,FALSE)</f>
        <v>Caucasian</v>
      </c>
    </row>
    <row r="7" spans="1:13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>VLOOKUP(B7,'Contestant Points'!$A$2:$T$32,20,FALSE)</f>
        <v>60</v>
      </c>
      <c r="H7">
        <f t="shared" si="0"/>
        <v>185</v>
      </c>
      <c r="I7" t="str">
        <f>VLOOKUP(B7,'Contestant Points'!$A$2:$J$32,10,FALSE)</f>
        <v>11% of people have chosen this contestant</v>
      </c>
      <c r="J7">
        <f>VLOOKUP(B7,'Contestant Points'!$A$2:$D$32,4,FALSE)</f>
        <v>37</v>
      </c>
      <c r="K7" t="str">
        <f>VLOOKUP(B7,'Contestant Points'!$A$2:$E$32,5,FALSE)</f>
        <v>Chiropractor</v>
      </c>
      <c r="L7" t="str">
        <f>VLOOKUP(B7,'Contestant Points'!$A$2:$F$32,6,FALSE)</f>
        <v>6'2"</v>
      </c>
      <c r="M7" t="str">
        <f>VLOOKUP(B7,'Contestant Points'!$A$2:$G$32,7,FALSE)</f>
        <v>Caucasian</v>
      </c>
    </row>
    <row r="8" spans="1:13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>VLOOKUP(B8,'Contestant Points'!$A$2:$T$32,20,FALSE)</f>
        <v>0</v>
      </c>
      <c r="H8">
        <f t="shared" si="0"/>
        <v>120</v>
      </c>
      <c r="I8" t="str">
        <f>VLOOKUP(B8,'Contestant Points'!$A$2:$J$32,10,FALSE)</f>
        <v>11% of people have chosen this contestant</v>
      </c>
      <c r="J8">
        <f>VLOOKUP(B8,'Contestant Points'!$A$2:$D$32,4,FALSE)</f>
        <v>30</v>
      </c>
      <c r="K8" t="str">
        <f>VLOOKUP(B8,'Contestant Points'!$A$2:$E$32,5,FALSE)</f>
        <v>Executive Recruiter</v>
      </c>
      <c r="L8" t="str">
        <f>VLOOKUP(B8,'Contestant Points'!$A$2:$F$32,6,FALSE)</f>
        <v>6'4"</v>
      </c>
      <c r="M8" t="str">
        <f>VLOOKUP(B8,'Contestant Points'!$A$2:$G$32,7,FALSE)</f>
        <v>African American</v>
      </c>
    </row>
    <row r="9" spans="1:13" x14ac:dyDescent="0.3">
      <c r="A9" t="s">
        <v>19</v>
      </c>
      <c r="B9" t="s">
        <v>29</v>
      </c>
      <c r="C9" t="str">
        <f>VLOOKUP(B9,'Contestant Points'!$A$2:$B$32,2,FALSE)</f>
        <v>Still In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>VLOOKUP(B9,'Contestant Points'!$A$2:$T$32,20,FALSE)</f>
        <v>50</v>
      </c>
      <c r="H9">
        <f t="shared" si="0"/>
        <v>155</v>
      </c>
      <c r="I9" t="str">
        <f>VLOOKUP(B9,'Contestant Points'!$A$2:$J$32,10,FALSE)</f>
        <v>2% of people have chosen this contestant</v>
      </c>
      <c r="J9">
        <f>VLOOKUP(B9,'Contestant Points'!$A$2:$D$32,4,FALSE)</f>
        <v>28</v>
      </c>
      <c r="K9" t="str">
        <f>VLOOKUP(B9,'Contestant Points'!$A$2:$E$32,5,FALSE)</f>
        <v>Prosecuting Attorney</v>
      </c>
      <c r="L9" t="str">
        <f>VLOOKUP(B9,'Contestant Points'!$A$2:$F$32,6,FALSE)</f>
        <v>6'3"</v>
      </c>
      <c r="M9" t="str">
        <f>VLOOKUP(B9,'Contestant Points'!$A$2:$G$32,7,FALSE)</f>
        <v>African American</v>
      </c>
    </row>
    <row r="10" spans="1:13" x14ac:dyDescent="0.3">
      <c r="A10" t="s">
        <v>116</v>
      </c>
      <c r="B10" t="s">
        <v>8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>VLOOKUP(B10,'Contestant Points'!$A$2:$T$32,20,FALSE)</f>
        <v>20</v>
      </c>
      <c r="H10">
        <f t="shared" si="0"/>
        <v>155</v>
      </c>
      <c r="I10" t="str">
        <f>VLOOKUP(B10,'Contestant Points'!$A$2:$J$32,10,FALSE)</f>
        <v>7% of people have chosen this contestant</v>
      </c>
      <c r="J10">
        <f>VLOOKUP(B10,'Contestant Points'!$A$2:$D$32,4,FALSE)</f>
        <v>26</v>
      </c>
      <c r="K10" t="str">
        <f>VLOOKUP(B10,'Contestant Points'!$A$2:$E$32,5,FALSE)</f>
        <v>Education Software Manager</v>
      </c>
      <c r="L10" t="str">
        <f>VLOOKUP(B10,'Contestant Points'!$A$2:$F$32,6,FALSE)</f>
        <v>6'3"</v>
      </c>
      <c r="M10" t="str">
        <f>VLOOKUP(B10,'Contestant Points'!$A$2:$G$32,7,FALSE)</f>
        <v>African American</v>
      </c>
    </row>
    <row r="11" spans="1:13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>VLOOKUP(B11,'Contestant Points'!$A$2:$T$32,20,FALSE)</f>
        <v>60</v>
      </c>
      <c r="H11">
        <f t="shared" si="0"/>
        <v>185</v>
      </c>
      <c r="I11" t="str">
        <f>VLOOKUP(B11,'Contestant Points'!$A$2:$J$32,10,FALSE)</f>
        <v>11% of people have chosen this contestant</v>
      </c>
      <c r="J11">
        <f>VLOOKUP(B11,'Contestant Points'!$A$2:$D$32,4,FALSE)</f>
        <v>37</v>
      </c>
      <c r="K11" t="str">
        <f>VLOOKUP(B11,'Contestant Points'!$A$2:$E$32,5,FALSE)</f>
        <v>Chiropractor</v>
      </c>
      <c r="L11" t="str">
        <f>VLOOKUP(B11,'Contestant Points'!$A$2:$F$32,6,FALSE)</f>
        <v>6'2"</v>
      </c>
      <c r="M11" t="str">
        <f>VLOOKUP(B11,'Contestant Points'!$A$2:$G$32,7,FALSE)</f>
        <v>Caucasian</v>
      </c>
    </row>
    <row r="12" spans="1:13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>VLOOKUP(B12,'Contestant Points'!$A$2:$T$32,20,FALSE)</f>
        <v>65</v>
      </c>
      <c r="H12">
        <f t="shared" si="0"/>
        <v>210</v>
      </c>
      <c r="I12" t="str">
        <f>VLOOKUP(B12,'Contestant Points'!$A$2:$J$32,10,FALSE)</f>
        <v>9% of people have chosen this contestant</v>
      </c>
      <c r="J12">
        <f>VLOOKUP(B12,'Contestant Points'!$A$2:$D$32,4,FALSE)</f>
        <v>31</v>
      </c>
      <c r="K12" t="str">
        <f>VLOOKUP(B12,'Contestant Points'!$A$2:$E$32,5,FALSE)</f>
        <v>Business Owner</v>
      </c>
      <c r="L12" t="str">
        <f>VLOOKUP(B12,'Contestant Points'!$A$2:$F$32,6,FALSE)</f>
        <v>6'3"</v>
      </c>
      <c r="M12" t="str">
        <f>VLOOKUP(B12,'Contestant Points'!$A$2:$G$32,7,FALSE)</f>
        <v>Caucasian</v>
      </c>
    </row>
    <row r="13" spans="1:13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>VLOOKUP(B13,'Contestant Points'!$A$2:$T$32,20,FALSE)</f>
        <v>35</v>
      </c>
      <c r="H13">
        <f t="shared" si="0"/>
        <v>195</v>
      </c>
      <c r="I13" t="str">
        <f>VLOOKUP(B13,'Contestant Points'!$A$2:$J$32,10,FALSE)</f>
        <v>7% of people have chosen this contestant</v>
      </c>
      <c r="J13">
        <f>VLOOKUP(B13,'Contestant Points'!$A$2:$D$32,4,FALSE)</f>
        <v>29</v>
      </c>
      <c r="K13" t="str">
        <f>VLOOKUP(B13,'Contestant Points'!$A$2:$E$32,5,FALSE)</f>
        <v>Personal Trainer</v>
      </c>
      <c r="L13" t="str">
        <f>VLOOKUP(B13,'Contestant Points'!$A$2:$F$32,6,FALSE)</f>
        <v>6'2"</v>
      </c>
      <c r="M13" t="str">
        <f>VLOOKUP(B13,'Contestant Points'!$A$2:$G$32,7,FALSE)</f>
        <v>African American</v>
      </c>
    </row>
    <row r="14" spans="1:13" x14ac:dyDescent="0.3">
      <c r="A14" t="s">
        <v>30</v>
      </c>
      <c r="B14" t="s">
        <v>3</v>
      </c>
      <c r="C14" t="str">
        <f>VLOOKUP(B14,'Contestant Points'!$A$2:$B$32,2,FALSE)</f>
        <v>Still In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>VLOOKUP(B14,'Contestant Points'!$A$2:$T$32,20,FALSE)</f>
        <v>25</v>
      </c>
      <c r="H14">
        <f t="shared" si="0"/>
        <v>145</v>
      </c>
      <c r="I14" t="str">
        <f>VLOOKUP(B14,'Contestant Points'!$A$2:$J$32,10,FALSE)</f>
        <v>2% of people have chosen this contestant</v>
      </c>
      <c r="J14">
        <f>VLOOKUP(B14,'Contestant Points'!$A$2:$D$32,4,FALSE)</f>
        <v>32</v>
      </c>
      <c r="K14" t="str">
        <f>VLOOKUP(B14,'Contestant Points'!$A$2:$E$32,5,FALSE)</f>
        <v>Attorney</v>
      </c>
      <c r="L14" t="str">
        <f>VLOOKUP(B14,'Contestant Points'!$A$2:$F$32,6,FALSE)</f>
        <v>5'11"</v>
      </c>
      <c r="M14" t="str">
        <f>VLOOKUP(B14,'Contestant Points'!$A$2:$G$32,7,FALSE)</f>
        <v>Caucasian</v>
      </c>
    </row>
    <row r="15" spans="1:13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 t="shared" si="0"/>
        <v>185</v>
      </c>
      <c r="I15" t="str">
        <f>VLOOKUP(B15,'Contestant Points'!$A$2:$J$32,10,FALSE)</f>
        <v>11% of people have chosen this contestant</v>
      </c>
      <c r="J15">
        <f>VLOOKUP(B15,'Contestant Points'!$A$2:$D$32,4,FALSE)</f>
        <v>37</v>
      </c>
      <c r="K15" t="str">
        <f>VLOOKUP(B15,'Contestant Points'!$A$2:$E$32,5,FALSE)</f>
        <v>Chiropractor</v>
      </c>
      <c r="L15" t="str">
        <f>VLOOKUP(B15,'Contestant Points'!$A$2:$F$32,6,FALSE)</f>
        <v>6'2"</v>
      </c>
      <c r="M15" t="str">
        <f>VLOOKUP(B15,'Contestant Points'!$A$2:$G$32,7,FALSE)</f>
        <v>Caucasian</v>
      </c>
    </row>
    <row r="16" spans="1:13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>VLOOKUP(B16,'Contestant Points'!$A$2:$T$32,20,FALSE)</f>
        <v>65</v>
      </c>
      <c r="H16">
        <f t="shared" si="0"/>
        <v>210</v>
      </c>
      <c r="I16" t="str">
        <f>VLOOKUP(B16,'Contestant Points'!$A$2:$J$32,10,FALSE)</f>
        <v>9% of people have chosen this contestant</v>
      </c>
      <c r="J16">
        <f>VLOOKUP(B16,'Contestant Points'!$A$2:$D$32,4,FALSE)</f>
        <v>31</v>
      </c>
      <c r="K16" t="str">
        <f>VLOOKUP(B16,'Contestant Points'!$A$2:$E$32,5,FALSE)</f>
        <v>Business Owner</v>
      </c>
      <c r="L16" t="str">
        <f>VLOOKUP(B16,'Contestant Points'!$A$2:$F$32,6,FALSE)</f>
        <v>6'3"</v>
      </c>
      <c r="M16" t="str">
        <f>VLOOKUP(B16,'Contestant Points'!$A$2:$G$32,7,FALSE)</f>
        <v>Caucasian</v>
      </c>
    </row>
    <row r="17" spans="1:13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>VLOOKUP(B17,'Contestant Points'!$A$2:$T$32,20,FALSE)</f>
        <v>0</v>
      </c>
      <c r="H17">
        <f t="shared" si="0"/>
        <v>120</v>
      </c>
      <c r="I17" t="str">
        <f>VLOOKUP(B17,'Contestant Points'!$A$2:$J$32,10,FALSE)</f>
        <v>11% of people have chosen this contestant</v>
      </c>
      <c r="J17">
        <f>VLOOKUP(B17,'Contestant Points'!$A$2:$D$32,4,FALSE)</f>
        <v>30</v>
      </c>
      <c r="K17" t="str">
        <f>VLOOKUP(B17,'Contestant Points'!$A$2:$E$32,5,FALSE)</f>
        <v>Executive Recruiter</v>
      </c>
      <c r="L17" t="str">
        <f>VLOOKUP(B17,'Contestant Points'!$A$2:$F$32,6,FALSE)</f>
        <v>6'4"</v>
      </c>
      <c r="M17" t="str">
        <f>VLOOKUP(B17,'Contestant Points'!$A$2:$G$32,7,FALSE)</f>
        <v>African American</v>
      </c>
    </row>
    <row r="18" spans="1:13" x14ac:dyDescent="0.3">
      <c r="A18" t="s">
        <v>31</v>
      </c>
      <c r="B18" t="s">
        <v>29</v>
      </c>
      <c r="C18" t="str">
        <f>VLOOKUP(B18,'Contestant Points'!$A$2:$B$32,2,FALSE)</f>
        <v>Still In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>VLOOKUP(B18,'Contestant Points'!$A$2:$T$32,20,FALSE)</f>
        <v>50</v>
      </c>
      <c r="H18">
        <f t="shared" si="0"/>
        <v>155</v>
      </c>
      <c r="I18" t="str">
        <f>VLOOKUP(B18,'Contestant Points'!$A$2:$J$32,10,FALSE)</f>
        <v>2% of people have chosen this contestant</v>
      </c>
      <c r="J18">
        <f>VLOOKUP(B18,'Contestant Points'!$A$2:$D$32,4,FALSE)</f>
        <v>28</v>
      </c>
      <c r="K18" t="str">
        <f>VLOOKUP(B18,'Contestant Points'!$A$2:$E$32,5,FALSE)</f>
        <v>Prosecuting Attorney</v>
      </c>
      <c r="L18" t="str">
        <f>VLOOKUP(B18,'Contestant Points'!$A$2:$F$32,6,FALSE)</f>
        <v>6'3"</v>
      </c>
      <c r="M18" t="str">
        <f>VLOOKUP(B18,'Contestant Points'!$A$2:$G$32,7,FALSE)</f>
        <v>African American</v>
      </c>
    </row>
    <row r="19" spans="1:13" x14ac:dyDescent="0.3">
      <c r="A19" t="s">
        <v>31</v>
      </c>
      <c r="B19" t="s">
        <v>15</v>
      </c>
      <c r="C19" t="str">
        <f>VLOOKUP(B19,'Contestant Points'!$A$2:$B$32,2,FALSE)</f>
        <v>Still In</v>
      </c>
      <c r="D19">
        <f>VLOOKUP(B19,'Contestant Points'!$A$2:$Q$32,17,FALSE)</f>
        <v>35</v>
      </c>
      <c r="E19">
        <f>VLOOKUP(B19,'Contestant Points'!$A$2:$R$32,18,FALSE)</f>
        <v>15</v>
      </c>
      <c r="F19">
        <f>VLOOKUP(B19,'Contestant Points'!$A$2:$S$32,19,FALSE)</f>
        <v>80</v>
      </c>
      <c r="G19">
        <f>VLOOKUP(B19,'Contestant Points'!$A$2:$T$32,20,FALSE)</f>
        <v>70</v>
      </c>
      <c r="H19">
        <f t="shared" si="0"/>
        <v>200</v>
      </c>
      <c r="I19" t="str">
        <f>VLOOKUP(B19,'Contestant Points'!$A$2:$J$32,10,FALSE)</f>
        <v>7% of people have chosen this contestant</v>
      </c>
      <c r="J19">
        <f>VLOOKUP(B19,'Contestant Points'!$A$2:$D$32,4,FALSE)</f>
        <v>35</v>
      </c>
      <c r="K19" t="str">
        <f>VLOOKUP(B19,'Contestant Points'!$A$2:$E$32,5,FALSE)</f>
        <v>Professional Wrestler</v>
      </c>
      <c r="L19" t="str">
        <f>VLOOKUP(B19,'Contestant Points'!$A$2:$F$32,6,FALSE)</f>
        <v>6'</v>
      </c>
      <c r="M19" t="str">
        <f>VLOOKUP(B19,'Contestant Points'!$A$2:$G$32,7,FALSE)</f>
        <v>African American</v>
      </c>
    </row>
    <row r="20" spans="1:13" x14ac:dyDescent="0.3">
      <c r="A20" t="s">
        <v>31</v>
      </c>
      <c r="B20" t="s">
        <v>3</v>
      </c>
      <c r="C20" t="str">
        <f>VLOOKUP(B20,'Contestant Points'!$A$2:$B$32,2,FALSE)</f>
        <v>Still In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>VLOOKUP(B20,'Contestant Points'!$A$2:$T$32,20,FALSE)</f>
        <v>25</v>
      </c>
      <c r="H20">
        <f t="shared" si="0"/>
        <v>145</v>
      </c>
      <c r="I20" t="str">
        <f>VLOOKUP(B20,'Contestant Points'!$A$2:$J$32,10,FALSE)</f>
        <v>2% of people have chosen this contestant</v>
      </c>
      <c r="J20">
        <f>VLOOKUP(B20,'Contestant Points'!$A$2:$D$32,4,FALSE)</f>
        <v>32</v>
      </c>
      <c r="K20" t="str">
        <f>VLOOKUP(B20,'Contestant Points'!$A$2:$E$32,5,FALSE)</f>
        <v>Attorney</v>
      </c>
      <c r="L20" t="str">
        <f>VLOOKUP(B20,'Contestant Points'!$A$2:$F$32,6,FALSE)</f>
        <v>5'11"</v>
      </c>
      <c r="M20" t="str">
        <f>VLOOKUP(B20,'Contestant Points'!$A$2:$G$32,7,FALSE)</f>
        <v>Caucasian</v>
      </c>
    </row>
    <row r="21" spans="1:13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>VLOOKUP(B21,'Contestant Points'!$A$2:$T$32,20,FALSE)</f>
        <v>0</v>
      </c>
      <c r="H21">
        <f t="shared" si="0"/>
        <v>120</v>
      </c>
      <c r="I21" t="str">
        <f>VLOOKUP(B21,'Contestant Points'!$A$2:$J$32,10,FALSE)</f>
        <v>11% of people have chosen this contestant</v>
      </c>
      <c r="J21">
        <f>VLOOKUP(B21,'Contestant Points'!$A$2:$D$32,4,FALSE)</f>
        <v>30</v>
      </c>
      <c r="K21" t="str">
        <f>VLOOKUP(B21,'Contestant Points'!$A$2:$E$32,5,FALSE)</f>
        <v>Executive Recruiter</v>
      </c>
      <c r="L21" t="str">
        <f>VLOOKUP(B21,'Contestant Points'!$A$2:$F$32,6,FALSE)</f>
        <v>6'4"</v>
      </c>
      <c r="M21" t="str">
        <f>VLOOKUP(B21,'Contestant Points'!$A$2:$G$32,7,FALSE)</f>
        <v>African American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2" sqref="A2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3" max="13" width="15" bestFit="1" customWidth="1"/>
  </cols>
  <sheetData>
    <row r="1" spans="1:13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33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110</v>
      </c>
    </row>
    <row r="2" spans="1:13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Points'!$A$2:$U$32,19,FALSE)</f>
        <v>0</v>
      </c>
      <c r="G2">
        <f>VLOOKUP(B2,'Contestant Points'!$A$2:$T$32,20,FALSE)</f>
        <v>0</v>
      </c>
      <c r="H2">
        <f>SUM(D2:G2)</f>
        <v>5</v>
      </c>
      <c r="I2" t="str">
        <f>VLOOKUP(B2,'Contestant Points'!$A$2:$J$32,10,FALSE)</f>
        <v>4% of people have chosen this contestant</v>
      </c>
      <c r="J2">
        <f>VLOOKUP(B2,'Contestant Points'!$A$2:$D$32,4,FALSE)</f>
        <v>26</v>
      </c>
      <c r="K2" t="str">
        <f>VLOOKUP(B2,'Contestant Points'!$A$2:$E$32,5,FALSE)</f>
        <v>Former Professional Basketball Player</v>
      </c>
      <c r="L2" t="str">
        <f>VLOOKUP(B2,'Contestant Points'!$A$2:$F$32,6,FALSE)</f>
        <v>6'</v>
      </c>
      <c r="M2" t="str">
        <f>VLOOKUP(B2,'Contestant Points'!$A$2:$G$32,7,FALSE)</f>
        <v>African American</v>
      </c>
    </row>
    <row r="3" spans="1:13" x14ac:dyDescent="0.3">
      <c r="A3" t="s">
        <v>34</v>
      </c>
      <c r="B3" t="s">
        <v>3</v>
      </c>
      <c r="C3" t="str">
        <f>VLOOKUP(B3,'Contestant Points'!$A$2:$B$32,2,FALSE)</f>
        <v>Still In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Points'!$A$2:$U$32,19,FALSE)</f>
        <v>70</v>
      </c>
      <c r="G3">
        <f>VLOOKUP(B3,'Contestant Points'!$A$2:$T$32,20,FALSE)</f>
        <v>25</v>
      </c>
      <c r="H3">
        <f t="shared" ref="H3:H56" si="0">SUM(D3:G3)</f>
        <v>145</v>
      </c>
      <c r="I3" t="str">
        <f>VLOOKUP(B3,'Contestant Points'!$A$2:$J$32,10,FALSE)</f>
        <v>2% of people have chosen this contestant</v>
      </c>
      <c r="J3">
        <f>VLOOKUP(B3,'Contestant Points'!$A$2:$D$32,4,FALSE)</f>
        <v>32</v>
      </c>
      <c r="K3" t="str">
        <f>VLOOKUP(B3,'Contestant Points'!$A$2:$E$32,5,FALSE)</f>
        <v>Attorney</v>
      </c>
      <c r="L3" t="str">
        <f>VLOOKUP(B3,'Contestant Points'!$A$2:$F$32,6,FALSE)</f>
        <v>5'11"</v>
      </c>
      <c r="M3" t="str">
        <f>VLOOKUP(B3,'Contestant Points'!$A$2:$G$32,7,FALSE)</f>
        <v>Caucasian</v>
      </c>
    </row>
    <row r="4" spans="1:13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Points'!$A$2:$U$32,19,FALSE)</f>
        <v>105</v>
      </c>
      <c r="G4">
        <f>VLOOKUP(B4,'Contestant Points'!$A$2:$T$32,20,FALSE)</f>
        <v>35</v>
      </c>
      <c r="H4">
        <f t="shared" si="0"/>
        <v>195</v>
      </c>
      <c r="I4" t="str">
        <f>VLOOKUP(B4,'Contestant Points'!$A$2:$J$32,10,FALSE)</f>
        <v>7% of people have chosen this contestant</v>
      </c>
      <c r="J4">
        <f>VLOOKUP(B4,'Contestant Points'!$A$2:$D$32,4,FALSE)</f>
        <v>29</v>
      </c>
      <c r="K4" t="str">
        <f>VLOOKUP(B4,'Contestant Points'!$A$2:$E$32,5,FALSE)</f>
        <v>Personal Trainer</v>
      </c>
      <c r="L4" t="str">
        <f>VLOOKUP(B4,'Contestant Points'!$A$2:$F$32,6,FALSE)</f>
        <v>6'2"</v>
      </c>
      <c r="M4" t="str">
        <f>VLOOKUP(B4,'Contestant Points'!$A$2:$G$32,7,FALSE)</f>
        <v>African American</v>
      </c>
    </row>
    <row r="5" spans="1:13" x14ac:dyDescent="0.3">
      <c r="A5" t="s">
        <v>34</v>
      </c>
      <c r="B5" t="s">
        <v>2</v>
      </c>
      <c r="C5" t="str">
        <f>VLOOKUP(B5,'Contestant Points'!$A$2:$B$32,2,FALSE)</f>
        <v>Eliminated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Points'!$A$2:$U$32,19,FALSE)</f>
        <v>45</v>
      </c>
      <c r="G5">
        <f>VLOOKUP(B5,'Contestant Points'!$A$2:$T$32,20,FALSE)</f>
        <v>0</v>
      </c>
      <c r="H5">
        <f t="shared" si="0"/>
        <v>85</v>
      </c>
      <c r="I5" t="str">
        <f>VLOOKUP(B5,'Contestant Points'!$A$2:$J$32,10,FALSE)</f>
        <v>13% of people have chosen this contestant</v>
      </c>
      <c r="J5">
        <f>VLOOKUP(B5,'Contestant Points'!$A$2:$D$32,4,FALSE)</f>
        <v>31</v>
      </c>
      <c r="K5" t="str">
        <f>VLOOKUP(B5,'Contestant Points'!$A$2:$E$32,5,FALSE)</f>
        <v>Senior Inventory Analyst</v>
      </c>
      <c r="L5" t="str">
        <f>VLOOKUP(B5,'Contestant Points'!$A$2:$F$32,6,FALSE)</f>
        <v>5'11"</v>
      </c>
      <c r="M5" t="str">
        <f>VLOOKUP(B5,'Contestant Points'!$A$2:$G$32,7,FALSE)</f>
        <v>African American</v>
      </c>
    </row>
    <row r="6" spans="1:13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Points'!$A$2:$U$32,19,FALSE)</f>
        <v>0</v>
      </c>
      <c r="G6">
        <f>VLOOKUP(B6,'Contestant Points'!$A$2:$T$32,20,FALSE)</f>
        <v>0</v>
      </c>
      <c r="H6">
        <f t="shared" si="0"/>
        <v>120</v>
      </c>
      <c r="I6" t="str">
        <f>VLOOKUP(B6,'Contestant Points'!$A$2:$J$32,10,FALSE)</f>
        <v>11% of people have chosen this contestant</v>
      </c>
      <c r="J6">
        <f>VLOOKUP(B6,'Contestant Points'!$A$2:$D$32,4,FALSE)</f>
        <v>30</v>
      </c>
      <c r="K6" t="str">
        <f>VLOOKUP(B6,'Contestant Points'!$A$2:$E$32,5,FALSE)</f>
        <v>Executive Recruiter</v>
      </c>
      <c r="L6" t="str">
        <f>VLOOKUP(B6,'Contestant Points'!$A$2:$F$32,6,FALSE)</f>
        <v>6'4"</v>
      </c>
      <c r="M6" t="str">
        <f>VLOOKUP(B6,'Contestant Points'!$A$2:$G$32,7,FALSE)</f>
        <v>African American</v>
      </c>
    </row>
    <row r="7" spans="1:13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Points'!$A$2:$U$32,19,FALSE)</f>
        <v>0</v>
      </c>
      <c r="G7">
        <f>VLOOKUP(B7,'Contestant Points'!$A$2:$T$32,20,FALSE)</f>
        <v>0</v>
      </c>
      <c r="H7">
        <f t="shared" si="0"/>
        <v>0</v>
      </c>
      <c r="I7" t="str">
        <f>VLOOKUP(B7,'Contestant Points'!$A$2:$J$32,10,FALSE)</f>
        <v>4% of people have chosen this contestant</v>
      </c>
      <c r="J7">
        <f>VLOOKUP(B7,'Contestant Points'!$A$2:$D$32,4,FALSE)</f>
        <v>29</v>
      </c>
      <c r="K7" t="str">
        <f>VLOOKUP(B7,'Contestant Points'!$A$2:$E$32,5,FALSE)</f>
        <v>Marine Veteran</v>
      </c>
      <c r="L7" t="str">
        <f>VLOOKUP(B7,'Contestant Points'!$A$2:$F$32,6,FALSE)</f>
        <v>6'</v>
      </c>
      <c r="M7" t="str">
        <f>VLOOKUP(B7,'Contestant Points'!$A$2:$G$32,7,FALSE)</f>
        <v>Asian</v>
      </c>
    </row>
    <row r="8" spans="1:13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Points'!$A$2:$U$32,19,FALSE)</f>
        <v>105</v>
      </c>
      <c r="G8">
        <f>VLOOKUP(B8,'Contestant Points'!$A$2:$T$32,20,FALSE)</f>
        <v>35</v>
      </c>
      <c r="H8">
        <f t="shared" si="0"/>
        <v>195</v>
      </c>
      <c r="I8" t="str">
        <f>VLOOKUP(B8,'Contestant Points'!$A$2:$J$32,10,FALSE)</f>
        <v>7% of people have chosen this contestant</v>
      </c>
      <c r="J8">
        <f>VLOOKUP(B8,'Contestant Points'!$A$2:$D$32,4,FALSE)</f>
        <v>29</v>
      </c>
      <c r="K8" t="str">
        <f>VLOOKUP(B8,'Contestant Points'!$A$2:$E$32,5,FALSE)</f>
        <v>Personal Trainer</v>
      </c>
      <c r="L8" t="str">
        <f>VLOOKUP(B8,'Contestant Points'!$A$2:$F$32,6,FALSE)</f>
        <v>6'2"</v>
      </c>
      <c r="M8" t="str">
        <f>VLOOKUP(B8,'Contestant Points'!$A$2:$G$32,7,FALSE)</f>
        <v>African American</v>
      </c>
    </row>
    <row r="9" spans="1:13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Points'!$A$2:$U$32,19,FALSE)</f>
        <v>0</v>
      </c>
      <c r="G9">
        <f>VLOOKUP(B9,'Contestant Points'!$A$2:$T$32,20,FALSE)</f>
        <v>0</v>
      </c>
      <c r="H9">
        <f t="shared" si="0"/>
        <v>5</v>
      </c>
      <c r="I9" t="str">
        <f>VLOOKUP(B9,'Contestant Points'!$A$2:$J$32,10,FALSE)</f>
        <v>4% of people have chosen this contestant</v>
      </c>
      <c r="J9">
        <f>VLOOKUP(B9,'Contestant Points'!$A$2:$D$32,4,FALSE)</f>
        <v>26</v>
      </c>
      <c r="K9" t="str">
        <f>VLOOKUP(B9,'Contestant Points'!$A$2:$E$32,5,FALSE)</f>
        <v>Former Professional Basketball Player</v>
      </c>
      <c r="L9" t="str">
        <f>VLOOKUP(B9,'Contestant Points'!$A$2:$F$32,6,FALSE)</f>
        <v>6'</v>
      </c>
      <c r="M9" t="str">
        <f>VLOOKUP(B9,'Contestant Points'!$A$2:$G$32,7,FALSE)</f>
        <v>African American</v>
      </c>
    </row>
    <row r="10" spans="1:13" x14ac:dyDescent="0.3">
      <c r="A10" t="s">
        <v>35</v>
      </c>
      <c r="B10" t="s">
        <v>9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Points'!$A$2:$U$32,19,FALSE)</f>
        <v>65</v>
      </c>
      <c r="G10">
        <f>VLOOKUP(B10,'Contestant Points'!$A$2:$T$32,20,FALSE)</f>
        <v>50</v>
      </c>
      <c r="H10">
        <f t="shared" si="0"/>
        <v>150</v>
      </c>
      <c r="I10" t="str">
        <f>VLOOKUP(B10,'Contestant Points'!$A$2:$J$32,10,FALSE)</f>
        <v>4% of people have chosen this contestant</v>
      </c>
      <c r="J10">
        <f>VLOOKUP(B10,'Contestant Points'!$A$2:$D$32,4,FALSE)</f>
        <v>28</v>
      </c>
      <c r="K10" t="str">
        <f>VLOOKUP(B10,'Contestant Points'!$A$2:$E$32,5,FALSE)</f>
        <v>Sales Manager</v>
      </c>
      <c r="L10" t="str">
        <f>VLOOKUP(B10,'Contestant Points'!$A$2:$F$32,6,FALSE)</f>
        <v>6'3"</v>
      </c>
      <c r="M10" t="str">
        <f>VLOOKUP(B10,'Contestant Points'!$A$2:$G$32,7,FALSE)</f>
        <v>African American</v>
      </c>
    </row>
    <row r="11" spans="1:13" x14ac:dyDescent="0.3">
      <c r="A11" t="s">
        <v>35</v>
      </c>
      <c r="B11" t="s">
        <v>15</v>
      </c>
      <c r="C11" t="str">
        <f>VLOOKUP(B11,'Contestant Points'!$A$2:$B$32,2,FALSE)</f>
        <v>Still In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Points'!$A$2:$U$32,19,FALSE)</f>
        <v>80</v>
      </c>
      <c r="G11">
        <f>VLOOKUP(B11,'Contestant Points'!$A$2:$T$32,20,FALSE)</f>
        <v>70</v>
      </c>
      <c r="H11">
        <f t="shared" si="0"/>
        <v>200</v>
      </c>
      <c r="I11" t="str">
        <f>VLOOKUP(B11,'Contestant Points'!$A$2:$J$32,10,FALSE)</f>
        <v>7% of people have chosen this contestant</v>
      </c>
      <c r="J11">
        <f>VLOOKUP(B11,'Contestant Points'!$A$2:$D$32,4,FALSE)</f>
        <v>35</v>
      </c>
      <c r="K11" t="str">
        <f>VLOOKUP(B11,'Contestant Points'!$A$2:$E$32,5,FALSE)</f>
        <v>Professional Wrestler</v>
      </c>
      <c r="L11" t="str">
        <f>VLOOKUP(B11,'Contestant Points'!$A$2:$F$32,6,FALSE)</f>
        <v>6'</v>
      </c>
      <c r="M11" t="str">
        <f>VLOOKUP(B11,'Contestant Points'!$A$2:$G$32,7,FALSE)</f>
        <v>African American</v>
      </c>
    </row>
    <row r="12" spans="1:13" x14ac:dyDescent="0.3">
      <c r="A12" t="s">
        <v>36</v>
      </c>
      <c r="B12" t="s">
        <v>8</v>
      </c>
      <c r="C12" t="str">
        <f>VLOOKUP(B12,'Contestant Points'!$A$2:$B$32,2,FALSE)</f>
        <v>Still In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Points'!$A$2:$U$32,19,FALSE)</f>
        <v>110</v>
      </c>
      <c r="G12">
        <f>VLOOKUP(B12,'Contestant Points'!$A$2:$T$32,20,FALSE)</f>
        <v>20</v>
      </c>
      <c r="H12">
        <f t="shared" si="0"/>
        <v>155</v>
      </c>
      <c r="I12" t="str">
        <f>VLOOKUP(B12,'Contestant Points'!$A$2:$J$32,10,FALSE)</f>
        <v>7% of people have chosen this contestant</v>
      </c>
      <c r="J12">
        <f>VLOOKUP(B12,'Contestant Points'!$A$2:$D$32,4,FALSE)</f>
        <v>26</v>
      </c>
      <c r="K12" t="str">
        <f>VLOOKUP(B12,'Contestant Points'!$A$2:$E$32,5,FALSE)</f>
        <v>Education Software Manager</v>
      </c>
      <c r="L12" t="str">
        <f>VLOOKUP(B12,'Contestant Points'!$A$2:$F$32,6,FALSE)</f>
        <v>6'3"</v>
      </c>
      <c r="M12" t="str">
        <f>VLOOKUP(B12,'Contestant Points'!$A$2:$G$32,7,FALSE)</f>
        <v>African American</v>
      </c>
    </row>
    <row r="13" spans="1:13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Points'!$A$2:$U$32,19,FALSE)</f>
        <v>55</v>
      </c>
      <c r="G13">
        <f>VLOOKUP(B13,'Contestant Points'!$A$2:$T$32,20,FALSE)</f>
        <v>165</v>
      </c>
      <c r="H13">
        <f t="shared" si="0"/>
        <v>305</v>
      </c>
      <c r="I13" t="str">
        <f>VLOOKUP(B13,'Contestant Points'!$A$2:$J$32,10,FALSE)</f>
        <v>2% of people have chosen this contestant</v>
      </c>
      <c r="J13">
        <f>VLOOKUP(B13,'Contestant Points'!$A$2:$D$32,4,FALSE)</f>
        <v>26</v>
      </c>
      <c r="K13" t="str">
        <f>VLOOKUP(B13,'Contestant Points'!$A$2:$E$32,5,FALSE)</f>
        <v>Startup Recruiter</v>
      </c>
      <c r="L13" t="str">
        <f>VLOOKUP(B13,'Contestant Points'!$A$2:$F$32,6,FALSE)</f>
        <v>6'2"</v>
      </c>
      <c r="M13" t="str">
        <f>VLOOKUP(B13,'Contestant Points'!$A$2:$G$32,7,FALSE)</f>
        <v>Caucasian</v>
      </c>
    </row>
    <row r="14" spans="1:13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Points'!$A$2:$U$32,19,FALSE)</f>
        <v>0</v>
      </c>
      <c r="G14">
        <f>VLOOKUP(B14,'Contestant Points'!$A$2:$T$32,20,FALSE)</f>
        <v>0</v>
      </c>
      <c r="H14">
        <f t="shared" si="0"/>
        <v>0</v>
      </c>
      <c r="I14" t="str">
        <f>VLOOKUP(B14,'Contestant Points'!$A$2:$J$32,10,FALSE)</f>
        <v>4% of people have chosen this contestant</v>
      </c>
      <c r="J14">
        <f>VLOOKUP(B14,'Contestant Points'!$A$2:$D$32,4,FALSE)</f>
        <v>29</v>
      </c>
      <c r="K14" t="str">
        <f>VLOOKUP(B14,'Contestant Points'!$A$2:$E$32,5,FALSE)</f>
        <v>Marine Veteran</v>
      </c>
      <c r="L14" t="str">
        <f>VLOOKUP(B14,'Contestant Points'!$A$2:$F$32,6,FALSE)</f>
        <v>6'</v>
      </c>
      <c r="M14" t="str">
        <f>VLOOKUP(B14,'Contestant Points'!$A$2:$G$32,7,FALSE)</f>
        <v>Asian</v>
      </c>
    </row>
    <row r="15" spans="1:13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Points'!$A$2:$U$32,19,FALSE)</f>
        <v>0</v>
      </c>
      <c r="G15">
        <f>VLOOKUP(B15,'Contestant Points'!$A$2:$T$32,20,FALSE)</f>
        <v>0</v>
      </c>
      <c r="H15">
        <f t="shared" si="0"/>
        <v>120</v>
      </c>
      <c r="I15" t="str">
        <f>VLOOKUP(B15,'Contestant Points'!$A$2:$J$32,10,FALSE)</f>
        <v>11% of people have chosen this contestant</v>
      </c>
      <c r="J15">
        <f>VLOOKUP(B15,'Contestant Points'!$A$2:$D$32,4,FALSE)</f>
        <v>30</v>
      </c>
      <c r="K15" t="str">
        <f>VLOOKUP(B15,'Contestant Points'!$A$2:$E$32,5,FALSE)</f>
        <v>Executive Recruiter</v>
      </c>
      <c r="L15" t="str">
        <f>VLOOKUP(B15,'Contestant Points'!$A$2:$F$32,6,FALSE)</f>
        <v>6'4"</v>
      </c>
      <c r="M15" t="str">
        <f>VLOOKUP(B15,'Contestant Points'!$A$2:$G$32,7,FALSE)</f>
        <v>African American</v>
      </c>
    </row>
    <row r="16" spans="1:13" x14ac:dyDescent="0.3">
      <c r="A16" t="s">
        <v>36</v>
      </c>
      <c r="B16" t="s">
        <v>37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Points'!$A$2:$U$32,19,FALSE)</f>
        <v>70</v>
      </c>
      <c r="G16">
        <f>VLOOKUP(B16,'Contestant Points'!$A$2:$T$32,20,FALSE)</f>
        <v>55</v>
      </c>
      <c r="H16">
        <f t="shared" si="0"/>
        <v>160</v>
      </c>
      <c r="I16" t="str">
        <f>VLOOKUP(B16,'Contestant Points'!$A$2:$J$32,10,FALSE)</f>
        <v>0% of people have chosen this contestant</v>
      </c>
      <c r="J16">
        <f>VLOOKUP(B16,'Contestant Points'!$A$2:$D$32,4,FALSE)</f>
        <v>27</v>
      </c>
      <c r="K16" t="str">
        <f>VLOOKUP(B16,'Contestant Points'!$A$2:$E$32,5,FALSE)</f>
        <v>Real Estate Agent</v>
      </c>
      <c r="L16" t="str">
        <f>VLOOKUP(B16,'Contestant Points'!$A$2:$F$32,6,FALSE)</f>
        <v>6'2"</v>
      </c>
      <c r="M16" t="str">
        <f>VLOOKUP(B16,'Contestant Points'!$A$2:$G$32,7,FALSE)</f>
        <v>Caucasian</v>
      </c>
    </row>
    <row r="17" spans="1:13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Points'!$A$2:$U$32,19,FALSE)</f>
        <v>65</v>
      </c>
      <c r="G17">
        <f>VLOOKUP(B17,'Contestant Points'!$A$2:$T$32,20,FALSE)</f>
        <v>60</v>
      </c>
      <c r="H17">
        <f t="shared" si="0"/>
        <v>185</v>
      </c>
      <c r="I17" t="str">
        <f>VLOOKUP(B17,'Contestant Points'!$A$2:$J$32,10,FALSE)</f>
        <v>11% of people have chosen this contestant</v>
      </c>
      <c r="J17">
        <f>VLOOKUP(B17,'Contestant Points'!$A$2:$D$32,4,FALSE)</f>
        <v>37</v>
      </c>
      <c r="K17" t="str">
        <f>VLOOKUP(B17,'Contestant Points'!$A$2:$E$32,5,FALSE)</f>
        <v>Chiropractor</v>
      </c>
      <c r="L17" t="str">
        <f>VLOOKUP(B17,'Contestant Points'!$A$2:$F$32,6,FALSE)</f>
        <v>6'2"</v>
      </c>
      <c r="M17" t="str">
        <f>VLOOKUP(B17,'Contestant Points'!$A$2:$G$32,7,FALSE)</f>
        <v>Caucasian</v>
      </c>
    </row>
    <row r="18" spans="1:13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Points'!$A$2:$U$32,19,FALSE)</f>
        <v>0</v>
      </c>
      <c r="G18">
        <f>VLOOKUP(B18,'Contestant Points'!$A$2:$T$32,20,FALSE)</f>
        <v>0</v>
      </c>
      <c r="H18">
        <f t="shared" si="0"/>
        <v>0</v>
      </c>
      <c r="I18" t="str">
        <f>VLOOKUP(B18,'Contestant Points'!$A$2:$J$32,10,FALSE)</f>
        <v>2% of people have chosen this contestant</v>
      </c>
      <c r="J18">
        <f>VLOOKUP(B18,'Contestant Points'!$A$2:$D$32,4,FALSE)</f>
        <v>35</v>
      </c>
      <c r="K18" t="str">
        <f>VLOOKUP(B18,'Contestant Points'!$A$2:$E$32,5,FALSE)</f>
        <v>ER Physician</v>
      </c>
      <c r="L18" t="str">
        <f>VLOOKUP(B18,'Contestant Points'!$A$2:$F$32,6,FALSE)</f>
        <v>5'10"</v>
      </c>
      <c r="M18" t="str">
        <f>VLOOKUP(B18,'Contestant Points'!$A$2:$G$32,7,FALSE)</f>
        <v>Caucasian</v>
      </c>
    </row>
    <row r="19" spans="1:13" x14ac:dyDescent="0.3">
      <c r="A19" t="s">
        <v>38</v>
      </c>
      <c r="B19" t="s">
        <v>18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Points'!$A$2:$U$32,19,FALSE)</f>
        <v>40</v>
      </c>
      <c r="G19">
        <f>VLOOKUP(B19,'Contestant Points'!$A$2:$T$32,20,FALSE)</f>
        <v>45</v>
      </c>
      <c r="H19">
        <f t="shared" si="0"/>
        <v>120</v>
      </c>
      <c r="I19" t="str">
        <f>VLOOKUP(B19,'Contestant Points'!$A$2:$J$32,10,FALSE)</f>
        <v>2% of people have chosen this contestant</v>
      </c>
      <c r="J19">
        <f>VLOOKUP(B19,'Contestant Points'!$A$2:$D$32,4,FALSE)</f>
        <v>32</v>
      </c>
      <c r="K19" t="str">
        <f>VLOOKUP(B19,'Contestant Points'!$A$2:$E$32,5,FALSE)</f>
        <v>Construction Sales Rep</v>
      </c>
      <c r="L19" t="str">
        <f>VLOOKUP(B19,'Contestant Points'!$A$2:$F$32,6,FALSE)</f>
        <v>6'3"</v>
      </c>
      <c r="M19" t="str">
        <f>VLOOKUP(B19,'Contestant Points'!$A$2:$G$32,7,FALSE)</f>
        <v>Caucasian</v>
      </c>
    </row>
    <row r="20" spans="1:13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Points'!$A$2:$U$32,19,FALSE)</f>
        <v>0</v>
      </c>
      <c r="G20">
        <f>VLOOKUP(B20,'Contestant Points'!$A$2:$T$32,20,FALSE)</f>
        <v>0</v>
      </c>
      <c r="H20">
        <f t="shared" si="0"/>
        <v>5</v>
      </c>
      <c r="I20" t="str">
        <f>VLOOKUP(B20,'Contestant Points'!$A$2:$J$32,10,FALSE)</f>
        <v>0% of people have chosen this contestant</v>
      </c>
      <c r="J20">
        <f>VLOOKUP(B20,'Contestant Points'!$A$2:$D$32,4,FALSE)</f>
        <v>30</v>
      </c>
      <c r="K20" t="str">
        <f>VLOOKUP(B20,'Contestant Points'!$A$2:$E$32,5,FALSE)</f>
        <v>Law Student</v>
      </c>
      <c r="L20" t="str">
        <f>VLOOKUP(B20,'Contestant Points'!$A$2:$F$32,6,FALSE)</f>
        <v>6'2"</v>
      </c>
      <c r="M20" t="str">
        <f>VLOOKUP(B20,'Contestant Points'!$A$2:$G$32,7,FALSE)</f>
        <v>Caucasian</v>
      </c>
    </row>
    <row r="21" spans="1:13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Points'!$A$2:$U$32,19,FALSE)</f>
        <v>0</v>
      </c>
      <c r="G21">
        <f>VLOOKUP(B21,'Contestant Points'!$A$2:$T$32,20,FALSE)</f>
        <v>0</v>
      </c>
      <c r="H21">
        <f t="shared" si="0"/>
        <v>0</v>
      </c>
      <c r="I21" t="str">
        <f>VLOOKUP(B21,'Contestant Points'!$A$2:$J$32,10,FALSE)</f>
        <v>4% of people have chosen this contestant</v>
      </c>
      <c r="J21">
        <f>VLOOKUP(B21,'Contestant Points'!$A$2:$D$32,4,FALSE)</f>
        <v>29</v>
      </c>
      <c r="K21" t="str">
        <f>VLOOKUP(B21,'Contestant Points'!$A$2:$E$32,5,FALSE)</f>
        <v>Marine Veteran</v>
      </c>
      <c r="L21" t="str">
        <f>VLOOKUP(B21,'Contestant Points'!$A$2:$F$32,6,FALSE)</f>
        <v>6'</v>
      </c>
      <c r="M21" t="str">
        <f>VLOOKUP(B21,'Contestant Points'!$A$2:$G$32,7,FALSE)</f>
        <v>Asian</v>
      </c>
    </row>
    <row r="22" spans="1:13" x14ac:dyDescent="0.3">
      <c r="A22" t="s">
        <v>39</v>
      </c>
      <c r="B22" t="s">
        <v>8</v>
      </c>
      <c r="C22" t="str">
        <f>VLOOKUP(B22,'Contestant Points'!$A$2:$B$32,2,FALSE)</f>
        <v>Still In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Points'!$A$2:$U$32,19,FALSE)</f>
        <v>110</v>
      </c>
      <c r="G22">
        <f>VLOOKUP(B22,'Contestant Points'!$A$2:$T$32,20,FALSE)</f>
        <v>20</v>
      </c>
      <c r="H22">
        <f t="shared" si="0"/>
        <v>155</v>
      </c>
      <c r="I22" t="str">
        <f>VLOOKUP(B22,'Contestant Points'!$A$2:$J$32,10,FALSE)</f>
        <v>7% of people have chosen this contestant</v>
      </c>
      <c r="J22">
        <f>VLOOKUP(B22,'Contestant Points'!$A$2:$D$32,4,FALSE)</f>
        <v>26</v>
      </c>
      <c r="K22" t="str">
        <f>VLOOKUP(B22,'Contestant Points'!$A$2:$E$32,5,FALSE)</f>
        <v>Education Software Manager</v>
      </c>
      <c r="L22" t="str">
        <f>VLOOKUP(B22,'Contestant Points'!$A$2:$F$32,6,FALSE)</f>
        <v>6'3"</v>
      </c>
      <c r="M22" t="str">
        <f>VLOOKUP(B22,'Contestant Points'!$A$2:$G$32,7,FALSE)</f>
        <v>African American</v>
      </c>
    </row>
    <row r="23" spans="1:13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Points'!$A$2:$U$32,19,FALSE)</f>
        <v>0</v>
      </c>
      <c r="G23">
        <f>VLOOKUP(B23,'Contestant Points'!$A$2:$T$32,20,FALSE)</f>
        <v>0</v>
      </c>
      <c r="H23">
        <f t="shared" si="0"/>
        <v>120</v>
      </c>
      <c r="I23" t="str">
        <f>VLOOKUP(B23,'Contestant Points'!$A$2:$J$32,10,FALSE)</f>
        <v>11% of people have chosen this contestant</v>
      </c>
      <c r="J23">
        <f>VLOOKUP(B23,'Contestant Points'!$A$2:$D$32,4,FALSE)</f>
        <v>30</v>
      </c>
      <c r="K23" t="str">
        <f>VLOOKUP(B23,'Contestant Points'!$A$2:$E$32,5,FALSE)</f>
        <v>Executive Recruiter</v>
      </c>
      <c r="L23" t="str">
        <f>VLOOKUP(B23,'Contestant Points'!$A$2:$F$32,6,FALSE)</f>
        <v>6'4"</v>
      </c>
      <c r="M23" t="str">
        <f>VLOOKUP(B23,'Contestant Points'!$A$2:$G$32,7,FALSE)</f>
        <v>African American</v>
      </c>
    </row>
    <row r="24" spans="1:13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Points'!$A$2:$U$32,19,FALSE)</f>
        <v>65</v>
      </c>
      <c r="G24">
        <f>VLOOKUP(B24,'Contestant Points'!$A$2:$T$32,20,FALSE)</f>
        <v>0</v>
      </c>
      <c r="H24">
        <f t="shared" si="0"/>
        <v>100</v>
      </c>
      <c r="I24" t="str">
        <f>VLOOKUP(B24,'Contestant Points'!$A$2:$J$32,10,FALSE)</f>
        <v>0% of people have chosen this contestant</v>
      </c>
      <c r="J24">
        <f>VLOOKUP(B24,'Contestant Points'!$A$2:$D$32,4,FALSE)</f>
        <v>27</v>
      </c>
      <c r="K24" t="str">
        <f>VLOOKUP(B24,'Contestant Points'!$A$2:$E$32,5,FALSE)</f>
        <v>Executive Assistant</v>
      </c>
      <c r="L24" t="str">
        <f>VLOOKUP(B24,'Contestant Points'!$A$2:$F$32,6,FALSE)</f>
        <v>6'</v>
      </c>
      <c r="M24" t="str">
        <f>VLOOKUP(B24,'Contestant Points'!$A$2:$G$32,7,FALSE)</f>
        <v>African American</v>
      </c>
    </row>
    <row r="25" spans="1:13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Points'!$A$2:$U$32,19,FALSE)</f>
        <v>0</v>
      </c>
      <c r="G25">
        <f>VLOOKUP(B25,'Contestant Points'!$A$2:$T$32,20,FALSE)</f>
        <v>0</v>
      </c>
      <c r="H25">
        <f t="shared" si="0"/>
        <v>0</v>
      </c>
      <c r="I25" t="str">
        <f>VLOOKUP(B25,'Contestant Points'!$A$2:$J$32,10,FALSE)</f>
        <v>2% of people have chosen this contestant</v>
      </c>
      <c r="J25">
        <f>VLOOKUP(B25,'Contestant Points'!$A$2:$D$32,4,FALSE)</f>
        <v>35</v>
      </c>
      <c r="K25" t="str">
        <f>VLOOKUP(B25,'Contestant Points'!$A$2:$E$32,5,FALSE)</f>
        <v>ER Physician</v>
      </c>
      <c r="L25" t="str">
        <f>VLOOKUP(B25,'Contestant Points'!$A$2:$F$32,6,FALSE)</f>
        <v>5'10"</v>
      </c>
      <c r="M25" t="str">
        <f>VLOOKUP(B25,'Contestant Points'!$A$2:$G$32,7,FALSE)</f>
        <v>Caucasian</v>
      </c>
    </row>
    <row r="26" spans="1:13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Points'!$A$2:$U$32,19,FALSE)</f>
        <v>0</v>
      </c>
      <c r="G26">
        <f>VLOOKUP(B26,'Contestant Points'!$A$2:$T$32,20,FALSE)</f>
        <v>0</v>
      </c>
      <c r="H26">
        <f t="shared" si="0"/>
        <v>5</v>
      </c>
      <c r="I26" t="str">
        <f>VLOOKUP(B26,'Contestant Points'!$A$2:$J$32,10,FALSE)</f>
        <v>0% of people have chosen this contestant</v>
      </c>
      <c r="J26">
        <f>VLOOKUP(B26,'Contestant Points'!$A$2:$D$32,4,FALSE)</f>
        <v>30</v>
      </c>
      <c r="K26" t="str">
        <f>VLOOKUP(B26,'Contestant Points'!$A$2:$E$32,5,FALSE)</f>
        <v>Law Student</v>
      </c>
      <c r="L26" t="str">
        <f>VLOOKUP(B26,'Contestant Points'!$A$2:$F$32,6,FALSE)</f>
        <v>6'2"</v>
      </c>
      <c r="M26" t="str">
        <f>VLOOKUP(B26,'Contestant Points'!$A$2:$G$32,7,FALSE)</f>
        <v>Caucasian</v>
      </c>
    </row>
    <row r="27" spans="1:13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Points'!$A$2:$U$32,19,FALSE)</f>
        <v>0</v>
      </c>
      <c r="G27">
        <f>VLOOKUP(B27,'Contestant Points'!$A$2:$T$32,20,FALSE)</f>
        <v>0</v>
      </c>
      <c r="H27">
        <f t="shared" si="0"/>
        <v>0</v>
      </c>
      <c r="I27" t="str">
        <f>VLOOKUP(B27,'Contestant Points'!$A$2:$J$32,10,FALSE)</f>
        <v>4% of people have chosen this contestant</v>
      </c>
      <c r="J27">
        <f>VLOOKUP(B27,'Contestant Points'!$A$2:$D$32,4,FALSE)</f>
        <v>29</v>
      </c>
      <c r="K27" t="str">
        <f>VLOOKUP(B27,'Contestant Points'!$A$2:$E$32,5,FALSE)</f>
        <v>Marine Veteran</v>
      </c>
      <c r="L27" t="str">
        <f>VLOOKUP(B27,'Contestant Points'!$A$2:$F$32,6,FALSE)</f>
        <v>6'</v>
      </c>
      <c r="M27" t="str">
        <f>VLOOKUP(B27,'Contestant Points'!$A$2:$G$32,7,FALSE)</f>
        <v>Asian</v>
      </c>
    </row>
    <row r="28" spans="1:13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Points'!$A$2:$U$32,19,FALSE)</f>
        <v>65</v>
      </c>
      <c r="G28">
        <f>VLOOKUP(B28,'Contestant Points'!$A$2:$T$32,20,FALSE)</f>
        <v>60</v>
      </c>
      <c r="H28">
        <f t="shared" si="0"/>
        <v>185</v>
      </c>
      <c r="I28" t="str">
        <f>VLOOKUP(B28,'Contestant Points'!$A$2:$J$32,10,FALSE)</f>
        <v>11% of people have chosen this contestant</v>
      </c>
      <c r="J28">
        <f>VLOOKUP(B28,'Contestant Points'!$A$2:$D$32,4,FALSE)</f>
        <v>37</v>
      </c>
      <c r="K28" t="str">
        <f>VLOOKUP(B28,'Contestant Points'!$A$2:$E$32,5,FALSE)</f>
        <v>Chiropractor</v>
      </c>
      <c r="L28" t="str">
        <f>VLOOKUP(B28,'Contestant Points'!$A$2:$F$32,6,FALSE)</f>
        <v>6'2"</v>
      </c>
      <c r="M28" t="str">
        <f>VLOOKUP(B28,'Contestant Points'!$A$2:$G$32,7,FALSE)</f>
        <v>Caucasian</v>
      </c>
    </row>
    <row r="29" spans="1:13" x14ac:dyDescent="0.3">
      <c r="A29" t="s">
        <v>41</v>
      </c>
      <c r="B29" t="s">
        <v>42</v>
      </c>
      <c r="C29" t="str">
        <f>VLOOKUP(B29,'Contestant Points'!$A$2:$B$32,2,FALSE)</f>
        <v>Eliminated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Points'!$A$2:$U$32,19,FALSE)</f>
        <v>75</v>
      </c>
      <c r="G29">
        <f>VLOOKUP(B29,'Contestant Points'!$A$2:$T$32,20,FALSE)</f>
        <v>0</v>
      </c>
      <c r="H29">
        <f t="shared" si="0"/>
        <v>105</v>
      </c>
      <c r="I29" t="str">
        <f>VLOOKUP(B29,'Contestant Points'!$A$2:$J$32,10,FALSE)</f>
        <v>0% of people have chosen this contestant</v>
      </c>
      <c r="J29">
        <f>VLOOKUP(B29,'Contestant Points'!$A$2:$D$32,4,FALSE)</f>
        <v>30</v>
      </c>
      <c r="K29" t="str">
        <f>VLOOKUP(B29,'Contestant Points'!$A$2:$E$32,5,FALSE)</f>
        <v>Firefighter</v>
      </c>
      <c r="L29" t="str">
        <f>VLOOKUP(B29,'Contestant Points'!$A$2:$F$32,6,FALSE)</f>
        <v>6'2"</v>
      </c>
      <c r="M29" t="str">
        <f>VLOOKUP(B29,'Contestant Points'!$A$2:$G$32,7,FALSE)</f>
        <v>Caucasian</v>
      </c>
    </row>
    <row r="30" spans="1:13" x14ac:dyDescent="0.3">
      <c r="A30" t="s">
        <v>41</v>
      </c>
      <c r="B30" t="s">
        <v>3</v>
      </c>
      <c r="C30" t="str">
        <f>VLOOKUP(B30,'Contestant Points'!$A$2:$B$32,2,FALSE)</f>
        <v>Still In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Points'!$A$2:$U$32,19,FALSE)</f>
        <v>70</v>
      </c>
      <c r="G30">
        <f>VLOOKUP(B30,'Contestant Points'!$A$2:$T$32,20,FALSE)</f>
        <v>25</v>
      </c>
      <c r="H30">
        <f t="shared" si="0"/>
        <v>145</v>
      </c>
      <c r="I30" t="str">
        <f>VLOOKUP(B30,'Contestant Points'!$A$2:$J$32,10,FALSE)</f>
        <v>2% of people have chosen this contestant</v>
      </c>
      <c r="J30">
        <f>VLOOKUP(B30,'Contestant Points'!$A$2:$D$32,4,FALSE)</f>
        <v>32</v>
      </c>
      <c r="K30" t="str">
        <f>VLOOKUP(B30,'Contestant Points'!$A$2:$E$32,5,FALSE)</f>
        <v>Attorney</v>
      </c>
      <c r="L30" t="str">
        <f>VLOOKUP(B30,'Contestant Points'!$A$2:$F$32,6,FALSE)</f>
        <v>5'11"</v>
      </c>
      <c r="M30" t="str">
        <f>VLOOKUP(B30,'Contestant Points'!$A$2:$G$32,7,FALSE)</f>
        <v>Caucasian</v>
      </c>
    </row>
    <row r="31" spans="1:13" x14ac:dyDescent="0.3">
      <c r="A31" t="s">
        <v>41</v>
      </c>
      <c r="B31" t="s">
        <v>9</v>
      </c>
      <c r="C31" t="str">
        <f>VLOOKUP(B31,'Contestant Points'!$A$2:$B$32,2,FALSE)</f>
        <v>Still In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Points'!$A$2:$U$32,19,FALSE)</f>
        <v>65</v>
      </c>
      <c r="G31">
        <f>VLOOKUP(B31,'Contestant Points'!$A$2:$T$32,20,FALSE)</f>
        <v>50</v>
      </c>
      <c r="H31">
        <f t="shared" si="0"/>
        <v>150</v>
      </c>
      <c r="I31" t="str">
        <f>VLOOKUP(B31,'Contestant Points'!$A$2:$J$32,10,FALSE)</f>
        <v>4% of people have chosen this contestant</v>
      </c>
      <c r="J31">
        <f>VLOOKUP(B31,'Contestant Points'!$A$2:$D$32,4,FALSE)</f>
        <v>28</v>
      </c>
      <c r="K31" t="str">
        <f>VLOOKUP(B31,'Contestant Points'!$A$2:$E$32,5,FALSE)</f>
        <v>Sales Manager</v>
      </c>
      <c r="L31" t="str">
        <f>VLOOKUP(B31,'Contestant Points'!$A$2:$F$32,6,FALSE)</f>
        <v>6'3"</v>
      </c>
      <c r="M31" t="str">
        <f>VLOOKUP(B31,'Contestant Points'!$A$2:$G$32,7,FALSE)</f>
        <v>African American</v>
      </c>
    </row>
    <row r="32" spans="1:13" x14ac:dyDescent="0.3">
      <c r="A32" t="s">
        <v>43</v>
      </c>
      <c r="B32" t="s">
        <v>29</v>
      </c>
      <c r="C32" t="str">
        <f>VLOOKUP(B32,'Contestant Points'!$A$2:$B$32,2,FALSE)</f>
        <v>Still In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Points'!$A$2:$U$32,19,FALSE)</f>
        <v>15</v>
      </c>
      <c r="G32">
        <f>VLOOKUP(B32,'Contestant Points'!$A$2:$T$32,20,FALSE)</f>
        <v>50</v>
      </c>
      <c r="H32">
        <f t="shared" si="0"/>
        <v>155</v>
      </c>
      <c r="I32" t="str">
        <f>VLOOKUP(B32,'Contestant Points'!$A$2:$J$32,10,FALSE)</f>
        <v>2% of people have chosen this contestant</v>
      </c>
      <c r="J32">
        <f>VLOOKUP(B32,'Contestant Points'!$A$2:$D$32,4,FALSE)</f>
        <v>28</v>
      </c>
      <c r="K32" t="str">
        <f>VLOOKUP(B32,'Contestant Points'!$A$2:$E$32,5,FALSE)</f>
        <v>Prosecuting Attorney</v>
      </c>
      <c r="L32" t="str">
        <f>VLOOKUP(B32,'Contestant Points'!$A$2:$F$32,6,FALSE)</f>
        <v>6'3"</v>
      </c>
      <c r="M32" t="str">
        <f>VLOOKUP(B32,'Contestant Points'!$A$2:$G$32,7,FALSE)</f>
        <v>African American</v>
      </c>
    </row>
    <row r="33" spans="1:13" x14ac:dyDescent="0.3">
      <c r="A33" t="s">
        <v>43</v>
      </c>
      <c r="B33" t="s">
        <v>18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Points'!$A$2:$U$32,19,FALSE)</f>
        <v>40</v>
      </c>
      <c r="G33">
        <f>VLOOKUP(B33,'Contestant Points'!$A$2:$T$32,20,FALSE)</f>
        <v>45</v>
      </c>
      <c r="H33">
        <f t="shared" si="0"/>
        <v>120</v>
      </c>
      <c r="I33" t="str">
        <f>VLOOKUP(B33,'Contestant Points'!$A$2:$J$32,10,FALSE)</f>
        <v>2% of people have chosen this contestant</v>
      </c>
      <c r="J33">
        <f>VLOOKUP(B33,'Contestant Points'!$A$2:$D$32,4,FALSE)</f>
        <v>32</v>
      </c>
      <c r="K33" t="str">
        <f>VLOOKUP(B33,'Contestant Points'!$A$2:$E$32,5,FALSE)</f>
        <v>Construction Sales Rep</v>
      </c>
      <c r="L33" t="str">
        <f>VLOOKUP(B33,'Contestant Points'!$A$2:$F$32,6,FALSE)</f>
        <v>6'3"</v>
      </c>
      <c r="M33" t="str">
        <f>VLOOKUP(B33,'Contestant Points'!$A$2:$G$32,7,FALSE)</f>
        <v>Caucasian</v>
      </c>
    </row>
    <row r="34" spans="1:13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Points'!$A$2:$U$32,19,FALSE)</f>
        <v>0</v>
      </c>
      <c r="G34">
        <f>VLOOKUP(B34,'Contestant Points'!$A$2:$T$32,20,FALSE)</f>
        <v>0</v>
      </c>
      <c r="H34">
        <f t="shared" si="0"/>
        <v>0</v>
      </c>
      <c r="I34" t="str">
        <f>VLOOKUP(B34,'Contestant Points'!$A$2:$J$32,10,FALSE)</f>
        <v>4% of people have chosen this contestant</v>
      </c>
      <c r="J34">
        <f>VLOOKUP(B34,'Contestant Points'!$A$2:$D$32,4,FALSE)</f>
        <v>29</v>
      </c>
      <c r="K34" t="str">
        <f>VLOOKUP(B34,'Contestant Points'!$A$2:$E$32,5,FALSE)</f>
        <v>Marine Veteran</v>
      </c>
      <c r="L34" t="str">
        <f>VLOOKUP(B34,'Contestant Points'!$A$2:$F$32,6,FALSE)</f>
        <v>6'</v>
      </c>
      <c r="M34" t="str">
        <f>VLOOKUP(B34,'Contestant Points'!$A$2:$G$32,7,FALSE)</f>
        <v>Asian</v>
      </c>
    </row>
    <row r="35" spans="1:13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Points'!$A$2:$U$32,19,FALSE)</f>
        <v>0</v>
      </c>
      <c r="G35">
        <f>VLOOKUP(B35,'Contestant Points'!$A$2:$T$32,20,FALSE)</f>
        <v>0</v>
      </c>
      <c r="H35">
        <f t="shared" si="0"/>
        <v>120</v>
      </c>
      <c r="I35" t="str">
        <f>VLOOKUP(B35,'Contestant Points'!$A$2:$J$32,10,FALSE)</f>
        <v>11% of people have chosen this contestant</v>
      </c>
      <c r="J35">
        <f>VLOOKUP(B35,'Contestant Points'!$A$2:$D$32,4,FALSE)</f>
        <v>30</v>
      </c>
      <c r="K35" t="str">
        <f>VLOOKUP(B35,'Contestant Points'!$A$2:$E$32,5,FALSE)</f>
        <v>Executive Recruiter</v>
      </c>
      <c r="L35" t="str">
        <f>VLOOKUP(B35,'Contestant Points'!$A$2:$F$32,6,FALSE)</f>
        <v>6'4"</v>
      </c>
      <c r="M35" t="str">
        <f>VLOOKUP(B35,'Contestant Points'!$A$2:$G$32,7,FALSE)</f>
        <v>African American</v>
      </c>
    </row>
    <row r="36" spans="1:13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Points'!$A$2:$U$32,19,FALSE)</f>
        <v>0</v>
      </c>
      <c r="G36">
        <f>VLOOKUP(B36,'Contestant Points'!$A$2:$T$32,20,FALSE)</f>
        <v>0</v>
      </c>
      <c r="H36">
        <f t="shared" si="0"/>
        <v>0</v>
      </c>
      <c r="I36" t="str">
        <f>VLOOKUP(B36,'Contestant Points'!$A$2:$J$32,10,FALSE)</f>
        <v>2% of people have chosen this contestant</v>
      </c>
      <c r="J36">
        <f>VLOOKUP(B36,'Contestant Points'!$A$2:$D$32,4,FALSE)</f>
        <v>35</v>
      </c>
      <c r="K36" t="str">
        <f>VLOOKUP(B36,'Contestant Points'!$A$2:$E$32,5,FALSE)</f>
        <v>ER Physician</v>
      </c>
      <c r="L36" t="str">
        <f>VLOOKUP(B36,'Contestant Points'!$A$2:$F$32,6,FALSE)</f>
        <v>5'10"</v>
      </c>
      <c r="M36" t="str">
        <f>VLOOKUP(B36,'Contestant Points'!$A$2:$G$32,7,FALSE)</f>
        <v>Caucasian</v>
      </c>
    </row>
    <row r="37" spans="1:13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Points'!$A$2:$U$32,19,FALSE)</f>
        <v>0</v>
      </c>
      <c r="G37">
        <f>VLOOKUP(B37,'Contestant Points'!$A$2:$T$32,20,FALSE)</f>
        <v>0</v>
      </c>
      <c r="H37">
        <f t="shared" si="0"/>
        <v>5</v>
      </c>
      <c r="I37" t="str">
        <f>VLOOKUP(B37,'Contestant Points'!$A$2:$J$32,10,FALSE)</f>
        <v>4% of people have chosen this contestant</v>
      </c>
      <c r="J37">
        <f>VLOOKUP(B37,'Contestant Points'!$A$2:$D$32,4,FALSE)</f>
        <v>26</v>
      </c>
      <c r="K37" t="str">
        <f>VLOOKUP(B37,'Contestant Points'!$A$2:$E$32,5,FALSE)</f>
        <v>Former Professional Basketball Player</v>
      </c>
      <c r="L37" t="str">
        <f>VLOOKUP(B37,'Contestant Points'!$A$2:$F$32,6,FALSE)</f>
        <v>6'</v>
      </c>
      <c r="M37" t="str">
        <f>VLOOKUP(B37,'Contestant Points'!$A$2:$G$32,7,FALSE)</f>
        <v>African American</v>
      </c>
    </row>
    <row r="38" spans="1:13" x14ac:dyDescent="0.3">
      <c r="A38" t="s">
        <v>44</v>
      </c>
      <c r="B38" t="s">
        <v>2</v>
      </c>
      <c r="C38" t="str">
        <f>VLOOKUP(B38,'Contestant Points'!$A$2:$B$32,2,FALSE)</f>
        <v>Eliminated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Points'!$A$2:$U$32,19,FALSE)</f>
        <v>45</v>
      </c>
      <c r="G38">
        <f>VLOOKUP(B38,'Contestant Points'!$A$2:$T$32,20,FALSE)</f>
        <v>0</v>
      </c>
      <c r="H38">
        <f t="shared" si="0"/>
        <v>85</v>
      </c>
      <c r="I38" t="str">
        <f>VLOOKUP(B38,'Contestant Points'!$A$2:$J$32,10,FALSE)</f>
        <v>13% of people have chosen this contestant</v>
      </c>
      <c r="J38">
        <f>VLOOKUP(B38,'Contestant Points'!$A$2:$D$32,4,FALSE)</f>
        <v>31</v>
      </c>
      <c r="K38" t="str">
        <f>VLOOKUP(B38,'Contestant Points'!$A$2:$E$32,5,FALSE)</f>
        <v>Senior Inventory Analyst</v>
      </c>
      <c r="L38" t="str">
        <f>VLOOKUP(B38,'Contestant Points'!$A$2:$F$32,6,FALSE)</f>
        <v>5'11"</v>
      </c>
      <c r="M38" t="str">
        <f>VLOOKUP(B38,'Contestant Points'!$A$2:$G$32,7,FALSE)</f>
        <v>African American</v>
      </c>
    </row>
    <row r="39" spans="1:13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Points'!$A$2:$U$32,19,FALSE)</f>
        <v>40</v>
      </c>
      <c r="G39">
        <f>VLOOKUP(B39,'Contestant Points'!$A$2:$T$32,20,FALSE)</f>
        <v>65</v>
      </c>
      <c r="H39">
        <f t="shared" si="0"/>
        <v>210</v>
      </c>
      <c r="I39" t="str">
        <f>VLOOKUP(B39,'Contestant Points'!$A$2:$J$32,10,FALSE)</f>
        <v>9% of people have chosen this contestant</v>
      </c>
      <c r="J39">
        <f>VLOOKUP(B39,'Contestant Points'!$A$2:$D$32,4,FALSE)</f>
        <v>31</v>
      </c>
      <c r="K39" t="str">
        <f>VLOOKUP(B39,'Contestant Points'!$A$2:$E$32,5,FALSE)</f>
        <v>Business Owner</v>
      </c>
      <c r="L39" t="str">
        <f>VLOOKUP(B39,'Contestant Points'!$A$2:$F$32,6,FALSE)</f>
        <v>6'3"</v>
      </c>
      <c r="M39" t="str">
        <f>VLOOKUP(B39,'Contestant Points'!$A$2:$G$32,7,FALSE)</f>
        <v>Caucasian</v>
      </c>
    </row>
    <row r="40" spans="1:13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Points'!$A$2:$U$32,19,FALSE)</f>
        <v>65</v>
      </c>
      <c r="G40">
        <f>VLOOKUP(B40,'Contestant Points'!$A$2:$T$32,20,FALSE)</f>
        <v>60</v>
      </c>
      <c r="H40">
        <f t="shared" si="0"/>
        <v>185</v>
      </c>
      <c r="I40" t="str">
        <f>VLOOKUP(B40,'Contestant Points'!$A$2:$J$32,10,FALSE)</f>
        <v>11% of people have chosen this contestant</v>
      </c>
      <c r="J40">
        <f>VLOOKUP(B40,'Contestant Points'!$A$2:$D$32,4,FALSE)</f>
        <v>37</v>
      </c>
      <c r="K40" t="str">
        <f>VLOOKUP(B40,'Contestant Points'!$A$2:$E$32,5,FALSE)</f>
        <v>Chiropractor</v>
      </c>
      <c r="L40" t="str">
        <f>VLOOKUP(B40,'Contestant Points'!$A$2:$F$32,6,FALSE)</f>
        <v>6'2"</v>
      </c>
      <c r="M40" t="str">
        <f>VLOOKUP(B40,'Contestant Points'!$A$2:$G$32,7,FALSE)</f>
        <v>Caucasian</v>
      </c>
    </row>
    <row r="41" spans="1:13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Points'!$A$2:$U$32,19,FALSE)</f>
        <v>0</v>
      </c>
      <c r="G41">
        <f>VLOOKUP(B41,'Contestant Points'!$A$2:$T$32,20,FALSE)</f>
        <v>0</v>
      </c>
      <c r="H41">
        <f t="shared" si="0"/>
        <v>120</v>
      </c>
      <c r="I41" t="str">
        <f>VLOOKUP(B41,'Contestant Points'!$A$2:$J$32,10,FALSE)</f>
        <v>11% of people have chosen this contestant</v>
      </c>
      <c r="J41">
        <f>VLOOKUP(B41,'Contestant Points'!$A$2:$D$32,4,FALSE)</f>
        <v>30</v>
      </c>
      <c r="K41" t="str">
        <f>VLOOKUP(B41,'Contestant Points'!$A$2:$E$32,5,FALSE)</f>
        <v>Executive Recruiter</v>
      </c>
      <c r="L41" t="str">
        <f>VLOOKUP(B41,'Contestant Points'!$A$2:$F$32,6,FALSE)</f>
        <v>6'4"</v>
      </c>
      <c r="M41" t="str">
        <f>VLOOKUP(B41,'Contestant Points'!$A$2:$G$32,7,FALSE)</f>
        <v>African American</v>
      </c>
    </row>
    <row r="42" spans="1:13" x14ac:dyDescent="0.3">
      <c r="A42" t="s">
        <v>30</v>
      </c>
      <c r="B42" t="s">
        <v>3</v>
      </c>
      <c r="C42" t="str">
        <f>VLOOKUP(B42,'Contestant Points'!$A$2:$B$32,2,FALSE)</f>
        <v>Still In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Points'!$A$2:$U$32,19,FALSE)</f>
        <v>70</v>
      </c>
      <c r="G42">
        <f>VLOOKUP(B42,'Contestant Points'!$A$2:$T$32,20,FALSE)</f>
        <v>25</v>
      </c>
      <c r="H42">
        <f t="shared" si="0"/>
        <v>145</v>
      </c>
      <c r="I42" t="str">
        <f>VLOOKUP(B42,'Contestant Points'!$A$2:$J$32,10,FALSE)</f>
        <v>2% of people have chosen this contestant</v>
      </c>
      <c r="J42">
        <f>VLOOKUP(B42,'Contestant Points'!$A$2:$D$32,4,FALSE)</f>
        <v>32</v>
      </c>
      <c r="K42" t="str">
        <f>VLOOKUP(B42,'Contestant Points'!$A$2:$E$32,5,FALSE)</f>
        <v>Attorney</v>
      </c>
      <c r="L42" t="str">
        <f>VLOOKUP(B42,'Contestant Points'!$A$2:$F$32,6,FALSE)</f>
        <v>5'11"</v>
      </c>
      <c r="M42" t="str">
        <f>VLOOKUP(B42,'Contestant Points'!$A$2:$G$32,7,FALSE)</f>
        <v>Caucasian</v>
      </c>
    </row>
    <row r="43" spans="1:13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Points'!$A$2:$U$32,19,FALSE)</f>
        <v>0</v>
      </c>
      <c r="G43">
        <f>VLOOKUP(B43,'Contestant Points'!$A$2:$T$32,20,FALSE)</f>
        <v>0</v>
      </c>
      <c r="H43">
        <f t="shared" si="0"/>
        <v>120</v>
      </c>
      <c r="I43" t="str">
        <f>VLOOKUP(B43,'Contestant Points'!$A$2:$J$32,10,FALSE)</f>
        <v>11% of people have chosen this contestant</v>
      </c>
      <c r="J43">
        <f>VLOOKUP(B43,'Contestant Points'!$A$2:$D$32,4,FALSE)</f>
        <v>30</v>
      </c>
      <c r="K43" t="str">
        <f>VLOOKUP(B43,'Contestant Points'!$A$2:$E$32,5,FALSE)</f>
        <v>Executive Recruiter</v>
      </c>
      <c r="L43" t="str">
        <f>VLOOKUP(B43,'Contestant Points'!$A$2:$F$32,6,FALSE)</f>
        <v>6'4"</v>
      </c>
      <c r="M43" t="str">
        <f>VLOOKUP(B43,'Contestant Points'!$A$2:$G$32,7,FALSE)</f>
        <v>African American</v>
      </c>
    </row>
    <row r="44" spans="1:13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Points'!$A$2:$U$32,19,FALSE)</f>
        <v>0</v>
      </c>
      <c r="G44">
        <f>VLOOKUP(B44,'Contestant Points'!$A$2:$T$32,20,FALSE)</f>
        <v>0</v>
      </c>
      <c r="H44">
        <f t="shared" si="0"/>
        <v>0</v>
      </c>
      <c r="I44" t="str">
        <f>VLOOKUP(B44,'Contestant Points'!$A$2:$J$32,10,FALSE)</f>
        <v>4% of people have chosen this contestant</v>
      </c>
      <c r="J44">
        <f>VLOOKUP(B44,'Contestant Points'!$A$2:$D$32,4,FALSE)</f>
        <v>29</v>
      </c>
      <c r="K44" t="str">
        <f>VLOOKUP(B44,'Contestant Points'!$A$2:$E$32,5,FALSE)</f>
        <v>Marine Veteran</v>
      </c>
      <c r="L44" t="str">
        <f>VLOOKUP(B44,'Contestant Points'!$A$2:$F$32,6,FALSE)</f>
        <v>6'</v>
      </c>
      <c r="M44" t="str">
        <f>VLOOKUP(B44,'Contestant Points'!$A$2:$G$32,7,FALSE)</f>
        <v>Asian</v>
      </c>
    </row>
    <row r="45" spans="1:13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Points'!$A$2:$U$32,19,FALSE)</f>
        <v>65</v>
      </c>
      <c r="G45">
        <f>VLOOKUP(B45,'Contestant Points'!$A$2:$T$32,20,FALSE)</f>
        <v>60</v>
      </c>
      <c r="H45">
        <f t="shared" si="0"/>
        <v>185</v>
      </c>
      <c r="I45" t="str">
        <f>VLOOKUP(B45,'Contestant Points'!$A$2:$J$32,10,FALSE)</f>
        <v>11% of people have chosen this contestant</v>
      </c>
      <c r="J45">
        <f>VLOOKUP(B45,'Contestant Points'!$A$2:$D$32,4,FALSE)</f>
        <v>37</v>
      </c>
      <c r="K45" t="str">
        <f>VLOOKUP(B45,'Contestant Points'!$A$2:$E$32,5,FALSE)</f>
        <v>Chiropractor</v>
      </c>
      <c r="L45" t="str">
        <f>VLOOKUP(B45,'Contestant Points'!$A$2:$F$32,6,FALSE)</f>
        <v>6'2"</v>
      </c>
      <c r="M45" t="str">
        <f>VLOOKUP(B45,'Contestant Points'!$A$2:$G$32,7,FALSE)</f>
        <v>Caucasian</v>
      </c>
    </row>
    <row r="46" spans="1:13" x14ac:dyDescent="0.3">
      <c r="A46" t="s">
        <v>30</v>
      </c>
      <c r="B46" t="s">
        <v>29</v>
      </c>
      <c r="C46" t="str">
        <f>VLOOKUP(B46,'Contestant Points'!$A$2:$B$32,2,FALSE)</f>
        <v>Still In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Points'!$A$2:$U$32,19,FALSE)</f>
        <v>15</v>
      </c>
      <c r="G46">
        <f>VLOOKUP(B46,'Contestant Points'!$A$2:$T$32,20,FALSE)</f>
        <v>50</v>
      </c>
      <c r="H46">
        <f t="shared" si="0"/>
        <v>155</v>
      </c>
      <c r="I46" t="str">
        <f>VLOOKUP(B46,'Contestant Points'!$A$2:$J$32,10,FALSE)</f>
        <v>2% of people have chosen this contestant</v>
      </c>
      <c r="J46">
        <f>VLOOKUP(B46,'Contestant Points'!$A$2:$D$32,4,FALSE)</f>
        <v>28</v>
      </c>
      <c r="K46" t="str">
        <f>VLOOKUP(B46,'Contestant Points'!$A$2:$E$32,5,FALSE)</f>
        <v>Prosecuting Attorney</v>
      </c>
      <c r="L46" t="str">
        <f>VLOOKUP(B46,'Contestant Points'!$A$2:$F$32,6,FALSE)</f>
        <v>6'3"</v>
      </c>
      <c r="M46" t="str">
        <f>VLOOKUP(B46,'Contestant Points'!$A$2:$G$32,7,FALSE)</f>
        <v>African American</v>
      </c>
    </row>
    <row r="47" spans="1:13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Points'!$A$2:$U$32,19,FALSE)</f>
        <v>55</v>
      </c>
      <c r="G47">
        <f>VLOOKUP(B47,'Contestant Points'!$A$2:$T$32,20,FALSE)</f>
        <v>165</v>
      </c>
      <c r="H47">
        <f t="shared" si="0"/>
        <v>305</v>
      </c>
      <c r="I47" t="str">
        <f>VLOOKUP(B47,'Contestant Points'!$A$2:$J$32,10,FALSE)</f>
        <v>2% of people have chosen this contestant</v>
      </c>
      <c r="J47">
        <f>VLOOKUP(B47,'Contestant Points'!$A$2:$D$32,4,FALSE)</f>
        <v>26</v>
      </c>
      <c r="K47" t="str">
        <f>VLOOKUP(B47,'Contestant Points'!$A$2:$E$32,5,FALSE)</f>
        <v>Startup Recruiter</v>
      </c>
      <c r="L47" t="str">
        <f>VLOOKUP(B47,'Contestant Points'!$A$2:$F$32,6,FALSE)</f>
        <v>6'2"</v>
      </c>
      <c r="M47" t="str">
        <f>VLOOKUP(B47,'Contestant Points'!$A$2:$G$32,7,FALSE)</f>
        <v>Caucasian</v>
      </c>
    </row>
    <row r="48" spans="1:13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Points'!$A$2:$U$32,19,FALSE)</f>
        <v>0</v>
      </c>
      <c r="G48">
        <f>VLOOKUP(B48,'Contestant Points'!$A$2:$T$32,20,FALSE)</f>
        <v>0</v>
      </c>
      <c r="H48">
        <f t="shared" si="0"/>
        <v>120</v>
      </c>
      <c r="I48" t="str">
        <f>VLOOKUP(B48,'Contestant Points'!$A$2:$J$32,10,FALSE)</f>
        <v>11% of people have chosen this contestant</v>
      </c>
      <c r="J48">
        <f>VLOOKUP(B48,'Contestant Points'!$A$2:$D$32,4,FALSE)</f>
        <v>30</v>
      </c>
      <c r="K48" t="str">
        <f>VLOOKUP(B48,'Contestant Points'!$A$2:$E$32,5,FALSE)</f>
        <v>Executive Recruiter</v>
      </c>
      <c r="L48" t="str">
        <f>VLOOKUP(B48,'Contestant Points'!$A$2:$F$32,6,FALSE)</f>
        <v>6'4"</v>
      </c>
      <c r="M48" t="str">
        <f>VLOOKUP(B48,'Contestant Points'!$A$2:$G$32,7,FALSE)</f>
        <v>African American</v>
      </c>
    </row>
    <row r="49" spans="1:13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Points'!$A$2:$U$32,19,FALSE)</f>
        <v>0</v>
      </c>
      <c r="G49">
        <f>VLOOKUP(B49,'Contestant Points'!$A$2:$T$32,20,FALSE)</f>
        <v>0</v>
      </c>
      <c r="H49">
        <f t="shared" si="0"/>
        <v>5</v>
      </c>
      <c r="I49" t="str">
        <f>VLOOKUP(B49,'Contestant Points'!$A$2:$J$32,10,FALSE)</f>
        <v>0% of people have chosen this contestant</v>
      </c>
      <c r="J49">
        <f>VLOOKUP(B49,'Contestant Points'!$A$2:$D$32,4,FALSE)</f>
        <v>30</v>
      </c>
      <c r="K49" t="str">
        <f>VLOOKUP(B49,'Contestant Points'!$A$2:$E$32,5,FALSE)</f>
        <v>Law Student</v>
      </c>
      <c r="L49" t="str">
        <f>VLOOKUP(B49,'Contestant Points'!$A$2:$F$32,6,FALSE)</f>
        <v>6'2"</v>
      </c>
      <c r="M49" t="str">
        <f>VLOOKUP(B49,'Contestant Points'!$A$2:$G$32,7,FALSE)</f>
        <v>Caucasian</v>
      </c>
    </row>
    <row r="50" spans="1:13" x14ac:dyDescent="0.3">
      <c r="A50" t="s">
        <v>45</v>
      </c>
      <c r="B50" t="s">
        <v>13</v>
      </c>
      <c r="C50" t="str">
        <f>VLOOKUP(B50,'Contestant Points'!$A$2:$B$32,2,FALSE)</f>
        <v>Still In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Points'!$A$2:$U$32,19,FALSE)</f>
        <v>100</v>
      </c>
      <c r="G50">
        <f>VLOOKUP(B50,'Contestant Points'!$A$2:$T$32,20,FALSE)</f>
        <v>20</v>
      </c>
      <c r="H50">
        <f t="shared" si="0"/>
        <v>170</v>
      </c>
      <c r="I50" t="str">
        <f>VLOOKUP(B50,'Contestant Points'!$A$2:$J$32,10,FALSE)</f>
        <v>2% of people have chosen this contestant</v>
      </c>
      <c r="J50">
        <f>VLOOKUP(B50,'Contestant Points'!$A$2:$D$32,4,FALSE)</f>
        <v>28</v>
      </c>
      <c r="K50" t="str">
        <f>VLOOKUP(B50,'Contestant Points'!$A$2:$E$32,5,FALSE)</f>
        <v>Information Systems Supervisor</v>
      </c>
      <c r="L50" t="str">
        <f>VLOOKUP(B50,'Contestant Points'!$A$2:$F$32,6,FALSE)</f>
        <v>6'2"</v>
      </c>
      <c r="M50" t="str">
        <f>VLOOKUP(B50,'Contestant Points'!$A$2:$G$32,7,FALSE)</f>
        <v>Caucasian</v>
      </c>
    </row>
    <row r="51" spans="1:13" x14ac:dyDescent="0.3">
      <c r="A51" t="s">
        <v>45</v>
      </c>
      <c r="B51" t="s">
        <v>9</v>
      </c>
      <c r="C51" t="str">
        <f>VLOOKUP(B51,'Contestant Points'!$A$2:$B$32,2,FALSE)</f>
        <v>Still In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Points'!$A$2:$U$32,19,FALSE)</f>
        <v>65</v>
      </c>
      <c r="G51">
        <f>VLOOKUP(B51,'Contestant Points'!$A$2:$T$32,20,FALSE)</f>
        <v>50</v>
      </c>
      <c r="H51">
        <f t="shared" si="0"/>
        <v>150</v>
      </c>
      <c r="I51" t="str">
        <f>VLOOKUP(B51,'Contestant Points'!$A$2:$J$32,10,FALSE)</f>
        <v>4% of people have chosen this contestant</v>
      </c>
      <c r="J51">
        <f>VLOOKUP(B51,'Contestant Points'!$A$2:$D$32,4,FALSE)</f>
        <v>28</v>
      </c>
      <c r="K51" t="str">
        <f>VLOOKUP(B51,'Contestant Points'!$A$2:$E$32,5,FALSE)</f>
        <v>Sales Manager</v>
      </c>
      <c r="L51" t="str">
        <f>VLOOKUP(B51,'Contestant Points'!$A$2:$F$32,6,FALSE)</f>
        <v>6'3"</v>
      </c>
      <c r="M51" t="str">
        <f>VLOOKUP(B51,'Contestant Points'!$A$2:$G$32,7,FALSE)</f>
        <v>African American</v>
      </c>
    </row>
    <row r="52" spans="1:13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Points'!$A$2:$U$32,19,FALSE)</f>
        <v>15</v>
      </c>
      <c r="G52">
        <f>VLOOKUP(B52,'Contestant Points'!$A$2:$T$32,20,FALSE)</f>
        <v>0</v>
      </c>
      <c r="H52">
        <f t="shared" si="0"/>
        <v>105</v>
      </c>
      <c r="I52" t="str">
        <f>VLOOKUP(B52,'Contestant Points'!$A$2:$J$32,10,FALSE)</f>
        <v>0% of people have chosen this contestant</v>
      </c>
      <c r="J52">
        <f>VLOOKUP(B52,'Contestant Points'!$A$2:$D$32,4,FALSE)</f>
        <v>31</v>
      </c>
      <c r="K52" t="str">
        <f>VLOOKUP(B52,'Contestant Points'!$A$2:$E$32,5,FALSE)</f>
        <v>Aspiring Drummer</v>
      </c>
      <c r="L52" t="str">
        <f>VLOOKUP(B52,'Contestant Points'!$A$2:$F$32,6,FALSE)</f>
        <v>6'</v>
      </c>
      <c r="M52" t="str">
        <f>VLOOKUP(B52,'Contestant Points'!$A$2:$G$32,7,FALSE)</f>
        <v>Caucasian</v>
      </c>
    </row>
    <row r="53" spans="1:13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Points'!$A$2:$U$32,19,FALSE)</f>
        <v>65</v>
      </c>
      <c r="G53">
        <f>VLOOKUP(B53,'Contestant Points'!$A$2:$T$32,20,FALSE)</f>
        <v>60</v>
      </c>
      <c r="H53">
        <f t="shared" si="0"/>
        <v>185</v>
      </c>
      <c r="I53" t="str">
        <f>VLOOKUP(B53,'Contestant Points'!$A$2:$J$32,10,FALSE)</f>
        <v>11% of people have chosen this contestant</v>
      </c>
      <c r="J53">
        <f>VLOOKUP(B53,'Contestant Points'!$A$2:$D$32,4,FALSE)</f>
        <v>37</v>
      </c>
      <c r="K53" t="str">
        <f>VLOOKUP(B53,'Contestant Points'!$A$2:$E$32,5,FALSE)</f>
        <v>Chiropractor</v>
      </c>
      <c r="L53" t="str">
        <f>VLOOKUP(B53,'Contestant Points'!$A$2:$F$32,6,FALSE)</f>
        <v>6'2"</v>
      </c>
      <c r="M53" t="str">
        <f>VLOOKUP(B53,'Contestant Points'!$A$2:$G$32,7,FALSE)</f>
        <v>Caucasian</v>
      </c>
    </row>
    <row r="54" spans="1:13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Points'!$A$2:$U$32,19,FALSE)</f>
        <v>0</v>
      </c>
      <c r="G54">
        <f>VLOOKUP(B54,'Contestant Points'!$A$2:$T$32,20,FALSE)</f>
        <v>0</v>
      </c>
      <c r="H54">
        <f t="shared" si="0"/>
        <v>120</v>
      </c>
      <c r="I54" t="str">
        <f>VLOOKUP(B54,'Contestant Points'!$A$2:$J$32,10,FALSE)</f>
        <v>11% of people have chosen this contestant</v>
      </c>
      <c r="J54">
        <f>VLOOKUP(B54,'Contestant Points'!$A$2:$D$32,4,FALSE)</f>
        <v>30</v>
      </c>
      <c r="K54" t="str">
        <f>VLOOKUP(B54,'Contestant Points'!$A$2:$E$32,5,FALSE)</f>
        <v>Executive Recruiter</v>
      </c>
      <c r="L54" t="str">
        <f>VLOOKUP(B54,'Contestant Points'!$A$2:$F$32,6,FALSE)</f>
        <v>6'4"</v>
      </c>
      <c r="M54" t="str">
        <f>VLOOKUP(B54,'Contestant Points'!$A$2:$G$32,7,FALSE)</f>
        <v>African American</v>
      </c>
    </row>
    <row r="55" spans="1:13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Points'!$A$2:$U$32,19,FALSE)</f>
        <v>0</v>
      </c>
      <c r="G55">
        <f>VLOOKUP(B55,'Contestant Points'!$A$2:$T$32,20,FALSE)</f>
        <v>0</v>
      </c>
      <c r="H55">
        <f t="shared" si="0"/>
        <v>5</v>
      </c>
      <c r="I55" t="str">
        <f>VLOOKUP(B55,'Contestant Points'!$A$2:$J$32,10,FALSE)</f>
        <v>2% of people have chosen this contestant</v>
      </c>
      <c r="J55">
        <f>VLOOKUP(B55,'Contestant Points'!$A$2:$D$32,4,FALSE)</f>
        <v>26</v>
      </c>
      <c r="K55" t="str">
        <f>VLOOKUP(B55,'Contestant Points'!$A$2:$E$32,5,FALSE)</f>
        <v>Marketing Consultant</v>
      </c>
      <c r="L55" t="str">
        <f>VLOOKUP(B55,'Contestant Points'!$A$2:$F$32,6,FALSE)</f>
        <v>5'11"</v>
      </c>
      <c r="M55" t="str">
        <f>VLOOKUP(B55,'Contestant Points'!$A$2:$G$32,7,FALSE)</f>
        <v>African American</v>
      </c>
    </row>
    <row r="56" spans="1:13" x14ac:dyDescent="0.3">
      <c r="A56" t="s">
        <v>114</v>
      </c>
      <c r="B56" t="s">
        <v>29</v>
      </c>
      <c r="C56" t="str">
        <f>VLOOKUP(B56,'Contestant Points'!$A$2:$B$32,2,FALSE)</f>
        <v>Still In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Points'!$A$2:$U$32,19,FALSE)</f>
        <v>15</v>
      </c>
      <c r="G56">
        <f>VLOOKUP(B56,'Contestant Points'!$A$2:$T$32,20,FALSE)</f>
        <v>50</v>
      </c>
      <c r="H56">
        <f t="shared" si="0"/>
        <v>155</v>
      </c>
      <c r="I56" t="str">
        <f>VLOOKUP(B56,'Contestant Points'!$A$2:$J$32,10,FALSE)</f>
        <v>2% of people have chosen this contestant</v>
      </c>
      <c r="J56">
        <f>VLOOKUP(B56,'Contestant Points'!$A$2:$D$32,4,FALSE)</f>
        <v>28</v>
      </c>
      <c r="K56" t="str">
        <f>VLOOKUP(B56,'Contestant Points'!$A$2:$E$32,5,FALSE)</f>
        <v>Prosecuting Attorney</v>
      </c>
      <c r="L56" t="str">
        <f>VLOOKUP(B56,'Contestant Points'!$A$2:$F$32,6,FALSE)</f>
        <v>6'3"</v>
      </c>
      <c r="M56" t="str">
        <f>VLOOKUP(B56,'Contestant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2017-06-20T12:44:13Z</dcterms:modified>
</cp:coreProperties>
</file>