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_do7\OneDrive\Desktop\asset-tracking-vue\"/>
    </mc:Choice>
  </mc:AlternateContent>
  <xr:revisionPtr revIDLastSave="0" documentId="8_{99A9D5FA-A660-484C-9C2A-49F8BA0A124D}" xr6:coauthVersionLast="46" xr6:coauthVersionMax="46" xr10:uidLastSave="{00000000-0000-0000-0000-000000000000}"/>
  <bookViews>
    <workbookView xWindow="-108" yWindow="-108" windowWidth="23256" windowHeight="12576" tabRatio="751" xr2:uid="{00000000-000D-0000-FFFF-FFFF00000000}"/>
  </bookViews>
  <sheets>
    <sheet name="OT" sheetId="12" r:id="rId1"/>
    <sheet name="FEB2021-63096" sheetId="21" r:id="rId2"/>
    <sheet name="ขั้นตอนการกรอกข้อมูล" sheetId="19" r:id="rId3"/>
    <sheet name="DATA" sheetId="15" state="hidden" r:id="rId4"/>
    <sheet name="CalendarMaker" sheetId="17" state="hidden" r:id="rId5"/>
    <sheet name="สรุปฝ่าย" sheetId="20" state="hidden" r:id="rId6"/>
  </sheets>
  <externalReferences>
    <externalReference r:id="rId7"/>
  </externalReferences>
  <definedNames>
    <definedName name="_xlnm._FilterDatabase" localSheetId="4" hidden="1">CalendarMaker!$A$1:$AK$1</definedName>
    <definedName name="_xlnm.Print_Area" localSheetId="0">OT!$B$2:$BD$79</definedName>
    <definedName name="_xlnm.Print_Titles" localSheetId="0">OT!$2:$16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2" l="1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C21" i="12"/>
  <c r="B18" i="12" l="1"/>
  <c r="C18" i="12"/>
  <c r="M18" i="12"/>
  <c r="N18" i="12"/>
  <c r="O18" i="12" s="1"/>
  <c r="S18" i="12"/>
  <c r="T18" i="12"/>
  <c r="U18" i="12"/>
  <c r="V18" i="12"/>
  <c r="W18" i="12" s="1"/>
  <c r="AF18" i="12"/>
  <c r="AQ18" i="12"/>
  <c r="AR18" i="12" s="1"/>
  <c r="AW18" i="12"/>
  <c r="AX18" i="12"/>
  <c r="B19" i="12"/>
  <c r="C19" i="12"/>
  <c r="M19" i="12"/>
  <c r="N19" i="12"/>
  <c r="O19" i="12" s="1"/>
  <c r="S19" i="12"/>
  <c r="T19" i="12" s="1"/>
  <c r="U19" i="12" s="1"/>
  <c r="V19" i="12"/>
  <c r="W19" i="12" s="1"/>
  <c r="AF19" i="12"/>
  <c r="AO19" i="12"/>
  <c r="AQ19" i="12"/>
  <c r="AR19" i="12"/>
  <c r="AS19" i="12"/>
  <c r="AT19" i="12"/>
  <c r="AU19" i="12"/>
  <c r="AV19" i="12"/>
  <c r="AW19" i="12"/>
  <c r="AX19" i="12"/>
  <c r="C20" i="12"/>
  <c r="M20" i="12"/>
  <c r="N20" i="12"/>
  <c r="O20" i="12" s="1"/>
  <c r="AX20" i="12" s="1"/>
  <c r="S20" i="12"/>
  <c r="T20" i="12" s="1"/>
  <c r="U20" i="12" s="1"/>
  <c r="X20" i="12" s="1"/>
  <c r="V20" i="12"/>
  <c r="W20" i="12" s="1"/>
  <c r="AF20" i="12"/>
  <c r="AQ20" i="12"/>
  <c r="AR20" i="12" s="1"/>
  <c r="AW20" i="12"/>
  <c r="X18" i="12" l="1"/>
  <c r="Y18" i="12" s="1"/>
  <c r="Y20" i="12"/>
  <c r="AA20" i="12"/>
  <c r="AB20" i="12" s="1"/>
  <c r="Z20" i="12" s="1"/>
  <c r="AD20" i="12" s="1"/>
  <c r="X19" i="12"/>
  <c r="Y19" i="12" s="1"/>
  <c r="AY19" i="12"/>
  <c r="AZ19" i="12" s="1"/>
  <c r="BA19" i="12" s="1"/>
  <c r="BB19" i="12" s="1"/>
  <c r="AA18" i="12" l="1"/>
  <c r="AB18" i="12" s="1"/>
  <c r="Z18" i="12" s="1"/>
  <c r="AC18" i="12" s="1"/>
  <c r="AC20" i="12"/>
  <c r="AE20" i="12" s="1"/>
  <c r="AA19" i="12"/>
  <c r="AB19" i="12" s="1"/>
  <c r="Z19" i="12" s="1"/>
  <c r="AD19" i="12" s="1"/>
  <c r="AC19" i="12" l="1"/>
  <c r="AE19" i="12" s="1"/>
  <c r="AG5" i="17"/>
  <c r="AG18" i="12" l="1"/>
  <c r="AH18" i="12" l="1"/>
  <c r="AI18" i="12" s="1"/>
  <c r="AJ18" i="12" s="1"/>
  <c r="AK18" i="12" s="1"/>
  <c r="AL18" i="12" s="1"/>
  <c r="AM18" i="12" s="1"/>
  <c r="AN18" i="12" s="1"/>
  <c r="AG20" i="12"/>
  <c r="AH20" i="12" s="1"/>
  <c r="AG19" i="12"/>
  <c r="AI20" i="12" l="1"/>
  <c r="AJ20" i="12" s="1"/>
  <c r="AK20" i="12" s="1"/>
  <c r="AL20" i="12" s="1"/>
  <c r="AM20" i="12" s="1"/>
  <c r="AN20" i="12" s="1"/>
  <c r="AO20" i="12" s="1"/>
  <c r="AS18" i="12"/>
  <c r="AT18" i="12" s="1"/>
  <c r="AO18" i="12"/>
  <c r="AH19" i="12"/>
  <c r="AV18" i="12" l="1"/>
  <c r="AY18" i="12" s="1"/>
  <c r="AZ18" i="12" s="1"/>
  <c r="BA18" i="12" s="1"/>
  <c r="BB18" i="12" s="1"/>
  <c r="AS20" i="12"/>
  <c r="AV20" i="12" s="1"/>
  <c r="AY20" i="12" s="1"/>
  <c r="AZ20" i="12" s="1"/>
  <c r="BA20" i="12" s="1"/>
  <c r="AU18" i="12"/>
  <c r="AI19" i="12"/>
  <c r="AJ19" i="12" s="1"/>
  <c r="AK19" i="12" s="1"/>
  <c r="AL19" i="12" s="1"/>
  <c r="AM19" i="12" s="1"/>
  <c r="AN19" i="12" s="1"/>
  <c r="AT20" i="12" l="1"/>
  <c r="AU20" i="12" s="1"/>
  <c r="AG21" i="12"/>
  <c r="AH21" i="12" l="1"/>
  <c r="AI21" i="12" s="1"/>
  <c r="AJ21" i="12" s="1"/>
  <c r="AG22" i="12"/>
  <c r="AG23" i="12" l="1"/>
  <c r="AH22" i="12"/>
  <c r="AI22" i="12" s="1"/>
  <c r="AJ22" i="12" s="1"/>
  <c r="AH23" i="12" l="1"/>
  <c r="AI23" i="12" s="1"/>
  <c r="AJ23" i="12" s="1"/>
  <c r="AG24" i="12"/>
  <c r="AH24" i="12" l="1"/>
  <c r="AI24" i="12" s="1"/>
  <c r="AJ24" i="12" s="1"/>
  <c r="AG25" i="12"/>
  <c r="AH25" i="12" l="1"/>
  <c r="AI25" i="12" s="1"/>
  <c r="AJ25" i="12" s="1"/>
  <c r="AG26" i="12" l="1"/>
  <c r="AG27" i="12" l="1"/>
  <c r="AH26" i="12"/>
  <c r="AI26" i="12" s="1"/>
  <c r="AJ26" i="12" s="1"/>
  <c r="AH27" i="12" l="1"/>
  <c r="AI27" i="12" s="1"/>
  <c r="AJ27" i="12" s="1"/>
  <c r="AG28" i="12"/>
  <c r="AG29" i="12"/>
  <c r="AH28" i="12" l="1"/>
  <c r="AI28" i="12" s="1"/>
  <c r="AJ28" i="12" s="1"/>
  <c r="AG30" i="12"/>
  <c r="AH29" i="12"/>
  <c r="AI29" i="12" s="1"/>
  <c r="AJ29" i="12" s="1"/>
  <c r="AG31" i="12"/>
  <c r="AH31" i="12" l="1"/>
  <c r="AI31" i="12" s="1"/>
  <c r="AJ31" i="12" s="1"/>
  <c r="AG33" i="12"/>
  <c r="AH30" i="12"/>
  <c r="AI30" i="12" s="1"/>
  <c r="AJ30" i="12" s="1"/>
  <c r="AG32" i="12"/>
  <c r="AH32" i="12" l="1"/>
  <c r="AI32" i="12" s="1"/>
  <c r="AJ32" i="12" s="1"/>
  <c r="AH33" i="12"/>
  <c r="AI33" i="12" s="1"/>
  <c r="AJ33" i="12" s="1"/>
  <c r="AG35" i="12"/>
  <c r="AH35" i="12" l="1"/>
  <c r="AI35" i="12" s="1"/>
  <c r="AJ35" i="12" s="1"/>
  <c r="AG37" i="12"/>
  <c r="AG36" i="12"/>
  <c r="AH36" i="12" l="1"/>
  <c r="AI36" i="12" s="1"/>
  <c r="AJ36" i="12" s="1"/>
  <c r="AG38" i="12"/>
  <c r="AH37" i="12"/>
  <c r="AI37" i="12" s="1"/>
  <c r="AJ37" i="12" s="1"/>
  <c r="AG39" i="12"/>
  <c r="AH38" i="12" l="1"/>
  <c r="AI38" i="12" s="1"/>
  <c r="AJ38" i="12" s="1"/>
  <c r="AG40" i="12"/>
  <c r="AH39" i="12"/>
  <c r="AI39" i="12" s="1"/>
  <c r="AJ39" i="12" s="1"/>
  <c r="AG41" i="12"/>
  <c r="AH41" i="12" l="1"/>
  <c r="AI41" i="12" s="1"/>
  <c r="AJ41" i="12" s="1"/>
  <c r="AG43" i="12"/>
  <c r="AH40" i="12"/>
  <c r="AI40" i="12" s="1"/>
  <c r="AJ40" i="12" s="1"/>
  <c r="AG42" i="12"/>
  <c r="AH43" i="12" l="1"/>
  <c r="AI43" i="12" s="1"/>
  <c r="AJ43" i="12" s="1"/>
  <c r="AG45" i="12"/>
  <c r="AH42" i="12"/>
  <c r="AI42" i="12" s="1"/>
  <c r="AJ42" i="12" s="1"/>
  <c r="AG44" i="12"/>
  <c r="AH44" i="12" l="1"/>
  <c r="AI44" i="12" s="1"/>
  <c r="AJ44" i="12" s="1"/>
  <c r="AG46" i="12"/>
  <c r="AH45" i="12"/>
  <c r="AI45" i="12" s="1"/>
  <c r="AJ45" i="12" s="1"/>
  <c r="AG47" i="12"/>
  <c r="AH47" i="12" l="1"/>
  <c r="AI47" i="12" s="1"/>
  <c r="AJ47" i="12" s="1"/>
  <c r="AG49" i="12"/>
  <c r="AH46" i="12"/>
  <c r="AI46" i="12" s="1"/>
  <c r="AJ46" i="12" s="1"/>
  <c r="AG48" i="12"/>
  <c r="AH49" i="12" l="1"/>
  <c r="AI49" i="12" s="1"/>
  <c r="AJ49" i="12" s="1"/>
  <c r="AK49" i="12" s="1"/>
  <c r="AL49" i="12" s="1"/>
  <c r="AM49" i="12" s="1"/>
  <c r="AN49" i="12" s="1"/>
  <c r="AG51" i="12"/>
  <c r="AH48" i="12"/>
  <c r="AI48" i="12" s="1"/>
  <c r="AJ48" i="12" s="1"/>
  <c r="AK48" i="12" s="1"/>
  <c r="AL48" i="12" s="1"/>
  <c r="AM48" i="12" s="1"/>
  <c r="AN48" i="12" s="1"/>
  <c r="AG50" i="12"/>
  <c r="D25" i="17"/>
  <c r="B25" i="17"/>
  <c r="AJ24" i="17"/>
  <c r="D24" i="17"/>
  <c r="B24" i="17"/>
  <c r="AI23" i="17"/>
  <c r="D23" i="17"/>
  <c r="B23" i="17"/>
  <c r="AJ22" i="17"/>
  <c r="D22" i="17"/>
  <c r="B22" i="17"/>
  <c r="D21" i="17"/>
  <c r="B21" i="17"/>
  <c r="AJ20" i="17"/>
  <c r="D20" i="17"/>
  <c r="B20" i="17"/>
  <c r="AI19" i="17"/>
  <c r="D19" i="17"/>
  <c r="B19" i="17"/>
  <c r="AJ18" i="17"/>
  <c r="D18" i="17"/>
  <c r="B18" i="17"/>
  <c r="D17" i="17"/>
  <c r="B17" i="17"/>
  <c r="AJ16" i="17"/>
  <c r="D16" i="17"/>
  <c r="B16" i="17"/>
  <c r="D15" i="17"/>
  <c r="B15" i="17"/>
  <c r="AJ14" i="17"/>
  <c r="D14" i="17"/>
  <c r="B14" i="17"/>
  <c r="AI13" i="17"/>
  <c r="D13" i="17"/>
  <c r="B13" i="17"/>
  <c r="AJ12" i="17"/>
  <c r="D12" i="17"/>
  <c r="B12" i="17"/>
  <c r="D11" i="17"/>
  <c r="B11" i="17"/>
  <c r="AJ10" i="17"/>
  <c r="D10" i="17"/>
  <c r="B10" i="17"/>
  <c r="AI9" i="17"/>
  <c r="D9" i="17"/>
  <c r="B9" i="17"/>
  <c r="AJ8" i="17"/>
  <c r="D8" i="17"/>
  <c r="B8" i="17"/>
  <c r="D7" i="17"/>
  <c r="B7" i="17"/>
  <c r="AJ6" i="17"/>
  <c r="D6" i="17"/>
  <c r="B6" i="17"/>
  <c r="AI5" i="17"/>
  <c r="AH5" i="17"/>
  <c r="D5" i="17"/>
  <c r="B5" i="17"/>
  <c r="AJ4" i="17"/>
  <c r="D4" i="17"/>
  <c r="B4" i="17"/>
  <c r="F3" i="17"/>
  <c r="G3" i="17" s="1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E5" i="17" s="1"/>
  <c r="F5" i="17" s="1"/>
  <c r="G5" i="17" s="1"/>
  <c r="H5" i="17" s="1"/>
  <c r="I5" i="17" s="1"/>
  <c r="J5" i="17" s="1"/>
  <c r="K5" i="17" s="1"/>
  <c r="L5" i="17" s="1"/>
  <c r="M5" i="17" s="1"/>
  <c r="N5" i="17" s="1"/>
  <c r="O5" i="17" s="1"/>
  <c r="P5" i="17" s="1"/>
  <c r="Q5" i="17" s="1"/>
  <c r="R5" i="17" s="1"/>
  <c r="S5" i="17" s="1"/>
  <c r="T5" i="17" s="1"/>
  <c r="U5" i="17" s="1"/>
  <c r="V5" i="17" s="1"/>
  <c r="W5" i="17" s="1"/>
  <c r="X5" i="17" s="1"/>
  <c r="Y5" i="17" s="1"/>
  <c r="Z5" i="17" s="1"/>
  <c r="AA5" i="17" s="1"/>
  <c r="AB5" i="17" s="1"/>
  <c r="AC5" i="17" s="1"/>
  <c r="AD5" i="17" s="1"/>
  <c r="AE5" i="17" s="1"/>
  <c r="AF5" i="17" s="1"/>
  <c r="D3" i="17"/>
  <c r="B3" i="17"/>
  <c r="AJ2" i="17"/>
  <c r="D2" i="17"/>
  <c r="B2" i="17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  <c r="AT69" i="12"/>
  <c r="AT68" i="12"/>
  <c r="AX62" i="12"/>
  <c r="AW62" i="12"/>
  <c r="AV62" i="12"/>
  <c r="AU62" i="12"/>
  <c r="AT62" i="12"/>
  <c r="AS62" i="12"/>
  <c r="AR62" i="12"/>
  <c r="AQ62" i="12"/>
  <c r="AO62" i="12"/>
  <c r="AF62" i="12"/>
  <c r="AE62" i="12"/>
  <c r="AD62" i="12"/>
  <c r="AC62" i="12"/>
  <c r="X62" i="12"/>
  <c r="Y62" i="12" s="1"/>
  <c r="W62" i="12"/>
  <c r="V62" i="12"/>
  <c r="U62" i="12"/>
  <c r="T62" i="12"/>
  <c r="S62" i="12"/>
  <c r="O62" i="12"/>
  <c r="N62" i="12"/>
  <c r="M62" i="12"/>
  <c r="G62" i="12"/>
  <c r="C62" i="12"/>
  <c r="AX61" i="12"/>
  <c r="AW61" i="12"/>
  <c r="AV61" i="12"/>
  <c r="AU61" i="12"/>
  <c r="AT61" i="12"/>
  <c r="AS61" i="12"/>
  <c r="AR61" i="12"/>
  <c r="AQ61" i="12"/>
  <c r="AO61" i="12"/>
  <c r="AF61" i="12"/>
  <c r="AE61" i="12"/>
  <c r="AD61" i="12"/>
  <c r="AC61" i="12"/>
  <c r="X61" i="12"/>
  <c r="AA61" i="12" s="1"/>
  <c r="AB61" i="12" s="1"/>
  <c r="Z61" i="12" s="1"/>
  <c r="W61" i="12"/>
  <c r="V61" i="12"/>
  <c r="U61" i="12"/>
  <c r="T61" i="12"/>
  <c r="S61" i="12"/>
  <c r="O61" i="12"/>
  <c r="N61" i="12"/>
  <c r="M61" i="12"/>
  <c r="G61" i="12"/>
  <c r="C61" i="12"/>
  <c r="AX60" i="12"/>
  <c r="AW60" i="12"/>
  <c r="AV60" i="12"/>
  <c r="AU60" i="12"/>
  <c r="AT60" i="12"/>
  <c r="AS60" i="12"/>
  <c r="AR60" i="12"/>
  <c r="AQ60" i="12"/>
  <c r="AO60" i="12"/>
  <c r="AF60" i="12"/>
  <c r="AE60" i="12"/>
  <c r="AD60" i="12"/>
  <c r="AC60" i="12"/>
  <c r="X60" i="12"/>
  <c r="AA60" i="12" s="1"/>
  <c r="AB60" i="12" s="1"/>
  <c r="Z60" i="12" s="1"/>
  <c r="W60" i="12"/>
  <c r="V60" i="12"/>
  <c r="U60" i="12"/>
  <c r="T60" i="12"/>
  <c r="S60" i="12"/>
  <c r="O60" i="12"/>
  <c r="N60" i="12"/>
  <c r="M60" i="12"/>
  <c r="G60" i="12"/>
  <c r="C60" i="12"/>
  <c r="AX59" i="12"/>
  <c r="AW59" i="12"/>
  <c r="AV59" i="12"/>
  <c r="AU59" i="12"/>
  <c r="AT59" i="12"/>
  <c r="AS59" i="12"/>
  <c r="AR59" i="12"/>
  <c r="AQ59" i="12"/>
  <c r="AO59" i="12"/>
  <c r="AF59" i="12"/>
  <c r="AE59" i="12"/>
  <c r="AD59" i="12"/>
  <c r="AC59" i="12"/>
  <c r="X59" i="12"/>
  <c r="AA59" i="12" s="1"/>
  <c r="AB59" i="12" s="1"/>
  <c r="Z59" i="12" s="1"/>
  <c r="W59" i="12"/>
  <c r="V59" i="12"/>
  <c r="U59" i="12"/>
  <c r="T59" i="12"/>
  <c r="S59" i="12"/>
  <c r="O59" i="12"/>
  <c r="N59" i="12"/>
  <c r="M59" i="12"/>
  <c r="G59" i="12"/>
  <c r="C59" i="12"/>
  <c r="AX58" i="12"/>
  <c r="AW58" i="12"/>
  <c r="AV58" i="12"/>
  <c r="AU58" i="12"/>
  <c r="AT58" i="12"/>
  <c r="AS58" i="12"/>
  <c r="AR58" i="12"/>
  <c r="AQ58" i="12"/>
  <c r="AO58" i="12"/>
  <c r="AF58" i="12"/>
  <c r="AE58" i="12"/>
  <c r="AD58" i="12"/>
  <c r="AC58" i="12"/>
  <c r="X58" i="12"/>
  <c r="Y58" i="12" s="1"/>
  <c r="W58" i="12"/>
  <c r="V58" i="12"/>
  <c r="U58" i="12"/>
  <c r="T58" i="12"/>
  <c r="S58" i="12"/>
  <c r="O58" i="12"/>
  <c r="N58" i="12"/>
  <c r="M58" i="12"/>
  <c r="G58" i="12"/>
  <c r="C58" i="12"/>
  <c r="AX57" i="12"/>
  <c r="AW57" i="12"/>
  <c r="AV57" i="12"/>
  <c r="AU57" i="12"/>
  <c r="AT57" i="12"/>
  <c r="AS57" i="12"/>
  <c r="AR57" i="12"/>
  <c r="AQ57" i="12"/>
  <c r="AO57" i="12"/>
  <c r="AF57" i="12"/>
  <c r="AE57" i="12"/>
  <c r="AD57" i="12"/>
  <c r="AC57" i="12"/>
  <c r="X57" i="12"/>
  <c r="AA57" i="12" s="1"/>
  <c r="AB57" i="12" s="1"/>
  <c r="Z57" i="12" s="1"/>
  <c r="W57" i="12"/>
  <c r="V57" i="12"/>
  <c r="U57" i="12"/>
  <c r="T57" i="12"/>
  <c r="S57" i="12"/>
  <c r="O57" i="12"/>
  <c r="N57" i="12"/>
  <c r="M57" i="12"/>
  <c r="G57" i="12"/>
  <c r="C57" i="12"/>
  <c r="AX56" i="12"/>
  <c r="AW56" i="12"/>
  <c r="AV56" i="12"/>
  <c r="AU56" i="12"/>
  <c r="AT56" i="12"/>
  <c r="AS56" i="12"/>
  <c r="AR56" i="12"/>
  <c r="AQ56" i="12"/>
  <c r="AO56" i="12"/>
  <c r="AF56" i="12"/>
  <c r="AE56" i="12"/>
  <c r="AD56" i="12"/>
  <c r="AC56" i="12"/>
  <c r="X56" i="12"/>
  <c r="AA56" i="12" s="1"/>
  <c r="AB56" i="12" s="1"/>
  <c r="Z56" i="12" s="1"/>
  <c r="W56" i="12"/>
  <c r="V56" i="12"/>
  <c r="U56" i="12"/>
  <c r="T56" i="12"/>
  <c r="S56" i="12"/>
  <c r="O56" i="12"/>
  <c r="N56" i="12"/>
  <c r="M56" i="12"/>
  <c r="G56" i="12"/>
  <c r="C56" i="12"/>
  <c r="AX55" i="12"/>
  <c r="AW55" i="12"/>
  <c r="AV55" i="12"/>
  <c r="AU55" i="12"/>
  <c r="AT55" i="12"/>
  <c r="AS55" i="12"/>
  <c r="AR55" i="12"/>
  <c r="AQ55" i="12"/>
  <c r="AO55" i="12"/>
  <c r="AF55" i="12"/>
  <c r="AE55" i="12"/>
  <c r="AD55" i="12"/>
  <c r="AC55" i="12"/>
  <c r="X55" i="12"/>
  <c r="AA55" i="12" s="1"/>
  <c r="AB55" i="12" s="1"/>
  <c r="Z55" i="12" s="1"/>
  <c r="W55" i="12"/>
  <c r="V55" i="12"/>
  <c r="U55" i="12"/>
  <c r="T55" i="12"/>
  <c r="S55" i="12"/>
  <c r="O55" i="12"/>
  <c r="N55" i="12"/>
  <c r="M55" i="12"/>
  <c r="G55" i="12"/>
  <c r="C55" i="12"/>
  <c r="AX54" i="12"/>
  <c r="AW54" i="12"/>
  <c r="AV54" i="12"/>
  <c r="AU54" i="12"/>
  <c r="AT54" i="12"/>
  <c r="AS54" i="12"/>
  <c r="AR54" i="12"/>
  <c r="AQ54" i="12"/>
  <c r="AO54" i="12"/>
  <c r="AF54" i="12"/>
  <c r="AE54" i="12"/>
  <c r="AD54" i="12"/>
  <c r="AC54" i="12"/>
  <c r="X54" i="12"/>
  <c r="Y54" i="12" s="1"/>
  <c r="W54" i="12"/>
  <c r="V54" i="12"/>
  <c r="U54" i="12"/>
  <c r="T54" i="12"/>
  <c r="S54" i="12"/>
  <c r="O54" i="12"/>
  <c r="N54" i="12"/>
  <c r="M54" i="12"/>
  <c r="G54" i="12"/>
  <c r="C54" i="12"/>
  <c r="AX53" i="12"/>
  <c r="AW53" i="12"/>
  <c r="AV53" i="12"/>
  <c r="AU53" i="12"/>
  <c r="AT53" i="12"/>
  <c r="AS53" i="12"/>
  <c r="AR53" i="12"/>
  <c r="AQ53" i="12"/>
  <c r="AO53" i="12"/>
  <c r="AF53" i="12"/>
  <c r="AE53" i="12"/>
  <c r="AD53" i="12"/>
  <c r="AC53" i="12"/>
  <c r="X53" i="12"/>
  <c r="AA53" i="12" s="1"/>
  <c r="AB53" i="12" s="1"/>
  <c r="Z53" i="12" s="1"/>
  <c r="W53" i="12"/>
  <c r="V53" i="12"/>
  <c r="U53" i="12"/>
  <c r="T53" i="12"/>
  <c r="S53" i="12"/>
  <c r="O53" i="12"/>
  <c r="N53" i="12"/>
  <c r="M53" i="12"/>
  <c r="G53" i="12"/>
  <c r="C53" i="12"/>
  <c r="AX52" i="12"/>
  <c r="AW52" i="12"/>
  <c r="AV52" i="12"/>
  <c r="AU52" i="12"/>
  <c r="AT52" i="12"/>
  <c r="AS52" i="12"/>
  <c r="AR52" i="12"/>
  <c r="AQ52" i="12"/>
  <c r="AO52" i="12"/>
  <c r="AF52" i="12"/>
  <c r="AE52" i="12"/>
  <c r="AD52" i="12"/>
  <c r="AC52" i="12"/>
  <c r="X52" i="12"/>
  <c r="AA52" i="12" s="1"/>
  <c r="AB52" i="12" s="1"/>
  <c r="Z52" i="12" s="1"/>
  <c r="W52" i="12"/>
  <c r="V52" i="12"/>
  <c r="U52" i="12"/>
  <c r="T52" i="12"/>
  <c r="S52" i="12"/>
  <c r="O52" i="12"/>
  <c r="N52" i="12"/>
  <c r="M52" i="12"/>
  <c r="G52" i="12"/>
  <c r="C52" i="12"/>
  <c r="AX51" i="12"/>
  <c r="AW51" i="12"/>
  <c r="AV51" i="12"/>
  <c r="AU51" i="12"/>
  <c r="AT51" i="12"/>
  <c r="AS51" i="12"/>
  <c r="AR51" i="12"/>
  <c r="AQ51" i="12"/>
  <c r="AO51" i="12"/>
  <c r="AF51" i="12"/>
  <c r="AE51" i="12"/>
  <c r="AD51" i="12"/>
  <c r="AC51" i="12"/>
  <c r="X51" i="12"/>
  <c r="AA51" i="12" s="1"/>
  <c r="AB51" i="12" s="1"/>
  <c r="Z51" i="12" s="1"/>
  <c r="W51" i="12"/>
  <c r="V51" i="12"/>
  <c r="U51" i="12"/>
  <c r="T51" i="12"/>
  <c r="S51" i="12"/>
  <c r="O51" i="12"/>
  <c r="N51" i="12"/>
  <c r="M51" i="12"/>
  <c r="G51" i="12"/>
  <c r="C51" i="12"/>
  <c r="AX50" i="12"/>
  <c r="AW50" i="12"/>
  <c r="AV50" i="12"/>
  <c r="AU50" i="12"/>
  <c r="AT50" i="12"/>
  <c r="AS50" i="12"/>
  <c r="AR50" i="12"/>
  <c r="AQ50" i="12"/>
  <c r="AO50" i="12"/>
  <c r="AF50" i="12"/>
  <c r="AE50" i="12"/>
  <c r="AD50" i="12"/>
  <c r="AC50" i="12"/>
  <c r="X50" i="12"/>
  <c r="Y50" i="12" s="1"/>
  <c r="W50" i="12"/>
  <c r="V50" i="12"/>
  <c r="U50" i="12"/>
  <c r="T50" i="12"/>
  <c r="S50" i="12"/>
  <c r="O50" i="12"/>
  <c r="N50" i="12"/>
  <c r="M50" i="12"/>
  <c r="G50" i="12"/>
  <c r="C50" i="12"/>
  <c r="AX49" i="12"/>
  <c r="AW49" i="12"/>
  <c r="AV49" i="12"/>
  <c r="AU49" i="12"/>
  <c r="AT49" i="12"/>
  <c r="AS49" i="12"/>
  <c r="AR49" i="12"/>
  <c r="AQ49" i="12"/>
  <c r="AO49" i="12"/>
  <c r="AF49" i="12"/>
  <c r="AE49" i="12"/>
  <c r="AD49" i="12"/>
  <c r="AC49" i="12"/>
  <c r="X49" i="12"/>
  <c r="W49" i="12"/>
  <c r="V49" i="12"/>
  <c r="U49" i="12"/>
  <c r="T49" i="12"/>
  <c r="S49" i="12"/>
  <c r="O49" i="12"/>
  <c r="N49" i="12"/>
  <c r="M49" i="12"/>
  <c r="G49" i="12"/>
  <c r="C49" i="12"/>
  <c r="AX48" i="12"/>
  <c r="AW48" i="12"/>
  <c r="AV48" i="12"/>
  <c r="AU48" i="12"/>
  <c r="AT48" i="12"/>
  <c r="AS48" i="12"/>
  <c r="AR48" i="12"/>
  <c r="AQ48" i="12"/>
  <c r="AO48" i="12"/>
  <c r="AF48" i="12"/>
  <c r="AE48" i="12"/>
  <c r="AD48" i="12"/>
  <c r="AC48" i="12"/>
  <c r="X48" i="12"/>
  <c r="AA48" i="12" s="1"/>
  <c r="AB48" i="12" s="1"/>
  <c r="Z48" i="12" s="1"/>
  <c r="W48" i="12"/>
  <c r="V48" i="12"/>
  <c r="U48" i="12"/>
  <c r="T48" i="12"/>
  <c r="S48" i="12"/>
  <c r="O48" i="12"/>
  <c r="N48" i="12"/>
  <c r="M48" i="12"/>
  <c r="G48" i="12"/>
  <c r="C48" i="12"/>
  <c r="AX47" i="12"/>
  <c r="AW47" i="12"/>
  <c r="AV47" i="12"/>
  <c r="AU47" i="12"/>
  <c r="AT47" i="12"/>
  <c r="AS47" i="12"/>
  <c r="AR47" i="12"/>
  <c r="AQ47" i="12"/>
  <c r="AO47" i="12"/>
  <c r="AK47" i="12"/>
  <c r="AL47" i="12" s="1"/>
  <c r="AM47" i="12" s="1"/>
  <c r="AN47" i="12" s="1"/>
  <c r="AF47" i="12"/>
  <c r="AE47" i="12"/>
  <c r="AD47" i="12"/>
  <c r="AC47" i="12"/>
  <c r="X47" i="12"/>
  <c r="AA47" i="12" s="1"/>
  <c r="AB47" i="12" s="1"/>
  <c r="Z47" i="12" s="1"/>
  <c r="W47" i="12"/>
  <c r="V47" i="12"/>
  <c r="U47" i="12"/>
  <c r="T47" i="12"/>
  <c r="S47" i="12"/>
  <c r="O47" i="12"/>
  <c r="N47" i="12"/>
  <c r="M47" i="12"/>
  <c r="G47" i="12"/>
  <c r="C47" i="12"/>
  <c r="AX46" i="12"/>
  <c r="AW46" i="12"/>
  <c r="AV46" i="12"/>
  <c r="AU46" i="12"/>
  <c r="AT46" i="12"/>
  <c r="AS46" i="12"/>
  <c r="AR46" i="12"/>
  <c r="AQ46" i="12"/>
  <c r="AO46" i="12"/>
  <c r="AK46" i="12"/>
  <c r="AL46" i="12" s="1"/>
  <c r="AM46" i="12" s="1"/>
  <c r="AN46" i="12" s="1"/>
  <c r="AF46" i="12"/>
  <c r="AE46" i="12"/>
  <c r="AD46" i="12"/>
  <c r="AC46" i="12"/>
  <c r="X46" i="12"/>
  <c r="Y46" i="12" s="1"/>
  <c r="W46" i="12"/>
  <c r="V46" i="12"/>
  <c r="U46" i="12"/>
  <c r="T46" i="12"/>
  <c r="S46" i="12"/>
  <c r="O46" i="12"/>
  <c r="N46" i="12"/>
  <c r="M46" i="12"/>
  <c r="G46" i="12"/>
  <c r="C46" i="12"/>
  <c r="AX45" i="12"/>
  <c r="AW45" i="12"/>
  <c r="AV45" i="12"/>
  <c r="AU45" i="12"/>
  <c r="AT45" i="12"/>
  <c r="AS45" i="12"/>
  <c r="AR45" i="12"/>
  <c r="AQ45" i="12"/>
  <c r="AO45" i="12"/>
  <c r="AK45" i="12"/>
  <c r="AL45" i="12" s="1"/>
  <c r="AM45" i="12" s="1"/>
  <c r="AN45" i="12" s="1"/>
  <c r="AF45" i="12"/>
  <c r="AE45" i="12"/>
  <c r="AD45" i="12"/>
  <c r="AC45" i="12"/>
  <c r="X45" i="12"/>
  <c r="Y45" i="12" s="1"/>
  <c r="W45" i="12"/>
  <c r="V45" i="12"/>
  <c r="U45" i="12"/>
  <c r="T45" i="12"/>
  <c r="S45" i="12"/>
  <c r="O45" i="12"/>
  <c r="N45" i="12"/>
  <c r="M45" i="12"/>
  <c r="G45" i="12"/>
  <c r="C45" i="12"/>
  <c r="AX44" i="12"/>
  <c r="AW44" i="12"/>
  <c r="AV44" i="12"/>
  <c r="AU44" i="12"/>
  <c r="AT44" i="12"/>
  <c r="AS44" i="12"/>
  <c r="AR44" i="12"/>
  <c r="AQ44" i="12"/>
  <c r="AO44" i="12"/>
  <c r="AK44" i="12"/>
  <c r="AL44" i="12" s="1"/>
  <c r="AM44" i="12" s="1"/>
  <c r="AN44" i="12" s="1"/>
  <c r="AF44" i="12"/>
  <c r="AE44" i="12"/>
  <c r="AD44" i="12"/>
  <c r="AC44" i="12"/>
  <c r="X44" i="12"/>
  <c r="AA44" i="12" s="1"/>
  <c r="AB44" i="12" s="1"/>
  <c r="Z44" i="12" s="1"/>
  <c r="W44" i="12"/>
  <c r="V44" i="12"/>
  <c r="U44" i="12"/>
  <c r="T44" i="12"/>
  <c r="S44" i="12"/>
  <c r="O44" i="12"/>
  <c r="N44" i="12"/>
  <c r="M44" i="12"/>
  <c r="G44" i="12"/>
  <c r="C44" i="12"/>
  <c r="AX43" i="12"/>
  <c r="AW43" i="12"/>
  <c r="AV43" i="12"/>
  <c r="AU43" i="12"/>
  <c r="AT43" i="12"/>
  <c r="AS43" i="12"/>
  <c r="AR43" i="12"/>
  <c r="AQ43" i="12"/>
  <c r="AO43" i="12"/>
  <c r="AK43" i="12"/>
  <c r="AL43" i="12" s="1"/>
  <c r="AM43" i="12" s="1"/>
  <c r="AN43" i="12" s="1"/>
  <c r="AF43" i="12"/>
  <c r="AE43" i="12"/>
  <c r="AD43" i="12"/>
  <c r="AC43" i="12"/>
  <c r="X43" i="12"/>
  <c r="Y43" i="12" s="1"/>
  <c r="W43" i="12"/>
  <c r="V43" i="12"/>
  <c r="U43" i="12"/>
  <c r="T43" i="12"/>
  <c r="S43" i="12"/>
  <c r="O43" i="12"/>
  <c r="N43" i="12"/>
  <c r="M43" i="12"/>
  <c r="G43" i="12"/>
  <c r="C43" i="12"/>
  <c r="AX42" i="12"/>
  <c r="AW42" i="12"/>
  <c r="AV42" i="12"/>
  <c r="AU42" i="12"/>
  <c r="AT42" i="12"/>
  <c r="AS42" i="12"/>
  <c r="AR42" i="12"/>
  <c r="AQ42" i="12"/>
  <c r="AO42" i="12"/>
  <c r="AK42" i="12"/>
  <c r="AL42" i="12" s="1"/>
  <c r="AM42" i="12" s="1"/>
  <c r="AN42" i="12" s="1"/>
  <c r="AF42" i="12"/>
  <c r="AE42" i="12"/>
  <c r="AD42" i="12"/>
  <c r="AC42" i="12"/>
  <c r="X42" i="12"/>
  <c r="Y42" i="12" s="1"/>
  <c r="W42" i="12"/>
  <c r="V42" i="12"/>
  <c r="U42" i="12"/>
  <c r="T42" i="12"/>
  <c r="S42" i="12"/>
  <c r="O42" i="12"/>
  <c r="N42" i="12"/>
  <c r="M42" i="12"/>
  <c r="G42" i="12"/>
  <c r="C42" i="12"/>
  <c r="AX41" i="12"/>
  <c r="AW41" i="12"/>
  <c r="AV41" i="12"/>
  <c r="AU41" i="12"/>
  <c r="AT41" i="12"/>
  <c r="AS41" i="12"/>
  <c r="AR41" i="12"/>
  <c r="AQ41" i="12"/>
  <c r="AO41" i="12"/>
  <c r="AK41" i="12"/>
  <c r="AL41" i="12" s="1"/>
  <c r="AM41" i="12" s="1"/>
  <c r="AN41" i="12" s="1"/>
  <c r="AF41" i="12"/>
  <c r="AE41" i="12"/>
  <c r="AD41" i="12"/>
  <c r="AC41" i="12"/>
  <c r="X41" i="12"/>
  <c r="W41" i="12"/>
  <c r="V41" i="12"/>
  <c r="U41" i="12"/>
  <c r="T41" i="12"/>
  <c r="S41" i="12"/>
  <c r="O41" i="12"/>
  <c r="N41" i="12"/>
  <c r="M41" i="12"/>
  <c r="G41" i="12"/>
  <c r="C41" i="12"/>
  <c r="AX40" i="12"/>
  <c r="AW40" i="12"/>
  <c r="AV40" i="12"/>
  <c r="AU40" i="12"/>
  <c r="AT40" i="12"/>
  <c r="AS40" i="12"/>
  <c r="AR40" i="12"/>
  <c r="AQ40" i="12"/>
  <c r="AO40" i="12"/>
  <c r="AK40" i="12"/>
  <c r="AL40" i="12" s="1"/>
  <c r="AM40" i="12" s="1"/>
  <c r="AN40" i="12" s="1"/>
  <c r="AF40" i="12"/>
  <c r="AE40" i="12"/>
  <c r="AD40" i="12"/>
  <c r="AC40" i="12"/>
  <c r="X40" i="12"/>
  <c r="Y40" i="12" s="1"/>
  <c r="W40" i="12"/>
  <c r="V40" i="12"/>
  <c r="U40" i="12"/>
  <c r="T40" i="12"/>
  <c r="S40" i="12"/>
  <c r="O40" i="12"/>
  <c r="N40" i="12"/>
  <c r="M40" i="12"/>
  <c r="G40" i="12"/>
  <c r="C40" i="12"/>
  <c r="AX39" i="12"/>
  <c r="AW39" i="12"/>
  <c r="AV39" i="12"/>
  <c r="AU39" i="12"/>
  <c r="AT39" i="12"/>
  <c r="AS39" i="12"/>
  <c r="AR39" i="12"/>
  <c r="AQ39" i="12"/>
  <c r="AO39" i="12"/>
  <c r="AK39" i="12"/>
  <c r="AL39" i="12" s="1"/>
  <c r="AM39" i="12" s="1"/>
  <c r="AN39" i="12" s="1"/>
  <c r="AF39" i="12"/>
  <c r="AE39" i="12"/>
  <c r="AD39" i="12"/>
  <c r="AC39" i="12"/>
  <c r="X39" i="12"/>
  <c r="W39" i="12"/>
  <c r="V39" i="12"/>
  <c r="U39" i="12"/>
  <c r="T39" i="12"/>
  <c r="S39" i="12"/>
  <c r="O39" i="12"/>
  <c r="N39" i="12"/>
  <c r="M39" i="12"/>
  <c r="G39" i="12"/>
  <c r="C39" i="12"/>
  <c r="AX38" i="12"/>
  <c r="AW38" i="12"/>
  <c r="AV38" i="12"/>
  <c r="AU38" i="12"/>
  <c r="AT38" i="12"/>
  <c r="AS38" i="12"/>
  <c r="AR38" i="12"/>
  <c r="AQ38" i="12"/>
  <c r="AO38" i="12"/>
  <c r="AK38" i="12"/>
  <c r="AL38" i="12" s="1"/>
  <c r="AM38" i="12" s="1"/>
  <c r="AN38" i="12" s="1"/>
  <c r="AF38" i="12"/>
  <c r="AE38" i="12"/>
  <c r="AD38" i="12"/>
  <c r="AC38" i="12"/>
  <c r="X38" i="12"/>
  <c r="AA38" i="12" s="1"/>
  <c r="AB38" i="12" s="1"/>
  <c r="Z38" i="12" s="1"/>
  <c r="W38" i="12"/>
  <c r="V38" i="12"/>
  <c r="U38" i="12"/>
  <c r="T38" i="12"/>
  <c r="S38" i="12"/>
  <c r="O38" i="12"/>
  <c r="N38" i="12"/>
  <c r="M38" i="12"/>
  <c r="G38" i="12"/>
  <c r="C38" i="12"/>
  <c r="AX37" i="12"/>
  <c r="AW37" i="12"/>
  <c r="AV37" i="12"/>
  <c r="AU37" i="12"/>
  <c r="AT37" i="12"/>
  <c r="AS37" i="12"/>
  <c r="AR37" i="12"/>
  <c r="AQ37" i="12"/>
  <c r="AO37" i="12"/>
  <c r="AK37" i="12"/>
  <c r="AL37" i="12" s="1"/>
  <c r="AM37" i="12" s="1"/>
  <c r="AN37" i="12" s="1"/>
  <c r="AF37" i="12"/>
  <c r="AE37" i="12"/>
  <c r="AD37" i="12"/>
  <c r="AC37" i="12"/>
  <c r="X37" i="12"/>
  <c r="Y37" i="12" s="1"/>
  <c r="W37" i="12"/>
  <c r="V37" i="12"/>
  <c r="U37" i="12"/>
  <c r="T37" i="12"/>
  <c r="S37" i="12"/>
  <c r="O37" i="12"/>
  <c r="N37" i="12"/>
  <c r="M37" i="12"/>
  <c r="G37" i="12"/>
  <c r="C37" i="12"/>
  <c r="AX36" i="12"/>
  <c r="AW36" i="12"/>
  <c r="AV36" i="12"/>
  <c r="AU36" i="12"/>
  <c r="AT36" i="12"/>
  <c r="AS36" i="12"/>
  <c r="AR36" i="12"/>
  <c r="AQ36" i="12"/>
  <c r="AO36" i="12"/>
  <c r="AK36" i="12"/>
  <c r="AL36" i="12" s="1"/>
  <c r="AM36" i="12" s="1"/>
  <c r="AN36" i="12" s="1"/>
  <c r="AF36" i="12"/>
  <c r="AE36" i="12"/>
  <c r="AD36" i="12"/>
  <c r="AC36" i="12"/>
  <c r="X36" i="12"/>
  <c r="W36" i="12"/>
  <c r="V36" i="12"/>
  <c r="U36" i="12"/>
  <c r="T36" i="12"/>
  <c r="S36" i="12"/>
  <c r="O36" i="12"/>
  <c r="N36" i="12"/>
  <c r="M36" i="12"/>
  <c r="G36" i="12"/>
  <c r="C36" i="12"/>
  <c r="AX35" i="12"/>
  <c r="AW35" i="12"/>
  <c r="AV35" i="12"/>
  <c r="AU35" i="12"/>
  <c r="AT35" i="12"/>
  <c r="AS35" i="12"/>
  <c r="AR35" i="12"/>
  <c r="AQ35" i="12"/>
  <c r="AO35" i="12"/>
  <c r="AK35" i="12"/>
  <c r="AL35" i="12" s="1"/>
  <c r="AM35" i="12" s="1"/>
  <c r="AN35" i="12" s="1"/>
  <c r="AF35" i="12"/>
  <c r="AE35" i="12"/>
  <c r="AD35" i="12"/>
  <c r="AC35" i="12"/>
  <c r="X35" i="12"/>
  <c r="AA35" i="12" s="1"/>
  <c r="AB35" i="12" s="1"/>
  <c r="Z35" i="12" s="1"/>
  <c r="W35" i="12"/>
  <c r="V35" i="12"/>
  <c r="U35" i="12"/>
  <c r="T35" i="12"/>
  <c r="S35" i="12"/>
  <c r="O35" i="12"/>
  <c r="N35" i="12"/>
  <c r="M35" i="12"/>
  <c r="G35" i="12"/>
  <c r="C35" i="12"/>
  <c r="C34" i="12"/>
  <c r="AV33" i="12"/>
  <c r="AU33" i="12"/>
  <c r="AT33" i="12"/>
  <c r="AS33" i="12"/>
  <c r="AR33" i="12"/>
  <c r="AQ33" i="12"/>
  <c r="AO33" i="12"/>
  <c r="AK33" i="12"/>
  <c r="AL33" i="12" s="1"/>
  <c r="AM33" i="12" s="1"/>
  <c r="AN33" i="12" s="1"/>
  <c r="AF33" i="12"/>
  <c r="AE33" i="12"/>
  <c r="AD33" i="12"/>
  <c r="AC33" i="12"/>
  <c r="X33" i="12"/>
  <c r="W33" i="12"/>
  <c r="V33" i="12"/>
  <c r="U33" i="12"/>
  <c r="T33" i="12"/>
  <c r="S33" i="12"/>
  <c r="N33" i="12"/>
  <c r="O33" i="12" s="1"/>
  <c r="AX33" i="12" s="1"/>
  <c r="M33" i="12"/>
  <c r="AW33" i="12" s="1"/>
  <c r="C33" i="12"/>
  <c r="AQ32" i="12"/>
  <c r="AR32" i="12" s="1"/>
  <c r="AK32" i="12"/>
  <c r="AL32" i="12" s="1"/>
  <c r="AM32" i="12" s="1"/>
  <c r="AN32" i="12" s="1"/>
  <c r="AF32" i="12"/>
  <c r="V32" i="12"/>
  <c r="W32" i="12" s="1"/>
  <c r="S32" i="12"/>
  <c r="T32" i="12" s="1"/>
  <c r="U32" i="12" s="1"/>
  <c r="X32" i="12" s="1"/>
  <c r="N32" i="12"/>
  <c r="O32" i="12" s="1"/>
  <c r="AX32" i="12" s="1"/>
  <c r="M32" i="12"/>
  <c r="AW32" i="12" s="1"/>
  <c r="C32" i="12"/>
  <c r="AX31" i="12"/>
  <c r="AW31" i="12"/>
  <c r="AV31" i="12"/>
  <c r="AU31" i="12"/>
  <c r="AT31" i="12"/>
  <c r="AS31" i="12"/>
  <c r="AR31" i="12"/>
  <c r="AQ31" i="12"/>
  <c r="AO31" i="12"/>
  <c r="AK31" i="12"/>
  <c r="AL31" i="12" s="1"/>
  <c r="AM31" i="12" s="1"/>
  <c r="AN31" i="12" s="1"/>
  <c r="AF31" i="12"/>
  <c r="V31" i="12"/>
  <c r="W31" i="12" s="1"/>
  <c r="S31" i="12"/>
  <c r="T31" i="12" s="1"/>
  <c r="U31" i="12" s="1"/>
  <c r="N31" i="12"/>
  <c r="O31" i="12" s="1"/>
  <c r="M31" i="12"/>
  <c r="C31" i="12"/>
  <c r="AX30" i="12"/>
  <c r="AW30" i="12"/>
  <c r="AV30" i="12"/>
  <c r="AU30" i="12"/>
  <c r="AT30" i="12"/>
  <c r="AS30" i="12"/>
  <c r="AR30" i="12"/>
  <c r="AQ30" i="12"/>
  <c r="AO30" i="12"/>
  <c r="AK30" i="12"/>
  <c r="AL30" i="12" s="1"/>
  <c r="AM30" i="12" s="1"/>
  <c r="AN30" i="12" s="1"/>
  <c r="AF30" i="12"/>
  <c r="V30" i="12"/>
  <c r="W30" i="12" s="1"/>
  <c r="S30" i="12"/>
  <c r="T30" i="12" s="1"/>
  <c r="U30" i="12" s="1"/>
  <c r="N30" i="12"/>
  <c r="O30" i="12" s="1"/>
  <c r="M30" i="12"/>
  <c r="C30" i="12"/>
  <c r="AX29" i="12"/>
  <c r="AW29" i="12"/>
  <c r="AV29" i="12"/>
  <c r="AU29" i="12"/>
  <c r="AT29" i="12"/>
  <c r="AS29" i="12"/>
  <c r="AR29" i="12"/>
  <c r="AQ29" i="12"/>
  <c r="AO29" i="12"/>
  <c r="AK29" i="12"/>
  <c r="AL29" i="12" s="1"/>
  <c r="AM29" i="12" s="1"/>
  <c r="AN29" i="12" s="1"/>
  <c r="AF29" i="12"/>
  <c r="V29" i="12"/>
  <c r="W29" i="12" s="1"/>
  <c r="S29" i="12"/>
  <c r="T29" i="12" s="1"/>
  <c r="U29" i="12" s="1"/>
  <c r="N29" i="12"/>
  <c r="O29" i="12" s="1"/>
  <c r="M29" i="12"/>
  <c r="C29" i="12"/>
  <c r="AV28" i="12"/>
  <c r="AU28" i="12"/>
  <c r="AT28" i="12"/>
  <c r="AS28" i="12"/>
  <c r="AR28" i="12"/>
  <c r="AQ28" i="12"/>
  <c r="AO28" i="12"/>
  <c r="AK28" i="12"/>
  <c r="AL28" i="12" s="1"/>
  <c r="AM28" i="12" s="1"/>
  <c r="AN28" i="12" s="1"/>
  <c r="AF28" i="12"/>
  <c r="V28" i="12"/>
  <c r="W28" i="12" s="1"/>
  <c r="S28" i="12"/>
  <c r="T28" i="12" s="1"/>
  <c r="U28" i="12" s="1"/>
  <c r="N28" i="12"/>
  <c r="O28" i="12" s="1"/>
  <c r="AX28" i="12" s="1"/>
  <c r="M28" i="12"/>
  <c r="AW28" i="12" s="1"/>
  <c r="C28" i="12"/>
  <c r="AV27" i="12"/>
  <c r="AU27" i="12"/>
  <c r="AT27" i="12"/>
  <c r="AS27" i="12"/>
  <c r="AR27" i="12"/>
  <c r="AQ27" i="12"/>
  <c r="AO27" i="12"/>
  <c r="AK27" i="12"/>
  <c r="AL27" i="12" s="1"/>
  <c r="AM27" i="12" s="1"/>
  <c r="AN27" i="12" s="1"/>
  <c r="AF27" i="12"/>
  <c r="AE27" i="12"/>
  <c r="AD27" i="12"/>
  <c r="AC27" i="12"/>
  <c r="X27" i="12"/>
  <c r="AA27" i="12" s="1"/>
  <c r="AB27" i="12" s="1"/>
  <c r="Z27" i="12" s="1"/>
  <c r="W27" i="12"/>
  <c r="V27" i="12"/>
  <c r="U27" i="12"/>
  <c r="T27" i="12"/>
  <c r="S27" i="12"/>
  <c r="N27" i="12"/>
  <c r="O27" i="12" s="1"/>
  <c r="AX27" i="12" s="1"/>
  <c r="M27" i="12"/>
  <c r="AW27" i="12" s="1"/>
  <c r="C27" i="12"/>
  <c r="AX26" i="12"/>
  <c r="AW26" i="12"/>
  <c r="AV26" i="12"/>
  <c r="AU26" i="12"/>
  <c r="AT26" i="12"/>
  <c r="AS26" i="12"/>
  <c r="AR26" i="12"/>
  <c r="AQ26" i="12"/>
  <c r="AO26" i="12"/>
  <c r="AK26" i="12"/>
  <c r="AL26" i="12" s="1"/>
  <c r="AM26" i="12" s="1"/>
  <c r="AN26" i="12" s="1"/>
  <c r="AF26" i="12"/>
  <c r="V26" i="12"/>
  <c r="W26" i="12" s="1"/>
  <c r="S26" i="12"/>
  <c r="T26" i="12" s="1"/>
  <c r="U26" i="12" s="1"/>
  <c r="N26" i="12"/>
  <c r="O26" i="12" s="1"/>
  <c r="M26" i="12"/>
  <c r="C26" i="12"/>
  <c r="AX25" i="12"/>
  <c r="AW25" i="12"/>
  <c r="AV25" i="12"/>
  <c r="AU25" i="12"/>
  <c r="AT25" i="12"/>
  <c r="AS25" i="12"/>
  <c r="AR25" i="12"/>
  <c r="AQ25" i="12"/>
  <c r="AO25" i="12"/>
  <c r="AK25" i="12"/>
  <c r="AL25" i="12" s="1"/>
  <c r="AM25" i="12" s="1"/>
  <c r="AN25" i="12" s="1"/>
  <c r="AF25" i="12"/>
  <c r="V25" i="12"/>
  <c r="W25" i="12" s="1"/>
  <c r="S25" i="12"/>
  <c r="T25" i="12" s="1"/>
  <c r="U25" i="12" s="1"/>
  <c r="N25" i="12"/>
  <c r="O25" i="12" s="1"/>
  <c r="M25" i="12"/>
  <c r="C25" i="12"/>
  <c r="AV24" i="12"/>
  <c r="AU24" i="12"/>
  <c r="AT24" i="12"/>
  <c r="AS24" i="12"/>
  <c r="AR24" i="12"/>
  <c r="AQ24" i="12"/>
  <c r="AO24" i="12"/>
  <c r="AK24" i="12"/>
  <c r="AL24" i="12" s="1"/>
  <c r="AM24" i="12" s="1"/>
  <c r="AN24" i="12" s="1"/>
  <c r="AF24" i="12"/>
  <c r="V24" i="12"/>
  <c r="W24" i="12" s="1"/>
  <c r="S24" i="12"/>
  <c r="T24" i="12" s="1"/>
  <c r="U24" i="12" s="1"/>
  <c r="N24" i="12"/>
  <c r="O24" i="12" s="1"/>
  <c r="AX24" i="12" s="1"/>
  <c r="M24" i="12"/>
  <c r="AW24" i="12" s="1"/>
  <c r="C24" i="12"/>
  <c r="AV23" i="12"/>
  <c r="AU23" i="12"/>
  <c r="AT23" i="12"/>
  <c r="AS23" i="12"/>
  <c r="AR23" i="12"/>
  <c r="AQ23" i="12"/>
  <c r="AO23" i="12"/>
  <c r="AK23" i="12"/>
  <c r="AL23" i="12" s="1"/>
  <c r="AM23" i="12" s="1"/>
  <c r="AN23" i="12" s="1"/>
  <c r="AF23" i="12"/>
  <c r="AE23" i="12"/>
  <c r="AD23" i="12"/>
  <c r="AC23" i="12"/>
  <c r="X23" i="12"/>
  <c r="AA23" i="12" s="1"/>
  <c r="AB23" i="12" s="1"/>
  <c r="Z23" i="12" s="1"/>
  <c r="W23" i="12"/>
  <c r="V23" i="12"/>
  <c r="U23" i="12"/>
  <c r="T23" i="12"/>
  <c r="S23" i="12"/>
  <c r="N23" i="12"/>
  <c r="O23" i="12" s="1"/>
  <c r="AX23" i="12" s="1"/>
  <c r="M23" i="12"/>
  <c r="AW23" i="12" s="1"/>
  <c r="C23" i="12"/>
  <c r="AV22" i="12"/>
  <c r="AU22" i="12"/>
  <c r="AT22" i="12"/>
  <c r="AS22" i="12"/>
  <c r="AR22" i="12"/>
  <c r="AQ22" i="12"/>
  <c r="AO22" i="12"/>
  <c r="AK22" i="12"/>
  <c r="AL22" i="12" s="1"/>
  <c r="AM22" i="12" s="1"/>
  <c r="AN22" i="12" s="1"/>
  <c r="AF22" i="12"/>
  <c r="W22" i="12"/>
  <c r="V22" i="12"/>
  <c r="T22" i="12"/>
  <c r="U22" i="12" s="1"/>
  <c r="S22" i="12"/>
  <c r="N22" i="12"/>
  <c r="O22" i="12" s="1"/>
  <c r="AX22" i="12" s="1"/>
  <c r="M22" i="12"/>
  <c r="AW22" i="12" s="1"/>
  <c r="C22" i="12"/>
  <c r="AX21" i="12"/>
  <c r="AW21" i="12"/>
  <c r="AV21" i="12"/>
  <c r="AU21" i="12"/>
  <c r="AT21" i="12"/>
  <c r="AS21" i="12"/>
  <c r="AR21" i="12"/>
  <c r="AQ21" i="12"/>
  <c r="AO21" i="12"/>
  <c r="AK21" i="12"/>
  <c r="AL21" i="12" s="1"/>
  <c r="AM21" i="12" s="1"/>
  <c r="AN21" i="12" s="1"/>
  <c r="AF21" i="12"/>
  <c r="V21" i="12"/>
  <c r="W21" i="12" s="1"/>
  <c r="S21" i="12"/>
  <c r="T21" i="12" s="1"/>
  <c r="U21" i="12" s="1"/>
  <c r="N21" i="12"/>
  <c r="O21" i="12" s="1"/>
  <c r="M21" i="12"/>
  <c r="BK10" i="12"/>
  <c r="BJ10" i="12"/>
  <c r="BH10" i="12"/>
  <c r="BN6" i="12"/>
  <c r="BM6" i="12"/>
  <c r="BL6" i="12"/>
  <c r="AO32" i="12" l="1"/>
  <c r="AS32" i="12" s="1"/>
  <c r="X31" i="12"/>
  <c r="Y31" i="12" s="1"/>
  <c r="Y23" i="12"/>
  <c r="X28" i="12"/>
  <c r="AA28" i="12" s="1"/>
  <c r="AB28" i="12" s="1"/>
  <c r="Z28" i="12" s="1"/>
  <c r="AD28" i="12" s="1"/>
  <c r="X26" i="12"/>
  <c r="AA26" i="12" s="1"/>
  <c r="AB26" i="12" s="1"/>
  <c r="Z26" i="12" s="1"/>
  <c r="AC26" i="12" s="1"/>
  <c r="X29" i="12"/>
  <c r="Y29" i="12" s="1"/>
  <c r="X24" i="12"/>
  <c r="AA24" i="12" s="1"/>
  <c r="AB24" i="12" s="1"/>
  <c r="Z24" i="12" s="1"/>
  <c r="AD24" i="12" s="1"/>
  <c r="X30" i="12"/>
  <c r="AA30" i="12" s="1"/>
  <c r="AB30" i="12" s="1"/>
  <c r="Z30" i="12" s="1"/>
  <c r="AD30" i="12" s="1"/>
  <c r="AA32" i="12"/>
  <c r="AB32" i="12" s="1"/>
  <c r="Z32" i="12" s="1"/>
  <c r="AD32" i="12" s="1"/>
  <c r="X25" i="12"/>
  <c r="AA25" i="12" s="1"/>
  <c r="AB25" i="12" s="1"/>
  <c r="Z25" i="12" s="1"/>
  <c r="AD25" i="12" s="1"/>
  <c r="X21" i="12"/>
  <c r="AA21" i="12" s="1"/>
  <c r="AB21" i="12" s="1"/>
  <c r="Z21" i="12" s="1"/>
  <c r="AC21" i="12" s="1"/>
  <c r="X22" i="12"/>
  <c r="AA22" i="12" s="1"/>
  <c r="AB22" i="12" s="1"/>
  <c r="Z22" i="12" s="1"/>
  <c r="AD22" i="12" s="1"/>
  <c r="Y44" i="12"/>
  <c r="Y56" i="12"/>
  <c r="AA58" i="12"/>
  <c r="AB58" i="12" s="1"/>
  <c r="Z58" i="12" s="1"/>
  <c r="AY35" i="12"/>
  <c r="AZ35" i="12" s="1"/>
  <c r="BA35" i="12" s="1"/>
  <c r="BB35" i="12" s="1"/>
  <c r="Y52" i="12"/>
  <c r="AA54" i="12"/>
  <c r="AB54" i="12" s="1"/>
  <c r="Z54" i="12" s="1"/>
  <c r="AA43" i="12"/>
  <c r="AB43" i="12" s="1"/>
  <c r="Z43" i="12" s="1"/>
  <c r="AA50" i="12"/>
  <c r="AB50" i="12" s="1"/>
  <c r="Z50" i="12" s="1"/>
  <c r="AY23" i="12"/>
  <c r="AZ23" i="12" s="1"/>
  <c r="BA23" i="12" s="1"/>
  <c r="AA42" i="12"/>
  <c r="AB42" i="12" s="1"/>
  <c r="Z42" i="12" s="1"/>
  <c r="AA46" i="12"/>
  <c r="AB46" i="12" s="1"/>
  <c r="Z46" i="12" s="1"/>
  <c r="Y60" i="12"/>
  <c r="AA62" i="12"/>
  <c r="AB62" i="12" s="1"/>
  <c r="Z62" i="12" s="1"/>
  <c r="AY28" i="12"/>
  <c r="AZ28" i="12" s="1"/>
  <c r="BA28" i="12" s="1"/>
  <c r="BB28" i="12" s="1"/>
  <c r="AA37" i="12"/>
  <c r="AB37" i="12" s="1"/>
  <c r="Z37" i="12" s="1"/>
  <c r="AA45" i="12"/>
  <c r="AB45" i="12" s="1"/>
  <c r="Z45" i="12" s="1"/>
  <c r="Y48" i="12"/>
  <c r="AY47" i="12"/>
  <c r="AZ47" i="12" s="1"/>
  <c r="BA47" i="12" s="1"/>
  <c r="BB47" i="12" s="1"/>
  <c r="AY27" i="12"/>
  <c r="AZ27" i="12" s="1"/>
  <c r="AY29" i="12"/>
  <c r="AZ29" i="12" s="1"/>
  <c r="BA29" i="12" s="1"/>
  <c r="BB29" i="12" s="1"/>
  <c r="AY40" i="12"/>
  <c r="AZ40" i="12" s="1"/>
  <c r="BA40" i="12" s="1"/>
  <c r="BB40" i="12" s="1"/>
  <c r="AY22" i="12"/>
  <c r="AZ22" i="12" s="1"/>
  <c r="BA22" i="12" s="1"/>
  <c r="AY43" i="12"/>
  <c r="AZ43" i="12" s="1"/>
  <c r="BA43" i="12" s="1"/>
  <c r="BB43" i="12" s="1"/>
  <c r="AJ5" i="17"/>
  <c r="E7" i="17" s="1"/>
  <c r="F7" i="17" s="1"/>
  <c r="G7" i="17" s="1"/>
  <c r="H7" i="17" s="1"/>
  <c r="I7" i="17" s="1"/>
  <c r="J7" i="17" s="1"/>
  <c r="K7" i="17" s="1"/>
  <c r="L7" i="17" s="1"/>
  <c r="M7" i="17" s="1"/>
  <c r="N7" i="17" s="1"/>
  <c r="O7" i="17" s="1"/>
  <c r="P7" i="17" s="1"/>
  <c r="Q7" i="17" s="1"/>
  <c r="R7" i="17" s="1"/>
  <c r="S7" i="17" s="1"/>
  <c r="T7" i="17" s="1"/>
  <c r="U7" i="17" s="1"/>
  <c r="V7" i="17" s="1"/>
  <c r="W7" i="17" s="1"/>
  <c r="X7" i="17" s="1"/>
  <c r="Y7" i="17" s="1"/>
  <c r="Z7" i="17" s="1"/>
  <c r="AA7" i="17" s="1"/>
  <c r="AB7" i="17" s="1"/>
  <c r="AC7" i="17" s="1"/>
  <c r="AD7" i="17" s="1"/>
  <c r="AE7" i="17" s="1"/>
  <c r="AF7" i="17" s="1"/>
  <c r="AG7" i="17" s="1"/>
  <c r="AH7" i="17" s="1"/>
  <c r="AI7" i="17" s="1"/>
  <c r="AJ7" i="17" s="1"/>
  <c r="E9" i="17" s="1"/>
  <c r="F9" i="17" s="1"/>
  <c r="G9" i="17" s="1"/>
  <c r="H9" i="17" s="1"/>
  <c r="I9" i="17" s="1"/>
  <c r="J9" i="17" s="1"/>
  <c r="K9" i="17" s="1"/>
  <c r="L9" i="17" s="1"/>
  <c r="M9" i="17" s="1"/>
  <c r="N9" i="17" s="1"/>
  <c r="O9" i="17" s="1"/>
  <c r="P9" i="17" s="1"/>
  <c r="Q9" i="17" s="1"/>
  <c r="R9" i="17" s="1"/>
  <c r="S9" i="17" s="1"/>
  <c r="T9" i="17" s="1"/>
  <c r="U9" i="17" s="1"/>
  <c r="V9" i="17" s="1"/>
  <c r="W9" i="17" s="1"/>
  <c r="X9" i="17" s="1"/>
  <c r="Y9" i="17" s="1"/>
  <c r="Z9" i="17" s="1"/>
  <c r="AA9" i="17" s="1"/>
  <c r="AB9" i="17" s="1"/>
  <c r="AC9" i="17" s="1"/>
  <c r="AD9" i="17" s="1"/>
  <c r="AE9" i="17" s="1"/>
  <c r="AF9" i="17" s="1"/>
  <c r="AG9" i="17" s="1"/>
  <c r="AH9" i="17" s="1"/>
  <c r="AJ9" i="17" s="1"/>
  <c r="E11" i="17" s="1"/>
  <c r="F11" i="17" s="1"/>
  <c r="G11" i="17" s="1"/>
  <c r="H11" i="17" s="1"/>
  <c r="I11" i="17" s="1"/>
  <c r="J11" i="17" s="1"/>
  <c r="K11" i="17" s="1"/>
  <c r="L11" i="17" s="1"/>
  <c r="M11" i="17" s="1"/>
  <c r="N11" i="17" s="1"/>
  <c r="O11" i="17" s="1"/>
  <c r="P11" i="17" s="1"/>
  <c r="Q11" i="17" s="1"/>
  <c r="R11" i="17" s="1"/>
  <c r="S11" i="17" s="1"/>
  <c r="T11" i="17" s="1"/>
  <c r="U11" i="17" s="1"/>
  <c r="V11" i="17" s="1"/>
  <c r="W11" i="17" s="1"/>
  <c r="X11" i="17" s="1"/>
  <c r="Y11" i="17" s="1"/>
  <c r="Z11" i="17" s="1"/>
  <c r="AA11" i="17" s="1"/>
  <c r="AB11" i="17" s="1"/>
  <c r="AC11" i="17" s="1"/>
  <c r="AD11" i="17" s="1"/>
  <c r="AE11" i="17" s="1"/>
  <c r="AF11" i="17" s="1"/>
  <c r="AG11" i="17" s="1"/>
  <c r="AH11" i="17" s="1"/>
  <c r="AI11" i="17" s="1"/>
  <c r="AJ11" i="17" s="1"/>
  <c r="E13" i="17" s="1"/>
  <c r="F13" i="17" s="1"/>
  <c r="G13" i="17" s="1"/>
  <c r="H13" i="17" s="1"/>
  <c r="I13" i="17" s="1"/>
  <c r="J13" i="17" s="1"/>
  <c r="K13" i="17" s="1"/>
  <c r="L13" i="17" s="1"/>
  <c r="M13" i="17" s="1"/>
  <c r="N13" i="17" s="1"/>
  <c r="O13" i="17" s="1"/>
  <c r="P13" i="17" s="1"/>
  <c r="Q13" i="17" s="1"/>
  <c r="R13" i="17" s="1"/>
  <c r="S13" i="17" s="1"/>
  <c r="T13" i="17" s="1"/>
  <c r="U13" i="17" s="1"/>
  <c r="V13" i="17" s="1"/>
  <c r="W13" i="17" s="1"/>
  <c r="X13" i="17" s="1"/>
  <c r="Y13" i="17" s="1"/>
  <c r="Z13" i="17" s="1"/>
  <c r="AA13" i="17" s="1"/>
  <c r="AB13" i="17" s="1"/>
  <c r="AC13" i="17" s="1"/>
  <c r="AD13" i="17" s="1"/>
  <c r="AE13" i="17" s="1"/>
  <c r="AF13" i="17" s="1"/>
  <c r="AG13" i="17" s="1"/>
  <c r="AH13" i="17" s="1"/>
  <c r="AJ13" i="17" s="1"/>
  <c r="E15" i="17" s="1"/>
  <c r="F15" i="17" s="1"/>
  <c r="G15" i="17" s="1"/>
  <c r="H15" i="17" s="1"/>
  <c r="I15" i="17" s="1"/>
  <c r="J15" i="17" s="1"/>
  <c r="K15" i="17" s="1"/>
  <c r="L15" i="17" s="1"/>
  <c r="M15" i="17" s="1"/>
  <c r="N15" i="17" s="1"/>
  <c r="O15" i="17" s="1"/>
  <c r="P15" i="17" s="1"/>
  <c r="Q15" i="17" s="1"/>
  <c r="R15" i="17" s="1"/>
  <c r="S15" i="17" s="1"/>
  <c r="T15" i="17" s="1"/>
  <c r="U15" i="17" s="1"/>
  <c r="V15" i="17" s="1"/>
  <c r="W15" i="17" s="1"/>
  <c r="X15" i="17" s="1"/>
  <c r="Y15" i="17" s="1"/>
  <c r="Z15" i="17" s="1"/>
  <c r="AA15" i="17" s="1"/>
  <c r="AB15" i="17" s="1"/>
  <c r="AC15" i="17" s="1"/>
  <c r="AD15" i="17" s="1"/>
  <c r="AE15" i="17" s="1"/>
  <c r="AF15" i="17" s="1"/>
  <c r="AG15" i="17" s="1"/>
  <c r="AH15" i="17" s="1"/>
  <c r="AI15" i="17" s="1"/>
  <c r="AJ15" i="17" s="1"/>
  <c r="E17" i="17" s="1"/>
  <c r="F17" i="17" s="1"/>
  <c r="G17" i="17" s="1"/>
  <c r="H17" i="17" s="1"/>
  <c r="I17" i="17" s="1"/>
  <c r="J17" i="17" s="1"/>
  <c r="K17" i="17" s="1"/>
  <c r="L17" i="17" s="1"/>
  <c r="M17" i="17" s="1"/>
  <c r="N17" i="17" s="1"/>
  <c r="O17" i="17" s="1"/>
  <c r="P17" i="17" s="1"/>
  <c r="Q17" i="17" s="1"/>
  <c r="R17" i="17" s="1"/>
  <c r="S17" i="17" s="1"/>
  <c r="T17" i="17" s="1"/>
  <c r="U17" i="17" s="1"/>
  <c r="V17" i="17" s="1"/>
  <c r="W17" i="17" s="1"/>
  <c r="X17" i="17" s="1"/>
  <c r="Y17" i="17" s="1"/>
  <c r="Z17" i="17" s="1"/>
  <c r="AA17" i="17" s="1"/>
  <c r="AB17" i="17" s="1"/>
  <c r="AC17" i="17" s="1"/>
  <c r="AD17" i="17" s="1"/>
  <c r="AE17" i="17" s="1"/>
  <c r="AF17" i="17" s="1"/>
  <c r="AG17" i="17" s="1"/>
  <c r="AH17" i="17" s="1"/>
  <c r="AI17" i="17" s="1"/>
  <c r="AJ17" i="17" s="1"/>
  <c r="E19" i="17" s="1"/>
  <c r="F19" i="17" s="1"/>
  <c r="G19" i="17" s="1"/>
  <c r="H19" i="17" s="1"/>
  <c r="I19" i="17" s="1"/>
  <c r="J19" i="17" s="1"/>
  <c r="K19" i="17" s="1"/>
  <c r="L19" i="17" s="1"/>
  <c r="M19" i="17" s="1"/>
  <c r="N19" i="17" s="1"/>
  <c r="O19" i="17" s="1"/>
  <c r="P19" i="17" s="1"/>
  <c r="Q19" i="17" s="1"/>
  <c r="R19" i="17" s="1"/>
  <c r="S19" i="17" s="1"/>
  <c r="T19" i="17" s="1"/>
  <c r="U19" i="17" s="1"/>
  <c r="V19" i="17" s="1"/>
  <c r="W19" i="17" s="1"/>
  <c r="X19" i="17" s="1"/>
  <c r="Y19" i="17" s="1"/>
  <c r="Z19" i="17" s="1"/>
  <c r="AA19" i="17" s="1"/>
  <c r="AB19" i="17" s="1"/>
  <c r="AC19" i="17" s="1"/>
  <c r="AD19" i="17" s="1"/>
  <c r="AE19" i="17" s="1"/>
  <c r="AF19" i="17" s="1"/>
  <c r="AG19" i="17" s="1"/>
  <c r="AH19" i="17" s="1"/>
  <c r="AJ19" i="17" s="1"/>
  <c r="E21" i="17" s="1"/>
  <c r="F21" i="17" s="1"/>
  <c r="G21" i="17" s="1"/>
  <c r="H21" i="17" s="1"/>
  <c r="I21" i="17" s="1"/>
  <c r="J21" i="17" s="1"/>
  <c r="K21" i="17" s="1"/>
  <c r="L21" i="17" s="1"/>
  <c r="M21" i="17" s="1"/>
  <c r="N21" i="17" s="1"/>
  <c r="O21" i="17" s="1"/>
  <c r="P21" i="17" s="1"/>
  <c r="Q21" i="17" s="1"/>
  <c r="R21" i="17" s="1"/>
  <c r="S21" i="17" s="1"/>
  <c r="T21" i="17" s="1"/>
  <c r="U21" i="17" s="1"/>
  <c r="V21" i="17" s="1"/>
  <c r="W21" i="17" s="1"/>
  <c r="X21" i="17" s="1"/>
  <c r="Y21" i="17" s="1"/>
  <c r="Z21" i="17" s="1"/>
  <c r="AA21" i="17" s="1"/>
  <c r="AB21" i="17" s="1"/>
  <c r="AC21" i="17" s="1"/>
  <c r="AD21" i="17" s="1"/>
  <c r="AE21" i="17" s="1"/>
  <c r="AF21" i="17" s="1"/>
  <c r="AG21" i="17" s="1"/>
  <c r="AH21" i="17" s="1"/>
  <c r="AI21" i="17" s="1"/>
  <c r="AJ21" i="17" s="1"/>
  <c r="E23" i="17" s="1"/>
  <c r="F23" i="17" s="1"/>
  <c r="G23" i="17" s="1"/>
  <c r="H23" i="17" s="1"/>
  <c r="I23" i="17" s="1"/>
  <c r="J23" i="17" s="1"/>
  <c r="K23" i="17" s="1"/>
  <c r="L23" i="17" s="1"/>
  <c r="M23" i="17" s="1"/>
  <c r="N23" i="17" s="1"/>
  <c r="O23" i="17" s="1"/>
  <c r="P23" i="17" s="1"/>
  <c r="Q23" i="17" s="1"/>
  <c r="R23" i="17" s="1"/>
  <c r="S23" i="17" s="1"/>
  <c r="T23" i="17" s="1"/>
  <c r="U23" i="17" s="1"/>
  <c r="V23" i="17" s="1"/>
  <c r="W23" i="17" s="1"/>
  <c r="X23" i="17" s="1"/>
  <c r="Y23" i="17" s="1"/>
  <c r="Z23" i="17" s="1"/>
  <c r="AA23" i="17" s="1"/>
  <c r="AB23" i="17" s="1"/>
  <c r="AC23" i="17" s="1"/>
  <c r="AD23" i="17" s="1"/>
  <c r="AE23" i="17" s="1"/>
  <c r="AF23" i="17" s="1"/>
  <c r="AG23" i="17" s="1"/>
  <c r="AH23" i="17" s="1"/>
  <c r="AJ23" i="17" s="1"/>
  <c r="E25" i="17" s="1"/>
  <c r="F25" i="17" s="1"/>
  <c r="G25" i="17" s="1"/>
  <c r="H25" i="17" s="1"/>
  <c r="I25" i="17" s="1"/>
  <c r="J25" i="17" s="1"/>
  <c r="K25" i="17" s="1"/>
  <c r="L25" i="17" s="1"/>
  <c r="M25" i="17" s="1"/>
  <c r="N25" i="17" s="1"/>
  <c r="O25" i="17" s="1"/>
  <c r="P25" i="17" s="1"/>
  <c r="Q25" i="17" s="1"/>
  <c r="R25" i="17" s="1"/>
  <c r="S25" i="17" s="1"/>
  <c r="T25" i="17" s="1"/>
  <c r="U25" i="17" s="1"/>
  <c r="V25" i="17" s="1"/>
  <c r="W25" i="17" s="1"/>
  <c r="X25" i="17" s="1"/>
  <c r="Y25" i="17" s="1"/>
  <c r="Z25" i="17" s="1"/>
  <c r="AA25" i="17" s="1"/>
  <c r="AB25" i="17" s="1"/>
  <c r="AC25" i="17" s="1"/>
  <c r="AD25" i="17" s="1"/>
  <c r="AE25" i="17" s="1"/>
  <c r="AF25" i="17" s="1"/>
  <c r="AG25" i="17" s="1"/>
  <c r="AH25" i="17" s="1"/>
  <c r="AI25" i="17" s="1"/>
  <c r="AY38" i="12"/>
  <c r="AZ38" i="12" s="1"/>
  <c r="BA38" i="12" s="1"/>
  <c r="BB38" i="12" s="1"/>
  <c r="Y47" i="12"/>
  <c r="AY36" i="12"/>
  <c r="AZ36" i="12" s="1"/>
  <c r="BA36" i="12" s="1"/>
  <c r="BB36" i="12" s="1"/>
  <c r="AA40" i="12"/>
  <c r="AB40" i="12" s="1"/>
  <c r="Z40" i="12" s="1"/>
  <c r="AY46" i="12"/>
  <c r="AZ46" i="12" s="1"/>
  <c r="BA46" i="12" s="1"/>
  <c r="BB46" i="12" s="1"/>
  <c r="AA39" i="12"/>
  <c r="AB39" i="12" s="1"/>
  <c r="Z39" i="12" s="1"/>
  <c r="Y39" i="12"/>
  <c r="AY33" i="12"/>
  <c r="AZ33" i="12" s="1"/>
  <c r="BA33" i="12" s="1"/>
  <c r="BB33" i="12" s="1"/>
  <c r="AA49" i="12"/>
  <c r="AB49" i="12" s="1"/>
  <c r="Z49" i="12" s="1"/>
  <c r="Y49" i="12"/>
  <c r="BN7" i="12"/>
  <c r="AA33" i="12"/>
  <c r="AB33" i="12" s="1"/>
  <c r="Z33" i="12" s="1"/>
  <c r="Y33" i="12"/>
  <c r="AA36" i="12"/>
  <c r="AB36" i="12" s="1"/>
  <c r="Z36" i="12" s="1"/>
  <c r="Y36" i="12"/>
  <c r="AA41" i="12"/>
  <c r="AB41" i="12" s="1"/>
  <c r="Z41" i="12" s="1"/>
  <c r="Y41" i="12"/>
  <c r="AY21" i="12"/>
  <c r="AZ21" i="12" s="1"/>
  <c r="BA21" i="12" s="1"/>
  <c r="BB21" i="12" s="1"/>
  <c r="AY41" i="12"/>
  <c r="AZ41" i="12" s="1"/>
  <c r="BA41" i="12" s="1"/>
  <c r="BB41" i="12" s="1"/>
  <c r="AY44" i="12"/>
  <c r="AZ44" i="12" s="1"/>
  <c r="BA44" i="12" s="1"/>
  <c r="BB44" i="12" s="1"/>
  <c r="AY49" i="12"/>
  <c r="AZ49" i="12" s="1"/>
  <c r="BA49" i="12" s="1"/>
  <c r="BB49" i="12" s="1"/>
  <c r="AY51" i="12"/>
  <c r="AZ51" i="12" s="1"/>
  <c r="BA51" i="12" s="1"/>
  <c r="BB51" i="12" s="1"/>
  <c r="AY53" i="12"/>
  <c r="AZ53" i="12" s="1"/>
  <c r="BA53" i="12" s="1"/>
  <c r="BB53" i="12" s="1"/>
  <c r="AY55" i="12"/>
  <c r="AZ55" i="12" s="1"/>
  <c r="BA55" i="12" s="1"/>
  <c r="BB55" i="12" s="1"/>
  <c r="AY57" i="12"/>
  <c r="AZ57" i="12" s="1"/>
  <c r="BA57" i="12" s="1"/>
  <c r="BB57" i="12" s="1"/>
  <c r="AY59" i="12"/>
  <c r="AZ59" i="12" s="1"/>
  <c r="BA59" i="12" s="1"/>
  <c r="BB59" i="12" s="1"/>
  <c r="AY61" i="12"/>
  <c r="AZ61" i="12" s="1"/>
  <c r="BA61" i="12" s="1"/>
  <c r="BB61" i="12" s="1"/>
  <c r="Y27" i="12"/>
  <c r="Y32" i="12"/>
  <c r="Y35" i="12"/>
  <c r="Y38" i="12"/>
  <c r="AY48" i="12"/>
  <c r="AZ48" i="12" s="1"/>
  <c r="Y51" i="12"/>
  <c r="Y53" i="12"/>
  <c r="Y55" i="12"/>
  <c r="Y57" i="12"/>
  <c r="Y59" i="12"/>
  <c r="Y61" i="12"/>
  <c r="AY24" i="12"/>
  <c r="AZ24" i="12" s="1"/>
  <c r="BA24" i="12" s="1"/>
  <c r="BB24" i="12" s="1"/>
  <c r="AY26" i="12"/>
  <c r="AZ26" i="12" s="1"/>
  <c r="BA26" i="12" s="1"/>
  <c r="BB26" i="12" s="1"/>
  <c r="AY31" i="12"/>
  <c r="AZ31" i="12" s="1"/>
  <c r="AY37" i="12"/>
  <c r="AZ37" i="12" s="1"/>
  <c r="BA37" i="12" s="1"/>
  <c r="BB37" i="12" s="1"/>
  <c r="AY50" i="12"/>
  <c r="AZ50" i="12" s="1"/>
  <c r="BA50" i="12" s="1"/>
  <c r="BB50" i="12" s="1"/>
  <c r="AY52" i="12"/>
  <c r="AZ52" i="12" s="1"/>
  <c r="BA52" i="12" s="1"/>
  <c r="BB52" i="12" s="1"/>
  <c r="AY54" i="12"/>
  <c r="AZ54" i="12" s="1"/>
  <c r="BA54" i="12" s="1"/>
  <c r="BB54" i="12" s="1"/>
  <c r="AY56" i="12"/>
  <c r="AZ56" i="12" s="1"/>
  <c r="AY58" i="12"/>
  <c r="AZ58" i="12" s="1"/>
  <c r="BA58" i="12" s="1"/>
  <c r="BB58" i="12" s="1"/>
  <c r="AY60" i="12"/>
  <c r="AZ60" i="12" s="1"/>
  <c r="BA60" i="12" s="1"/>
  <c r="BB60" i="12" s="1"/>
  <c r="AY62" i="12"/>
  <c r="AZ62" i="12" s="1"/>
  <c r="BA62" i="12" s="1"/>
  <c r="BB62" i="12" s="1"/>
  <c r="AY42" i="12"/>
  <c r="AZ42" i="12" s="1"/>
  <c r="BA42" i="12" s="1"/>
  <c r="BB42" i="12" s="1"/>
  <c r="AY45" i="12"/>
  <c r="AZ45" i="12" s="1"/>
  <c r="BA45" i="12" s="1"/>
  <c r="BB45" i="12" s="1"/>
  <c r="AY25" i="12"/>
  <c r="AZ25" i="12" s="1"/>
  <c r="AY30" i="12"/>
  <c r="AY39" i="12"/>
  <c r="AZ39" i="12" s="1"/>
  <c r="BA39" i="12" s="1"/>
  <c r="BB39" i="12" s="1"/>
  <c r="M63" i="12"/>
  <c r="O63" i="12" s="1"/>
  <c r="AH50" i="12"/>
  <c r="AI50" i="12" s="1"/>
  <c r="AJ50" i="12" s="1"/>
  <c r="AK50" i="12" s="1"/>
  <c r="AL50" i="12" s="1"/>
  <c r="AM50" i="12" s="1"/>
  <c r="AN50" i="12" s="1"/>
  <c r="AG52" i="12"/>
  <c r="AH51" i="12"/>
  <c r="AI51" i="12" s="1"/>
  <c r="AJ51" i="12" s="1"/>
  <c r="AK51" i="12" s="1"/>
  <c r="AL51" i="12" s="1"/>
  <c r="AM51" i="12" s="1"/>
  <c r="AN51" i="12" s="1"/>
  <c r="AG53" i="12"/>
  <c r="AA31" i="12" l="1"/>
  <c r="AB31" i="12" s="1"/>
  <c r="Z31" i="12" s="1"/>
  <c r="AD31" i="12" s="1"/>
  <c r="AT32" i="12"/>
  <c r="AU32" i="12" s="1"/>
  <c r="AV32" i="12"/>
  <c r="AY32" i="12" s="1"/>
  <c r="AZ32" i="12" s="1"/>
  <c r="BA32" i="12" s="1"/>
  <c r="BB32" i="12" s="1"/>
  <c r="Y28" i="12"/>
  <c r="Y24" i="12"/>
  <c r="Y30" i="12"/>
  <c r="Y26" i="12"/>
  <c r="AA29" i="12"/>
  <c r="AB29" i="12" s="1"/>
  <c r="Z29" i="12" s="1"/>
  <c r="AC29" i="12" s="1"/>
  <c r="Y25" i="12"/>
  <c r="Y21" i="12"/>
  <c r="AC30" i="12"/>
  <c r="AE30" i="12" s="1"/>
  <c r="AC28" i="12"/>
  <c r="AE28" i="12" s="1"/>
  <c r="AC32" i="12"/>
  <c r="AE32" i="12" s="1"/>
  <c r="AD26" i="12"/>
  <c r="AE26" i="12" s="1"/>
  <c r="AC25" i="12"/>
  <c r="AE25" i="12" s="1"/>
  <c r="AC24" i="12"/>
  <c r="AE24" i="12" s="1"/>
  <c r="Y22" i="12"/>
  <c r="AD21" i="12"/>
  <c r="AE21" i="12" s="1"/>
  <c r="AC22" i="12"/>
  <c r="AE22" i="12" s="1"/>
  <c r="BA27" i="12"/>
  <c r="BB27" i="12" s="1"/>
  <c r="BA48" i="12"/>
  <c r="BB48" i="12" s="1"/>
  <c r="BA31" i="12"/>
  <c r="BB31" i="12" s="1"/>
  <c r="BA25" i="12"/>
  <c r="BB25" i="12" s="1"/>
  <c r="CM7" i="12"/>
  <c r="CE7" i="12"/>
  <c r="BW7" i="12"/>
  <c r="BO7" i="12"/>
  <c r="CL7" i="12"/>
  <c r="CD7" i="12"/>
  <c r="BV7" i="12"/>
  <c r="CR7" i="12"/>
  <c r="CJ7" i="12"/>
  <c r="CB7" i="12"/>
  <c r="CS7" i="12"/>
  <c r="CK7" i="12"/>
  <c r="CC7" i="12"/>
  <c r="BU7" i="12"/>
  <c r="BT7" i="12"/>
  <c r="CQ7" i="12"/>
  <c r="CA7" i="12"/>
  <c r="BP7" i="12"/>
  <c r="CP7" i="12"/>
  <c r="BZ7" i="12"/>
  <c r="CO7" i="12"/>
  <c r="BY7" i="12"/>
  <c r="BS7" i="12"/>
  <c r="CI7" i="12"/>
  <c r="CN7" i="12"/>
  <c r="G32" i="12" s="1"/>
  <c r="BX7" i="12"/>
  <c r="G21" i="12" s="1"/>
  <c r="CH7" i="12"/>
  <c r="BR7" i="12"/>
  <c r="CF7" i="12"/>
  <c r="CG7" i="12"/>
  <c r="G25" i="12" s="1"/>
  <c r="BQ7" i="12"/>
  <c r="BA56" i="12"/>
  <c r="BB56" i="12" s="1"/>
  <c r="AZ30" i="12"/>
  <c r="BA30" i="12" s="1"/>
  <c r="BB30" i="12" s="1"/>
  <c r="AH53" i="12"/>
  <c r="AI53" i="12" s="1"/>
  <c r="AJ53" i="12" s="1"/>
  <c r="AK53" i="12" s="1"/>
  <c r="AL53" i="12" s="1"/>
  <c r="AM53" i="12" s="1"/>
  <c r="AN53" i="12" s="1"/>
  <c r="AG55" i="12"/>
  <c r="AH52" i="12"/>
  <c r="AI52" i="12" s="1"/>
  <c r="AJ52" i="12" s="1"/>
  <c r="AK52" i="12" s="1"/>
  <c r="AL52" i="12" s="1"/>
  <c r="AM52" i="12" s="1"/>
  <c r="AN52" i="12" s="1"/>
  <c r="AG54" i="12"/>
  <c r="AC31" i="12" l="1"/>
  <c r="AE31" i="12" s="1"/>
  <c r="AD29" i="12"/>
  <c r="AE29" i="12" s="1"/>
  <c r="G27" i="12"/>
  <c r="G29" i="12"/>
  <c r="G33" i="12"/>
  <c r="G31" i="12"/>
  <c r="G26" i="12"/>
  <c r="G30" i="12"/>
  <c r="G34" i="12"/>
  <c r="G23" i="12"/>
  <c r="G24" i="12"/>
  <c r="G18" i="12"/>
  <c r="G22" i="12"/>
  <c r="G19" i="12"/>
  <c r="G28" i="12"/>
  <c r="G20" i="12"/>
  <c r="AT63" i="12"/>
  <c r="AU63" i="12" s="1"/>
  <c r="AZ63" i="12"/>
  <c r="BB63" i="12" s="1"/>
  <c r="AH54" i="12"/>
  <c r="AI54" i="12" s="1"/>
  <c r="AJ54" i="12" s="1"/>
  <c r="AK54" i="12" s="1"/>
  <c r="AL54" i="12" s="1"/>
  <c r="AM54" i="12" s="1"/>
  <c r="AN54" i="12" s="1"/>
  <c r="AG56" i="12"/>
  <c r="AH55" i="12"/>
  <c r="AI55" i="12" s="1"/>
  <c r="AJ55" i="12" s="1"/>
  <c r="AK55" i="12" s="1"/>
  <c r="AL55" i="12" s="1"/>
  <c r="AM55" i="12" s="1"/>
  <c r="AN55" i="12" s="1"/>
  <c r="AG57" i="12"/>
  <c r="AD63" i="12" l="1"/>
  <c r="AE63" i="12" s="1"/>
  <c r="AH57" i="12"/>
  <c r="AI57" i="12" s="1"/>
  <c r="AJ57" i="12" s="1"/>
  <c r="AK57" i="12" s="1"/>
  <c r="AL57" i="12" s="1"/>
  <c r="AM57" i="12" s="1"/>
  <c r="AN57" i="12" s="1"/>
  <c r="AG59" i="12"/>
  <c r="AH56" i="12"/>
  <c r="AI56" i="12" s="1"/>
  <c r="AJ56" i="12" s="1"/>
  <c r="AK56" i="12" s="1"/>
  <c r="AL56" i="12" s="1"/>
  <c r="AM56" i="12" s="1"/>
  <c r="AN56" i="12" s="1"/>
  <c r="AG58" i="12"/>
  <c r="AH58" i="12" l="1"/>
  <c r="AI58" i="12" s="1"/>
  <c r="AJ58" i="12" s="1"/>
  <c r="AK58" i="12" s="1"/>
  <c r="AL58" i="12" s="1"/>
  <c r="AM58" i="12" s="1"/>
  <c r="AN58" i="12" s="1"/>
  <c r="AG60" i="12"/>
  <c r="AH59" i="12"/>
  <c r="AI59" i="12" s="1"/>
  <c r="AJ59" i="12" s="1"/>
  <c r="AK59" i="12" s="1"/>
  <c r="AL59" i="12" s="1"/>
  <c r="AM59" i="12" s="1"/>
  <c r="AN59" i="12" s="1"/>
  <c r="AG61" i="12"/>
  <c r="AH61" i="12" s="1"/>
  <c r="AI61" i="12" s="1"/>
  <c r="AJ61" i="12" s="1"/>
  <c r="AK61" i="12" s="1"/>
  <c r="AL61" i="12" s="1"/>
  <c r="AM61" i="12" s="1"/>
  <c r="AN61" i="12" s="1"/>
  <c r="AH60" i="12" l="1"/>
  <c r="AI60" i="12" s="1"/>
  <c r="AJ60" i="12" s="1"/>
  <c r="AK60" i="12" s="1"/>
  <c r="AL60" i="12" s="1"/>
  <c r="AM60" i="12" s="1"/>
  <c r="AN60" i="12" s="1"/>
  <c r="AG62" i="12"/>
  <c r="AH62" i="12" s="1"/>
  <c r="AI62" i="12" s="1"/>
  <c r="AJ62" i="12" s="1"/>
  <c r="AK62" i="12" s="1"/>
  <c r="AL62" i="12" s="1"/>
  <c r="AM62" i="12" s="1"/>
  <c r="AN62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jutamaht</author>
  </authors>
  <commentList>
    <comment ref="R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jutamaht:</t>
        </r>
        <r>
          <rPr>
            <sz val="9"/>
            <color indexed="81"/>
            <rFont val="Tahoma"/>
            <family val="2"/>
          </rPr>
          <t xml:space="preserve">
หัวหน้างานลงชื่อ</t>
        </r>
      </text>
    </comment>
    <comment ref="BD1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jutamaht:</t>
        </r>
        <r>
          <rPr>
            <sz val="9"/>
            <color indexed="81"/>
            <rFont val="Tahoma"/>
            <family val="2"/>
          </rPr>
          <t xml:space="preserve">
พนักงานผู้ปฏิบัติงานลงชื่อ</t>
        </r>
      </text>
    </comment>
    <comment ref="BC6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jutamaht:</t>
        </r>
        <r>
          <rPr>
            <sz val="9"/>
            <color indexed="81"/>
            <rFont val="Tahoma"/>
            <family val="2"/>
          </rPr>
          <t xml:space="preserve">
ระดับ AVP ขึ้นไป
หากผู้บริหารฝ่าย/สายงานมอบหมายให้ผู้ใดลงนามแทน
ขอให้แนบ Emal คำสั่งระบุชื่อผู้รับหมอบหมายมาด้วยทุกครั้ง</t>
        </r>
      </text>
    </comment>
  </commentList>
</comments>
</file>

<file path=xl/sharedStrings.xml><?xml version="1.0" encoding="utf-8"?>
<sst xmlns="http://schemas.openxmlformats.org/spreadsheetml/2006/main" count="473" uniqueCount="233">
  <si>
    <t>นาที</t>
  </si>
  <si>
    <t>จำนวน ชม.</t>
  </si>
  <si>
    <t>ชั่วโมง</t>
  </si>
  <si>
    <t>ชั่งโมง</t>
  </si>
  <si>
    <t>รหัสพนักงาน</t>
  </si>
  <si>
    <t>ลำดับ</t>
  </si>
  <si>
    <t>ฝ่าย</t>
  </si>
  <si>
    <t>เดือน</t>
  </si>
  <si>
    <t>ตำแหน่ง</t>
  </si>
  <si>
    <t>ผู้บังคับบัญชา</t>
  </si>
  <si>
    <t>ลงชื่อ</t>
  </si>
  <si>
    <t>(</t>
  </si>
  <si>
    <t>)</t>
  </si>
  <si>
    <t>หมายเหตุ</t>
  </si>
  <si>
    <t>1.</t>
  </si>
  <si>
    <t>2.</t>
  </si>
  <si>
    <t>การพิจารณาอนุมัติการทำงานล่วงเวลาและการทำงานในวันหยุด ให้เป็นไปตามระเบียบของบริษัทฯ</t>
  </si>
  <si>
    <t>3.</t>
  </si>
  <si>
    <t>มกราคม</t>
  </si>
  <si>
    <t>กุมภาพันธ์</t>
  </si>
  <si>
    <t>มีนาคม</t>
  </si>
  <si>
    <t>เมษายน</t>
  </si>
  <si>
    <t>พฤษภาคม</t>
  </si>
  <si>
    <t>มิถุนายน</t>
  </si>
  <si>
    <t>กรกฎาคม</t>
  </si>
  <si>
    <t>สิงหาคม</t>
  </si>
  <si>
    <t>กันยายน</t>
  </si>
  <si>
    <t>ตุลาคม</t>
  </si>
  <si>
    <t>พฤศจิกายน</t>
  </si>
  <si>
    <t>ธันวาคม</t>
  </si>
  <si>
    <t>code</t>
  </si>
  <si>
    <t>ThaiName</t>
  </si>
  <si>
    <t>PositionName</t>
  </si>
  <si>
    <t>StartDate</t>
  </si>
  <si>
    <t>นายธนากร หอมเขียว</t>
  </si>
  <si>
    <t>Network Engineer</t>
  </si>
  <si>
    <t xml:space="preserve">ฝ่าย Network Operation </t>
  </si>
  <si>
    <t>นายฐิตวัฒน์ หาญโยธี</t>
  </si>
  <si>
    <t>นายอำนาจ ตั้งกีรติกุล</t>
  </si>
  <si>
    <t>นายสมชาย โรจนภาพงศ์</t>
  </si>
  <si>
    <t>Senior Network Engineer</t>
  </si>
  <si>
    <t>นายปิยะนัฏ ละออเอี่ยม</t>
  </si>
  <si>
    <t>นายอนุชา ลิ้มศาสตร์</t>
  </si>
  <si>
    <t>นายชิติพัทธ์ จอมหงษ์</t>
  </si>
  <si>
    <t>นายประวิทย์ ตั้งอารีย์มิตร</t>
  </si>
  <si>
    <t>น.ส.ชลิตา พ่วงพลับ</t>
  </si>
  <si>
    <t>นายสมรรถชัย แสงกล้า</t>
  </si>
  <si>
    <t>นายอัตพล จันทสุข</t>
  </si>
  <si>
    <t>นายภากร แสงสมุทรพิทักษ์</t>
  </si>
  <si>
    <t>นายชัชวาลย์ พลศรี</t>
  </si>
  <si>
    <t>น.ส.มนชนก มูลสาร</t>
  </si>
  <si>
    <t>นายศรัณยู รุ่งโรจน์จินดา</t>
  </si>
  <si>
    <t>นายศรุธ เจริญศรี</t>
  </si>
  <si>
    <t>นายรัฐพล เมืองสุวรรณ</t>
  </si>
  <si>
    <t>น.ส.ภณิตา ภิญโญภาพ</t>
  </si>
  <si>
    <t>นายเพชร เหลือเอก</t>
  </si>
  <si>
    <t>น.ส.ฐิติรัตน์ ศักดิ์พิชัยมงคล</t>
  </si>
  <si>
    <t>นายกฤษฎา เวียงจันทร์</t>
  </si>
  <si>
    <t>นายเมธี คำอยู่</t>
  </si>
  <si>
    <t>นายกันต์ เพชรวโรทัย</t>
  </si>
  <si>
    <t>นายชานน วัชรชินวงศ์</t>
  </si>
  <si>
    <t>บริษัท อินเทอร์เน็ตประเทศไทย จำกัด (มหาชน)</t>
  </si>
  <si>
    <t>วันที่ขออนุมัติปฏิบัติงาน</t>
  </si>
  <si>
    <t>ขออนุมัติ</t>
  </si>
  <si>
    <t>ทำงาน</t>
  </si>
  <si>
    <t>ล่วงเวลา</t>
  </si>
  <si>
    <t>เวลา</t>
  </si>
  <si>
    <t>วันหยุด</t>
  </si>
  <si>
    <t>วัน</t>
  </si>
  <si>
    <t>ทำงานล่วงเวลา</t>
  </si>
  <si>
    <t>ทำงานวันหยุด</t>
  </si>
  <si>
    <t>ü</t>
  </si>
  <si>
    <t>ขออนุมัติปฏิบัติงานเวลา</t>
  </si>
  <si>
    <t>เริ่ม</t>
  </si>
  <si>
    <t>ถึง</t>
  </si>
  <si>
    <t>ขออนุมัติทำงานล่วงเวลาและค่าทำงานในวันหยุด</t>
  </si>
  <si>
    <t>ปี</t>
  </si>
  <si>
    <t>วันที่</t>
  </si>
  <si>
    <t>Thu</t>
  </si>
  <si>
    <t>Fri</t>
  </si>
  <si>
    <t>Sat</t>
  </si>
  <si>
    <t>Sun</t>
  </si>
  <si>
    <t>Mon</t>
  </si>
  <si>
    <t>Tue</t>
  </si>
  <si>
    <t>Wed</t>
  </si>
  <si>
    <t>เวลาเริ่ม</t>
  </si>
  <si>
    <t>เวลาสิ้นสุด</t>
  </si>
  <si>
    <t>OT 1.5</t>
  </si>
  <si>
    <t>OT 3</t>
  </si>
  <si>
    <t>&gt;=2 = ชม.</t>
  </si>
  <si>
    <t>&lt;=2 = ชม.</t>
  </si>
  <si>
    <t>หักพัก</t>
  </si>
  <si>
    <t>ก่อน 12 .00</t>
  </si>
  <si>
    <t>หลัง 12 .00</t>
  </si>
  <si>
    <t>ประเภท</t>
  </si>
  <si>
    <t>ชม.</t>
  </si>
  <si>
    <t>หักพัก 30 น.</t>
  </si>
  <si>
    <t>หรือรับคำสังให้ปฏิบัติงาน</t>
  </si>
  <si>
    <t>1 เท่า</t>
  </si>
  <si>
    <t>ขออนุมัติเบิกค่าล่วงเวลาและค่าทำงานวันหยุด</t>
  </si>
  <si>
    <t>วันทำงาน</t>
  </si>
  <si>
    <t>นาที:ชม.</t>
  </si>
  <si>
    <t>ลงชี่อผู้สั่งงาน/</t>
  </si>
  <si>
    <t>ผู้อนุมัติให้ทำงาน</t>
  </si>
  <si>
    <t>ชื่อ</t>
  </si>
  <si>
    <t>ผู้ขอเบิกค่าทำงาน</t>
  </si>
  <si>
    <t>ลงชื่อผู้ปฏิบัติงาน/</t>
  </si>
  <si>
    <t>สายงาน</t>
  </si>
  <si>
    <t>ลงชื่อผู้อนุมัติ</t>
  </si>
  <si>
    <t>ตรวจสอบการทำงานพนักงานปฏิบัติงานจริงและอนุมัติให้จ่ายค่าล่วงเวลาตามที่ขออนุมัติ</t>
  </si>
  <si>
    <t>not delete</t>
  </si>
  <si>
    <t>ขออนุมัติทำงานล่วงเวลาและทำงานวันหยุดรวม</t>
  </si>
  <si>
    <t>OT</t>
  </si>
  <si>
    <t>ต่อเนื่อง</t>
  </si>
  <si>
    <t>ฝ่ายทรัพยากรบุคคล/ผู้รับเอกสาร</t>
  </si>
  <si>
    <t>แผนก/ฝ่าย</t>
  </si>
  <si>
    <t>ขั้นตอนการกรอกข้อมูล</t>
  </si>
  <si>
    <t>กรอกข้อมูลให้ครบตามลำดับดังนี้</t>
  </si>
  <si>
    <t>2.2.พนักงานลงลายมือชื่อใน</t>
  </si>
  <si>
    <t xml:space="preserve"> สำหรับทุกวันที่ขอเบิกค่าทำงานล่วงเวลา</t>
  </si>
  <si>
    <t>2.3.ผู้บังคับบัญชาสูงสุดในฝ่ายหรือสายงานลงลายมือชื่อใน</t>
  </si>
  <si>
    <t>ส่งเอกสารให้กับเจ้าหน้าที่ฝ่ายทรัพยากรณ์บุคคลภายในวันที่ 8 ของทุกเดือน หรือตามอีเมลล์แจ้งกำหนดการส่งเอกสาร</t>
  </si>
  <si>
    <t>รวม</t>
  </si>
  <si>
    <t>ที่ได้</t>
  </si>
  <si>
    <t>หลัง</t>
  </si>
  <si>
    <t>การลงลายมือชื่อเอกสาร</t>
  </si>
  <si>
    <t>2.1.หัวหน้าหรือผู้สั่งงานลงลายมือชื่อใน</t>
  </si>
  <si>
    <t>สำหรับทุกวันที่มีคำสั่งให้พนักงานทำงานล่วงเวลา และรับรองว่าพนักงานปฏิบัติงานในวันและ</t>
  </si>
  <si>
    <t>เวลาดังกล่าวจริง</t>
  </si>
  <si>
    <t>ลงชื่อ........................ผู้อนุมัติ</t>
  </si>
  <si>
    <t>เพื่อรับรองข้อมูลและอนุมัติให้จ่ายค่าล่วงเวลาพนักงาน</t>
  </si>
  <si>
    <t>แนบรายงานการสั่งงาน/รายงานการทำงานล่วงเวลา</t>
  </si>
  <si>
    <t>การเลือกประเภทการทำงาน</t>
  </si>
  <si>
    <t>þ</t>
  </si>
  <si>
    <t>8.30-17.30</t>
  </si>
  <si>
    <t>ในวันทำงาน</t>
  </si>
  <si>
    <t>-ขออนุมัติทำงานล่วงเวลาในวันจันทร์ - วันศุกร์</t>
  </si>
  <si>
    <t>2.ทำงานวันหยุด</t>
  </si>
  <si>
    <t>-ขออนุมติทำงานในวันหยุดและวันหยุดนักขัตฤก ในเวลาตั้งแต่ 8.30 น.เป็นต้นไป</t>
  </si>
  <si>
    <t>3.ทำงานล่วงเวลาวันหยุด</t>
  </si>
  <si>
    <t>1.ทำงานล่วงเวลาในวันทำงาน</t>
  </si>
  <si>
    <t xml:space="preserve">-ขออนุมติทำงานล่วงเวลาในวันหยุดเสาร์อาทิตย์,วันหยุดตามตารางกะและวันหยุดนักขัตฤก </t>
  </si>
  <si>
    <t>โดยไม่ใช่เวลาการปกติ (ไม่อยู่ในช่วงเวลา 8.30.-17.30) หรือไม่ใช่เวลาทำงานตามกะ</t>
  </si>
  <si>
    <t>ตัวอย่างเช่น</t>
  </si>
  <si>
    <t>หากเวลาที่ปฏิบัติงานเกินจาก 17.30 น. ตรารางจำนำไปคำนวณให้เป็นล่วงเวลาวันหยุดให้เอง</t>
  </si>
  <si>
    <t>-ขออนุมัติทำงานล่วงวันหยุดที่ต่อเนื่องจากคืนวันทำงาน</t>
  </si>
  <si>
    <t>ทำงานล่วงเวลาวันศุกร์ เวลา 17.30 น. - 2.30 น. ให้เลือกประเภทขอนุมัติดังนี้</t>
  </si>
  <si>
    <t>อัตราการจ่ายค่าล่วงเวลา</t>
  </si>
  <si>
    <t>1.พนักงานได้รับมอบหมายให้ทำงานเกินเวลาทำงานปกติของวันทำงาน ได้รับค่าล่วงเวลา 1.5 เท่าของอัตราค่าจ้างต่อชั่วโมง</t>
  </si>
  <si>
    <t>2.พนักงานได้รับมอบหมายให้ทำงานในวันหยุดได้รับค่าทำงานวันหยุดเพิ่ม 1 เท่าของอัตราค่าจ้างต่อชั่วโมง</t>
  </si>
  <si>
    <t>3. พนักงานได้รับมอบหมายให้ทำงานล่วงเวลาในวันหยุด ได้รับค่าล่วงเวลาในวันหยุด 3 เท่าของอัตราค่าจ้างต่อชั่วโมง</t>
  </si>
  <si>
    <t>กรอกข้อมูลในพื้นสีเทาเท่านั้น</t>
  </si>
  <si>
    <t>2.2.OL001-002</t>
  </si>
  <si>
    <t>2.2.OL001-002-1</t>
  </si>
  <si>
    <t>ส่วนงาน Network Services Improvement</t>
  </si>
  <si>
    <t>สายงานปฏิบัติการ</t>
  </si>
  <si>
    <t>แบบขออนุมัติทำงานล่วงเวลา/ขอทำงานในวันหยุด</t>
  </si>
  <si>
    <t>และขออนุมัติเบิกจ่ายเงินค่าทำงานล่วงเวลา/เงินค่าทำงานในวันหยุด</t>
  </si>
  <si>
    <t>ผู้ขอเบิกค่าทำงานล่วงเวลา</t>
  </si>
  <si>
    <t>ฝ่ายธุรกิจ Broadband</t>
  </si>
  <si>
    <t>สายงานธุรกิจ (Mandala)</t>
  </si>
  <si>
    <t>น.ส.นริสรา คำภาตัน</t>
  </si>
  <si>
    <t>นาย วศิน กาสา</t>
  </si>
  <si>
    <t>นายกฤษดากร เข็มสีดา</t>
  </si>
  <si>
    <t>นายกิตติศักดิ์ ชุมรุมโรจนศักดิ์</t>
  </si>
  <si>
    <t>นายพันเทพ ประดิษฐศิลป์</t>
  </si>
  <si>
    <t>หักพักกลางวัน</t>
  </si>
  <si>
    <t>ทำงานวันหยุดเกิน 17.30 น.</t>
  </si>
  <si>
    <t>คงเหลือยกไป OT3</t>
  </si>
  <si>
    <t>คำนวณ</t>
  </si>
  <si>
    <t>จำนวน</t>
  </si>
  <si>
    <t>การขออนุมัติทำงานล่วงเวลา และทำงานในวันหยุด จะต้องขออนุมัติการทำงานล่วงหน้าให้ผู้บังคับบัญชาพิจารณา โดยพนักงานรับทราบการปฏิบัติงาน</t>
  </si>
  <si>
    <t>ผู้บังคับบัญชาโดยตรงต้องลงนามเห็นชอบในการปฏิบัติงาน พร้อมทั้งผู้บังคับบัญชาเหนือขึ้นไปลงนาในการอนุมัติทุกครั้งก่อนที่จะนำเอกสารส่งฝ่ายทรัพยากรบุคคลเพื่อจ่ายเข้าในงวดเงินเดือนถัดไป</t>
  </si>
  <si>
    <t xml:space="preserve"> โดยต้องส่งเอกสารภายในวันที่ 8 ของเดือน หรือตามประกาศของฝ่ายทรัพยากรบุคคล</t>
  </si>
  <si>
    <t>วันหยุดประจำสัปดาห์</t>
  </si>
  <si>
    <t>และ</t>
  </si>
  <si>
    <t>จันทร์</t>
  </si>
  <si>
    <t>อังคาร</t>
  </si>
  <si>
    <t>พุธ</t>
  </si>
  <si>
    <t>พฤหัสบดี</t>
  </si>
  <si>
    <t>ศุกร์</t>
  </si>
  <si>
    <t>เสาร์</t>
  </si>
  <si>
    <t>อาทิตย์</t>
  </si>
  <si>
    <t>*กรุณากรอกข้อมูลสมาชิกในทีมลงในSheet Data*</t>
  </si>
  <si>
    <t>ก่อนเที่ยง</t>
  </si>
  <si>
    <t>หลังเที่ยง</t>
  </si>
  <si>
    <t>IOT Engineer</t>
  </si>
  <si>
    <t>นายเอกรัฐ ยิ่งเจริญ</t>
  </si>
  <si>
    <t>วันเดือนปี</t>
  </si>
  <si>
    <t>รายละเอียดงาน</t>
  </si>
  <si>
    <t>โปรเจค</t>
  </si>
  <si>
    <t>ผู้ปฏิบัติงาน</t>
  </si>
  <si>
    <t>ช่วงเวลา</t>
  </si>
  <si>
    <t>ผลที่ได้</t>
  </si>
  <si>
    <t>ทำ path api เพิ่มเติม (samewan และ delete interface) เพื่อรองรับการส่ง 
config ผ่าน controlpane ไปทางฝั่ง box</t>
  </si>
  <si>
    <t>SD-WAN</t>
  </si>
  <si>
    <t>ธิติวุฒิ  เทพพงษ์เพชร</t>
  </si>
  <si>
    <t>18:00 - 21:00</t>
  </si>
  <si>
    <t>สำเร็จ</t>
  </si>
  <si>
    <t>ทำ path api เสร็จเรียบร้อย และลอง test ระบบ</t>
  </si>
  <si>
    <t>18:00 - 20:30</t>
  </si>
  <si>
    <t>แก้การ config เป็นการเซฟลง database หลังได้รับจาก box</t>
  </si>
  <si>
    <t>แก้ไขการ config IPSEC</t>
  </si>
  <si>
    <t>18:00 - 19:30</t>
  </si>
  <si>
    <t>ทำ path api และ websocket ของการ resync, reset, ipsec จาก box สู่หน้าเว็บ</t>
  </si>
  <si>
    <t>18:00 - 21:30</t>
  </si>
  <si>
    <t xml:space="preserve">เทส demo sdwan </t>
  </si>
  <si>
    <t>18:00 - 22:30</t>
  </si>
  <si>
    <t xml:space="preserve">แก้บัคการการเทสโดยทำการ fixed config_type แต่ละ ethernets </t>
  </si>
  <si>
    <t>วางโครงสร้างการทำงานแบบ multi-box และเปลี่ยนรูปแบบการส่งข้อมูลระหว่างไฟล์</t>
  </si>
  <si>
    <t>18:00 - 22:00</t>
  </si>
  <si>
    <t>ทดสอบการ config หลาย box และแก้ไขบัคที่เกิดขึ้น</t>
  </si>
  <si>
    <t>ทดสอบการ config interface และแก้ไขบัค</t>
  </si>
  <si>
    <t>18:00 - 20:00</t>
  </si>
  <si>
    <t>เปลี่ยนรูปแบบการรับ-ส่ง mqtt ให้เสถียรมากขึ้น ผ่าน Broker topic</t>
  </si>
  <si>
    <t>18:00 - 23:00</t>
  </si>
  <si>
    <t>ทดสอบ vmq แบบไม่ใช้ webhook</t>
  </si>
  <si>
    <t xml:space="preserve">ทดสอบ multi-device </t>
  </si>
  <si>
    <t>สามารถทำให้ backend รองรับการเชื่อมต่อแบบ multi-device ได้</t>
  </si>
  <si>
    <t>เชื่อมต่อ socket-io เข้ากับ broker เพื่อส่งค่าไปเปลี่ยนแปลงสถานะ device บนหน้าเว็บได้</t>
  </si>
  <si>
    <t>ดึงค่า stat มาจาก influxDB เพื่อส่งค่าไปทำกราฟ</t>
  </si>
  <si>
    <t>จัดการข้อมูล stat ให้เหมาะสมก่อนส่งไป conrolpane</t>
  </si>
  <si>
    <t>ทำ path api เพื่อส่งค่าข้อมูลไปทำกราฟ eths</t>
  </si>
  <si>
    <t>เพิ่ม function ของ influx query</t>
  </si>
  <si>
    <t>ทำ path การ query ข้อมูล แบบช่วงเวลา</t>
  </si>
  <si>
    <t>เทสฟังก์ชั่นช่วงเวลา</t>
  </si>
  <si>
    <t>อัดวิดีโอการพรีเซ็น</t>
  </si>
  <si>
    <t>14:00 - 20:00</t>
  </si>
  <si>
    <t>แก้ไขการลบ user แต่ device ของ user ไม่หายไป</t>
  </si>
  <si>
    <t>เปลี่ยนการ import mqtt และ influx ไปใช้แบบการ export constant ไปหลายๆ ไฟล์</t>
  </si>
  <si>
    <t>ภูพาน</t>
  </si>
  <si>
    <t>ผลแก้ว</t>
  </si>
  <si>
    <t>IOT ECOSYSTEM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</si>
</sst>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0.0"/>
  </numFmts>
  <fonts count="29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4"/>
      <color theme="1" tint="0.14999847407452621"/>
      <name val="CordiaUPC"/>
      <family val="2"/>
    </font>
    <font>
      <b/>
      <sz val="14"/>
      <color theme="1" tint="0.14999847407452621"/>
      <name val="CordiaUPC"/>
      <family val="2"/>
    </font>
    <font>
      <b/>
      <sz val="11"/>
      <color theme="1"/>
      <name val="Calibri"/>
      <family val="2"/>
      <scheme val="minor"/>
    </font>
    <font>
      <b/>
      <sz val="14"/>
      <color theme="0"/>
      <name val="CordiaUPC"/>
      <family val="2"/>
    </font>
    <font>
      <sz val="14"/>
      <color theme="0"/>
      <name val="CordiaUPC"/>
      <family val="2"/>
    </font>
    <font>
      <sz val="14"/>
      <color theme="0"/>
      <name val="Wingdings"/>
      <charset val="2"/>
    </font>
    <font>
      <sz val="10"/>
      <color theme="1" tint="0.14999847407452621"/>
      <name val="CordiaUPC"/>
      <family val="2"/>
    </font>
    <font>
      <b/>
      <sz val="11"/>
      <color theme="0"/>
      <name val="CordiaUPC"/>
      <family val="2"/>
    </font>
    <font>
      <sz val="14"/>
      <color theme="1" tint="0.34998626667073579"/>
      <name val="CordiaUPC"/>
      <family val="2"/>
    </font>
    <font>
      <b/>
      <sz val="11"/>
      <color rgb="FFFF0000"/>
      <name val="CordiaUPC"/>
      <family val="2"/>
    </font>
    <font>
      <b/>
      <sz val="10"/>
      <color theme="1" tint="0.14999847407452621"/>
      <name val="CordiaUPC"/>
      <family val="2"/>
    </font>
    <font>
      <sz val="20"/>
      <color theme="1"/>
      <name val="Wingdings"/>
      <charset val="2"/>
    </font>
    <font>
      <u/>
      <sz val="11"/>
      <color theme="1"/>
      <name val="Calibri"/>
      <family val="2"/>
      <scheme val="minor"/>
    </font>
    <font>
      <b/>
      <sz val="11"/>
      <color theme="1" tint="0.14999847407452621"/>
      <name val="Wingdings"/>
      <charset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ordiaUPC"/>
      <family val="2"/>
    </font>
    <font>
      <sz val="14"/>
      <color rgb="FFFF0000"/>
      <name val="CordiaUP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UPC"/>
      <family val="2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7FEA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99">
    <border>
      <left/>
      <right/>
      <top/>
      <bottom/>
      <diagonal/>
    </border>
    <border>
      <left/>
      <right/>
      <top/>
      <bottom style="hair">
        <color rgb="FF009A46"/>
      </bottom>
      <diagonal/>
    </border>
    <border>
      <left/>
      <right/>
      <top style="hair">
        <color rgb="FF009A46"/>
      </top>
      <bottom/>
      <diagonal/>
    </border>
    <border>
      <left style="thin">
        <color theme="1" tint="0.24994659260841701"/>
      </left>
      <right/>
      <top style="thin">
        <color theme="1" tint="0.24994659260841701"/>
      </top>
      <bottom/>
      <diagonal/>
    </border>
    <border>
      <left/>
      <right/>
      <top style="thin">
        <color theme="1" tint="0.24994659260841701"/>
      </top>
      <bottom/>
      <diagonal/>
    </border>
    <border>
      <left style="thin">
        <color theme="1" tint="0.24994659260841701"/>
      </left>
      <right/>
      <top/>
      <bottom/>
      <diagonal/>
    </border>
    <border>
      <left/>
      <right style="thin">
        <color theme="1" tint="0.24994659260841701"/>
      </right>
      <top/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/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hair">
        <color theme="1" tint="0.24994659260841701"/>
      </top>
      <bottom style="hair">
        <color theme="1" tint="0.24994659260841701"/>
      </bottom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/>
      <top/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 style="thin">
        <color theme="1" tint="0.24994659260841701"/>
      </right>
      <top/>
      <bottom/>
      <diagonal/>
    </border>
    <border>
      <left style="thin">
        <color theme="1" tint="0.24994659260841701"/>
      </left>
      <right/>
      <top style="hair">
        <color theme="1" tint="0.24994659260841701"/>
      </top>
      <bottom style="hair">
        <color theme="1" tint="0.24994659260841701"/>
      </bottom>
      <diagonal/>
    </border>
    <border>
      <left style="thin">
        <color theme="1" tint="0.24994659260841701"/>
      </left>
      <right/>
      <top style="hair">
        <color theme="1" tint="0.24994659260841701"/>
      </top>
      <bottom/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theme="1" tint="0.24994659260841701"/>
      </top>
      <bottom style="hair">
        <color theme="1" tint="0.24994659260841701"/>
      </bottom>
      <diagonal/>
    </border>
    <border>
      <left/>
      <right style="thin">
        <color theme="1" tint="0.24994659260841701"/>
      </right>
      <top style="hair">
        <color theme="1" tint="0.24994659260841701"/>
      </top>
      <bottom style="hair">
        <color theme="1" tint="0.24994659260841701"/>
      </bottom>
      <diagonal/>
    </border>
    <border>
      <left style="thin">
        <color theme="1" tint="0.24994659260841701"/>
      </left>
      <right style="hair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hair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hair">
        <color theme="1" tint="0.24994659260841701"/>
      </right>
      <top style="hair">
        <color theme="1" tint="0.24994659260841701"/>
      </top>
      <bottom style="hair">
        <color theme="1" tint="0.24994659260841701"/>
      </bottom>
      <diagonal/>
    </border>
    <border>
      <left style="hair">
        <color theme="1" tint="0.24994659260841701"/>
      </left>
      <right style="hair">
        <color theme="1" tint="0.24994659260841701"/>
      </right>
      <top style="hair">
        <color theme="1" tint="0.24994659260841701"/>
      </top>
      <bottom style="hair">
        <color theme="1" tint="0.24994659260841701"/>
      </bottom>
      <diagonal/>
    </border>
    <border>
      <left style="hair">
        <color theme="1" tint="0.24994659260841701"/>
      </left>
      <right style="thin">
        <color theme="1" tint="0.24994659260841701"/>
      </right>
      <top style="hair">
        <color theme="1" tint="0.24994659260841701"/>
      </top>
      <bottom style="hair">
        <color theme="1" tint="0.24994659260841701"/>
      </bottom>
      <diagonal/>
    </border>
    <border>
      <left style="thin">
        <color theme="1" tint="0.24994659260841701"/>
      </left>
      <right style="hair">
        <color theme="1" tint="0.24994659260841701"/>
      </right>
      <top/>
      <bottom/>
      <diagonal/>
    </border>
    <border>
      <left style="hair">
        <color theme="1" tint="0.24994659260841701"/>
      </left>
      <right style="hair">
        <color theme="1" tint="0.24994659260841701"/>
      </right>
      <top/>
      <bottom/>
      <diagonal/>
    </border>
    <border>
      <left style="hair">
        <color theme="1" tint="0.24994659260841701"/>
      </left>
      <right style="thin">
        <color theme="1" tint="0.24994659260841701"/>
      </right>
      <top/>
      <bottom/>
      <diagonal/>
    </border>
    <border>
      <left style="thin">
        <color theme="1" tint="0.24994659260841701"/>
      </left>
      <right style="hair">
        <color theme="1" tint="0.24994659260841701"/>
      </right>
      <top style="hair">
        <color theme="1" tint="0.24994659260841701"/>
      </top>
      <bottom/>
      <diagonal/>
    </border>
    <border>
      <left style="hair">
        <color theme="1" tint="0.24994659260841701"/>
      </left>
      <right style="hair">
        <color theme="1" tint="0.24994659260841701"/>
      </right>
      <top style="hair">
        <color theme="1" tint="0.24994659260841701"/>
      </top>
      <bottom/>
      <diagonal/>
    </border>
    <border>
      <left style="hair">
        <color theme="1" tint="0.24994659260841701"/>
      </left>
      <right style="thin">
        <color theme="1" tint="0.24994659260841701"/>
      </right>
      <top style="hair">
        <color theme="1" tint="0.24994659260841701"/>
      </top>
      <bottom/>
      <diagonal/>
    </border>
    <border>
      <left style="thin">
        <color rgb="FF5F5F5F"/>
      </left>
      <right style="thin">
        <color rgb="FF5F5F5F"/>
      </right>
      <top style="hair">
        <color rgb="FF5F5F5F"/>
      </top>
      <bottom style="hair">
        <color rgb="FF5F5F5F"/>
      </bottom>
      <diagonal/>
    </border>
    <border>
      <left/>
      <right/>
      <top style="thin">
        <color theme="1" tint="0.24994659260841701"/>
      </top>
      <bottom style="thin">
        <color theme="1" tint="0.24994659260841701"/>
      </bottom>
      <diagonal/>
    </border>
    <border>
      <left style="thin">
        <color rgb="FF5F5F5F"/>
      </left>
      <right/>
      <top style="hair">
        <color rgb="FF5F5F5F"/>
      </top>
      <bottom style="hair">
        <color rgb="FF5F5F5F"/>
      </bottom>
      <diagonal/>
    </border>
    <border>
      <left style="thin">
        <color theme="1" tint="0.24994659260841701"/>
      </left>
      <right style="thin">
        <color theme="1"/>
      </right>
      <top style="thin">
        <color theme="1" tint="0.24994659260841701"/>
      </top>
      <bottom/>
      <diagonal/>
    </border>
    <border>
      <left style="thin">
        <color theme="1" tint="0.2499465926084170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/>
      </left>
      <right style="thin">
        <color theme="1" tint="0.24994659260841701"/>
      </right>
      <top/>
      <bottom/>
      <diagonal/>
    </border>
    <border>
      <left style="thin">
        <color theme="1" tint="0.24994659260841701"/>
      </left>
      <right style="thin">
        <color rgb="FF5F5F5F"/>
      </right>
      <top style="hair">
        <color rgb="FF5F5F5F"/>
      </top>
      <bottom style="hair">
        <color rgb="FF5F5F5F"/>
      </bottom>
      <diagonal/>
    </border>
    <border>
      <left style="thin">
        <color rgb="FF5F5F5F"/>
      </left>
      <right style="thin">
        <color theme="1" tint="0.24994659260841701"/>
      </right>
      <top style="hair">
        <color rgb="FF5F5F5F"/>
      </top>
      <bottom style="hair">
        <color rgb="FF5F5F5F"/>
      </bottom>
      <diagonal/>
    </border>
    <border>
      <left/>
      <right/>
      <top style="hair">
        <color theme="1" tint="0.24994659260841701"/>
      </top>
      <bottom/>
      <diagonal/>
    </border>
    <border>
      <left/>
      <right/>
      <top/>
      <bottom style="hair">
        <color theme="1" tint="0.24994659260841701"/>
      </bottom>
      <diagonal/>
    </border>
    <border>
      <left style="thin">
        <color theme="1" tint="0.24994659260841701"/>
      </left>
      <right style="thin">
        <color theme="1"/>
      </right>
      <top style="thin">
        <color theme="1" tint="0.24994659260841701"/>
      </top>
      <bottom style="thin">
        <color theme="1" tint="0.24994659260841701"/>
      </bottom>
      <diagonal/>
    </border>
    <border>
      <left style="hair">
        <color rgb="FF5F5F5F"/>
      </left>
      <right/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hair">
        <color rgb="FF5F5F5F"/>
      </right>
      <top style="thin">
        <color theme="1" tint="0.24994659260841701"/>
      </top>
      <bottom style="thin">
        <color theme="1" tint="0.24994659260841701"/>
      </bottom>
      <diagonal/>
    </border>
    <border>
      <left style="hair">
        <color rgb="FF5F5F5F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/>
      <right style="hair">
        <color theme="1" tint="0.24994659260841701"/>
      </right>
      <top style="hair">
        <color theme="1" tint="0.24994659260841701"/>
      </top>
      <bottom/>
      <diagonal/>
    </border>
    <border>
      <left style="hair">
        <color theme="1" tint="0.24994659260841701"/>
      </left>
      <right/>
      <top style="hair">
        <color theme="1" tint="0.24994659260841701"/>
      </top>
      <bottom/>
      <diagonal/>
    </border>
    <border>
      <left style="thin">
        <color rgb="FF5F5F5F"/>
      </left>
      <right style="hair">
        <color rgb="FF5F5F5F"/>
      </right>
      <top style="hair">
        <color rgb="FF5F5F5F"/>
      </top>
      <bottom/>
      <diagonal/>
    </border>
    <border>
      <left style="hair">
        <color rgb="FF5F5F5F"/>
      </left>
      <right/>
      <top style="hair">
        <color rgb="FF5F5F5F"/>
      </top>
      <bottom/>
      <diagonal/>
    </border>
    <border>
      <left style="thin">
        <color theme="1" tint="0.24994659260841701"/>
      </left>
      <right style="hair">
        <color rgb="FF5F5F5F"/>
      </right>
      <top style="hair">
        <color rgb="FF5F5F5F"/>
      </top>
      <bottom/>
      <diagonal/>
    </border>
    <border>
      <left style="hair">
        <color rgb="FF5F5F5F"/>
      </left>
      <right style="thin">
        <color theme="1" tint="0.24994659260841701"/>
      </right>
      <top style="hair">
        <color rgb="FF5F5F5F"/>
      </top>
      <bottom/>
      <diagonal/>
    </border>
    <border>
      <left style="thin">
        <color theme="1" tint="0.24994659260841701"/>
      </left>
      <right/>
      <top/>
      <bottom style="hair">
        <color theme="1" tint="0.24994659260841701"/>
      </bottom>
      <diagonal/>
    </border>
    <border>
      <left/>
      <right style="hair">
        <color theme="1" tint="0.24994659260841701"/>
      </right>
      <top/>
      <bottom style="hair">
        <color theme="1" tint="0.24994659260841701"/>
      </bottom>
      <diagonal/>
    </border>
    <border>
      <left style="hair">
        <color theme="1" tint="0.24994659260841701"/>
      </left>
      <right style="hair">
        <color theme="1" tint="0.24994659260841701"/>
      </right>
      <top/>
      <bottom style="hair">
        <color theme="1" tint="0.24994659260841701"/>
      </bottom>
      <diagonal/>
    </border>
    <border>
      <left style="hair">
        <color theme="1" tint="0.24994659260841701"/>
      </left>
      <right style="thin">
        <color theme="1" tint="0.24994659260841701"/>
      </right>
      <top/>
      <bottom style="hair">
        <color theme="1" tint="0.24994659260841701"/>
      </bottom>
      <diagonal/>
    </border>
    <border>
      <left style="thin">
        <color theme="1" tint="0.24994659260841701"/>
      </left>
      <right style="hair">
        <color theme="1" tint="0.24994659260841701"/>
      </right>
      <top/>
      <bottom style="hair">
        <color theme="1" tint="0.24994659260841701"/>
      </bottom>
      <diagonal/>
    </border>
    <border>
      <left/>
      <right style="thin">
        <color theme="1" tint="0.24994659260841701"/>
      </right>
      <top/>
      <bottom style="hair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hair">
        <color theme="1" tint="0.24994659260841701"/>
      </bottom>
      <diagonal/>
    </border>
    <border>
      <left style="thin">
        <color theme="1" tint="0.24994659260841701"/>
      </left>
      <right style="hair">
        <color rgb="FF5F5F5F"/>
      </right>
      <top/>
      <bottom style="hair">
        <color theme="1" tint="0.24994659260841701"/>
      </bottom>
      <diagonal/>
    </border>
    <border>
      <left style="hair">
        <color rgb="FF5F5F5F"/>
      </left>
      <right style="thin">
        <color theme="1" tint="0.24994659260841701"/>
      </right>
      <top/>
      <bottom style="hair">
        <color theme="1" tint="0.24994659260841701"/>
      </bottom>
      <diagonal/>
    </border>
    <border>
      <left style="thin">
        <color theme="1" tint="0.24994659260841701"/>
      </left>
      <right style="thin">
        <color theme="1"/>
      </right>
      <top/>
      <bottom style="hair">
        <color theme="1" tint="0.24994659260841701"/>
      </bottom>
      <diagonal/>
    </border>
    <border>
      <left style="hair">
        <color rgb="FF5F5F5F"/>
      </left>
      <right/>
      <top/>
      <bottom style="hair">
        <color theme="1" tint="0.24994659260841701"/>
      </bottom>
      <diagonal/>
    </border>
    <border>
      <left/>
      <right/>
      <top style="hair">
        <color auto="1"/>
      </top>
      <bottom style="hair">
        <color theme="1" tint="0.2499465926084170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theme="1"/>
      </right>
      <top/>
      <bottom style="hair">
        <color theme="1" tint="0.24994659260841701"/>
      </bottom>
      <diagonal/>
    </border>
    <border>
      <left/>
      <right style="thin">
        <color theme="1"/>
      </right>
      <top style="thin">
        <color theme="1" tint="0.24994659260841701"/>
      </top>
      <bottom style="thin">
        <color theme="1" tint="0.2499465926084170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 tint="0.2499465926084170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/>
      </right>
      <top style="thin">
        <color theme="1" tint="0.24994659260841701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 style="thin">
        <color theme="1" tint="0.24994659260841701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 style="hair">
        <color rgb="FF5F5F5F"/>
      </bottom>
      <diagonal/>
    </border>
    <border>
      <left/>
      <right style="thin">
        <color theme="1" tint="0.24994659260841701"/>
      </right>
      <top/>
      <bottom style="hair">
        <color rgb="FF5F5F5F"/>
      </bottom>
      <diagonal/>
    </border>
    <border>
      <left style="thin">
        <color theme="1"/>
      </left>
      <right/>
      <top style="hair">
        <color theme="1" tint="0.24994659260841701"/>
      </top>
      <bottom style="hair">
        <color theme="1"/>
      </bottom>
      <diagonal/>
    </border>
    <border>
      <left/>
      <right/>
      <top style="hair">
        <color theme="1" tint="0.24994659260841701"/>
      </top>
      <bottom style="hair">
        <color theme="1"/>
      </bottom>
      <diagonal/>
    </border>
    <border>
      <left/>
      <right style="thin">
        <color theme="1" tint="0.24994659260841701"/>
      </right>
      <top style="hair">
        <color theme="1" tint="0.24994659260841701"/>
      </top>
      <bottom style="hair">
        <color theme="1"/>
      </bottom>
      <diagonal/>
    </border>
    <border>
      <left/>
      <right style="thin">
        <color theme="1"/>
      </right>
      <top style="hair">
        <color theme="1" tint="0.24994659260841701"/>
      </top>
      <bottom style="hair">
        <color theme="1"/>
      </bottom>
      <diagonal/>
    </border>
    <border>
      <left style="hair">
        <color theme="1" tint="0.24994659260841701"/>
      </left>
      <right style="hair">
        <color rgb="FF5F5F5F"/>
      </right>
      <top/>
      <bottom style="hair">
        <color theme="1" tint="0.24994659260841701"/>
      </bottom>
      <diagonal/>
    </border>
    <border>
      <left style="hair">
        <color theme="1" tint="0.24994659260841701"/>
      </left>
      <right style="hair">
        <color rgb="FF5F5F5F"/>
      </right>
      <top style="thin">
        <color theme="1" tint="0.24994659260841701"/>
      </top>
      <bottom style="thin">
        <color theme="1" tint="0.24994659260841701"/>
      </bottom>
      <diagonal/>
    </border>
    <border>
      <left/>
      <right/>
      <top style="hair">
        <color rgb="FF5F5F5F"/>
      </top>
      <bottom style="hair">
        <color rgb="FF5F5F5F"/>
      </bottom>
      <diagonal/>
    </border>
    <border>
      <left/>
      <right/>
      <top style="hair">
        <color rgb="FF5F5F5F"/>
      </top>
      <bottom/>
      <diagonal/>
    </border>
    <border>
      <left/>
      <right style="hair">
        <color theme="1" tint="0.24994659260841701"/>
      </right>
      <top style="hair">
        <color theme="1" tint="0.24994659260841701"/>
      </top>
      <bottom style="hair">
        <color theme="1" tint="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2">
    <xf numFmtId="0" fontId="0" fillId="0" borderId="0" xfId="0"/>
    <xf numFmtId="14" fontId="0" fillId="0" borderId="0" xfId="0" applyNumberFormat="1"/>
    <xf numFmtId="0" fontId="2" fillId="3" borderId="0" xfId="0" applyFont="1" applyFill="1" applyProtection="1">
      <protection locked="0"/>
    </xf>
    <xf numFmtId="0" fontId="2" fillId="3" borderId="5" xfId="0" applyFont="1" applyFill="1" applyBorder="1" applyAlignment="1" applyProtection="1">
      <alignment vertical="center"/>
      <protection locked="0"/>
    </xf>
    <xf numFmtId="0" fontId="2" fillId="3" borderId="0" xfId="0" applyFont="1" applyFill="1" applyBorder="1" applyAlignment="1" applyProtection="1">
      <alignment vertical="center"/>
      <protection locked="0"/>
    </xf>
    <xf numFmtId="0" fontId="2" fillId="2" borderId="0" xfId="0" applyFont="1" applyFill="1" applyBorder="1" applyAlignment="1" applyProtection="1">
      <alignment vertical="center"/>
      <protection locked="0"/>
    </xf>
    <xf numFmtId="0" fontId="2" fillId="3" borderId="6" xfId="0" applyFont="1" applyFill="1" applyBorder="1" applyProtection="1">
      <protection locked="0"/>
    </xf>
    <xf numFmtId="0" fontId="2" fillId="3" borderId="0" xfId="0" applyFont="1" applyFill="1" applyBorder="1" applyAlignment="1" applyProtection="1">
      <alignment horizontal="right" vertical="center"/>
      <protection locked="0"/>
    </xf>
    <xf numFmtId="0" fontId="2" fillId="3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3" borderId="0" xfId="0" applyFont="1" applyFill="1" applyBorder="1" applyAlignment="1" applyProtection="1">
      <alignment horizontal="center"/>
      <protection locked="0"/>
    </xf>
    <xf numFmtId="0" fontId="2" fillId="3" borderId="0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left"/>
      <protection locked="0"/>
    </xf>
    <xf numFmtId="0" fontId="2" fillId="3" borderId="1" xfId="0" applyFont="1" applyFill="1" applyBorder="1" applyAlignment="1" applyProtection="1">
      <alignment horizontal="right"/>
      <protection locked="0"/>
    </xf>
    <xf numFmtId="0" fontId="2" fillId="3" borderId="1" xfId="0" applyFont="1" applyFill="1" applyBorder="1" applyProtection="1">
      <protection locked="0"/>
    </xf>
    <xf numFmtId="0" fontId="2" fillId="3" borderId="2" xfId="0" applyFont="1" applyFill="1" applyBorder="1" applyAlignment="1" applyProtection="1">
      <alignment horizontal="center"/>
      <protection locked="0"/>
    </xf>
    <xf numFmtId="0" fontId="2" fillId="3" borderId="0" xfId="0" applyFont="1" applyFill="1" applyBorder="1" applyAlignment="1" applyProtection="1">
      <protection locked="0"/>
    </xf>
    <xf numFmtId="0" fontId="3" fillId="3" borderId="0" xfId="0" applyFont="1" applyFill="1" applyProtection="1">
      <protection locked="0"/>
    </xf>
    <xf numFmtId="0" fontId="3" fillId="3" borderId="3" xfId="0" applyFont="1" applyFill="1" applyBorder="1" applyAlignment="1" applyProtection="1">
      <alignment wrapText="1"/>
      <protection locked="0"/>
    </xf>
    <xf numFmtId="0" fontId="3" fillId="3" borderId="4" xfId="0" applyFont="1" applyFill="1" applyBorder="1" applyAlignment="1" applyProtection="1">
      <alignment wrapText="1"/>
      <protection locked="0"/>
    </xf>
    <xf numFmtId="0" fontId="3" fillId="3" borderId="8" xfId="0" applyFont="1" applyFill="1" applyBorder="1" applyAlignment="1" applyProtection="1">
      <alignment wrapText="1"/>
      <protection locked="0"/>
    </xf>
    <xf numFmtId="0" fontId="3" fillId="3" borderId="14" xfId="0" applyFont="1" applyFill="1" applyBorder="1" applyAlignment="1" applyProtection="1">
      <alignment wrapText="1"/>
      <protection locked="0"/>
    </xf>
    <xf numFmtId="0" fontId="3" fillId="0" borderId="13" xfId="0" applyFont="1" applyFill="1" applyBorder="1" applyAlignment="1" applyProtection="1">
      <alignment wrapText="1"/>
      <protection locked="0"/>
    </xf>
    <xf numFmtId="0" fontId="0" fillId="0" borderId="0" xfId="0" applyAlignment="1">
      <alignment horizontal="center"/>
    </xf>
    <xf numFmtId="0" fontId="2" fillId="3" borderId="19" xfId="0" applyFont="1" applyFill="1" applyBorder="1" applyProtection="1">
      <protection locked="0"/>
    </xf>
    <xf numFmtId="0" fontId="3" fillId="5" borderId="27" xfId="0" applyFont="1" applyFill="1" applyBorder="1" applyAlignment="1" applyProtection="1">
      <alignment horizontal="center" wrapText="1"/>
      <protection locked="0"/>
    </xf>
    <xf numFmtId="0" fontId="2" fillId="3" borderId="19" xfId="0" applyFont="1" applyFill="1" applyBorder="1" applyAlignment="1" applyProtection="1">
      <alignment vertical="center"/>
      <protection locked="0"/>
    </xf>
    <xf numFmtId="0" fontId="3" fillId="5" borderId="30" xfId="0" applyFont="1" applyFill="1" applyBorder="1" applyAlignment="1" applyProtection="1">
      <alignment horizontal="center" wrapText="1"/>
      <protection locked="0"/>
    </xf>
    <xf numFmtId="0" fontId="3" fillId="5" borderId="32" xfId="0" applyFont="1" applyFill="1" applyBorder="1" applyAlignment="1" applyProtection="1">
      <alignment horizontal="center" wrapText="1"/>
      <protection locked="0"/>
    </xf>
    <xf numFmtId="0" fontId="3" fillId="3" borderId="4" xfId="0" applyFont="1" applyFill="1" applyBorder="1" applyAlignment="1" applyProtection="1">
      <alignment horizontal="center"/>
      <protection locked="0"/>
    </xf>
    <xf numFmtId="0" fontId="3" fillId="3" borderId="3" xfId="0" applyFont="1" applyFill="1" applyBorder="1" applyAlignment="1" applyProtection="1">
      <alignment horizontal="center"/>
      <protection locked="0"/>
    </xf>
    <xf numFmtId="0" fontId="3" fillId="3" borderId="8" xfId="0" applyFont="1" applyFill="1" applyBorder="1" applyAlignment="1" applyProtection="1">
      <alignment horizontal="center"/>
      <protection locked="0"/>
    </xf>
    <xf numFmtId="0" fontId="2" fillId="3" borderId="0" xfId="0" applyFont="1" applyFill="1" applyBorder="1" applyAlignment="1" applyProtection="1">
      <alignment horizontal="left" vertical="center"/>
      <protection locked="0"/>
    </xf>
    <xf numFmtId="0" fontId="2" fillId="3" borderId="11" xfId="0" applyFont="1" applyFill="1" applyBorder="1" applyProtection="1">
      <protection locked="0"/>
    </xf>
    <xf numFmtId="0" fontId="2" fillId="3" borderId="12" xfId="0" applyFont="1" applyFill="1" applyBorder="1" applyProtection="1">
      <protection locked="0"/>
    </xf>
    <xf numFmtId="0" fontId="2" fillId="3" borderId="12" xfId="0" applyFont="1" applyFill="1" applyBorder="1" applyAlignment="1" applyProtection="1">
      <alignment horizontal="center"/>
      <protection locked="0"/>
    </xf>
    <xf numFmtId="0" fontId="2" fillId="2" borderId="12" xfId="0" applyFont="1" applyFill="1" applyBorder="1" applyProtection="1">
      <protection locked="0"/>
    </xf>
    <xf numFmtId="0" fontId="2" fillId="3" borderId="12" xfId="0" applyFont="1" applyFill="1" applyBorder="1" applyAlignment="1" applyProtection="1">
      <alignment horizontal="right"/>
      <protection locked="0"/>
    </xf>
    <xf numFmtId="0" fontId="2" fillId="3" borderId="9" xfId="0" applyFont="1" applyFill="1" applyBorder="1" applyProtection="1">
      <protection locked="0"/>
    </xf>
    <xf numFmtId="165" fontId="2" fillId="3" borderId="17" xfId="0" applyNumberFormat="1" applyFont="1" applyFill="1" applyBorder="1" applyProtection="1">
      <protection locked="0"/>
    </xf>
    <xf numFmtId="165" fontId="2" fillId="3" borderId="34" xfId="0" applyNumberFormat="1" applyFont="1" applyFill="1" applyBorder="1" applyProtection="1">
      <protection locked="0"/>
    </xf>
    <xf numFmtId="165" fontId="2" fillId="3" borderId="34" xfId="0" applyNumberFormat="1" applyFont="1" applyFill="1" applyBorder="1" applyAlignment="1" applyProtection="1">
      <protection locked="0"/>
    </xf>
    <xf numFmtId="0" fontId="2" fillId="3" borderId="34" xfId="0" applyFont="1" applyFill="1" applyBorder="1" applyProtection="1">
      <protection locked="0"/>
    </xf>
    <xf numFmtId="0" fontId="2" fillId="3" borderId="34" xfId="0" applyFont="1" applyFill="1" applyBorder="1" applyAlignment="1" applyProtection="1">
      <alignment horizontal="center"/>
      <protection locked="0"/>
    </xf>
    <xf numFmtId="0" fontId="3" fillId="3" borderId="18" xfId="0" applyFont="1" applyFill="1" applyBorder="1" applyAlignment="1" applyProtection="1">
      <alignment horizontal="right"/>
      <protection locked="0"/>
    </xf>
    <xf numFmtId="0" fontId="3" fillId="5" borderId="29" xfId="0" applyFont="1" applyFill="1" applyBorder="1" applyAlignment="1" applyProtection="1">
      <alignment horizontal="center" wrapText="1"/>
      <protection locked="0"/>
    </xf>
    <xf numFmtId="0" fontId="3" fillId="3" borderId="32" xfId="0" applyFont="1" applyFill="1" applyBorder="1" applyAlignment="1" applyProtection="1">
      <alignment horizontal="center" wrapText="1"/>
      <protection locked="0"/>
    </xf>
    <xf numFmtId="0" fontId="3" fillId="3" borderId="20" xfId="0" applyFont="1" applyFill="1" applyBorder="1" applyAlignment="1" applyProtection="1">
      <alignment wrapText="1"/>
      <protection locked="0"/>
    </xf>
    <xf numFmtId="0" fontId="3" fillId="3" borderId="20" xfId="0" applyFont="1" applyFill="1" applyBorder="1" applyAlignment="1" applyProtection="1">
      <alignment horizontal="center" wrapText="1"/>
      <protection locked="0"/>
    </xf>
    <xf numFmtId="0" fontId="2" fillId="3" borderId="20" xfId="0" applyFont="1" applyFill="1" applyBorder="1" applyAlignment="1" applyProtection="1">
      <alignment vertical="center"/>
      <protection locked="0"/>
    </xf>
    <xf numFmtId="0" fontId="2" fillId="2" borderId="20" xfId="0" applyFont="1" applyFill="1" applyBorder="1" applyAlignment="1" applyProtection="1">
      <alignment vertical="center"/>
      <protection locked="0"/>
    </xf>
    <xf numFmtId="0" fontId="2" fillId="5" borderId="65" xfId="0" applyFont="1" applyFill="1" applyBorder="1" applyAlignment="1" applyProtection="1">
      <alignment vertical="center"/>
      <protection locked="0"/>
    </xf>
    <xf numFmtId="0" fontId="2" fillId="5" borderId="20" xfId="0" applyFont="1" applyFill="1" applyBorder="1" applyAlignment="1" applyProtection="1">
      <alignment vertical="center"/>
      <protection locked="0"/>
    </xf>
    <xf numFmtId="0" fontId="2" fillId="5" borderId="20" xfId="0" applyFont="1" applyFill="1" applyBorder="1" applyAlignment="1" applyProtection="1">
      <alignment horizontal="center" vertical="center"/>
      <protection locked="0"/>
    </xf>
    <xf numFmtId="0" fontId="2" fillId="3" borderId="19" xfId="0" applyFont="1" applyFill="1" applyBorder="1" applyAlignment="1" applyProtection="1">
      <alignment horizontal="right"/>
      <protection locked="0"/>
    </xf>
    <xf numFmtId="0" fontId="2" fillId="3" borderId="19" xfId="0" applyFont="1" applyFill="1" applyBorder="1" applyAlignment="1" applyProtection="1">
      <protection locked="0"/>
    </xf>
    <xf numFmtId="0" fontId="2" fillId="3" borderId="66" xfId="0" applyFont="1" applyFill="1" applyBorder="1" applyProtection="1">
      <protection locked="0"/>
    </xf>
    <xf numFmtId="0" fontId="2" fillId="3" borderId="66" xfId="0" quotePrefix="1" applyFont="1" applyFill="1" applyBorder="1" applyProtection="1">
      <protection locked="0"/>
    </xf>
    <xf numFmtId="0" fontId="2" fillId="3" borderId="0" xfId="0" quotePrefix="1" applyFont="1" applyFill="1" applyAlignment="1" applyProtection="1">
      <alignment horizontal="right"/>
      <protection locked="0"/>
    </xf>
    <xf numFmtId="0" fontId="4" fillId="0" borderId="0" xfId="0" applyFont="1" applyAlignment="1">
      <alignment horizontal="center"/>
    </xf>
    <xf numFmtId="0" fontId="2" fillId="3" borderId="43" xfId="0" applyFont="1" applyFill="1" applyBorder="1" applyAlignment="1" applyProtection="1">
      <protection locked="0"/>
    </xf>
    <xf numFmtId="0" fontId="2" fillId="3" borderId="5" xfId="0" applyFont="1" applyFill="1" applyBorder="1" applyAlignment="1" applyProtection="1">
      <alignment horizontal="left" vertical="center"/>
      <protection locked="0"/>
    </xf>
    <xf numFmtId="0" fontId="3" fillId="3" borderId="19" xfId="0" applyFont="1" applyFill="1" applyBorder="1" applyAlignment="1" applyProtection="1">
      <alignment vertical="center"/>
      <protection locked="0"/>
    </xf>
    <xf numFmtId="0" fontId="3" fillId="3" borderId="20" xfId="0" applyFont="1" applyFill="1" applyBorder="1" applyAlignment="1" applyProtection="1">
      <alignment vertical="center"/>
      <protection locked="0"/>
    </xf>
    <xf numFmtId="0" fontId="3" fillId="5" borderId="65" xfId="0" applyFont="1" applyFill="1" applyBorder="1" applyAlignment="1" applyProtection="1">
      <alignment vertical="center"/>
      <protection locked="0"/>
    </xf>
    <xf numFmtId="0" fontId="3" fillId="5" borderId="20" xfId="0" applyFont="1" applyFill="1" applyBorder="1" applyAlignment="1" applyProtection="1">
      <alignment vertical="center"/>
      <protection locked="0"/>
    </xf>
    <xf numFmtId="0" fontId="3" fillId="3" borderId="43" xfId="0" applyFont="1" applyFill="1" applyBorder="1" applyAlignment="1" applyProtection="1">
      <alignment vertical="center"/>
      <protection locked="0"/>
    </xf>
    <xf numFmtId="0" fontId="2" fillId="3" borderId="43" xfId="0" applyFont="1" applyFill="1" applyBorder="1" applyAlignment="1" applyProtection="1">
      <alignment vertical="center"/>
      <protection locked="0"/>
    </xf>
    <xf numFmtId="0" fontId="2" fillId="3" borderId="43" xfId="0" applyFont="1" applyFill="1" applyBorder="1" applyAlignment="1" applyProtection="1">
      <alignment horizontal="right" vertical="center"/>
      <protection locked="0"/>
    </xf>
    <xf numFmtId="0" fontId="2" fillId="2" borderId="43" xfId="0" applyFont="1" applyFill="1" applyBorder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0" fontId="5" fillId="4" borderId="0" xfId="0" applyFont="1" applyFill="1" applyProtection="1">
      <protection locked="0"/>
    </xf>
    <xf numFmtId="0" fontId="6" fillId="4" borderId="0" xfId="0" applyFont="1" applyFill="1" applyProtection="1">
      <protection locked="0"/>
    </xf>
    <xf numFmtId="0" fontId="6" fillId="4" borderId="0" xfId="0" applyFont="1" applyFill="1" applyAlignment="1" applyProtection="1">
      <alignment horizontal="center"/>
      <protection locked="0"/>
    </xf>
    <xf numFmtId="0" fontId="9" fillId="4" borderId="0" xfId="0" applyFont="1" applyFill="1" applyAlignment="1" applyProtection="1">
      <alignment horizontal="center"/>
      <protection locked="0"/>
    </xf>
    <xf numFmtId="0" fontId="10" fillId="4" borderId="0" xfId="0" applyFont="1" applyFill="1" applyProtection="1">
      <protection locked="0"/>
    </xf>
    <xf numFmtId="0" fontId="10" fillId="4" borderId="0" xfId="0" applyFont="1" applyFill="1" applyAlignment="1" applyProtection="1">
      <alignment horizontal="center"/>
      <protection locked="0"/>
    </xf>
    <xf numFmtId="0" fontId="0" fillId="0" borderId="0" xfId="0" applyAlignment="1">
      <alignment horizontal="left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8" borderId="0" xfId="0" applyFill="1" applyAlignment="1">
      <alignment horizontal="center"/>
    </xf>
    <xf numFmtId="0" fontId="0" fillId="8" borderId="0" xfId="0" applyFill="1"/>
    <xf numFmtId="0" fontId="0" fillId="9" borderId="0" xfId="0" applyFill="1" applyAlignment="1">
      <alignment horizontal="center"/>
    </xf>
    <xf numFmtId="0" fontId="0" fillId="9" borderId="0" xfId="0" applyFill="1"/>
    <xf numFmtId="0" fontId="9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Protection="1">
      <protection locked="0"/>
    </xf>
    <xf numFmtId="0" fontId="6" fillId="0" borderId="0" xfId="0" applyFont="1" applyFill="1" applyProtection="1">
      <protection locked="0"/>
    </xf>
    <xf numFmtId="0" fontId="10" fillId="0" borderId="0" xfId="0" applyFont="1" applyFill="1" applyProtection="1"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10" fillId="0" borderId="0" xfId="0" applyFont="1" applyFill="1" applyAlignment="1" applyProtection="1">
      <alignment horizontal="center"/>
      <protection locked="0"/>
    </xf>
    <xf numFmtId="20" fontId="2" fillId="0" borderId="0" xfId="0" applyNumberFormat="1" applyFont="1" applyFill="1" applyProtection="1">
      <protection locked="0"/>
    </xf>
    <xf numFmtId="0" fontId="11" fillId="0" borderId="0" xfId="0" applyFont="1" applyFill="1" applyAlignment="1" applyProtection="1">
      <alignment horizontal="center"/>
      <protection locked="0"/>
    </xf>
    <xf numFmtId="0" fontId="2" fillId="3" borderId="0" xfId="0" applyNumberFormat="1" applyFont="1" applyFill="1" applyProtection="1">
      <protection locked="0"/>
    </xf>
    <xf numFmtId="0" fontId="12" fillId="5" borderId="32" xfId="0" applyFont="1" applyFill="1" applyBorder="1" applyAlignment="1" applyProtection="1">
      <alignment horizontal="center" wrapText="1"/>
      <protection locked="0"/>
    </xf>
    <xf numFmtId="0" fontId="12" fillId="5" borderId="29" xfId="0" applyFont="1" applyFill="1" applyBorder="1" applyAlignment="1" applyProtection="1">
      <alignment horizontal="center" wrapText="1"/>
      <protection locked="0"/>
    </xf>
    <xf numFmtId="0" fontId="12" fillId="5" borderId="30" xfId="0" applyFont="1" applyFill="1" applyBorder="1" applyAlignment="1" applyProtection="1">
      <alignment horizontal="center" wrapText="1"/>
      <protection locked="0"/>
    </xf>
    <xf numFmtId="0" fontId="12" fillId="5" borderId="27" xfId="0" applyFont="1" applyFill="1" applyBorder="1" applyAlignment="1" applyProtection="1">
      <alignment horizontal="center" wrapText="1"/>
      <protection locked="0"/>
    </xf>
    <xf numFmtId="0" fontId="4" fillId="5" borderId="0" xfId="0" applyFont="1" applyFill="1"/>
    <xf numFmtId="0" fontId="0" fillId="5" borderId="0" xfId="0" applyFill="1"/>
    <xf numFmtId="0" fontId="4" fillId="3" borderId="0" xfId="0" applyFont="1" applyFill="1"/>
    <xf numFmtId="0" fontId="0" fillId="3" borderId="0" xfId="0" applyFill="1"/>
    <xf numFmtId="0" fontId="4" fillId="3" borderId="0" xfId="0" applyFont="1" applyFill="1" applyAlignment="1">
      <alignment horizontal="center"/>
    </xf>
    <xf numFmtId="0" fontId="0" fillId="3" borderId="0" xfId="0" applyFill="1" applyBorder="1" applyAlignment="1">
      <alignment horizontal="center"/>
    </xf>
    <xf numFmtId="0" fontId="13" fillId="5" borderId="0" xfId="0" applyFont="1" applyFill="1" applyAlignment="1">
      <alignment horizontal="right"/>
    </xf>
    <xf numFmtId="0" fontId="12" fillId="5" borderId="27" xfId="0" applyFont="1" applyFill="1" applyBorder="1" applyAlignment="1" applyProtection="1">
      <alignment horizontal="center"/>
      <protection locked="0"/>
    </xf>
    <xf numFmtId="0" fontId="12" fillId="5" borderId="31" xfId="0" applyFont="1" applyFill="1" applyBorder="1" applyAlignment="1" applyProtection="1">
      <alignment horizontal="center"/>
      <protection locked="0"/>
    </xf>
    <xf numFmtId="0" fontId="12" fillId="5" borderId="28" xfId="0" applyFont="1" applyFill="1" applyBorder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6" fillId="3" borderId="0" xfId="0" applyFont="1" applyFill="1" applyProtection="1">
      <protection locked="0"/>
    </xf>
    <xf numFmtId="0" fontId="10" fillId="3" borderId="0" xfId="0" applyFont="1" applyFill="1" applyProtection="1">
      <protection locked="0"/>
    </xf>
    <xf numFmtId="0" fontId="6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0" fillId="5" borderId="0" xfId="0" applyFill="1" applyAlignment="1">
      <alignment horizontal="left"/>
    </xf>
    <xf numFmtId="0" fontId="0" fillId="5" borderId="0" xfId="0" quotePrefix="1" applyFill="1"/>
    <xf numFmtId="0" fontId="14" fillId="5" borderId="0" xfId="0" applyFont="1" applyFill="1"/>
    <xf numFmtId="0" fontId="3" fillId="3" borderId="57" xfId="1" applyNumberFormat="1" applyFont="1" applyFill="1" applyBorder="1" applyAlignment="1" applyProtection="1">
      <alignment horizontal="center"/>
      <protection locked="0"/>
    </xf>
    <xf numFmtId="0" fontId="15" fillId="5" borderId="24" xfId="0" applyFont="1" applyFill="1" applyBorder="1" applyAlignment="1" applyProtection="1">
      <alignment horizontal="center"/>
      <protection locked="0"/>
    </xf>
    <xf numFmtId="0" fontId="15" fillId="5" borderId="25" xfId="0" applyFont="1" applyFill="1" applyBorder="1" applyAlignment="1" applyProtection="1">
      <alignment horizontal="center"/>
      <protection locked="0"/>
    </xf>
    <xf numFmtId="0" fontId="15" fillId="5" borderId="26" xfId="0" applyFont="1" applyFill="1" applyBorder="1" applyAlignment="1" applyProtection="1">
      <alignment horizontal="center"/>
      <protection locked="0"/>
    </xf>
    <xf numFmtId="0" fontId="16" fillId="3" borderId="0" xfId="0" applyFont="1" applyFill="1"/>
    <xf numFmtId="0" fontId="17" fillId="3" borderId="0" xfId="0" applyFont="1" applyFill="1"/>
    <xf numFmtId="165" fontId="2" fillId="3" borderId="54" xfId="1" applyNumberFormat="1" applyFont="1" applyFill="1" applyBorder="1" applyAlignment="1" applyProtection="1">
      <alignment horizontal="center"/>
      <protection locked="0"/>
    </xf>
    <xf numFmtId="0" fontId="3" fillId="3" borderId="34" xfId="0" applyFont="1" applyFill="1" applyBorder="1" applyAlignment="1" applyProtection="1">
      <alignment horizontal="center"/>
      <protection locked="0"/>
    </xf>
    <xf numFmtId="0" fontId="9" fillId="5" borderId="0" xfId="0" applyFont="1" applyFill="1" applyAlignment="1" applyProtection="1">
      <alignment horizontal="center" vertical="center"/>
      <protection locked="0"/>
    </xf>
    <xf numFmtId="0" fontId="6" fillId="5" borderId="0" xfId="0" applyFont="1" applyFill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horizontal="center" vertical="center" wrapText="1"/>
      <protection locked="0"/>
    </xf>
    <xf numFmtId="0" fontId="2" fillId="3" borderId="0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20" fontId="3" fillId="5" borderId="54" xfId="0" applyNumberFormat="1" applyFont="1" applyFill="1" applyBorder="1" applyAlignment="1" applyProtection="1">
      <alignment horizontal="center" vertical="center" wrapText="1"/>
      <protection locked="0"/>
    </xf>
    <xf numFmtId="20" fontId="3" fillId="5" borderId="57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4" xfId="0" applyNumberFormat="1" applyFont="1" applyFill="1" applyBorder="1" applyAlignment="1" applyProtection="1">
      <alignment horizontal="center" vertical="center"/>
      <protection locked="0"/>
    </xf>
    <xf numFmtId="0" fontId="2" fillId="2" borderId="0" xfId="0" applyNumberFormat="1" applyFont="1" applyFill="1" applyBorder="1" applyAlignment="1" applyProtection="1">
      <alignment vertical="center"/>
      <protection locked="0"/>
    </xf>
    <xf numFmtId="0" fontId="2" fillId="3" borderId="0" xfId="0" applyNumberFormat="1" applyFont="1" applyFill="1" applyBorder="1" applyAlignment="1" applyProtection="1">
      <alignment vertical="center"/>
      <protection locked="0"/>
    </xf>
    <xf numFmtId="0" fontId="2" fillId="2" borderId="0" xfId="0" applyNumberFormat="1" applyFont="1" applyFill="1" applyBorder="1" applyProtection="1">
      <protection locked="0"/>
    </xf>
    <xf numFmtId="0" fontId="2" fillId="2" borderId="12" xfId="0" applyNumberFormat="1" applyFont="1" applyFill="1" applyBorder="1" applyProtection="1">
      <protection locked="0"/>
    </xf>
    <xf numFmtId="0" fontId="2" fillId="3" borderId="0" xfId="0" applyNumberFormat="1" applyFont="1" applyFill="1" applyBorder="1" applyProtection="1">
      <protection locked="0"/>
    </xf>
    <xf numFmtId="0" fontId="2" fillId="3" borderId="0" xfId="0" applyNumberFormat="1" applyFont="1" applyFill="1" applyBorder="1" applyAlignment="1" applyProtection="1">
      <protection locked="0"/>
    </xf>
    <xf numFmtId="0" fontId="3" fillId="0" borderId="0" xfId="0" applyFont="1" applyFill="1" applyProtection="1">
      <protection locked="0"/>
    </xf>
    <xf numFmtId="165" fontId="2" fillId="0" borderId="0" xfId="0" applyNumberFormat="1" applyFont="1" applyFill="1" applyProtection="1">
      <protection locked="0"/>
    </xf>
    <xf numFmtId="2" fontId="2" fillId="0" borderId="0" xfId="0" applyNumberFormat="1" applyFont="1" applyFill="1" applyProtection="1"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18" fillId="0" borderId="0" xfId="0" applyFont="1" applyFill="1" applyProtection="1">
      <protection locked="0"/>
    </xf>
    <xf numFmtId="0" fontId="3" fillId="0" borderId="0" xfId="0" applyFont="1" applyFill="1" applyAlignment="1" applyProtection="1">
      <alignment vertical="center"/>
      <protection locked="0"/>
    </xf>
    <xf numFmtId="20" fontId="6" fillId="0" borderId="0" xfId="0" applyNumberFormat="1" applyFont="1" applyFill="1" applyProtection="1">
      <protection locked="0"/>
    </xf>
    <xf numFmtId="0" fontId="5" fillId="0" borderId="0" xfId="0" applyFont="1" applyFill="1" applyProtection="1">
      <protection locked="0"/>
    </xf>
    <xf numFmtId="20" fontId="3" fillId="0" borderId="0" xfId="0" applyNumberFormat="1" applyFont="1" applyFill="1" applyProtection="1">
      <protection locked="0"/>
    </xf>
    <xf numFmtId="20" fontId="5" fillId="0" borderId="0" xfId="0" applyNumberFormat="1" applyFont="1" applyFill="1" applyProtection="1">
      <protection locked="0"/>
    </xf>
    <xf numFmtId="20" fontId="18" fillId="0" borderId="0" xfId="0" applyNumberFormat="1" applyFont="1" applyFill="1" applyProtection="1">
      <protection locked="0"/>
    </xf>
    <xf numFmtId="20" fontId="3" fillId="0" borderId="0" xfId="0" applyNumberFormat="1" applyFont="1" applyFill="1" applyAlignment="1" applyProtection="1">
      <alignment vertical="center"/>
      <protection locked="0"/>
    </xf>
    <xf numFmtId="20" fontId="3" fillId="0" borderId="0" xfId="0" applyNumberFormat="1" applyFont="1" applyFill="1" applyAlignment="1" applyProtection="1">
      <alignment horizontal="center" vertical="center"/>
      <protection locked="0"/>
    </xf>
    <xf numFmtId="20" fontId="3" fillId="0" borderId="0" xfId="0" applyNumberFormat="1" applyFont="1" applyFill="1" applyAlignment="1" applyProtection="1">
      <alignment horizontal="right" vertical="center"/>
      <protection locked="0"/>
    </xf>
    <xf numFmtId="0" fontId="5" fillId="0" borderId="0" xfId="0" applyNumberFormat="1" applyFont="1" applyFill="1" applyAlignment="1" applyProtection="1">
      <alignment horizontal="center" vertical="center"/>
      <protection locked="0"/>
    </xf>
    <xf numFmtId="0" fontId="6" fillId="0" borderId="0" xfId="0" applyFont="1" applyFill="1" applyAlignment="1" applyProtection="1">
      <alignment vertical="center"/>
      <protection locked="0"/>
    </xf>
    <xf numFmtId="20" fontId="3" fillId="0" borderId="0" xfId="0" applyNumberFormat="1" applyFont="1" applyFill="1" applyAlignment="1" applyProtection="1">
      <alignment horizontal="center"/>
      <protection locked="0"/>
    </xf>
    <xf numFmtId="0" fontId="7" fillId="0" borderId="0" xfId="0" applyFont="1" applyFill="1" applyProtection="1">
      <protection locked="0"/>
    </xf>
    <xf numFmtId="0" fontId="6" fillId="0" borderId="0" xfId="0" applyFont="1" applyFill="1" applyAlignment="1" applyProtection="1">
      <alignment horizontal="right"/>
      <protection locked="0"/>
    </xf>
    <xf numFmtId="0" fontId="2" fillId="2" borderId="13" xfId="0" applyFont="1" applyFill="1" applyBorder="1" applyAlignment="1" applyProtection="1">
      <alignment vertical="center"/>
      <protection locked="0"/>
    </xf>
    <xf numFmtId="0" fontId="2" fillId="2" borderId="13" xfId="0" applyFont="1" applyFill="1" applyBorder="1" applyAlignment="1" applyProtection="1">
      <alignment vertical="center" wrapText="1"/>
      <protection locked="0"/>
    </xf>
    <xf numFmtId="0" fontId="2" fillId="2" borderId="3" xfId="0" applyFont="1" applyFill="1" applyBorder="1" applyAlignment="1" applyProtection="1">
      <alignment vertical="center" wrapText="1"/>
      <protection locked="0"/>
    </xf>
    <xf numFmtId="0" fontId="2" fillId="2" borderId="14" xfId="0" applyFont="1" applyFill="1" applyBorder="1" applyAlignment="1" applyProtection="1">
      <alignment vertical="center"/>
    </xf>
    <xf numFmtId="0" fontId="2" fillId="2" borderId="14" xfId="0" applyFont="1" applyFill="1" applyBorder="1" applyAlignment="1" applyProtection="1">
      <alignment horizontal="center" vertical="center"/>
    </xf>
    <xf numFmtId="0" fontId="2" fillId="2" borderId="14" xfId="0" applyFont="1" applyFill="1" applyBorder="1" applyAlignment="1" applyProtection="1">
      <alignment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vertical="center" wrapText="1"/>
    </xf>
    <xf numFmtId="0" fontId="2" fillId="2" borderId="36" xfId="0" applyFont="1" applyFill="1" applyBorder="1" applyAlignment="1" applyProtection="1">
      <alignment vertical="center"/>
    </xf>
    <xf numFmtId="0" fontId="2" fillId="2" borderId="4" xfId="0" applyFont="1" applyFill="1" applyBorder="1" applyAlignment="1" applyProtection="1">
      <alignment vertical="center"/>
    </xf>
    <xf numFmtId="0" fontId="2" fillId="2" borderId="76" xfId="0" applyFont="1" applyFill="1" applyBorder="1" applyAlignment="1" applyProtection="1">
      <alignment vertical="center" wrapText="1"/>
    </xf>
    <xf numFmtId="0" fontId="2" fillId="2" borderId="13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4" xfId="0" applyNumberFormat="1" applyFont="1" applyFill="1" applyBorder="1" applyAlignment="1" applyProtection="1">
      <alignment horizontal="center" vertical="center" wrapText="1"/>
    </xf>
    <xf numFmtId="0" fontId="2" fillId="2" borderId="36" xfId="0" applyFont="1" applyFill="1" applyBorder="1" applyAlignment="1" applyProtection="1">
      <alignment horizontal="center" vertical="center"/>
    </xf>
    <xf numFmtId="0" fontId="19" fillId="2" borderId="38" xfId="0" applyFont="1" applyFill="1" applyBorder="1" applyAlignment="1" applyProtection="1">
      <alignment horizontal="center" vertical="center" wrapText="1"/>
    </xf>
    <xf numFmtId="0" fontId="2" fillId="2" borderId="37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77" xfId="0" applyFont="1" applyFill="1" applyBorder="1" applyAlignment="1" applyProtection="1">
      <alignment vertical="center" wrapText="1"/>
    </xf>
    <xf numFmtId="0" fontId="2" fillId="2" borderId="14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2" borderId="0" xfId="0" applyNumberFormat="1" applyFont="1" applyFill="1" applyBorder="1" applyAlignment="1" applyProtection="1">
      <alignment horizontal="center" vertical="center" wrapText="1"/>
    </xf>
    <xf numFmtId="0" fontId="19" fillId="2" borderId="39" xfId="0" applyFont="1" applyFill="1" applyBorder="1" applyAlignment="1" applyProtection="1">
      <alignment horizontal="center" vertical="center" wrapText="1"/>
    </xf>
    <xf numFmtId="0" fontId="2" fillId="3" borderId="30" xfId="0" applyFont="1" applyFill="1" applyBorder="1" applyAlignment="1" applyProtection="1">
      <alignment wrapText="1"/>
    </xf>
    <xf numFmtId="0" fontId="2" fillId="2" borderId="42" xfId="0" applyFont="1" applyFill="1" applyBorder="1" applyAlignment="1" applyProtection="1">
      <alignment wrapText="1"/>
    </xf>
    <xf numFmtId="0" fontId="2" fillId="3" borderId="32" xfId="0" applyFont="1" applyFill="1" applyBorder="1" applyAlignment="1" applyProtection="1">
      <alignment wrapText="1"/>
    </xf>
    <xf numFmtId="0" fontId="2" fillId="2" borderId="37" xfId="0" applyFont="1" applyFill="1" applyBorder="1" applyAlignment="1" applyProtection="1">
      <alignment horizontal="center" vertical="center" wrapText="1"/>
    </xf>
    <xf numFmtId="0" fontId="8" fillId="2" borderId="37" xfId="0" applyFont="1" applyFill="1" applyBorder="1" applyAlignment="1" applyProtection="1">
      <alignment horizontal="left" vertical="center"/>
    </xf>
    <xf numFmtId="0" fontId="8" fillId="2" borderId="0" xfId="0" applyFont="1" applyFill="1" applyBorder="1" applyAlignment="1" applyProtection="1">
      <alignment horizontal="center" vertical="center"/>
    </xf>
    <xf numFmtId="0" fontId="3" fillId="3" borderId="27" xfId="0" applyFont="1" applyFill="1" applyBorder="1" applyAlignment="1" applyProtection="1">
      <alignment horizontal="center" wrapText="1"/>
    </xf>
    <xf numFmtId="0" fontId="3" fillId="2" borderId="0" xfId="0" applyFont="1" applyFill="1" applyBorder="1" applyAlignment="1" applyProtection="1">
      <alignment horizontal="center" wrapText="1"/>
    </xf>
    <xf numFmtId="0" fontId="3" fillId="3" borderId="29" xfId="0" applyFont="1" applyFill="1" applyBorder="1" applyAlignment="1" applyProtection="1">
      <alignment horizontal="center" wrapText="1"/>
    </xf>
    <xf numFmtId="0" fontId="3" fillId="3" borderId="50" xfId="0" applyFont="1" applyFill="1" applyBorder="1" applyAlignment="1" applyProtection="1">
      <alignment horizontal="center" vertical="center"/>
    </xf>
    <xf numFmtId="0" fontId="3" fillId="3" borderId="51" xfId="0" applyFont="1" applyFill="1" applyBorder="1" applyAlignment="1" applyProtection="1">
      <alignment horizontal="center" vertical="center"/>
    </xf>
    <xf numFmtId="0" fontId="2" fillId="2" borderId="63" xfId="0" applyFont="1" applyFill="1" applyBorder="1" applyAlignment="1" applyProtection="1">
      <alignment horizontal="center" vertical="center" wrapText="1"/>
    </xf>
    <xf numFmtId="0" fontId="2" fillId="2" borderId="77" xfId="0" applyFont="1" applyFill="1" applyBorder="1" applyAlignment="1" applyProtection="1">
      <alignment horizontal="center" vertical="center" wrapText="1"/>
    </xf>
    <xf numFmtId="0" fontId="2" fillId="3" borderId="61" xfId="0" applyFont="1" applyFill="1" applyBorder="1" applyAlignment="1" applyProtection="1">
      <alignment horizontal="center" vertical="center"/>
    </xf>
    <xf numFmtId="0" fontId="2" fillId="3" borderId="62" xfId="0" applyFont="1" applyFill="1" applyBorder="1" applyAlignment="1" applyProtection="1">
      <alignment horizontal="center" vertical="center"/>
    </xf>
    <xf numFmtId="0" fontId="8" fillId="2" borderId="37" xfId="0" applyFont="1" applyFill="1" applyBorder="1" applyAlignment="1" applyProtection="1">
      <alignment horizontal="center" vertical="center"/>
    </xf>
    <xf numFmtId="0" fontId="2" fillId="3" borderId="52" xfId="0" applyFont="1" applyFill="1" applyBorder="1" applyAlignment="1" applyProtection="1">
      <alignment horizontal="center" vertical="center"/>
    </xf>
    <xf numFmtId="0" fontId="2" fillId="2" borderId="92" xfId="0" applyFont="1" applyFill="1" applyBorder="1" applyAlignment="1" applyProtection="1">
      <alignment horizontal="center" vertical="center"/>
    </xf>
    <xf numFmtId="0" fontId="2" fillId="3" borderId="53" xfId="0" applyFont="1" applyFill="1" applyBorder="1" applyAlignment="1" applyProtection="1">
      <alignment horizontal="center" vertical="center"/>
    </xf>
    <xf numFmtId="0" fontId="3" fillId="3" borderId="20" xfId="0" applyFont="1" applyFill="1" applyBorder="1" applyAlignment="1" applyProtection="1">
      <alignment horizontal="center" wrapText="1"/>
    </xf>
    <xf numFmtId="0" fontId="3" fillId="2" borderId="20" xfId="0" applyFont="1" applyFill="1" applyBorder="1" applyAlignment="1" applyProtection="1">
      <alignment horizontal="center" wrapText="1"/>
    </xf>
    <xf numFmtId="0" fontId="3" fillId="3" borderId="20" xfId="0" applyFont="1" applyFill="1" applyBorder="1" applyAlignment="1" applyProtection="1">
      <alignment horizontal="left"/>
    </xf>
    <xf numFmtId="0" fontId="2" fillId="3" borderId="20" xfId="0" applyFont="1" applyFill="1" applyBorder="1" applyAlignment="1" applyProtection="1">
      <alignment horizontal="center" vertical="center"/>
    </xf>
    <xf numFmtId="0" fontId="2" fillId="3" borderId="20" xfId="0" applyFont="1" applyFill="1" applyBorder="1" applyAlignment="1" applyProtection="1">
      <alignment horizontal="center" vertical="center" wrapText="1"/>
    </xf>
    <xf numFmtId="0" fontId="3" fillId="3" borderId="20" xfId="0" applyFont="1" applyFill="1" applyBorder="1" applyAlignment="1" applyProtection="1">
      <alignment horizontal="center" vertical="center"/>
    </xf>
    <xf numFmtId="0" fontId="2" fillId="3" borderId="10" xfId="0" applyFont="1" applyFill="1" applyBorder="1" applyAlignment="1" applyProtection="1">
      <alignment horizontal="center" vertical="center" wrapText="1"/>
    </xf>
    <xf numFmtId="0" fontId="2" fillId="3" borderId="20" xfId="0" applyNumberFormat="1" applyFont="1" applyFill="1" applyBorder="1" applyAlignment="1" applyProtection="1">
      <alignment horizontal="center" vertical="center" wrapText="1"/>
    </xf>
    <xf numFmtId="0" fontId="2" fillId="2" borderId="20" xfId="0" applyFont="1" applyFill="1" applyBorder="1" applyAlignment="1" applyProtection="1">
      <alignment horizontal="center" vertical="center"/>
    </xf>
    <xf numFmtId="0" fontId="3" fillId="3" borderId="58" xfId="1" applyNumberFormat="1" applyFont="1" applyFill="1" applyBorder="1" applyAlignment="1" applyProtection="1">
      <alignment horizontal="right"/>
    </xf>
    <xf numFmtId="0" fontId="3" fillId="2" borderId="43" xfId="1" applyNumberFormat="1" applyFont="1" applyFill="1" applyBorder="1" applyAlignment="1" applyProtection="1">
      <alignment horizontal="right"/>
    </xf>
    <xf numFmtId="165" fontId="3" fillId="3" borderId="57" xfId="1" applyNumberFormat="1" applyFont="1" applyFill="1" applyBorder="1" applyAlignment="1" applyProtection="1">
      <alignment horizontal="right"/>
    </xf>
    <xf numFmtId="165" fontId="3" fillId="3" borderId="54" xfId="1" applyNumberFormat="1" applyFont="1" applyFill="1" applyBorder="1" applyProtection="1"/>
    <xf numFmtId="165" fontId="3" fillId="3" borderId="43" xfId="1" applyNumberFormat="1" applyFont="1" applyFill="1" applyBorder="1" applyProtection="1"/>
    <xf numFmtId="165" fontId="3" fillId="3" borderId="59" xfId="1" applyNumberFormat="1" applyFont="1" applyFill="1" applyBorder="1" applyProtection="1"/>
    <xf numFmtId="0" fontId="3" fillId="2" borderId="60" xfId="0" applyNumberFormat="1" applyFont="1" applyFill="1" applyBorder="1" applyAlignment="1" applyProtection="1">
      <alignment horizontal="center" vertical="center" wrapText="1"/>
    </xf>
    <xf numFmtId="0" fontId="12" fillId="2" borderId="60" xfId="0" applyNumberFormat="1" applyFont="1" applyFill="1" applyBorder="1" applyAlignment="1" applyProtection="1">
      <alignment horizontal="center" vertical="center"/>
    </xf>
    <xf numFmtId="165" fontId="3" fillId="3" borderId="61" xfId="1" applyNumberFormat="1" applyFont="1" applyFill="1" applyBorder="1" applyProtection="1"/>
    <xf numFmtId="0" fontId="3" fillId="3" borderId="62" xfId="1" applyNumberFormat="1" applyFont="1" applyFill="1" applyBorder="1" applyProtection="1"/>
    <xf numFmtId="0" fontId="3" fillId="2" borderId="63" xfId="0" applyNumberFormat="1" applyFont="1" applyFill="1" applyBorder="1" applyAlignment="1" applyProtection="1">
      <alignment horizontal="center" vertical="center"/>
    </xf>
    <xf numFmtId="20" fontId="3" fillId="2" borderId="85" xfId="0" applyNumberFormat="1" applyFont="1" applyFill="1" applyBorder="1" applyAlignment="1" applyProtection="1">
      <alignment horizontal="center" vertical="center"/>
    </xf>
    <xf numFmtId="2" fontId="0" fillId="2" borderId="86" xfId="0" applyNumberFormat="1" applyFill="1" applyBorder="1" applyProtection="1"/>
    <xf numFmtId="0" fontId="3" fillId="2" borderId="86" xfId="0" applyNumberFormat="1" applyFont="1" applyFill="1" applyBorder="1" applyAlignment="1" applyProtection="1">
      <alignment horizontal="center" vertical="center"/>
    </xf>
    <xf numFmtId="20" fontId="0" fillId="2" borderId="86" xfId="0" applyNumberFormat="1" applyFill="1" applyBorder="1" applyProtection="1"/>
    <xf numFmtId="0" fontId="0" fillId="2" borderId="88" xfId="0" applyNumberFormat="1" applyFill="1" applyBorder="1" applyAlignment="1" applyProtection="1">
      <alignment horizontal="center"/>
    </xf>
    <xf numFmtId="0" fontId="0" fillId="2" borderId="87" xfId="0" applyFill="1" applyBorder="1" applyAlignment="1" applyProtection="1">
      <alignment horizontal="center"/>
    </xf>
    <xf numFmtId="0" fontId="3" fillId="2" borderId="60" xfId="0" applyNumberFormat="1" applyFont="1" applyFill="1" applyBorder="1" applyAlignment="1" applyProtection="1">
      <alignment horizontal="center" vertical="center"/>
    </xf>
    <xf numFmtId="20" fontId="3" fillId="2" borderId="43" xfId="0" applyNumberFormat="1" applyFont="1" applyFill="1" applyBorder="1" applyAlignment="1" applyProtection="1">
      <alignment horizontal="center" vertical="center"/>
    </xf>
    <xf numFmtId="0" fontId="3" fillId="2" borderId="43" xfId="0" applyNumberFormat="1" applyFont="1" applyFill="1" applyBorder="1" applyAlignment="1" applyProtection="1">
      <alignment horizontal="center" vertical="center"/>
    </xf>
    <xf numFmtId="165" fontId="3" fillId="3" borderId="89" xfId="1" applyNumberFormat="1" applyFont="1" applyFill="1" applyBorder="1" applyAlignment="1" applyProtection="1">
      <alignment horizontal="center"/>
    </xf>
    <xf numFmtId="165" fontId="3" fillId="3" borderId="64" xfId="1" applyNumberFormat="1" applyFont="1" applyFill="1" applyBorder="1" applyProtection="1"/>
    <xf numFmtId="0" fontId="3" fillId="2" borderId="63" xfId="0" applyNumberFormat="1" applyFont="1" applyFill="1" applyBorder="1" applyAlignment="1" applyProtection="1">
      <alignment horizontal="center" vertical="center" wrapText="1"/>
    </xf>
    <xf numFmtId="0" fontId="3" fillId="2" borderId="67" xfId="0" applyNumberFormat="1" applyFont="1" applyFill="1" applyBorder="1" applyAlignment="1" applyProtection="1">
      <alignment horizontal="center" vertical="center" wrapText="1"/>
    </xf>
    <xf numFmtId="0" fontId="3" fillId="2" borderId="43" xfId="0" applyNumberFormat="1" applyFont="1" applyFill="1" applyBorder="1" applyAlignment="1" applyProtection="1">
      <alignment horizontal="center" vertical="center" wrapText="1"/>
    </xf>
    <xf numFmtId="165" fontId="3" fillId="2" borderId="43" xfId="1" applyNumberFormat="1" applyFont="1" applyFill="1" applyBorder="1" applyProtection="1"/>
    <xf numFmtId="165" fontId="3" fillId="3" borderId="62" xfId="1" applyNumberFormat="1" applyFont="1" applyFill="1" applyBorder="1" applyProtection="1"/>
    <xf numFmtId="165" fontId="3" fillId="3" borderId="22" xfId="1" applyNumberFormat="1" applyFont="1" applyFill="1" applyBorder="1" applyAlignment="1" applyProtection="1">
      <alignment horizontal="center"/>
    </xf>
    <xf numFmtId="165" fontId="3" fillId="2" borderId="34" xfId="1" applyNumberFormat="1" applyFont="1" applyFill="1" applyBorder="1" applyAlignment="1" applyProtection="1">
      <alignment horizontal="center"/>
    </xf>
    <xf numFmtId="165" fontId="3" fillId="3" borderId="23" xfId="1" applyNumberFormat="1" applyFont="1" applyFill="1" applyBorder="1" applyAlignment="1" applyProtection="1">
      <alignment horizontal="center"/>
    </xf>
    <xf numFmtId="165" fontId="3" fillId="3" borderId="17" xfId="1" applyNumberFormat="1" applyFont="1" applyFill="1" applyBorder="1" applyProtection="1"/>
    <xf numFmtId="165" fontId="3" fillId="3" borderId="34" xfId="1" applyNumberFormat="1" applyFont="1" applyFill="1" applyBorder="1" applyProtection="1"/>
    <xf numFmtId="165" fontId="3" fillId="3" borderId="18" xfId="1" applyNumberFormat="1" applyFont="1" applyFill="1" applyBorder="1" applyProtection="1"/>
    <xf numFmtId="0" fontId="3" fillId="2" borderId="7" xfId="0" applyFont="1" applyFill="1" applyBorder="1" applyAlignment="1" applyProtection="1">
      <alignment horizontal="center"/>
    </xf>
    <xf numFmtId="165" fontId="3" fillId="3" borderId="22" xfId="0" applyNumberFormat="1" applyFont="1" applyFill="1" applyBorder="1" applyProtection="1"/>
    <xf numFmtId="165" fontId="3" fillId="3" borderId="23" xfId="0" applyNumberFormat="1" applyFont="1" applyFill="1" applyBorder="1" applyProtection="1"/>
    <xf numFmtId="0" fontId="3" fillId="2" borderId="44" xfId="0" applyFont="1" applyFill="1" applyBorder="1" applyAlignment="1" applyProtection="1">
      <alignment horizontal="center"/>
    </xf>
    <xf numFmtId="0" fontId="3" fillId="2" borderId="34" xfId="0" applyFont="1" applyFill="1" applyBorder="1" applyAlignment="1" applyProtection="1">
      <alignment horizontal="center"/>
    </xf>
    <xf numFmtId="0" fontId="3" fillId="2" borderId="78" xfId="0" applyFont="1" applyFill="1" applyBorder="1" applyAlignment="1" applyProtection="1">
      <alignment horizontal="center"/>
    </xf>
    <xf numFmtId="0" fontId="3" fillId="2" borderId="34" xfId="0" applyNumberFormat="1" applyFont="1" applyFill="1" applyBorder="1" applyAlignment="1" applyProtection="1">
      <alignment horizontal="center"/>
    </xf>
    <xf numFmtId="165" fontId="3" fillId="3" borderId="90" xfId="1" applyNumberFormat="1" applyFont="1" applyFill="1" applyBorder="1" applyProtection="1"/>
    <xf numFmtId="165" fontId="3" fillId="3" borderId="45" xfId="0" applyNumberFormat="1" applyFont="1" applyFill="1" applyBorder="1" applyProtection="1"/>
    <xf numFmtId="0" fontId="3" fillId="2" borderId="68" xfId="0" applyFont="1" applyFill="1" applyBorder="1" applyAlignment="1" applyProtection="1">
      <alignment horizontal="center"/>
    </xf>
    <xf numFmtId="165" fontId="3" fillId="3" borderId="46" xfId="0" applyNumberFormat="1" applyFont="1" applyFill="1" applyBorder="1" applyProtection="1"/>
    <xf numFmtId="165" fontId="3" fillId="2" borderId="34" xfId="0" applyNumberFormat="1" applyFont="1" applyFill="1" applyBorder="1" applyProtection="1"/>
    <xf numFmtId="165" fontId="3" fillId="3" borderId="47" xfId="0" applyNumberFormat="1" applyFont="1" applyFill="1" applyBorder="1" applyProtection="1"/>
    <xf numFmtId="0" fontId="2" fillId="2" borderId="13" xfId="0" applyFont="1" applyFill="1" applyBorder="1" applyAlignment="1" applyProtection="1">
      <alignment vertical="center"/>
    </xf>
    <xf numFmtId="165" fontId="2" fillId="3" borderId="15" xfId="1" applyNumberFormat="1" applyFont="1" applyFill="1" applyBorder="1" applyProtection="1"/>
    <xf numFmtId="0" fontId="2" fillId="3" borderId="21" xfId="1" applyNumberFormat="1" applyFont="1" applyFill="1" applyBorder="1" applyAlignment="1" applyProtection="1">
      <alignment horizontal="center"/>
    </xf>
    <xf numFmtId="165" fontId="3" fillId="3" borderId="17" xfId="0" applyNumberFormat="1" applyFont="1" applyFill="1" applyBorder="1" applyProtection="1"/>
    <xf numFmtId="165" fontId="3" fillId="3" borderId="18" xfId="0" applyNumberFormat="1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horizontal="center" vertical="center" wrapText="1"/>
    </xf>
    <xf numFmtId="0" fontId="3" fillId="2" borderId="6" xfId="0" applyFont="1" applyFill="1" applyBorder="1" applyAlignment="1" applyProtection="1">
      <alignment horizontal="center"/>
    </xf>
    <xf numFmtId="165" fontId="3" fillId="2" borderId="18" xfId="1" applyNumberFormat="1" applyFont="1" applyFill="1" applyBorder="1" applyProtection="1"/>
    <xf numFmtId="20" fontId="3" fillId="2" borderId="54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0" xfId="0" applyFont="1" applyFill="1" applyBorder="1" applyAlignment="1" applyProtection="1">
      <alignment horizontal="center" vertical="center"/>
      <protection locked="0"/>
    </xf>
    <xf numFmtId="0" fontId="3" fillId="0" borderId="20" xfId="0" applyFont="1" applyFill="1" applyBorder="1" applyAlignment="1" applyProtection="1">
      <alignment horizontal="center" wrapText="1"/>
    </xf>
    <xf numFmtId="20" fontId="3" fillId="2" borderId="6" xfId="0" applyNumberFormat="1" applyFont="1" applyFill="1" applyBorder="1" applyAlignment="1" applyProtection="1">
      <alignment horizontal="center"/>
    </xf>
    <xf numFmtId="0" fontId="3" fillId="3" borderId="0" xfId="0" applyFont="1" applyFill="1" applyBorder="1" applyAlignment="1" applyProtection="1">
      <alignment vertical="center"/>
      <protection locked="0"/>
    </xf>
    <xf numFmtId="0" fontId="3" fillId="3" borderId="0" xfId="0" applyFont="1" applyFill="1" applyBorder="1" applyAlignment="1" applyProtection="1">
      <alignment horizontal="right" vertical="center"/>
      <protection locked="0"/>
    </xf>
    <xf numFmtId="0" fontId="2" fillId="3" borderId="20" xfId="0" applyFont="1" applyFill="1" applyBorder="1" applyAlignment="1" applyProtection="1">
      <alignment horizontal="center" vertical="center"/>
      <protection locked="0"/>
    </xf>
    <xf numFmtId="0" fontId="4" fillId="9" borderId="0" xfId="0" applyFont="1" applyFill="1"/>
    <xf numFmtId="20" fontId="2" fillId="2" borderId="4" xfId="0" applyNumberFormat="1" applyFont="1" applyFill="1" applyBorder="1" applyAlignment="1" applyProtection="1">
      <alignment vertical="center"/>
    </xf>
    <xf numFmtId="0" fontId="2" fillId="2" borderId="0" xfId="0" applyFont="1" applyFill="1" applyBorder="1" applyAlignment="1" applyProtection="1">
      <alignment horizontal="left" vertical="center"/>
    </xf>
    <xf numFmtId="20" fontId="2" fillId="2" borderId="0" xfId="0" applyNumberFormat="1" applyFont="1" applyFill="1" applyBorder="1" applyAlignment="1" applyProtection="1">
      <alignment horizontal="center" vertical="center"/>
    </xf>
    <xf numFmtId="20" fontId="2" fillId="2" borderId="0" xfId="0" applyNumberFormat="1" applyFont="1" applyFill="1" applyBorder="1" applyAlignment="1" applyProtection="1">
      <alignment horizontal="center" vertical="center" wrapText="1"/>
    </xf>
    <xf numFmtId="166" fontId="3" fillId="2" borderId="0" xfId="0" applyNumberFormat="1" applyFont="1" applyFill="1" applyBorder="1" applyAlignment="1" applyProtection="1">
      <alignment horizontal="center" vertical="center"/>
    </xf>
    <xf numFmtId="0" fontId="3" fillId="2" borderId="0" xfId="0" applyNumberFormat="1" applyFont="1" applyFill="1" applyBorder="1" applyAlignment="1" applyProtection="1">
      <alignment horizontal="left" vertical="center"/>
    </xf>
    <xf numFmtId="15" fontId="23" fillId="10" borderId="94" xfId="0" applyNumberFormat="1" applyFont="1" applyFill="1" applyBorder="1" applyAlignment="1">
      <alignment horizontal="center" vertical="center" wrapText="1"/>
    </xf>
    <xf numFmtId="0" fontId="24" fillId="10" borderId="94" xfId="0" applyFont="1" applyFill="1" applyBorder="1" applyAlignment="1">
      <alignment horizontal="center" vertical="top"/>
    </xf>
    <xf numFmtId="0" fontId="24" fillId="10" borderId="94" xfId="0" applyFont="1" applyFill="1" applyBorder="1" applyAlignment="1">
      <alignment horizontal="center" vertical="center"/>
    </xf>
    <xf numFmtId="0" fontId="0" fillId="0" borderId="94" xfId="0" applyBorder="1"/>
    <xf numFmtId="14" fontId="25" fillId="10" borderId="94" xfId="0" applyNumberFormat="1" applyFont="1" applyFill="1" applyBorder="1" applyAlignment="1">
      <alignment vertical="center"/>
    </xf>
    <xf numFmtId="0" fontId="26" fillId="0" borderId="94" xfId="0" applyFont="1" applyBorder="1" applyAlignment="1">
      <alignment horizontal="center" vertical="center" wrapText="1"/>
    </xf>
    <xf numFmtId="0" fontId="25" fillId="10" borderId="94" xfId="0" applyFont="1" applyFill="1" applyBorder="1" applyAlignment="1">
      <alignment horizontal="center" vertical="center"/>
    </xf>
    <xf numFmtId="0" fontId="25" fillId="10" borderId="94" xfId="0" applyFont="1" applyFill="1" applyBorder="1" applyAlignment="1">
      <alignment vertical="center"/>
    </xf>
    <xf numFmtId="0" fontId="25" fillId="10" borderId="94" xfId="0" applyFont="1" applyFill="1" applyBorder="1"/>
    <xf numFmtId="14" fontId="25" fillId="10" borderId="95" xfId="0" applyNumberFormat="1" applyFont="1" applyFill="1" applyBorder="1" applyAlignment="1">
      <alignment vertical="center"/>
    </xf>
    <xf numFmtId="0" fontId="26" fillId="11" borderId="94" xfId="0" applyFont="1" applyFill="1" applyBorder="1" applyAlignment="1">
      <alignment horizontal="left" vertical="center"/>
    </xf>
    <xf numFmtId="0" fontId="26" fillId="0" borderId="94" xfId="0" applyFont="1" applyBorder="1"/>
    <xf numFmtId="20" fontId="3" fillId="0" borderId="94" xfId="0" applyNumberFormat="1" applyFont="1" applyBorder="1" applyAlignment="1" applyProtection="1">
      <alignment horizontal="center" vertical="center" wrapText="1"/>
      <protection locked="0"/>
    </xf>
    <xf numFmtId="0" fontId="26" fillId="0" borderId="94" xfId="0" applyFont="1" applyBorder="1" applyAlignment="1">
      <alignment wrapText="1"/>
    </xf>
    <xf numFmtId="0" fontId="0" fillId="0" borderId="94" xfId="0" applyBorder="1" applyAlignment="1">
      <alignment horizontal="center" vertical="center"/>
    </xf>
    <xf numFmtId="0" fontId="25" fillId="10" borderId="96" xfId="0" applyFont="1" applyFill="1" applyBorder="1" applyAlignment="1">
      <alignment horizontal="center" vertical="center"/>
    </xf>
    <xf numFmtId="0" fontId="26" fillId="0" borderId="94" xfId="0" applyFont="1" applyBorder="1" applyAlignment="1">
      <alignment vertical="center" wrapText="1"/>
    </xf>
    <xf numFmtId="0" fontId="27" fillId="0" borderId="94" xfId="0" applyFont="1" applyBorder="1"/>
    <xf numFmtId="0" fontId="25" fillId="11" borderId="94" xfId="0" applyFont="1" applyFill="1" applyBorder="1" applyAlignment="1">
      <alignment horizontal="center" vertical="center"/>
    </xf>
    <xf numFmtId="0" fontId="25" fillId="11" borderId="94" xfId="0" applyFont="1" applyFill="1" applyBorder="1"/>
    <xf numFmtId="0" fontId="26" fillId="11" borderId="94" xfId="0" applyFont="1" applyFill="1" applyBorder="1" applyAlignment="1">
      <alignment vertical="center"/>
    </xf>
    <xf numFmtId="0" fontId="25" fillId="10" borderId="96" xfId="0" applyFont="1" applyFill="1" applyBorder="1"/>
    <xf numFmtId="0" fontId="25" fillId="0" borderId="94" xfId="0" applyFont="1" applyBorder="1"/>
    <xf numFmtId="0" fontId="25" fillId="0" borderId="94" xfId="0" applyFont="1" applyBorder="1" applyAlignment="1">
      <alignment horizontal="center" vertical="center"/>
    </xf>
    <xf numFmtId="0" fontId="26" fillId="11" borderId="94" xfId="0" applyFont="1" applyFill="1" applyBorder="1" applyAlignment="1">
      <alignment horizontal="left"/>
    </xf>
    <xf numFmtId="0" fontId="27" fillId="10" borderId="94" xfId="0" applyFont="1" applyFill="1" applyBorder="1"/>
    <xf numFmtId="0" fontId="27" fillId="11" borderId="94" xfId="0" applyFont="1" applyFill="1" applyBorder="1" applyAlignment="1">
      <alignment horizontal="center" vertical="center"/>
    </xf>
    <xf numFmtId="0" fontId="27" fillId="10" borderId="94" xfId="0" applyFont="1" applyFill="1" applyBorder="1" applyAlignment="1">
      <alignment horizontal="center" vertical="center"/>
    </xf>
    <xf numFmtId="0" fontId="27" fillId="10" borderId="94" xfId="0" applyFont="1" applyFill="1" applyBorder="1" applyAlignment="1">
      <alignment vertical="center"/>
    </xf>
    <xf numFmtId="0" fontId="28" fillId="10" borderId="94" xfId="0" applyFont="1" applyFill="1" applyBorder="1"/>
    <xf numFmtId="0" fontId="25" fillId="11" borderId="94" xfId="0" applyFont="1" applyFill="1" applyBorder="1" applyAlignment="1">
      <alignment vertical="center"/>
    </xf>
    <xf numFmtId="0" fontId="25" fillId="0" borderId="94" xfId="0" applyFont="1" applyBorder="1" applyAlignment="1">
      <alignment vertical="center"/>
    </xf>
    <xf numFmtId="0" fontId="27" fillId="0" borderId="94" xfId="0" applyFont="1" applyBorder="1" applyAlignment="1">
      <alignment horizontal="center" vertical="center"/>
    </xf>
    <xf numFmtId="0" fontId="27" fillId="0" borderId="94" xfId="0" applyFont="1" applyBorder="1" applyAlignment="1">
      <alignment vertical="center"/>
    </xf>
    <xf numFmtId="0" fontId="0" fillId="0" borderId="94" xfId="0" applyBorder="1" applyAlignment="1">
      <alignment vertical="center"/>
    </xf>
    <xf numFmtId="0" fontId="19" fillId="0" borderId="5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Alignment="1" applyProtection="1">
      <alignment horizontal="center" vertical="center" wrapText="1"/>
      <protection locked="0"/>
    </xf>
    <xf numFmtId="0" fontId="3" fillId="3" borderId="0" xfId="0" applyFont="1" applyFill="1" applyAlignment="1" applyProtection="1">
      <alignment horizontal="center"/>
      <protection locked="0"/>
    </xf>
    <xf numFmtId="164" fontId="2" fillId="3" borderId="66" xfId="1" applyFont="1" applyFill="1" applyBorder="1" applyAlignment="1" applyProtection="1">
      <alignment horizontal="center"/>
      <protection locked="0"/>
    </xf>
    <xf numFmtId="164" fontId="2" fillId="3" borderId="69" xfId="1" applyFont="1" applyFill="1" applyBorder="1" applyAlignment="1" applyProtection="1">
      <alignment horizontal="center"/>
      <protection locked="0"/>
    </xf>
    <xf numFmtId="0" fontId="3" fillId="5" borderId="19" xfId="0" applyFont="1" applyFill="1" applyBorder="1" applyAlignment="1" applyProtection="1">
      <alignment horizontal="left" vertical="center"/>
      <protection locked="0"/>
    </xf>
    <xf numFmtId="0" fontId="2" fillId="3" borderId="54" xfId="1" applyNumberFormat="1" applyFont="1" applyFill="1" applyBorder="1" applyAlignment="1" applyProtection="1">
      <alignment horizontal="center"/>
      <protection locked="0"/>
    </xf>
    <xf numFmtId="0" fontId="2" fillId="3" borderId="55" xfId="1" applyNumberFormat="1" applyFont="1" applyFill="1" applyBorder="1" applyAlignment="1" applyProtection="1">
      <alignment horizontal="center"/>
      <protection locked="0"/>
    </xf>
    <xf numFmtId="0" fontId="3" fillId="5" borderId="56" xfId="1" applyNumberFormat="1" applyFont="1" applyFill="1" applyBorder="1" applyAlignment="1" applyProtection="1">
      <alignment horizontal="center"/>
      <protection locked="0"/>
    </xf>
    <xf numFmtId="0" fontId="2" fillId="3" borderId="20" xfId="0" applyFont="1" applyFill="1" applyBorder="1" applyAlignment="1" applyProtection="1">
      <alignment horizontal="center" vertical="center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0" fontId="3" fillId="3" borderId="0" xfId="0" applyFont="1" applyFill="1" applyBorder="1" applyAlignment="1" applyProtection="1">
      <alignment horizontal="center" wrapText="1"/>
      <protection locked="0"/>
    </xf>
    <xf numFmtId="0" fontId="3" fillId="3" borderId="6" xfId="0" applyFont="1" applyFill="1" applyBorder="1" applyAlignment="1" applyProtection="1">
      <alignment horizontal="center" wrapText="1"/>
      <protection locked="0"/>
    </xf>
    <xf numFmtId="0" fontId="3" fillId="3" borderId="54" xfId="0" applyFont="1" applyFill="1" applyBorder="1" applyAlignment="1" applyProtection="1">
      <alignment horizontal="center" wrapText="1"/>
      <protection locked="0"/>
    </xf>
    <xf numFmtId="0" fontId="3" fillId="3" borderId="43" xfId="0" applyFont="1" applyFill="1" applyBorder="1" applyAlignment="1" applyProtection="1">
      <alignment horizontal="center" wrapText="1"/>
      <protection locked="0"/>
    </xf>
    <xf numFmtId="0" fontId="3" fillId="3" borderId="59" xfId="0" applyFont="1" applyFill="1" applyBorder="1" applyAlignment="1" applyProtection="1">
      <alignment horizontal="center" wrapText="1"/>
      <protection locked="0"/>
    </xf>
    <xf numFmtId="0" fontId="3" fillId="3" borderId="16" xfId="0" applyFont="1" applyFill="1" applyBorder="1" applyAlignment="1" applyProtection="1">
      <alignment horizontal="center" wrapText="1"/>
      <protection locked="0"/>
    </xf>
    <xf numFmtId="0" fontId="3" fillId="3" borderId="48" xfId="0" applyFont="1" applyFill="1" applyBorder="1" applyAlignment="1" applyProtection="1">
      <alignment horizontal="center" wrapText="1"/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3" fillId="3" borderId="3" xfId="0" applyFont="1" applyFill="1" applyBorder="1" applyAlignment="1" applyProtection="1">
      <alignment horizontal="center" vertical="center" wrapText="1"/>
    </xf>
    <xf numFmtId="0" fontId="3" fillId="3" borderId="8" xfId="0" applyFont="1" applyFill="1" applyBorder="1" applyAlignment="1" applyProtection="1">
      <alignment horizontal="center" vertical="center" wrapText="1"/>
    </xf>
    <xf numFmtId="0" fontId="3" fillId="3" borderId="4" xfId="0" applyFont="1" applyFill="1" applyBorder="1" applyAlignment="1" applyProtection="1">
      <alignment horizontal="center" vertical="center" wrapText="1"/>
    </xf>
    <xf numFmtId="0" fontId="3" fillId="3" borderId="81" xfId="0" applyFont="1" applyFill="1" applyBorder="1" applyAlignment="1" applyProtection="1">
      <alignment horizontal="center" vertical="top" wrapText="1"/>
    </xf>
    <xf numFmtId="0" fontId="3" fillId="3" borderId="82" xfId="0" applyFont="1" applyFill="1" applyBorder="1" applyAlignment="1" applyProtection="1">
      <alignment horizontal="center" vertical="top" wrapText="1"/>
    </xf>
    <xf numFmtId="0" fontId="3" fillId="3" borderId="3" xfId="0" applyFont="1" applyFill="1" applyBorder="1" applyAlignment="1" applyProtection="1">
      <alignment horizontal="center" vertical="center" wrapText="1"/>
      <protection locked="0"/>
    </xf>
    <xf numFmtId="0" fontId="3" fillId="3" borderId="4" xfId="0" applyFont="1" applyFill="1" applyBorder="1" applyAlignment="1" applyProtection="1">
      <alignment horizontal="center" vertical="center" wrapText="1"/>
      <protection locked="0"/>
    </xf>
    <xf numFmtId="0" fontId="3" fillId="3" borderId="34" xfId="0" applyFont="1" applyFill="1" applyBorder="1" applyAlignment="1" applyProtection="1">
      <alignment horizontal="center" vertical="center" wrapText="1"/>
      <protection locked="0"/>
    </xf>
    <xf numFmtId="0" fontId="3" fillId="3" borderId="18" xfId="0" applyFont="1" applyFill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Alignment="1" applyProtection="1">
      <alignment horizontal="center"/>
    </xf>
    <xf numFmtId="0" fontId="3" fillId="3" borderId="6" xfId="0" applyFont="1" applyFill="1" applyBorder="1" applyAlignment="1" applyProtection="1">
      <alignment horizontal="center"/>
    </xf>
    <xf numFmtId="0" fontId="3" fillId="5" borderId="3" xfId="0" applyFont="1" applyFill="1" applyBorder="1" applyAlignment="1" applyProtection="1">
      <alignment horizontal="center" vertical="center" wrapText="1"/>
      <protection locked="0"/>
    </xf>
    <xf numFmtId="0" fontId="3" fillId="5" borderId="8" xfId="0" applyFont="1" applyFill="1" applyBorder="1" applyAlignment="1" applyProtection="1">
      <alignment horizontal="center" vertical="center" wrapText="1"/>
      <protection locked="0"/>
    </xf>
    <xf numFmtId="0" fontId="3" fillId="5" borderId="5" xfId="0" applyFont="1" applyFill="1" applyBorder="1" applyAlignment="1" applyProtection="1">
      <alignment horizontal="center" vertical="center" wrapText="1"/>
      <protection locked="0"/>
    </xf>
    <xf numFmtId="0" fontId="3" fillId="5" borderId="6" xfId="0" applyFont="1" applyFill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horizontal="center" wrapText="1"/>
    </xf>
    <xf numFmtId="0" fontId="3" fillId="3" borderId="0" xfId="0" applyFont="1" applyFill="1" applyBorder="1" applyAlignment="1" applyProtection="1">
      <alignment horizontal="center" wrapText="1"/>
    </xf>
    <xf numFmtId="0" fontId="3" fillId="3" borderId="6" xfId="0" applyFont="1" applyFill="1" applyBorder="1" applyAlignment="1" applyProtection="1">
      <alignment horizontal="center" wrapText="1"/>
    </xf>
    <xf numFmtId="0" fontId="3" fillId="5" borderId="3" xfId="0" applyFont="1" applyFill="1" applyBorder="1" applyAlignment="1" applyProtection="1">
      <alignment horizontal="center" wrapText="1"/>
      <protection locked="0"/>
    </xf>
    <xf numFmtId="0" fontId="3" fillId="5" borderId="4" xfId="0" applyFont="1" applyFill="1" applyBorder="1" applyAlignment="1" applyProtection="1">
      <alignment horizontal="center" wrapText="1"/>
      <protection locked="0"/>
    </xf>
    <xf numFmtId="0" fontId="3" fillId="5" borderId="8" xfId="0" applyFont="1" applyFill="1" applyBorder="1" applyAlignment="1" applyProtection="1">
      <alignment horizontal="center" wrapText="1"/>
      <protection locked="0"/>
    </xf>
    <xf numFmtId="0" fontId="2" fillId="3" borderId="0" xfId="0" applyFont="1" applyFill="1" applyBorder="1" applyAlignment="1" applyProtection="1">
      <alignment horizontal="center" vertical="center"/>
      <protection locked="0"/>
    </xf>
    <xf numFmtId="0" fontId="3" fillId="3" borderId="5" xfId="0" applyFont="1" applyFill="1" applyBorder="1" applyAlignment="1" applyProtection="1">
      <alignment horizontal="center" vertical="center" wrapText="1"/>
    </xf>
    <xf numFmtId="0" fontId="3" fillId="3" borderId="0" xfId="0" applyFont="1" applyFill="1" applyBorder="1" applyAlignment="1" applyProtection="1">
      <alignment horizontal="center" vertical="center" wrapText="1"/>
    </xf>
    <xf numFmtId="0" fontId="3" fillId="3" borderId="6" xfId="0" applyFont="1" applyFill="1" applyBorder="1" applyAlignment="1" applyProtection="1">
      <alignment horizontal="center" vertical="center" wrapText="1"/>
    </xf>
    <xf numFmtId="0" fontId="3" fillId="3" borderId="83" xfId="0" applyFont="1" applyFill="1" applyBorder="1" applyAlignment="1" applyProtection="1">
      <alignment horizontal="center" vertical="top" wrapText="1"/>
    </xf>
    <xf numFmtId="0" fontId="3" fillId="3" borderId="84" xfId="0" applyFont="1" applyFill="1" applyBorder="1" applyAlignment="1" applyProtection="1">
      <alignment horizontal="center" vertical="top" wrapText="1"/>
    </xf>
    <xf numFmtId="0" fontId="3" fillId="3" borderId="33" xfId="0" applyFont="1" applyFill="1" applyBorder="1" applyAlignment="1" applyProtection="1">
      <alignment horizontal="center"/>
    </xf>
    <xf numFmtId="0" fontId="3" fillId="3" borderId="35" xfId="0" applyFont="1" applyFill="1" applyBorder="1" applyAlignment="1" applyProtection="1">
      <alignment horizontal="center"/>
    </xf>
    <xf numFmtId="0" fontId="3" fillId="3" borderId="0" xfId="0" applyFont="1" applyFill="1" applyBorder="1" applyAlignment="1" applyProtection="1">
      <alignment horizontal="center" vertical="center"/>
      <protection locked="0"/>
    </xf>
    <xf numFmtId="0" fontId="3" fillId="3" borderId="13" xfId="0" applyFont="1" applyFill="1" applyBorder="1" applyAlignment="1" applyProtection="1">
      <alignment horizontal="center" vertical="center" wrapText="1"/>
    </xf>
    <xf numFmtId="0" fontId="3" fillId="3" borderId="40" xfId="0" applyFont="1" applyFill="1" applyBorder="1" applyAlignment="1" applyProtection="1">
      <alignment horizontal="center"/>
    </xf>
    <xf numFmtId="0" fontId="3" fillId="3" borderId="91" xfId="0" applyFont="1" applyFill="1" applyBorder="1" applyAlignment="1" applyProtection="1">
      <alignment horizontal="center"/>
    </xf>
    <xf numFmtId="0" fontId="3" fillId="3" borderId="41" xfId="0" applyFont="1" applyFill="1" applyBorder="1" applyAlignment="1" applyProtection="1">
      <alignment horizontal="center"/>
    </xf>
    <xf numFmtId="0" fontId="3" fillId="0" borderId="7" xfId="0" applyFont="1" applyFill="1" applyBorder="1" applyAlignment="1" applyProtection="1">
      <alignment horizontal="center"/>
      <protection locked="0"/>
    </xf>
    <xf numFmtId="0" fontId="2" fillId="2" borderId="76" xfId="0" applyFont="1" applyFill="1" applyBorder="1" applyAlignment="1" applyProtection="1">
      <alignment horizontal="center" vertical="center"/>
    </xf>
    <xf numFmtId="0" fontId="2" fillId="2" borderId="79" xfId="0" applyFont="1" applyFill="1" applyBorder="1" applyAlignment="1" applyProtection="1">
      <alignment horizontal="center" vertical="center"/>
    </xf>
    <xf numFmtId="0" fontId="2" fillId="2" borderId="77" xfId="0" applyFont="1" applyFill="1" applyBorder="1" applyAlignment="1" applyProtection="1">
      <alignment horizontal="left" vertical="center"/>
    </xf>
    <xf numFmtId="0" fontId="2" fillId="2" borderId="80" xfId="0" applyFont="1" applyFill="1" applyBorder="1" applyAlignment="1" applyProtection="1">
      <alignment horizontal="left" vertical="center"/>
    </xf>
    <xf numFmtId="0" fontId="3" fillId="3" borderId="54" xfId="0" applyFont="1" applyFill="1" applyBorder="1" applyAlignment="1" applyProtection="1">
      <alignment horizontal="center" wrapText="1"/>
    </xf>
    <xf numFmtId="0" fontId="3" fillId="3" borderId="59" xfId="0" applyFont="1" applyFill="1" applyBorder="1" applyAlignment="1" applyProtection="1">
      <alignment horizontal="center" wrapText="1"/>
    </xf>
    <xf numFmtId="0" fontId="3" fillId="5" borderId="49" xfId="0" applyFont="1" applyFill="1" applyBorder="1" applyAlignment="1" applyProtection="1">
      <alignment horizontal="center" wrapText="1"/>
      <protection locked="0"/>
    </xf>
    <xf numFmtId="0" fontId="3" fillId="5" borderId="48" xfId="0" applyFont="1" applyFill="1" applyBorder="1" applyAlignment="1" applyProtection="1">
      <alignment horizontal="center" wrapText="1"/>
      <protection locked="0"/>
    </xf>
    <xf numFmtId="0" fontId="3" fillId="5" borderId="20" xfId="0" applyFont="1" applyFill="1" applyBorder="1" applyAlignment="1" applyProtection="1">
      <alignment horizontal="left" vertical="center"/>
      <protection locked="0"/>
    </xf>
    <xf numFmtId="0" fontId="22" fillId="3" borderId="54" xfId="1" applyNumberFormat="1" applyFont="1" applyFill="1" applyBorder="1" applyAlignment="1" applyProtection="1">
      <alignment horizontal="center"/>
      <protection locked="0"/>
    </xf>
    <xf numFmtId="0" fontId="22" fillId="3" borderId="55" xfId="1" applyNumberFormat="1" applyFont="1" applyFill="1" applyBorder="1" applyAlignment="1" applyProtection="1">
      <alignment horizontal="center"/>
      <protection locked="0"/>
    </xf>
    <xf numFmtId="0" fontId="2" fillId="3" borderId="15" xfId="1" applyNumberFormat="1" applyFont="1" applyFill="1" applyBorder="1" applyAlignment="1" applyProtection="1">
      <alignment horizontal="center"/>
      <protection locked="0"/>
    </xf>
    <xf numFmtId="0" fontId="2" fillId="3" borderId="93" xfId="1" applyNumberFormat="1" applyFont="1" applyFill="1" applyBorder="1" applyAlignment="1" applyProtection="1">
      <alignment horizontal="center"/>
      <protection locked="0"/>
    </xf>
    <xf numFmtId="0" fontId="19" fillId="2" borderId="4" xfId="0" applyFont="1" applyFill="1" applyBorder="1" applyAlignment="1" applyProtection="1">
      <alignment horizontal="center" vertical="center" wrapText="1"/>
    </xf>
    <xf numFmtId="0" fontId="19" fillId="2" borderId="0" xfId="0" applyFont="1" applyFill="1" applyBorder="1" applyAlignment="1" applyProtection="1">
      <alignment horizontal="center" vertical="center" wrapText="1"/>
    </xf>
    <xf numFmtId="0" fontId="19" fillId="2" borderId="43" xfId="0" applyFont="1" applyFill="1" applyBorder="1" applyAlignment="1" applyProtection="1">
      <alignment horizontal="center" vertical="center" wrapText="1"/>
    </xf>
    <xf numFmtId="0" fontId="3" fillId="3" borderId="54" xfId="0" applyFont="1" applyFill="1" applyBorder="1" applyAlignment="1" applyProtection="1">
      <alignment horizontal="center"/>
    </xf>
    <xf numFmtId="0" fontId="3" fillId="3" borderId="43" xfId="0" applyFont="1" applyFill="1" applyBorder="1" applyAlignment="1" applyProtection="1">
      <alignment horizontal="center"/>
    </xf>
    <xf numFmtId="0" fontId="3" fillId="3" borderId="59" xfId="0" applyFont="1" applyFill="1" applyBorder="1" applyAlignment="1" applyProtection="1">
      <alignment horizontal="center"/>
    </xf>
    <xf numFmtId="14" fontId="25" fillId="10" borderId="96" xfId="0" applyNumberFormat="1" applyFont="1" applyFill="1" applyBorder="1" applyAlignment="1">
      <alignment horizontal="right" vertical="center"/>
    </xf>
    <xf numFmtId="14" fontId="25" fillId="10" borderId="98" xfId="0" applyNumberFormat="1" applyFont="1" applyFill="1" applyBorder="1" applyAlignment="1">
      <alignment horizontal="right" vertical="center"/>
    </xf>
    <xf numFmtId="14" fontId="25" fillId="10" borderId="97" xfId="0" applyNumberFormat="1" applyFont="1" applyFill="1" applyBorder="1" applyAlignment="1">
      <alignment horizontal="right" vertical="center"/>
    </xf>
    <xf numFmtId="0" fontId="26" fillId="0" borderId="96" xfId="0" applyFont="1" applyBorder="1" applyAlignment="1">
      <alignment horizontal="center" vertical="center" wrapText="1"/>
    </xf>
    <xf numFmtId="0" fontId="26" fillId="0" borderId="98" xfId="0" applyFont="1" applyBorder="1" applyAlignment="1">
      <alignment horizontal="center" vertical="center" wrapText="1"/>
    </xf>
    <xf numFmtId="0" fontId="26" fillId="0" borderId="97" xfId="0" applyFont="1" applyBorder="1" applyAlignment="1">
      <alignment horizontal="center" vertical="center" wrapText="1"/>
    </xf>
    <xf numFmtId="0" fontId="25" fillId="10" borderId="96" xfId="0" applyFont="1" applyFill="1" applyBorder="1" applyAlignment="1">
      <alignment horizontal="center" vertical="center"/>
    </xf>
    <xf numFmtId="0" fontId="25" fillId="10" borderId="98" xfId="0" applyFont="1" applyFill="1" applyBorder="1" applyAlignment="1">
      <alignment horizontal="center" vertical="center"/>
    </xf>
    <xf numFmtId="0" fontId="25" fillId="10" borderId="97" xfId="0" applyFont="1" applyFill="1" applyBorder="1" applyAlignment="1">
      <alignment horizontal="center" vertical="center"/>
    </xf>
    <xf numFmtId="0" fontId="25" fillId="10" borderId="96" xfId="0" applyFont="1" applyFill="1" applyBorder="1" applyAlignment="1">
      <alignment horizontal="center"/>
    </xf>
    <xf numFmtId="0" fontId="25" fillId="10" borderId="98" xfId="0" applyFont="1" applyFill="1" applyBorder="1" applyAlignment="1">
      <alignment horizontal="center"/>
    </xf>
    <xf numFmtId="0" fontId="25" fillId="10" borderId="97" xfId="0" applyFont="1" applyFill="1" applyBorder="1" applyAlignment="1">
      <alignment horizontal="center"/>
    </xf>
    <xf numFmtId="20" fontId="3" fillId="0" borderId="96" xfId="0" applyNumberFormat="1" applyFont="1" applyBorder="1" applyAlignment="1" applyProtection="1">
      <alignment horizontal="center" vertical="center" wrapText="1"/>
      <protection locked="0"/>
    </xf>
    <xf numFmtId="20" fontId="3" fillId="0" borderId="97" xfId="0" applyNumberFormat="1" applyFont="1" applyBorder="1" applyAlignment="1" applyProtection="1">
      <alignment horizontal="center" vertical="center" wrapText="1"/>
      <protection locked="0"/>
    </xf>
    <xf numFmtId="0" fontId="26" fillId="0" borderId="96" xfId="0" applyFont="1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6" borderId="70" xfId="0" applyFill="1" applyBorder="1" applyAlignment="1">
      <alignment horizontal="center"/>
    </xf>
    <xf numFmtId="0" fontId="0" fillId="6" borderId="74" xfId="0" applyFill="1" applyBorder="1" applyAlignment="1">
      <alignment horizontal="center"/>
    </xf>
    <xf numFmtId="0" fontId="0" fillId="6" borderId="71" xfId="0" applyFill="1" applyBorder="1" applyAlignment="1">
      <alignment horizontal="center"/>
    </xf>
    <xf numFmtId="0" fontId="0" fillId="6" borderId="72" xfId="0" applyFill="1" applyBorder="1" applyAlignment="1">
      <alignment horizontal="center"/>
    </xf>
    <xf numFmtId="0" fontId="0" fillId="6" borderId="75" xfId="0" applyFill="1" applyBorder="1" applyAlignment="1">
      <alignment horizontal="center"/>
    </xf>
    <xf numFmtId="0" fontId="0" fillId="6" borderId="73" xfId="0" applyFill="1" applyBorder="1" applyAlignment="1">
      <alignment horizontal="center"/>
    </xf>
  </cellXfs>
  <cellStyles count="2">
    <cellStyle name="จุลภาค" xfId="1" builtinId="3"/>
    <cellStyle name="ปกติ" xfId="0" builtinId="0"/>
  </cellStyles>
  <dxfs count="0"/>
  <tableStyles count="0" defaultTableStyle="TableStyleMedium9" defaultPivotStyle="PivotStyleLight16"/>
  <colors>
    <mruColors>
      <color rgb="FFF7FEA2"/>
      <color rgb="FF99CCFF"/>
      <color rgb="FFCCECFF"/>
      <color rgb="FF5F5F5F"/>
      <color rgb="FF0000FF"/>
      <color rgb="FF009A46"/>
      <color rgb="FFFFFFCC"/>
      <color rgb="FFEDEFDD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38100</xdr:rowOff>
    </xdr:from>
    <xdr:to>
      <xdr:col>4</xdr:col>
      <xdr:colOff>104775</xdr:colOff>
      <xdr:row>4</xdr:row>
      <xdr:rowOff>3706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258" r="5960"/>
        <a:stretch/>
      </xdr:blipFill>
      <xdr:spPr>
        <a:xfrm>
          <a:off x="714375" y="314325"/>
          <a:ext cx="1352550" cy="7942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2</xdr:row>
      <xdr:rowOff>28575</xdr:rowOff>
    </xdr:from>
    <xdr:to>
      <xdr:col>18</xdr:col>
      <xdr:colOff>85725</xdr:colOff>
      <xdr:row>30</xdr:row>
      <xdr:rowOff>180975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127" t="27226" r="27991" b="8766"/>
        <a:stretch/>
      </xdr:blipFill>
      <xdr:spPr>
        <a:xfrm>
          <a:off x="19050" y="409575"/>
          <a:ext cx="9429750" cy="54864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0</xdr:colOff>
      <xdr:row>48</xdr:row>
      <xdr:rowOff>66675</xdr:rowOff>
    </xdr:from>
    <xdr:to>
      <xdr:col>9</xdr:col>
      <xdr:colOff>147034</xdr:colOff>
      <xdr:row>63</xdr:row>
      <xdr:rowOff>64671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315450"/>
          <a:ext cx="4023709" cy="3255546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47625</xdr:colOff>
      <xdr:row>60</xdr:row>
      <xdr:rowOff>38100</xdr:rowOff>
    </xdr:from>
    <xdr:to>
      <xdr:col>17</xdr:col>
      <xdr:colOff>523471</xdr:colOff>
      <xdr:row>72</xdr:row>
      <xdr:rowOff>105360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43500" y="11782425"/>
          <a:ext cx="4133446" cy="235326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rci.inet.co.th\StaffPicture\Payroll\&#3649;&#3610;&#3610;&#3615;&#3629;&#3619;&#3660;&#3617;\1.&#3626;&#3619;&#3640;&#3611;&#3648;&#3591;&#3636;&#3609;&#3648;&#3604;&#3639;&#3629;&#3609;\1.&#3626;&#3619;&#3640;&#3611;&#3648;&#3591;&#3636;&#3609;&#3648;&#3604;&#3639;&#3629;&#3609;\1.INET_2017\2.INET_February_2017\Summary%20INET%20Salary%20February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ET22017"/>
      <sheetName val="Sheet1"/>
      <sheetName val="รายได้รายคน"/>
      <sheetName val="Cost Center"/>
      <sheetName val="PF"/>
      <sheetName val="memo"/>
    </sheetNames>
    <sheetDataSet>
      <sheetData sheetId="0">
        <row r="2">
          <cell r="A2">
            <v>44029</v>
          </cell>
          <cell r="B2" t="str">
            <v>น.ส.กัลยา เจษฎาวิสุทธิ์</v>
          </cell>
          <cell r="C2" t="str">
            <v>Ms. Kanlaya Jatsadavisut</v>
          </cell>
          <cell r="D2" t="str">
            <v>อินเทอร์เน็ตประเทศไทย จำกัด(มหาชน)</v>
          </cell>
          <cell r="E2" t="str">
            <v>1.1.BU001-001</v>
          </cell>
          <cell r="F2" t="str">
            <v>ฝ่ายพัฒนาธุรกิจ Public Sector</v>
          </cell>
          <cell r="G2" t="str">
            <v>Business Manager</v>
          </cell>
          <cell r="H2" t="str">
            <v>ธุรกิจ 2</v>
          </cell>
          <cell r="I2" t="str">
            <v>พนักงาน</v>
          </cell>
          <cell r="J2" t="str">
            <v>ไม่กำหนด</v>
          </cell>
          <cell r="K2" t="str">
            <v>รายเดือน</v>
          </cell>
          <cell r="L2" t="str">
            <v>B-01000</v>
          </cell>
          <cell r="M2" t="str">
            <v>ฝ่ายพัฒนาธุรกิจ Public Sector</v>
          </cell>
          <cell r="N2" t="str">
            <v>006-ธนาคารกรุงไทย</v>
          </cell>
          <cell r="O2" t="str">
            <v>ธนาคารกรุงไทย(INET)</v>
          </cell>
          <cell r="P2">
            <v>151527741</v>
          </cell>
          <cell r="Q2">
            <v>0</v>
          </cell>
          <cell r="R2">
            <v>37058</v>
          </cell>
          <cell r="S2">
            <v>37148</v>
          </cell>
          <cell r="T2">
            <v>26054</v>
          </cell>
          <cell r="U2" t="str">
            <v>ปริญญาโท</v>
          </cell>
          <cell r="V2" t="str">
            <v>การจัดการมหาบัณฑิต</v>
          </cell>
        </row>
        <row r="3">
          <cell r="A3">
            <v>55053</v>
          </cell>
          <cell r="B3" t="str">
            <v>น.ส.อรวรรณ ธรรมานุสาร</v>
          </cell>
          <cell r="C3" t="str">
            <v>Ms. Orawan Thanmanusarn</v>
          </cell>
          <cell r="D3" t="str">
            <v>อินเทอร์เน็ตประเทศไทย จำกัด(มหาชน)</v>
          </cell>
          <cell r="E3" t="str">
            <v>1.1.BU001-001</v>
          </cell>
          <cell r="F3" t="str">
            <v>ฝ่ายพัฒนาธุรกิจ Public Sector</v>
          </cell>
          <cell r="G3" t="str">
            <v>Business Manager</v>
          </cell>
          <cell r="H3" t="str">
            <v>ธุรกิจ 2</v>
          </cell>
          <cell r="I3" t="str">
            <v>พนักงาน</v>
          </cell>
          <cell r="J3" t="str">
            <v>ไม่กำหนด</v>
          </cell>
          <cell r="K3" t="str">
            <v>รายเดือน</v>
          </cell>
          <cell r="L3" t="str">
            <v>B-01000</v>
          </cell>
          <cell r="M3" t="str">
            <v>ฝ่ายพัฒนาธุรกิจ Public Sector</v>
          </cell>
          <cell r="N3" t="str">
            <v>006-ธนาคารกรุงไทย</v>
          </cell>
          <cell r="O3" t="str">
            <v>ธนาคารกรุงไทย(INET)</v>
          </cell>
          <cell r="P3">
            <v>1932926</v>
          </cell>
          <cell r="Q3">
            <v>0</v>
          </cell>
          <cell r="R3">
            <v>41122</v>
          </cell>
          <cell r="S3">
            <v>41212</v>
          </cell>
          <cell r="T3">
            <v>28824</v>
          </cell>
          <cell r="U3" t="str">
            <v>ปริญญาตรี</v>
          </cell>
          <cell r="V3" t="str">
            <v>บริหารธุรกิจบัณฑิต</v>
          </cell>
        </row>
        <row r="4">
          <cell r="A4">
            <v>58181</v>
          </cell>
          <cell r="B4" t="str">
            <v>นายทรงวุฒิ โชติกาญจนวิทย์</v>
          </cell>
          <cell r="C4" t="str">
            <v>Mr. Songvud Chotikanjanavit</v>
          </cell>
          <cell r="D4" t="str">
            <v>อินเทอร์เน็ตประเทศไทย จำกัด(มหาชน)</v>
          </cell>
          <cell r="E4" t="str">
            <v>1.1.BU001-001</v>
          </cell>
          <cell r="F4" t="str">
            <v>ฝ่ายพัฒนาธุรกิจ Public Sector</v>
          </cell>
          <cell r="G4" t="str">
            <v>ผู้อำนวยการ</v>
          </cell>
          <cell r="H4" t="str">
            <v>ระดับงานเริ่มต้น</v>
          </cell>
          <cell r="I4" t="str">
            <v>ผู้อำนวยการ</v>
          </cell>
          <cell r="J4" t="str">
            <v>ไม่กำหนด</v>
          </cell>
          <cell r="K4" t="str">
            <v>รายเดือน</v>
          </cell>
          <cell r="L4" t="str">
            <v>B-01000</v>
          </cell>
          <cell r="M4" t="str">
            <v>ฝ่ายพัฒนาธุรกิจ Public Sector</v>
          </cell>
          <cell r="N4" t="str">
            <v>006-ธนาคารกรุงไทย</v>
          </cell>
          <cell r="O4" t="str">
            <v>ธนาคารกรุงไทย(INET)</v>
          </cell>
          <cell r="P4">
            <v>711033242</v>
          </cell>
          <cell r="Q4">
            <v>0</v>
          </cell>
          <cell r="R4">
            <v>42353</v>
          </cell>
          <cell r="S4">
            <v>42443</v>
          </cell>
          <cell r="T4">
            <v>26288</v>
          </cell>
          <cell r="U4" t="str">
            <v>ปริญญาโท</v>
          </cell>
          <cell r="V4" t="str">
            <v>วิทยาศาสตร์มหาบัณฑิต</v>
          </cell>
        </row>
        <row r="5">
          <cell r="A5">
            <v>59013</v>
          </cell>
          <cell r="B5" t="str">
            <v>น.ส.สลิลดา ชื่นสงวน</v>
          </cell>
          <cell r="C5" t="str">
            <v>Ms. Salinda Chuensanguan</v>
          </cell>
          <cell r="D5" t="str">
            <v>อินเทอร์เน็ตประเทศไทย จำกัด(มหาชน)</v>
          </cell>
          <cell r="E5" t="str">
            <v>1.1.BU001-001</v>
          </cell>
          <cell r="F5" t="str">
            <v>ฝ่ายพัฒนาธุรกิจ Public Sector</v>
          </cell>
          <cell r="G5" t="str">
            <v>Business Manager</v>
          </cell>
          <cell r="H5" t="str">
            <v>ธุรกิจ 2</v>
          </cell>
          <cell r="I5" t="str">
            <v>พนักงาน</v>
          </cell>
          <cell r="J5" t="str">
            <v>ไม่กำหนด</v>
          </cell>
          <cell r="K5" t="str">
            <v>รายเดือน</v>
          </cell>
          <cell r="L5" t="str">
            <v>B-01000</v>
          </cell>
          <cell r="M5" t="str">
            <v>ฝ่ายพัฒนาธุรกิจ Public Sector</v>
          </cell>
          <cell r="N5" t="str">
            <v>006-ธนาคารกรุงไทย</v>
          </cell>
          <cell r="O5" t="str">
            <v>ธนาคารกรุงไทย(INET)</v>
          </cell>
          <cell r="P5">
            <v>9841288354</v>
          </cell>
          <cell r="Q5">
            <v>0</v>
          </cell>
          <cell r="R5">
            <v>42373</v>
          </cell>
          <cell r="S5">
            <v>42463</v>
          </cell>
          <cell r="T5">
            <v>32470</v>
          </cell>
          <cell r="U5" t="str">
            <v>ปริญญาตรี</v>
          </cell>
          <cell r="V5" t="str">
            <v>ศิลปศาสตรบัณฑิต</v>
          </cell>
        </row>
        <row r="6">
          <cell r="A6">
            <v>59104</v>
          </cell>
          <cell r="B6" t="str">
            <v>น.ส.ศุภากร สุขทรัพย์</v>
          </cell>
          <cell r="C6" t="str">
            <v>Ms. Supakorn Suksub</v>
          </cell>
          <cell r="D6" t="str">
            <v>อินเทอร์เน็ตประเทศไทย จำกัด(มหาชน)</v>
          </cell>
          <cell r="E6" t="str">
            <v>1.1.BU001-001</v>
          </cell>
          <cell r="F6" t="str">
            <v>ฝ่ายพัฒนาธุรกิจ Public Sector</v>
          </cell>
          <cell r="G6" t="str">
            <v>Business Manager</v>
          </cell>
          <cell r="H6" t="str">
            <v>ธุรกิจ 2</v>
          </cell>
          <cell r="I6" t="str">
            <v>พนักงาน</v>
          </cell>
          <cell r="J6" t="str">
            <v>ไม่กำหนด</v>
          </cell>
          <cell r="K6" t="str">
            <v>รายเดือน</v>
          </cell>
          <cell r="L6" t="str">
            <v>B-01000</v>
          </cell>
          <cell r="M6" t="str">
            <v>ฝ่ายพัฒนาธุรกิจ Public Sector</v>
          </cell>
          <cell r="N6" t="str">
            <v>006-ธนาคารกรุงไทย</v>
          </cell>
          <cell r="O6" t="str">
            <v>ธนาคารกรุงไทย(INET)</v>
          </cell>
          <cell r="P6">
            <v>9809779593</v>
          </cell>
          <cell r="Q6">
            <v>0</v>
          </cell>
          <cell r="R6">
            <v>42552</v>
          </cell>
          <cell r="S6">
            <v>42641</v>
          </cell>
          <cell r="T6">
            <v>34419</v>
          </cell>
          <cell r="U6" t="str">
            <v>ปริญญาตรี</v>
          </cell>
          <cell r="V6" t="str">
            <v>บริหารธุรกิจบัณฑิต</v>
          </cell>
        </row>
        <row r="7">
          <cell r="A7">
            <v>59210</v>
          </cell>
          <cell r="B7" t="str">
            <v>น.ส.ปาณนนท์ กิจลำมี</v>
          </cell>
          <cell r="C7" t="str">
            <v>Ms. Pananon Kitlumme</v>
          </cell>
          <cell r="D7" t="str">
            <v>อินเทอร์เน็ตประเทศไทย จำกัด(มหาชน)</v>
          </cell>
          <cell r="E7" t="str">
            <v>1.1.BU001-001</v>
          </cell>
          <cell r="F7" t="str">
            <v>ฝ่ายพัฒนาธุรกิจ Public Sector</v>
          </cell>
          <cell r="G7" t="str">
            <v>เจ้าหน้าที่ประสานงาน</v>
          </cell>
          <cell r="H7" t="str">
            <v>เจ้าหน้าที่ 1</v>
          </cell>
          <cell r="I7" t="str">
            <v>พนักงาน</v>
          </cell>
          <cell r="K7" t="str">
            <v>รายเดือน</v>
          </cell>
          <cell r="L7" t="str">
            <v>B-01000</v>
          </cell>
          <cell r="M7" t="str">
            <v>ฝ่ายพัฒนาธุรกิจ Public Sector</v>
          </cell>
          <cell r="N7" t="str">
            <v>006-ธนาคารกรุงไทย</v>
          </cell>
          <cell r="O7" t="str">
            <v>ธนาคารกรุงไทย(INET)</v>
          </cell>
          <cell r="P7">
            <v>4670886045</v>
          </cell>
          <cell r="Q7">
            <v>0</v>
          </cell>
          <cell r="R7">
            <v>42571</v>
          </cell>
          <cell r="S7">
            <v>42660</v>
          </cell>
          <cell r="T7">
            <v>34228</v>
          </cell>
          <cell r="U7" t="str">
            <v>ปริญญาตรี</v>
          </cell>
          <cell r="V7" t="str">
            <v>ศิลปศาสคร์บัณฑิต</v>
          </cell>
        </row>
        <row r="8">
          <cell r="A8">
            <v>44047</v>
          </cell>
          <cell r="B8" t="str">
            <v>นางเปรมฤทัย รังรองธานินทร์</v>
          </cell>
          <cell r="C8" t="str">
            <v>Mrs. Premruethai Rungrongthanin</v>
          </cell>
          <cell r="D8" t="str">
            <v>อินเทอร์เน็ตประเทศไทย จำกัด(มหาชน)</v>
          </cell>
          <cell r="E8" t="str">
            <v>1.1.BU001-002</v>
          </cell>
          <cell r="F8" t="str">
            <v>ฝ่ายพัฒนาธุรกิจ Private Sector</v>
          </cell>
          <cell r="G8" t="str">
            <v>ผู้ช่วยผู้อำนวยการ</v>
          </cell>
          <cell r="H8" t="str">
            <v>บริหาร 3</v>
          </cell>
          <cell r="I8" t="str">
            <v>ผู้ช่วยผู้อำนวยการ</v>
          </cell>
          <cell r="J8" t="str">
            <v>ไม่กำหนด</v>
          </cell>
          <cell r="K8" t="str">
            <v>รายเดือน</v>
          </cell>
          <cell r="L8" t="str">
            <v>B-02000</v>
          </cell>
          <cell r="M8" t="str">
            <v>ฝ่ายพัฒนาธุรกิจ Private Sector</v>
          </cell>
          <cell r="N8" t="str">
            <v>006-ธนาคารกรุงไทย</v>
          </cell>
          <cell r="O8" t="str">
            <v>ธนาคารกรุงไทย(INET)</v>
          </cell>
          <cell r="P8">
            <v>151527393</v>
          </cell>
          <cell r="Q8">
            <v>0</v>
          </cell>
          <cell r="R8">
            <v>37165</v>
          </cell>
          <cell r="S8">
            <v>37254</v>
          </cell>
          <cell r="T8">
            <v>28465</v>
          </cell>
          <cell r="U8" t="str">
            <v>ปริญญาตรี</v>
          </cell>
          <cell r="V8" t="str">
            <v>ศิลปศาสตรบัณฑิต</v>
          </cell>
        </row>
        <row r="9">
          <cell r="A9">
            <v>47013</v>
          </cell>
          <cell r="B9" t="str">
            <v>น.ส.มัณฑนา ศิริสิมะ</v>
          </cell>
          <cell r="C9" t="str">
            <v>Ms. Manthana Sirisima</v>
          </cell>
          <cell r="D9" t="str">
            <v>อินเทอร์เน็ตประเทศไทย จำกัด(มหาชน)</v>
          </cell>
          <cell r="E9" t="str">
            <v>1.1.BU001-002</v>
          </cell>
          <cell r="F9" t="str">
            <v>ฝ่ายพัฒนาธุรกิจ Private Sector</v>
          </cell>
          <cell r="G9" t="str">
            <v>Senior Business Development Executive</v>
          </cell>
          <cell r="H9" t="str">
            <v>ธุรกิจ 3</v>
          </cell>
          <cell r="I9" t="str">
            <v>อาวุโส</v>
          </cell>
          <cell r="J9" t="str">
            <v>ไม่กำหนด</v>
          </cell>
          <cell r="K9" t="str">
            <v>รายเดือน</v>
          </cell>
          <cell r="L9" t="str">
            <v>B-02000</v>
          </cell>
          <cell r="M9" t="str">
            <v>ฝ่ายพัฒนาธุรกิจ Private Sector</v>
          </cell>
          <cell r="N9" t="str">
            <v>006-ธนาคารกรุงไทย</v>
          </cell>
          <cell r="O9" t="str">
            <v>ธนาคารกรุงไทย(INET)</v>
          </cell>
          <cell r="P9">
            <v>1471142442</v>
          </cell>
          <cell r="Q9">
            <v>0</v>
          </cell>
          <cell r="R9">
            <v>38062</v>
          </cell>
          <cell r="S9">
            <v>38152</v>
          </cell>
          <cell r="T9">
            <v>27903</v>
          </cell>
          <cell r="U9" t="str">
            <v>ปริญญาตรี</v>
          </cell>
          <cell r="V9" t="str">
            <v>ศิลปศาสตรบัณฑิต</v>
          </cell>
        </row>
        <row r="10">
          <cell r="A10">
            <v>53006</v>
          </cell>
          <cell r="B10" t="str">
            <v>นายทรงศักดิ์ ทนุบำรุงสาสน์</v>
          </cell>
          <cell r="C10" t="str">
            <v>Mr. Songsak Danubumrungsart</v>
          </cell>
          <cell r="D10" t="str">
            <v>อินเทอร์เน็ตประเทศไทย จำกัด(มหาชน)</v>
          </cell>
          <cell r="E10" t="str">
            <v>1.1.BU001-002</v>
          </cell>
          <cell r="F10" t="str">
            <v>ฝ่ายพัฒนาธุรกิจ Private Sector</v>
          </cell>
          <cell r="G10" t="str">
            <v>ผู้อำนวยการ</v>
          </cell>
          <cell r="H10" t="str">
            <v>บริหาร 4</v>
          </cell>
          <cell r="I10" t="str">
            <v>ผู้อำนวยการ</v>
          </cell>
          <cell r="J10" t="str">
            <v>ไม่กำหนด</v>
          </cell>
          <cell r="K10" t="str">
            <v>รายเดือน</v>
          </cell>
          <cell r="L10" t="str">
            <v>B-02000</v>
          </cell>
          <cell r="M10" t="str">
            <v>ฝ่ายพัฒนาธุรกิจ Private Sector</v>
          </cell>
          <cell r="N10" t="str">
            <v>006-ธนาคารกรุงไทย</v>
          </cell>
          <cell r="O10" t="str">
            <v>ธนาคารกรุงไทย(INET)</v>
          </cell>
          <cell r="P10">
            <v>7680060673</v>
          </cell>
          <cell r="Q10">
            <v>0</v>
          </cell>
          <cell r="R10">
            <v>40210</v>
          </cell>
          <cell r="S10">
            <v>40300</v>
          </cell>
          <cell r="T10">
            <v>23556</v>
          </cell>
          <cell r="U10" t="str">
            <v>ปริญญาโท</v>
          </cell>
          <cell r="V10" t="str">
            <v>บริหารธุรกิจมหาบัณฑิต</v>
          </cell>
        </row>
        <row r="11">
          <cell r="A11">
            <v>56067</v>
          </cell>
          <cell r="B11" t="str">
            <v>น.ส.ปุณณดา เดชากิจกีรติ</v>
          </cell>
          <cell r="C11" t="str">
            <v>Ms. Punnada Dechakitkeerati</v>
          </cell>
          <cell r="D11" t="str">
            <v>อินเทอร์เน็ตประเทศไทย จำกัด(มหาชน)</v>
          </cell>
          <cell r="E11" t="str">
            <v>1.1.BU001-002</v>
          </cell>
          <cell r="F11" t="str">
            <v>ฝ่ายพัฒนาธุรกิจ Private Sector</v>
          </cell>
          <cell r="G11" t="str">
            <v>Business Manager</v>
          </cell>
          <cell r="H11" t="str">
            <v>ธุรกิจ 2</v>
          </cell>
          <cell r="I11" t="str">
            <v>พนักงาน</v>
          </cell>
          <cell r="J11" t="str">
            <v>ไม่กำหนด</v>
          </cell>
          <cell r="K11" t="str">
            <v>รายเดือน</v>
          </cell>
          <cell r="L11" t="str">
            <v>B-02000</v>
          </cell>
          <cell r="M11" t="str">
            <v>ฝ่ายพัฒนาธุรกิจ Private Sector</v>
          </cell>
          <cell r="N11" t="str">
            <v>006-ธนาคารกรุงไทย</v>
          </cell>
          <cell r="O11" t="str">
            <v>ธนาคารกรุงไทย(INET)</v>
          </cell>
          <cell r="P11">
            <v>9815881728</v>
          </cell>
          <cell r="Q11">
            <v>0</v>
          </cell>
          <cell r="R11">
            <v>41430</v>
          </cell>
          <cell r="S11">
            <v>41520</v>
          </cell>
          <cell r="T11">
            <v>27665</v>
          </cell>
          <cell r="U11" t="str">
            <v>ปริญญาตรี</v>
          </cell>
          <cell r="V11" t="str">
            <v>บริหารธุรกิจบัณฑิต</v>
          </cell>
        </row>
        <row r="12">
          <cell r="A12">
            <v>56087</v>
          </cell>
          <cell r="B12" t="str">
            <v>นายสุรพงษ์ การะเกต</v>
          </cell>
          <cell r="C12" t="str">
            <v>Mr. Surapong Karaket</v>
          </cell>
          <cell r="D12" t="str">
            <v>อินเทอร์เน็ตประเทศไทย จำกัด(มหาชน)</v>
          </cell>
          <cell r="E12" t="str">
            <v>1.1.BU001-002</v>
          </cell>
          <cell r="F12" t="str">
            <v>ฝ่ายพัฒนาธุรกิจ Private Sector</v>
          </cell>
          <cell r="G12" t="str">
            <v>Business Solution Manager</v>
          </cell>
          <cell r="H12" t="str">
            <v>บริหาร 2</v>
          </cell>
          <cell r="I12" t="str">
            <v>ผู้จัดการ</v>
          </cell>
          <cell r="J12" t="str">
            <v>ไม่กำหนด</v>
          </cell>
          <cell r="K12" t="str">
            <v>รายเดือน</v>
          </cell>
          <cell r="L12" t="str">
            <v>B-02000</v>
          </cell>
          <cell r="M12" t="str">
            <v>ฝ่ายพัฒนาธุรกิจ Private Sector</v>
          </cell>
          <cell r="N12" t="str">
            <v>006-ธนาคารกรุงไทย</v>
          </cell>
          <cell r="O12" t="str">
            <v>ธนาคารกรุงไทย(INET)</v>
          </cell>
          <cell r="P12">
            <v>9680056457</v>
          </cell>
          <cell r="Q12">
            <v>0</v>
          </cell>
          <cell r="R12">
            <v>41487</v>
          </cell>
          <cell r="S12">
            <v>41577</v>
          </cell>
          <cell r="T12">
            <v>32660</v>
          </cell>
          <cell r="U12" t="str">
            <v>ปริญญาตรี</v>
          </cell>
          <cell r="V12" t="str">
            <v>วิทยาศาสตร์บัณฑิต</v>
          </cell>
        </row>
        <row r="13">
          <cell r="A13">
            <v>57080</v>
          </cell>
          <cell r="B13" t="str">
            <v>นายณัฐวัตร จ่อนดี</v>
          </cell>
          <cell r="C13" t="str">
            <v>Mr. Nuttawat Jondee</v>
          </cell>
          <cell r="D13" t="str">
            <v>อินเทอร์เน็ตประเทศไทย จำกัด(มหาชน)</v>
          </cell>
          <cell r="E13" t="str">
            <v>1.1.BU001-002</v>
          </cell>
          <cell r="F13" t="str">
            <v>ฝ่ายพัฒนาธุรกิจ Private Sector</v>
          </cell>
          <cell r="G13" t="str">
            <v>Senior System Engineer</v>
          </cell>
          <cell r="H13" t="str">
            <v>เทคนิค 3</v>
          </cell>
          <cell r="I13" t="str">
            <v>พนักงาน</v>
          </cell>
          <cell r="J13" t="str">
            <v>ไม่กำหนด</v>
          </cell>
          <cell r="K13" t="str">
            <v>รายเดือน</v>
          </cell>
          <cell r="L13" t="str">
            <v>B-02000</v>
          </cell>
          <cell r="M13" t="str">
            <v>ฝ่ายพัฒนาธุรกิจ Private Sector</v>
          </cell>
          <cell r="N13" t="str">
            <v>006-ธนาคารกรุงไทย</v>
          </cell>
          <cell r="O13" t="str">
            <v>ธนาคารกรุงไทย(INET)</v>
          </cell>
          <cell r="P13">
            <v>4800173744</v>
          </cell>
          <cell r="Q13">
            <v>0</v>
          </cell>
          <cell r="R13">
            <v>41852</v>
          </cell>
          <cell r="S13">
            <v>41942</v>
          </cell>
          <cell r="T13">
            <v>33616</v>
          </cell>
          <cell r="U13" t="str">
            <v>ปริญญาตรี</v>
          </cell>
          <cell r="V13" t="str">
            <v>Unofficial Transcript</v>
          </cell>
        </row>
        <row r="14">
          <cell r="A14">
            <v>58130</v>
          </cell>
          <cell r="B14" t="str">
            <v>น.ส.กุญช์ณฉัตต์ มาลากร</v>
          </cell>
          <cell r="C14" t="str">
            <v>Ms. Kunnachard Malakorn</v>
          </cell>
          <cell r="D14" t="str">
            <v>อินเทอร์เน็ตประเทศไทย จำกัด(มหาชน)</v>
          </cell>
          <cell r="E14" t="str">
            <v>1.1.BU001-002</v>
          </cell>
          <cell r="F14" t="str">
            <v>ฝ่ายพัฒนาธุรกิจ Private Sector</v>
          </cell>
          <cell r="G14" t="str">
            <v>Business Manager</v>
          </cell>
          <cell r="H14" t="str">
            <v>ธุรกิจ 2</v>
          </cell>
          <cell r="I14" t="str">
            <v>พนักงาน</v>
          </cell>
          <cell r="J14" t="str">
            <v>ไม่กำหนด</v>
          </cell>
          <cell r="K14" t="str">
            <v>รายเดือน</v>
          </cell>
          <cell r="L14" t="str">
            <v>B-02000</v>
          </cell>
          <cell r="M14" t="str">
            <v>ฝ่ายพัฒนาธุรกิจ Private Sector</v>
          </cell>
          <cell r="N14" t="str">
            <v>006-ธนาคารกรุงไทย</v>
          </cell>
          <cell r="O14" t="str">
            <v>ธนาคารกรุงไทย(INET)</v>
          </cell>
          <cell r="P14">
            <v>1620236044</v>
          </cell>
          <cell r="Q14">
            <v>0</v>
          </cell>
          <cell r="R14">
            <v>42278</v>
          </cell>
          <cell r="S14">
            <v>42368</v>
          </cell>
          <cell r="T14">
            <v>31821</v>
          </cell>
          <cell r="U14" t="str">
            <v>ปริญญาตรี</v>
          </cell>
          <cell r="V14" t="str">
            <v>สังคมสงเคราะห์ศาสตร์บัณฑิค</v>
          </cell>
        </row>
        <row r="15">
          <cell r="A15">
            <v>59008</v>
          </cell>
          <cell r="B15" t="str">
            <v>น.ส.นฤษร ตระกูลมัยผล</v>
          </cell>
          <cell r="C15" t="str">
            <v>Ms. Narusorn Trakulmaipol</v>
          </cell>
          <cell r="D15" t="str">
            <v>อินเทอร์เน็ตประเทศไทย จำกัด(มหาชน)</v>
          </cell>
          <cell r="E15" t="str">
            <v>1.1.BU001-002</v>
          </cell>
          <cell r="F15" t="str">
            <v>ฝ่ายพัฒนาธุรกิจ Private Sector</v>
          </cell>
          <cell r="G15" t="str">
            <v>Business Development Executive</v>
          </cell>
          <cell r="H15" t="str">
            <v>ธุรกิจ 1</v>
          </cell>
          <cell r="I15" t="str">
            <v>พนักงาน</v>
          </cell>
          <cell r="J15" t="str">
            <v>ไม่กำหนด</v>
          </cell>
          <cell r="K15" t="str">
            <v>รายเดือน</v>
          </cell>
          <cell r="L15" t="str">
            <v>B-02000</v>
          </cell>
          <cell r="M15" t="str">
            <v>ฝ่ายพัฒนาธุรกิจ Private Sector</v>
          </cell>
          <cell r="N15" t="str">
            <v>006-ธนาคารกรุงไทย</v>
          </cell>
          <cell r="O15" t="str">
            <v>ธนาคารกรุงไทย(INET)</v>
          </cell>
          <cell r="P15">
            <v>9660283105</v>
          </cell>
          <cell r="Q15">
            <v>0</v>
          </cell>
          <cell r="R15">
            <v>42373</v>
          </cell>
          <cell r="S15">
            <v>42463</v>
          </cell>
          <cell r="T15">
            <v>34022</v>
          </cell>
          <cell r="U15" t="str">
            <v>ปริญญาตรี</v>
          </cell>
          <cell r="V15" t="str">
            <v>Unofficial Transcript</v>
          </cell>
        </row>
        <row r="16">
          <cell r="A16">
            <v>59048</v>
          </cell>
          <cell r="B16" t="str">
            <v>น.ส.ไพลิน โคสะพละกิจ</v>
          </cell>
          <cell r="C16" t="str">
            <v>Ms. Pailin Kosaparakit</v>
          </cell>
          <cell r="D16" t="str">
            <v>อินเทอร์เน็ตประเทศไทย จำกัด(มหาชน)</v>
          </cell>
          <cell r="E16" t="str">
            <v>1.1.BU001-002</v>
          </cell>
          <cell r="F16" t="str">
            <v>ฝ่ายพัฒนาธุรกิจ Private Sector</v>
          </cell>
          <cell r="G16" t="str">
            <v>Business Manager</v>
          </cell>
          <cell r="H16" t="str">
            <v>ธุรกิจ 1</v>
          </cell>
          <cell r="I16" t="str">
            <v>พนักงาน</v>
          </cell>
          <cell r="K16" t="str">
            <v>รายเดือน</v>
          </cell>
          <cell r="L16" t="str">
            <v>B-02000</v>
          </cell>
          <cell r="M16" t="str">
            <v>ฝ่ายพัฒนาธุรกิจ Private Sector</v>
          </cell>
          <cell r="N16" t="str">
            <v>006-ธนาคารกรุงไทย</v>
          </cell>
          <cell r="O16" t="str">
            <v>ธนาคารกรุงไทย(INET)</v>
          </cell>
          <cell r="P16">
            <v>7680225184</v>
          </cell>
          <cell r="Q16">
            <v>0</v>
          </cell>
          <cell r="R16">
            <v>42430</v>
          </cell>
          <cell r="S16">
            <v>42549</v>
          </cell>
          <cell r="T16">
            <v>31406</v>
          </cell>
          <cell r="U16" t="str">
            <v>ปริญญาตรี</v>
          </cell>
          <cell r="V16" t="str">
            <v>นิเทศศาสตร์บัณฑิต</v>
          </cell>
        </row>
        <row r="17">
          <cell r="A17">
            <v>59123</v>
          </cell>
          <cell r="B17" t="str">
            <v>นายธีรเมธ จิตต์สุคนธ์</v>
          </cell>
          <cell r="C17" t="str">
            <v>Mr. Theeramet Jitsukon</v>
          </cell>
          <cell r="D17" t="str">
            <v>อินเทอร์เน็ตประเทศไทย จำกัด(มหาชน)</v>
          </cell>
          <cell r="E17" t="str">
            <v>1.1.BU001-002</v>
          </cell>
          <cell r="F17" t="str">
            <v>ฝ่ายพัฒนาธุรกิจ Private Sector</v>
          </cell>
          <cell r="G17" t="str">
            <v>System Engineer</v>
          </cell>
          <cell r="H17" t="str">
            <v>เทคนิค 2</v>
          </cell>
          <cell r="I17" t="str">
            <v>พนักงาน</v>
          </cell>
          <cell r="J17" t="str">
            <v>ไม่กำหนด</v>
          </cell>
          <cell r="K17" t="str">
            <v>รายเดือน</v>
          </cell>
          <cell r="L17" t="str">
            <v>B-02000</v>
          </cell>
          <cell r="M17" t="str">
            <v>ฝ่ายพัฒนาธุรกิจ Private Sector</v>
          </cell>
          <cell r="N17" t="str">
            <v>006-ธนาคารกรุงไทย</v>
          </cell>
          <cell r="O17" t="str">
            <v>ธนาคารกรุงไทย(INET)</v>
          </cell>
          <cell r="P17">
            <v>9844392365</v>
          </cell>
          <cell r="Q17">
            <v>0</v>
          </cell>
          <cell r="R17">
            <v>42552</v>
          </cell>
          <cell r="S17">
            <v>42641</v>
          </cell>
          <cell r="T17">
            <v>34531</v>
          </cell>
          <cell r="U17" t="str">
            <v>ปริญญาตรี</v>
          </cell>
          <cell r="V17" t="str">
            <v>วิศวกรรมศาสตร์บัณฑิต</v>
          </cell>
        </row>
        <row r="18">
          <cell r="A18">
            <v>59124</v>
          </cell>
          <cell r="B18" t="str">
            <v>นายณัฐธนนท์ ชูภู่ภัทรสิริพงศ์</v>
          </cell>
          <cell r="C18" t="str">
            <v>Mr. Nutthanon Choophoophatrasiriphong</v>
          </cell>
          <cell r="D18" t="str">
            <v>อินเทอร์เน็ตประเทศไทย จำกัด(มหาชน)</v>
          </cell>
          <cell r="E18" t="str">
            <v>1.1.BU001-002</v>
          </cell>
          <cell r="F18" t="str">
            <v>ฝ่ายพัฒนาธุรกิจ Private Sector</v>
          </cell>
          <cell r="G18" t="str">
            <v>System Engineer</v>
          </cell>
          <cell r="H18" t="str">
            <v>เทคนิค 2</v>
          </cell>
          <cell r="I18" t="str">
            <v>พนักงาน</v>
          </cell>
          <cell r="J18" t="str">
            <v>ไม่กำหนด</v>
          </cell>
          <cell r="K18" t="str">
            <v>รายเดือน</v>
          </cell>
          <cell r="L18" t="str">
            <v>B-02000</v>
          </cell>
          <cell r="M18" t="str">
            <v>ฝ่ายพัฒนาธุรกิจ Private Sector</v>
          </cell>
          <cell r="N18" t="str">
            <v>006-ธนาคารกรุงไทย</v>
          </cell>
          <cell r="O18" t="str">
            <v>ธนาคารกรุงไทย(INET)</v>
          </cell>
          <cell r="P18">
            <v>4670869779</v>
          </cell>
          <cell r="Q18">
            <v>0</v>
          </cell>
          <cell r="R18">
            <v>42552</v>
          </cell>
          <cell r="S18">
            <v>42641</v>
          </cell>
          <cell r="T18">
            <v>33783</v>
          </cell>
          <cell r="U18" t="str">
            <v>ปริญญาตรี</v>
          </cell>
          <cell r="V18" t="str">
            <v>วิศวกรรมศาสตร์บัณฑิต</v>
          </cell>
        </row>
        <row r="19">
          <cell r="A19">
            <v>59158</v>
          </cell>
          <cell r="B19" t="str">
            <v>นายปิติภัทร บุญเอี่ยม</v>
          </cell>
          <cell r="C19" t="str">
            <v>Mr. Pitipat Buniam</v>
          </cell>
          <cell r="D19" t="str">
            <v>อินเทอร์เน็ตประเทศไทย จำกัด(มหาชน)</v>
          </cell>
          <cell r="E19" t="str">
            <v>1.1.BU001-002</v>
          </cell>
          <cell r="F19" t="str">
            <v>ฝ่ายพัฒนาธุรกิจ Private Sector</v>
          </cell>
          <cell r="G19" t="str">
            <v>System Engineer</v>
          </cell>
          <cell r="H19" t="str">
            <v>เทคนิค 2</v>
          </cell>
          <cell r="I19" t="str">
            <v>พนักงาน</v>
          </cell>
          <cell r="J19" t="str">
            <v>ไม่กำหนด</v>
          </cell>
          <cell r="K19" t="str">
            <v>รายเดือน</v>
          </cell>
          <cell r="L19" t="str">
            <v>B-02000</v>
          </cell>
          <cell r="M19" t="str">
            <v>ฝ่ายพัฒนาธุรกิจ Private Sector</v>
          </cell>
          <cell r="N19" t="str">
            <v>006-ธนาคารกรุงไทย</v>
          </cell>
          <cell r="O19" t="str">
            <v>ธนาคารกรุงไทย(INET)</v>
          </cell>
          <cell r="P19">
            <v>1830250051</v>
          </cell>
          <cell r="Q19">
            <v>0</v>
          </cell>
          <cell r="R19">
            <v>42552</v>
          </cell>
          <cell r="S19">
            <v>42641</v>
          </cell>
          <cell r="T19">
            <v>34241</v>
          </cell>
          <cell r="U19" t="str">
            <v>ปริญญาตรี</v>
          </cell>
          <cell r="V19" t="str">
            <v>Unofficial Transcript</v>
          </cell>
        </row>
        <row r="20">
          <cell r="A20">
            <v>59271</v>
          </cell>
          <cell r="B20" t="str">
            <v>น.ส.ชุติมา ศุภกิจวณิชโชค</v>
          </cell>
          <cell r="C20" t="str">
            <v>Ms. Chutima Suphakitvanitchok</v>
          </cell>
          <cell r="D20" t="str">
            <v>อินเทอร์เน็ตประเทศไทย จำกัด(มหาชน)</v>
          </cell>
          <cell r="E20" t="str">
            <v>1.1.BU001-002</v>
          </cell>
          <cell r="F20" t="str">
            <v>ฝ่ายพัฒนาธุรกิจ Private Sector</v>
          </cell>
          <cell r="G20" t="str">
            <v>ผู้อำนวยการ</v>
          </cell>
          <cell r="H20" t="str">
            <v>บริหาร 4</v>
          </cell>
          <cell r="I20" t="str">
            <v>ผู้อำนวยการ</v>
          </cell>
          <cell r="K20" t="str">
            <v>รายเดือน</v>
          </cell>
          <cell r="L20" t="str">
            <v>B-02000</v>
          </cell>
          <cell r="M20" t="str">
            <v>ฝ่ายพัฒนาธุรกิจ Private Sector</v>
          </cell>
          <cell r="N20" t="str">
            <v>006-ธนาคารกรุงไทย</v>
          </cell>
          <cell r="O20" t="str">
            <v>ธนาคารกรุงไทย(INET)</v>
          </cell>
          <cell r="P20">
            <v>7680248567</v>
          </cell>
          <cell r="Q20">
            <v>0</v>
          </cell>
          <cell r="R20">
            <v>42690</v>
          </cell>
          <cell r="S20">
            <v>42779</v>
          </cell>
          <cell r="T20">
            <v>27967</v>
          </cell>
          <cell r="U20" t="str">
            <v>ปริญญาโท</v>
          </cell>
          <cell r="V20" t="str">
            <v>Master Of Business Administrstion</v>
          </cell>
        </row>
        <row r="21">
          <cell r="A21">
            <v>55069</v>
          </cell>
          <cell r="B21" t="str">
            <v>น.ส.สุมาลี รัตนวิบูลย์</v>
          </cell>
          <cell r="C21" t="str">
            <v>Ms. Sumalee Rattanaviboon</v>
          </cell>
          <cell r="D21" t="str">
            <v>อินเทอร์เน็ตประเทศไทย จำกัด(มหาชน)</v>
          </cell>
          <cell r="E21" t="str">
            <v>1.1.BU001-003</v>
          </cell>
          <cell r="F21" t="str">
            <v>ฝ่ายพัฒนาธุรกิจ-ร่วมทุน</v>
          </cell>
          <cell r="G21" t="str">
            <v>ผู้อำนวยการ</v>
          </cell>
          <cell r="H21" t="str">
            <v>ระดับงานเริ่มต้น</v>
          </cell>
          <cell r="I21" t="str">
            <v>ผู้อำนวยการ</v>
          </cell>
          <cell r="J21" t="str">
            <v>ไม่กำหนด</v>
          </cell>
          <cell r="K21" t="str">
            <v>รายเดือน</v>
          </cell>
          <cell r="L21" t="str">
            <v>B-03000</v>
          </cell>
          <cell r="M21" t="str">
            <v>ฝ่ายพัฒนาธุรกิจ-กลุ่มธุรกิจร่วมทุน</v>
          </cell>
          <cell r="N21" t="str">
            <v>006-ธนาคารกรุงไทย</v>
          </cell>
          <cell r="O21" t="str">
            <v>ธนาคารกรุงไทย(INET)</v>
          </cell>
          <cell r="P21">
            <v>9811726698</v>
          </cell>
          <cell r="Q21">
            <v>0</v>
          </cell>
          <cell r="R21">
            <v>41204</v>
          </cell>
          <cell r="S21">
            <v>41294</v>
          </cell>
          <cell r="T21">
            <v>25292</v>
          </cell>
          <cell r="U21" t="str">
            <v>ปริญญาตรี</v>
          </cell>
          <cell r="V21" t="str">
            <v>บริหารธุรกิจบัณฑิต</v>
          </cell>
        </row>
        <row r="22">
          <cell r="A22">
            <v>58122</v>
          </cell>
          <cell r="B22" t="str">
            <v>น.ส.ทิพย์วารี นันทไพบูลย์</v>
          </cell>
          <cell r="C22" t="str">
            <v>Ms. Tipwaree Nuntapaibul</v>
          </cell>
          <cell r="D22" t="str">
            <v>อินเทอร์เน็ตประเทศไทย จำกัด(มหาชน)</v>
          </cell>
          <cell r="E22" t="str">
            <v>1.1.BU001-003</v>
          </cell>
          <cell r="F22" t="str">
            <v>ฝ่ายพัฒนาธุรกิจ-ร่วมทุน</v>
          </cell>
          <cell r="G22" t="str">
            <v>เจ้าหน้าที่ประสานงาน</v>
          </cell>
          <cell r="H22" t="str">
            <v>เจ้าหน้าที่ 1</v>
          </cell>
          <cell r="I22" t="str">
            <v>พนักงาน</v>
          </cell>
          <cell r="J22" t="str">
            <v>ไม่กำหนด</v>
          </cell>
          <cell r="K22" t="str">
            <v>รายเดือน</v>
          </cell>
          <cell r="L22" t="str">
            <v>B-03000</v>
          </cell>
          <cell r="M22" t="str">
            <v>ฝ่ายพัฒนาธุรกิจ-กลุ่มธุรกิจร่วมทุน</v>
          </cell>
          <cell r="N22" t="str">
            <v>006-ธนาคารกรุงไทย</v>
          </cell>
          <cell r="O22" t="str">
            <v>ธนาคารกรุงไทย(INET)</v>
          </cell>
          <cell r="P22">
            <v>9836724354</v>
          </cell>
          <cell r="Q22">
            <v>0</v>
          </cell>
          <cell r="R22">
            <v>42233</v>
          </cell>
          <cell r="S22">
            <v>42323</v>
          </cell>
          <cell r="T22">
            <v>34035</v>
          </cell>
          <cell r="U22" t="str">
            <v>ปริญญาตรี</v>
          </cell>
          <cell r="V22" t="str">
            <v>ศิลปศาสตรบัณฑิต</v>
          </cell>
        </row>
        <row r="23">
          <cell r="A23">
            <v>58158</v>
          </cell>
          <cell r="B23" t="str">
            <v>น.ส.จิรดา น่วมศรี</v>
          </cell>
          <cell r="C23" t="str">
            <v>Ms. Jirada Nuamsri</v>
          </cell>
          <cell r="D23" t="str">
            <v>อินเทอร์เน็ตประเทศไทย จำกัด(มหาชน)</v>
          </cell>
          <cell r="E23" t="str">
            <v>1.1.BU001-003</v>
          </cell>
          <cell r="F23" t="str">
            <v>ฝ่ายพัฒนาธุรกิจ-ร่วมทุน</v>
          </cell>
          <cell r="G23" t="str">
            <v>ผู้ช่วยผู้อำนวยการ</v>
          </cell>
          <cell r="H23" t="str">
            <v>บริหาร 3</v>
          </cell>
          <cell r="I23" t="str">
            <v>ผู้ช่วยผู้อำนวยการ</v>
          </cell>
          <cell r="J23" t="str">
            <v>ไม่กำหนด</v>
          </cell>
          <cell r="K23" t="str">
            <v>รายเดือน</v>
          </cell>
          <cell r="L23" t="str">
            <v>B-03000</v>
          </cell>
          <cell r="M23" t="str">
            <v>ฝ่ายพัฒนาธุรกิจ-กลุ่มธุรกิจร่วมทุน</v>
          </cell>
          <cell r="N23" t="str">
            <v>006-ธนาคารกรุงไทย</v>
          </cell>
          <cell r="O23" t="str">
            <v>ธนาคารกรุงไทย(INET)</v>
          </cell>
          <cell r="P23">
            <v>5670126262</v>
          </cell>
          <cell r="Q23">
            <v>0</v>
          </cell>
          <cell r="R23">
            <v>42339</v>
          </cell>
          <cell r="S23">
            <v>42429</v>
          </cell>
          <cell r="T23">
            <v>27943</v>
          </cell>
          <cell r="U23" t="str">
            <v>ปริญญาตรี</v>
          </cell>
          <cell r="V23" t="str">
            <v>นิเทศศาสตร์บัณฑิต</v>
          </cell>
        </row>
        <row r="24">
          <cell r="A24">
            <v>59096</v>
          </cell>
          <cell r="B24" t="str">
            <v>น.ส.รัตน์เกล้า พรมสูง</v>
          </cell>
          <cell r="C24" t="str">
            <v>Ms. Ratklao Proomsoong</v>
          </cell>
          <cell r="D24" t="str">
            <v>อินเทอร์เน็ตประเทศไทย จำกัด(มหาชน)</v>
          </cell>
          <cell r="E24" t="str">
            <v>1.1.BU001-003</v>
          </cell>
          <cell r="F24" t="str">
            <v>ฝ่ายพัฒนาธุรกิจ-ร่วมทุน</v>
          </cell>
          <cell r="G24" t="str">
            <v>เจ้าหน้าที่ประสานงาน</v>
          </cell>
          <cell r="H24" t="str">
            <v>เจ้าหน้าที่ 1</v>
          </cell>
          <cell r="I24" t="str">
            <v>พนักงาน</v>
          </cell>
          <cell r="K24" t="str">
            <v>รายเดือน</v>
          </cell>
          <cell r="L24" t="str">
            <v>B-03000</v>
          </cell>
          <cell r="M24" t="str">
            <v>ฝ่ายพัฒนาธุรกิจ-กลุ่มธุรกิจร่วมทุน</v>
          </cell>
          <cell r="N24" t="str">
            <v>006-ธนาคารกรุงไทย</v>
          </cell>
          <cell r="O24" t="str">
            <v>ธนาคารกรุงไทย(INET)</v>
          </cell>
          <cell r="P24">
            <v>770221092</v>
          </cell>
          <cell r="Q24">
            <v>0</v>
          </cell>
          <cell r="R24">
            <v>42537</v>
          </cell>
          <cell r="S24">
            <v>42626</v>
          </cell>
          <cell r="T24">
            <v>33066</v>
          </cell>
          <cell r="U24" t="str">
            <v>ปริญญาตรี</v>
          </cell>
          <cell r="V24" t="str">
            <v>ศิลปกรรมศาสตรบัณฑิต</v>
          </cell>
        </row>
        <row r="25">
          <cell r="A25">
            <v>59106</v>
          </cell>
          <cell r="B25" t="str">
            <v>น.ส.วีรฐา กุลทวี</v>
          </cell>
          <cell r="C25" t="str">
            <v>Ms. Veeratha Kultavee</v>
          </cell>
          <cell r="D25" t="str">
            <v>อินเทอร์เน็ตประเทศไทย จำกัด(มหาชน)</v>
          </cell>
          <cell r="E25" t="str">
            <v>1.1.BU001-003</v>
          </cell>
          <cell r="F25" t="str">
            <v>ฝ่ายพัฒนาธุรกิจ-ร่วมทุน</v>
          </cell>
          <cell r="G25" t="str">
            <v>Business Development Executive</v>
          </cell>
          <cell r="H25" t="str">
            <v>ธุรกิจ 1</v>
          </cell>
          <cell r="I25" t="str">
            <v>พนักงาน</v>
          </cell>
          <cell r="J25" t="str">
            <v>ไม่กำหนด</v>
          </cell>
          <cell r="K25" t="str">
            <v>รายเดือน</v>
          </cell>
          <cell r="L25" t="str">
            <v>B-03000</v>
          </cell>
          <cell r="M25" t="str">
            <v>ฝ่ายพัฒนาธุรกิจ-กลุ่มธุรกิจร่วมทุน</v>
          </cell>
          <cell r="N25" t="str">
            <v>006-ธนาคารกรุงไทย</v>
          </cell>
          <cell r="O25" t="str">
            <v>ธนาคารกรุงไทย(INET)</v>
          </cell>
          <cell r="P25">
            <v>850042054</v>
          </cell>
          <cell r="Q25">
            <v>0</v>
          </cell>
          <cell r="R25">
            <v>42552</v>
          </cell>
          <cell r="S25">
            <v>42641</v>
          </cell>
          <cell r="T25">
            <v>33199</v>
          </cell>
          <cell r="U25" t="str">
            <v>ปริญญาตรี</v>
          </cell>
          <cell r="V25" t="str">
            <v>บริหารธุรกิจบัณฑิต</v>
          </cell>
        </row>
        <row r="26">
          <cell r="A26">
            <v>60014</v>
          </cell>
          <cell r="B26" t="str">
            <v>น.ส.ชนนิกานต์ ค๊าสตารี</v>
          </cell>
          <cell r="C26" t="str">
            <v>Ms. Chonnikarn Castary</v>
          </cell>
          <cell r="D26" t="str">
            <v>อินเทอร์เน็ตประเทศไทย จำกัด(มหาชน)</v>
          </cell>
          <cell r="E26" t="str">
            <v>1.1.BU001-003</v>
          </cell>
          <cell r="F26" t="str">
            <v>ฝ่ายพัฒนาธุรกิจ-ร่วมทุน</v>
          </cell>
          <cell r="G26" t="str">
            <v>เจ้าหน้าที่ประสานงาน</v>
          </cell>
          <cell r="H26" t="str">
            <v>เจ้าหน้าที่ 1</v>
          </cell>
          <cell r="I26" t="str">
            <v>พนักงาน</v>
          </cell>
          <cell r="K26" t="str">
            <v>รายเดือน</v>
          </cell>
          <cell r="L26" t="str">
            <v>B-03000</v>
          </cell>
          <cell r="M26" t="str">
            <v>ฝ่ายพัฒนาธุรกิจ-กลุ่มธุรกิจร่วมทุน</v>
          </cell>
          <cell r="N26" t="str">
            <v>006-ธนาคารกรุงไทย</v>
          </cell>
          <cell r="O26" t="str">
            <v>ธนาคารกรุงไทย(INET)</v>
          </cell>
          <cell r="P26">
            <v>5210388050</v>
          </cell>
          <cell r="Q26">
            <v>0</v>
          </cell>
          <cell r="R26">
            <v>42739</v>
          </cell>
          <cell r="S26">
            <v>42828</v>
          </cell>
          <cell r="T26">
            <v>33851</v>
          </cell>
          <cell r="U26" t="str">
            <v>ปริญญาตรี</v>
          </cell>
          <cell r="V26" t="str">
            <v>ศิลปกรรมศาสตรบัณฑิต</v>
          </cell>
        </row>
        <row r="27">
          <cell r="A27">
            <v>59268</v>
          </cell>
          <cell r="B27" t="str">
            <v>นางวราภรณ์ ปิ่นโฑละ</v>
          </cell>
          <cell r="C27" t="str">
            <v>Mrs. Varaporn Pintola</v>
          </cell>
          <cell r="D27" t="str">
            <v>อินเทอร์เน็ตประเทศไทย จำกัด(มหาชน)</v>
          </cell>
          <cell r="E27" t="str">
            <v>1.2.BU-001-022</v>
          </cell>
          <cell r="F27" t="str">
            <v>ฝ่ายพัฒนาธุรกิจ-IDC</v>
          </cell>
          <cell r="G27" t="str">
            <v>ผู้อำนวยการอาวุโส</v>
          </cell>
          <cell r="H27" t="str">
            <v>บริหาร 5</v>
          </cell>
          <cell r="I27" t="str">
            <v>ผู้อำนวยการอาวุโส</v>
          </cell>
          <cell r="K27" t="str">
            <v>รายเดือน</v>
          </cell>
          <cell r="L27" t="str">
            <v>B-31000</v>
          </cell>
          <cell r="M27" t="str">
            <v>ฝ่ายพัฒนาธุรกิจ-IDC</v>
          </cell>
          <cell r="N27" t="str">
            <v>006-ธนาคารกรุงไทย</v>
          </cell>
          <cell r="O27" t="str">
            <v>ธนาคารกรุงไทย(INET)</v>
          </cell>
          <cell r="P27">
            <v>2601007028</v>
          </cell>
          <cell r="Q27">
            <v>0</v>
          </cell>
          <cell r="R27">
            <v>42690</v>
          </cell>
          <cell r="S27">
            <v>42779</v>
          </cell>
          <cell r="T27">
            <v>22833</v>
          </cell>
          <cell r="U27" t="str">
            <v>ปริญญาโท</v>
          </cell>
          <cell r="V27" t="str">
            <v>Master Of Business Administrstion</v>
          </cell>
        </row>
        <row r="28">
          <cell r="A28">
            <v>59209</v>
          </cell>
          <cell r="B28" t="str">
            <v>น.ส.ขนิษฐา กิจสวัสดิ์</v>
          </cell>
          <cell r="C28" t="str">
            <v>Ms. Kanittha Kijsawat</v>
          </cell>
          <cell r="D28" t="str">
            <v>อินเทอร์เน็ตประเทศไทย จำกัด(มหาชน)</v>
          </cell>
          <cell r="E28" t="str">
            <v>1.2.BU-001-026</v>
          </cell>
          <cell r="F28" t="str">
            <v>ฝ่ายพัฒนาธุรกิจ-Partner</v>
          </cell>
          <cell r="G28" t="str">
            <v>ผู้ช่วยผู้อำนวยการ</v>
          </cell>
          <cell r="H28" t="str">
            <v>บริหาร 3</v>
          </cell>
          <cell r="I28" t="str">
            <v>ผู้ช่วยผู้อำนวยการ</v>
          </cell>
          <cell r="K28" t="str">
            <v>รายเดือน</v>
          </cell>
          <cell r="L28" t="str">
            <v>B-35000</v>
          </cell>
          <cell r="M28" t="str">
            <v>ฝ่ายพัฒนาธุรกิจ-Partner</v>
          </cell>
          <cell r="N28" t="str">
            <v>006-ธนาคารกรุงไทย</v>
          </cell>
          <cell r="O28" t="str">
            <v>ธนาคารกรุงไทย(INET)</v>
          </cell>
          <cell r="P28">
            <v>9847811997</v>
          </cell>
          <cell r="Q28">
            <v>0</v>
          </cell>
          <cell r="R28">
            <v>42571</v>
          </cell>
          <cell r="S28">
            <v>42660</v>
          </cell>
          <cell r="T28">
            <v>27663</v>
          </cell>
          <cell r="U28" t="str">
            <v>ปริญญาตรี</v>
          </cell>
          <cell r="V28" t="str">
            <v>วิศวกรรมศาสตร์บัณฑิต</v>
          </cell>
        </row>
        <row r="29">
          <cell r="A29">
            <v>49012</v>
          </cell>
          <cell r="B29" t="str">
            <v>น.ส.หรรษา นวาระพรรณ</v>
          </cell>
          <cell r="C29" t="str">
            <v>Ms. Hunsa Nawaraphun</v>
          </cell>
          <cell r="D29" t="str">
            <v>อินเทอร์เน็ตประเทศไทย จำกัด(มหาชน)</v>
          </cell>
          <cell r="E29" t="str">
            <v>1.2.BU001-010</v>
          </cell>
          <cell r="F29" t="str">
            <v>ฝ่ายประสานงานธุรกิจ</v>
          </cell>
          <cell r="G29" t="str">
            <v>ผู้อำนวยการ</v>
          </cell>
          <cell r="H29" t="str">
            <v>บริหาร 4</v>
          </cell>
          <cell r="I29" t="str">
            <v>ผู้อำนวยการ</v>
          </cell>
          <cell r="J29" t="str">
            <v>ไม่กำหนด</v>
          </cell>
          <cell r="K29" t="str">
            <v>รายเดือน</v>
          </cell>
          <cell r="L29" t="str">
            <v>B-19000</v>
          </cell>
          <cell r="M29" t="str">
            <v>ฝ่ายประสานงานธุรกิจ</v>
          </cell>
          <cell r="N29" t="str">
            <v>006-ธนาคารกรุงไทย</v>
          </cell>
          <cell r="O29" t="str">
            <v>ธนาคารกรุงไทย(INET)</v>
          </cell>
          <cell r="P29">
            <v>4770012322</v>
          </cell>
          <cell r="Q29">
            <v>0</v>
          </cell>
          <cell r="R29">
            <v>38930</v>
          </cell>
          <cell r="S29">
            <v>39020</v>
          </cell>
          <cell r="T29">
            <v>30318</v>
          </cell>
          <cell r="U29" t="str">
            <v>ปริญญาตรี</v>
          </cell>
          <cell r="V29" t="str">
            <v>วิศวกรรมศาสตร์บัณฑิต</v>
          </cell>
        </row>
        <row r="30">
          <cell r="A30">
            <v>52053</v>
          </cell>
          <cell r="B30" t="str">
            <v>น.ส.ปาริชาติ สงวนศักดิ์ภักดี</v>
          </cell>
          <cell r="C30" t="str">
            <v>Ms. Parichat Sanguansakpakdee</v>
          </cell>
          <cell r="D30" t="str">
            <v>อินเทอร์เน็ตประเทศไทย จำกัด(มหาชน)</v>
          </cell>
          <cell r="E30" t="str">
            <v>1.2.BU001-010</v>
          </cell>
          <cell r="F30" t="str">
            <v>ฝ่ายประสานงานธุรกิจ</v>
          </cell>
          <cell r="G30" t="str">
            <v>Business Development Executive</v>
          </cell>
          <cell r="H30" t="str">
            <v>ธุรกิจ 2</v>
          </cell>
          <cell r="I30" t="str">
            <v>พนักงาน</v>
          </cell>
          <cell r="J30" t="str">
            <v>ไม่กำหนด</v>
          </cell>
          <cell r="K30" t="str">
            <v>รายเดือน</v>
          </cell>
          <cell r="L30" t="str">
            <v>B-19000</v>
          </cell>
          <cell r="M30" t="str">
            <v>ฝ่ายประสานงานธุรกิจ</v>
          </cell>
          <cell r="N30" t="str">
            <v>006-ธนาคารกรุงไทย</v>
          </cell>
          <cell r="O30" t="str">
            <v>ธนาคารกรุงไทย(INET)</v>
          </cell>
          <cell r="P30">
            <v>8640064830</v>
          </cell>
          <cell r="Q30">
            <v>0</v>
          </cell>
          <cell r="R30">
            <v>40155</v>
          </cell>
          <cell r="S30">
            <v>40244</v>
          </cell>
          <cell r="T30">
            <v>28655</v>
          </cell>
          <cell r="U30" t="str">
            <v>ปริญญาตรี</v>
          </cell>
          <cell r="V30" t="str">
            <v>วิทยาศาสตร์บัณฑิต</v>
          </cell>
        </row>
        <row r="31">
          <cell r="A31">
            <v>54014</v>
          </cell>
          <cell r="B31" t="str">
            <v>นายภัทร์ หอสิริ</v>
          </cell>
          <cell r="C31" t="str">
            <v>Mr. pat Hosiri</v>
          </cell>
          <cell r="D31" t="str">
            <v>อินเทอร์เน็ตประเทศไทย จำกัด(มหาชน)</v>
          </cell>
          <cell r="E31" t="str">
            <v>1.2.BU001-010</v>
          </cell>
          <cell r="F31" t="str">
            <v>ฝ่ายประสานงานธุรกิจ</v>
          </cell>
          <cell r="G31" t="str">
            <v>ผู้อำนวยการ</v>
          </cell>
          <cell r="H31" t="str">
            <v>บริหาร 4</v>
          </cell>
          <cell r="I31" t="str">
            <v>ผู้อำนวยการ</v>
          </cell>
          <cell r="J31" t="str">
            <v>ไม่กำหนด</v>
          </cell>
          <cell r="K31" t="str">
            <v>รายเดือน</v>
          </cell>
          <cell r="L31" t="str">
            <v>B-19000</v>
          </cell>
          <cell r="M31" t="str">
            <v>ฝ่ายประสานงานธุรกิจ</v>
          </cell>
          <cell r="N31" t="str">
            <v>006-ธนาคารกรุงไทย</v>
          </cell>
          <cell r="O31" t="str">
            <v>ธนาคารกรุงไทย(INET)</v>
          </cell>
          <cell r="P31">
            <v>31992</v>
          </cell>
          <cell r="Q31">
            <v>0</v>
          </cell>
          <cell r="R31">
            <v>40603</v>
          </cell>
          <cell r="S31">
            <v>40692</v>
          </cell>
          <cell r="T31">
            <v>28924</v>
          </cell>
          <cell r="U31" t="str">
            <v>ปริญญาโท</v>
          </cell>
          <cell r="V31" t="str">
            <v>วิทยาศาสตร์มหาบัณฑิต</v>
          </cell>
        </row>
        <row r="32">
          <cell r="A32">
            <v>58033</v>
          </cell>
          <cell r="B32" t="str">
            <v>น.ส.ฐิติพร ยลประสาน</v>
          </cell>
          <cell r="C32" t="str">
            <v>Ms. Thitiporn Yolprasarn</v>
          </cell>
          <cell r="D32" t="str">
            <v>อินเทอร์เน็ตประเทศไทย จำกัด(มหาชน)</v>
          </cell>
          <cell r="E32" t="str">
            <v>1.2.BU001-010</v>
          </cell>
          <cell r="F32" t="str">
            <v>ฝ่ายประสานงานธุรกิจ</v>
          </cell>
          <cell r="G32" t="str">
            <v>Business Development Executive</v>
          </cell>
          <cell r="H32" t="str">
            <v>ธุรกิจ 1</v>
          </cell>
          <cell r="I32" t="str">
            <v>พนักงาน</v>
          </cell>
          <cell r="J32" t="str">
            <v>ไม่กำหนด</v>
          </cell>
          <cell r="K32" t="str">
            <v>รายเดือน</v>
          </cell>
          <cell r="L32" t="str">
            <v>B-19000</v>
          </cell>
          <cell r="M32" t="str">
            <v>ฝ่ายประสานงานธุรกิจ</v>
          </cell>
          <cell r="N32" t="str">
            <v>006-ธนาคารกรุงไทย</v>
          </cell>
          <cell r="O32" t="str">
            <v>ธนาคารกรุงไทย(INET)</v>
          </cell>
          <cell r="P32">
            <v>9831979214</v>
          </cell>
          <cell r="Q32">
            <v>0</v>
          </cell>
          <cell r="R32">
            <v>42114</v>
          </cell>
          <cell r="S32">
            <v>42204</v>
          </cell>
          <cell r="T32">
            <v>30479</v>
          </cell>
          <cell r="U32" t="str">
            <v>ปริญญาตรี</v>
          </cell>
          <cell r="V32" t="str">
            <v>บริหารธุรกิจบัณฑิต</v>
          </cell>
        </row>
        <row r="33">
          <cell r="A33">
            <v>60002</v>
          </cell>
          <cell r="B33" t="str">
            <v>น.ส.พลอยกมล คมขำ</v>
          </cell>
          <cell r="C33" t="str">
            <v>Ms. Ploykamol Komkhum</v>
          </cell>
          <cell r="D33" t="str">
            <v>อินเทอร์เน็ตประเทศไทย จำกัด(มหาชน)</v>
          </cell>
          <cell r="E33" t="str">
            <v>1.2.BU001-010</v>
          </cell>
          <cell r="F33" t="str">
            <v>ฝ่ายประสานงานธุรกิจ</v>
          </cell>
          <cell r="G33" t="str">
            <v>Business Development Executive</v>
          </cell>
          <cell r="H33" t="str">
            <v>ธุรกิจ 1</v>
          </cell>
          <cell r="I33" t="str">
            <v>พนักงาน</v>
          </cell>
          <cell r="K33" t="str">
            <v>รายเดือน</v>
          </cell>
          <cell r="L33" t="str">
            <v>B-19000</v>
          </cell>
          <cell r="M33" t="str">
            <v>ฝ่ายประสานงานธุรกิจ</v>
          </cell>
          <cell r="N33" t="str">
            <v>006-ธนาคารกรุงไทย</v>
          </cell>
          <cell r="O33" t="str">
            <v>ธนาคารกรุงไทย(INET)</v>
          </cell>
          <cell r="P33">
            <v>7680253552</v>
          </cell>
          <cell r="Q33">
            <v>0</v>
          </cell>
          <cell r="R33">
            <v>42739</v>
          </cell>
          <cell r="S33">
            <v>42828</v>
          </cell>
          <cell r="T33">
            <v>34064</v>
          </cell>
          <cell r="U33" t="str">
            <v>ปริญญาตรี</v>
          </cell>
          <cell r="V33" t="str">
            <v>วิทยาศาสตร์บัณฑิต</v>
          </cell>
        </row>
        <row r="34">
          <cell r="A34">
            <v>60020</v>
          </cell>
          <cell r="B34" t="str">
            <v>น.ส.ณัฐชา บุญเกียรติบุตร</v>
          </cell>
          <cell r="C34" t="str">
            <v>Ms. Nutcha Boonkaitibutr</v>
          </cell>
          <cell r="D34" t="str">
            <v>อินเทอร์เน็ตประเทศไทย จำกัด(มหาชน)</v>
          </cell>
          <cell r="E34" t="str">
            <v>1.2.BU001-010</v>
          </cell>
          <cell r="F34" t="str">
            <v>ฝ่ายประสานงานธุรกิจ</v>
          </cell>
          <cell r="G34" t="str">
            <v>Business Development Executive</v>
          </cell>
          <cell r="H34" t="str">
            <v>ธุรกิจ 1</v>
          </cell>
          <cell r="I34" t="str">
            <v>พนักงาน</v>
          </cell>
          <cell r="K34" t="str">
            <v>รายเดือน</v>
          </cell>
          <cell r="L34" t="str">
            <v>B-19000</v>
          </cell>
          <cell r="M34" t="str">
            <v>ฝ่ายประสานงานธุรกิจ</v>
          </cell>
          <cell r="N34" t="str">
            <v>006-ธนาคารกรุงไทย</v>
          </cell>
          <cell r="O34" t="str">
            <v>ธนาคารกรุงไทย(INET)</v>
          </cell>
          <cell r="P34">
            <v>9854926370</v>
          </cell>
          <cell r="Q34">
            <v>0</v>
          </cell>
          <cell r="R34">
            <v>42739</v>
          </cell>
          <cell r="S34">
            <v>42828</v>
          </cell>
          <cell r="T34">
            <v>33533</v>
          </cell>
          <cell r="U34" t="str">
            <v>ปริญญาตรี</v>
          </cell>
          <cell r="V34" t="str">
            <v>Unofficial Transcript</v>
          </cell>
        </row>
        <row r="35">
          <cell r="A35">
            <v>50010</v>
          </cell>
          <cell r="B35" t="str">
            <v>นายวีระชัย เมี้ยงหอม</v>
          </cell>
          <cell r="C35" t="str">
            <v>Mr. Weerachai Meanghom</v>
          </cell>
          <cell r="D35" t="str">
            <v>อินเทอร์เน็ตประเทศไทย จำกัด(มหาชน)</v>
          </cell>
          <cell r="E35" t="str">
            <v>1.2.BU001-017</v>
          </cell>
          <cell r="F35" t="str">
            <v>ฝ่ายพัฒนาธุรกิจ Security</v>
          </cell>
          <cell r="G35" t="str">
            <v>รักษาการผู้ช่วยผู้อำนวยการ</v>
          </cell>
          <cell r="H35" t="str">
            <v>บริหาร 3</v>
          </cell>
          <cell r="I35" t="str">
            <v>ผู้จัดการ</v>
          </cell>
          <cell r="J35" t="str">
            <v>ไม่กำหนด</v>
          </cell>
          <cell r="K35" t="str">
            <v>รายเดือน</v>
          </cell>
          <cell r="L35" t="str">
            <v>B-27000</v>
          </cell>
          <cell r="M35" t="str">
            <v>ฝ่ายพัฒนาธุรกิจ Security</v>
          </cell>
          <cell r="N35" t="str">
            <v>006-ธนาคารกรุงไทย</v>
          </cell>
          <cell r="O35" t="str">
            <v>ธนาคารกรุงไทย(INET)</v>
          </cell>
          <cell r="P35">
            <v>1450081290</v>
          </cell>
          <cell r="Q35">
            <v>0</v>
          </cell>
          <cell r="R35">
            <v>39265</v>
          </cell>
          <cell r="S35">
            <v>39355</v>
          </cell>
          <cell r="T35">
            <v>30602</v>
          </cell>
          <cell r="U35" t="str">
            <v>ปริญญาตรี</v>
          </cell>
          <cell r="V35" t="str">
            <v>วิศวกรรมศาสตร์บัณฑิต</v>
          </cell>
        </row>
        <row r="36">
          <cell r="A36">
            <v>56123</v>
          </cell>
          <cell r="B36" t="str">
            <v>นายอรรถกร วิริยานุภาพ</v>
          </cell>
          <cell r="C36" t="str">
            <v>Mr. Auttakorn Wiriyanuphap</v>
          </cell>
          <cell r="D36" t="str">
            <v>อินเทอร์เน็ตประเทศไทย จำกัด(มหาชน)</v>
          </cell>
          <cell r="E36" t="str">
            <v>1.2.BU001-017</v>
          </cell>
          <cell r="F36" t="str">
            <v>ฝ่ายพัฒนาธุรกิจ Security</v>
          </cell>
          <cell r="G36" t="str">
            <v>รักษาการผู้อำนวยการ</v>
          </cell>
          <cell r="H36" t="str">
            <v>บริหาร 3</v>
          </cell>
          <cell r="I36" t="str">
            <v>ผู้ช่วยผู้อำนวยการ</v>
          </cell>
          <cell r="J36" t="str">
            <v>ไม่กำหนด</v>
          </cell>
          <cell r="K36" t="str">
            <v>รายเดือน</v>
          </cell>
          <cell r="L36" t="str">
            <v>B-27000</v>
          </cell>
          <cell r="M36" t="str">
            <v>ฝ่ายพัฒนาธุรกิจ Security</v>
          </cell>
          <cell r="N36" t="str">
            <v>006-ธนาคารกรุงไทย</v>
          </cell>
          <cell r="O36" t="str">
            <v>ธนาคารกรุงไทย(INET)</v>
          </cell>
          <cell r="P36">
            <v>5970175218</v>
          </cell>
          <cell r="Q36">
            <v>0</v>
          </cell>
          <cell r="R36">
            <v>41533</v>
          </cell>
          <cell r="S36">
            <v>41623</v>
          </cell>
          <cell r="T36">
            <v>28982</v>
          </cell>
          <cell r="U36" t="str">
            <v>ไม่กำหนด</v>
          </cell>
          <cell r="V36" t="str">
            <v>ไม่กำหนด</v>
          </cell>
        </row>
        <row r="37">
          <cell r="A37">
            <v>59127</v>
          </cell>
          <cell r="B37" t="str">
            <v>น.ส.กุรุพินท์ ศิริกมล</v>
          </cell>
          <cell r="C37" t="str">
            <v>Ms. Kurupin Sirikamol</v>
          </cell>
          <cell r="D37" t="str">
            <v>อินเทอร์เน็ตประเทศไทย จำกัด(มหาชน)</v>
          </cell>
          <cell r="E37" t="str">
            <v>1.2.BU001-017</v>
          </cell>
          <cell r="F37" t="str">
            <v>ฝ่ายพัฒนาธุรกิจ Security</v>
          </cell>
          <cell r="G37" t="str">
            <v>Business Development Executive</v>
          </cell>
          <cell r="H37" t="str">
            <v>ธุรกิจ 1</v>
          </cell>
          <cell r="I37" t="str">
            <v>พนักงาน</v>
          </cell>
          <cell r="J37" t="str">
            <v>ไม่กำหนด</v>
          </cell>
          <cell r="K37" t="str">
            <v>รายเดือน</v>
          </cell>
          <cell r="L37" t="str">
            <v>B-27000</v>
          </cell>
          <cell r="M37" t="str">
            <v>ฝ่ายพัฒนาธุรกิจ Security</v>
          </cell>
          <cell r="N37" t="str">
            <v>006-ธนาคารกรุงไทย</v>
          </cell>
          <cell r="O37" t="str">
            <v>ธนาคารกรุงไทย(INET)</v>
          </cell>
          <cell r="P37">
            <v>9844417465</v>
          </cell>
          <cell r="Q37">
            <v>0</v>
          </cell>
          <cell r="R37">
            <v>42552</v>
          </cell>
          <cell r="S37">
            <v>42641</v>
          </cell>
          <cell r="T37">
            <v>34717</v>
          </cell>
          <cell r="U37" t="str">
            <v>ปริญญาตรี</v>
          </cell>
          <cell r="V37" t="str">
            <v>Unofficial Transcript</v>
          </cell>
        </row>
        <row r="38">
          <cell r="A38">
            <v>59142</v>
          </cell>
          <cell r="B38" t="str">
            <v>นายชริพันธ์ ศรีสุพัฒน์</v>
          </cell>
          <cell r="C38" t="str">
            <v>Mr. Chariphan Srisupat</v>
          </cell>
          <cell r="D38" t="str">
            <v>อินเทอร์เน็ตประเทศไทย จำกัด(มหาชน)</v>
          </cell>
          <cell r="E38" t="str">
            <v>1.2.BU001-017</v>
          </cell>
          <cell r="F38" t="str">
            <v>ฝ่ายพัฒนาธุรกิจ Security</v>
          </cell>
          <cell r="G38" t="str">
            <v>Security Engineer</v>
          </cell>
          <cell r="H38" t="str">
            <v>เทคนิค 2</v>
          </cell>
          <cell r="I38" t="str">
            <v>พนักงาน</v>
          </cell>
          <cell r="J38" t="str">
            <v>ไม่กำหนด</v>
          </cell>
          <cell r="K38" t="str">
            <v>รายเดือน</v>
          </cell>
          <cell r="L38" t="str">
            <v>B-27000</v>
          </cell>
          <cell r="M38" t="str">
            <v>ฝ่ายพัฒนาธุรกิจ Security</v>
          </cell>
          <cell r="N38" t="str">
            <v>006-ธนาคารกรุงไทย</v>
          </cell>
          <cell r="O38" t="str">
            <v>ธนาคารกรุงไทย(INET)</v>
          </cell>
          <cell r="P38">
            <v>8780293395</v>
          </cell>
          <cell r="Q38">
            <v>0</v>
          </cell>
          <cell r="R38">
            <v>42552</v>
          </cell>
          <cell r="S38">
            <v>42641</v>
          </cell>
          <cell r="T38">
            <v>33768</v>
          </cell>
          <cell r="U38" t="str">
            <v>ปริญญาตรี</v>
          </cell>
          <cell r="V38" t="str">
            <v>Unofficial Transcript</v>
          </cell>
        </row>
        <row r="39">
          <cell r="A39">
            <v>60001</v>
          </cell>
          <cell r="B39" t="str">
            <v>นายกิตติพศ เจริญสิน</v>
          </cell>
          <cell r="C39" t="str">
            <v>Mr. Kittipoj Charoensin</v>
          </cell>
          <cell r="D39" t="str">
            <v>อินเทอร์เน็ตประเทศไทย จำกัด(มหาชน)</v>
          </cell>
          <cell r="E39" t="str">
            <v>1.2.BU001-017</v>
          </cell>
          <cell r="F39" t="str">
            <v>ฝ่ายพัฒนาธุรกิจ Security</v>
          </cell>
          <cell r="G39" t="str">
            <v>Security Engineer</v>
          </cell>
          <cell r="H39" t="str">
            <v>เทคนิค 2</v>
          </cell>
          <cell r="I39" t="str">
            <v>พนักงาน</v>
          </cell>
          <cell r="K39" t="str">
            <v>รายเดือน</v>
          </cell>
          <cell r="L39" t="str">
            <v>B-27000</v>
          </cell>
          <cell r="M39" t="str">
            <v>ฝ่ายพัฒนาธุรกิจ Security</v>
          </cell>
          <cell r="N39" t="str">
            <v>006-ธนาคารกรุงไทย</v>
          </cell>
          <cell r="O39" t="str">
            <v>ธนาคารกรุงไทย(INET)</v>
          </cell>
          <cell r="P39">
            <v>4880292060</v>
          </cell>
          <cell r="Q39">
            <v>0</v>
          </cell>
          <cell r="R39">
            <v>42739</v>
          </cell>
          <cell r="S39">
            <v>42828</v>
          </cell>
          <cell r="T39">
            <v>34061</v>
          </cell>
          <cell r="U39" t="str">
            <v>ปริญญาตรี</v>
          </cell>
          <cell r="V39" t="str">
            <v>วิทยาศาสตร์บัณฑิต</v>
          </cell>
        </row>
        <row r="40">
          <cell r="A40">
            <v>41014</v>
          </cell>
          <cell r="B40" t="str">
            <v>นายสุเมธี บุนนาค</v>
          </cell>
          <cell r="C40" t="str">
            <v>Mr. Sumatee Bunnag</v>
          </cell>
          <cell r="D40" t="str">
            <v>อินเทอร์เน็ตประเทศไทย จำกัด(มหาชน)</v>
          </cell>
          <cell r="E40" t="str">
            <v>1.3.BU001-018-1</v>
          </cell>
          <cell r="F40" t="str">
            <v>ฝ่ายการตลาด-ส่งเสริมผลิตภัณฑ์</v>
          </cell>
          <cell r="G40" t="str">
            <v>รองผู้จัดการ</v>
          </cell>
          <cell r="H40" t="str">
            <v>บริหาร 1</v>
          </cell>
          <cell r="I40" t="str">
            <v>รองผู้จัดการ</v>
          </cell>
          <cell r="J40" t="str">
            <v>ไม่กำหนด</v>
          </cell>
          <cell r="K40" t="str">
            <v>รายเดือน</v>
          </cell>
          <cell r="L40" t="str">
            <v>B-18000</v>
          </cell>
          <cell r="M40" t="str">
            <v>การตลาดและส่งเสริมผลิตภัณฑ์และลูกค้าสัมพันธ์</v>
          </cell>
          <cell r="N40" t="str">
            <v>006-ธนาคารกรุงไทย</v>
          </cell>
          <cell r="O40" t="str">
            <v>ธนาคารกรุงไทย(INET)</v>
          </cell>
          <cell r="P40">
            <v>151527725</v>
          </cell>
          <cell r="Q40">
            <v>0</v>
          </cell>
          <cell r="R40">
            <v>36145</v>
          </cell>
          <cell r="S40">
            <v>36235</v>
          </cell>
          <cell r="T40">
            <v>22820</v>
          </cell>
          <cell r="U40" t="str">
            <v>ประกาศณียบัตรวิชาชีพชั้นสูง</v>
          </cell>
          <cell r="V40" t="str">
            <v>ประกาศณียบัตรวิชาชีพชั้นสูง (ปวส.)</v>
          </cell>
        </row>
        <row r="41">
          <cell r="A41">
            <v>43016</v>
          </cell>
          <cell r="B41" t="str">
            <v>นายราชา คุณสิวะ</v>
          </cell>
          <cell r="C41" t="str">
            <v>Mr. Racha Khunsiwa</v>
          </cell>
          <cell r="D41" t="str">
            <v>อินเทอร์เน็ตประเทศไทย จำกัด(มหาชน)</v>
          </cell>
          <cell r="E41" t="str">
            <v>1.3.BU001-018-1</v>
          </cell>
          <cell r="F41" t="str">
            <v>ฝ่ายการตลาด-ส่งเสริมผลิตภัณฑ์</v>
          </cell>
          <cell r="G41" t="str">
            <v>ผู้ช่วยผู้อำนวยการ</v>
          </cell>
          <cell r="H41" t="str">
            <v>บริหาร 3</v>
          </cell>
          <cell r="I41" t="str">
            <v>ผู้ช่วยผู้อำนวยการ</v>
          </cell>
          <cell r="J41" t="str">
            <v>ไม่กำหนด</v>
          </cell>
          <cell r="K41" t="str">
            <v>รายเดือน</v>
          </cell>
          <cell r="L41" t="str">
            <v>B-18000</v>
          </cell>
          <cell r="M41" t="str">
            <v>การตลาดและส่งเสริมผลิตภัณฑ์และลูกค้าสัมพันธ์</v>
          </cell>
          <cell r="N41" t="str">
            <v>006-ธนาคารกรุงไทย</v>
          </cell>
          <cell r="O41" t="str">
            <v>ธนาคารกรุงไทย(INET)</v>
          </cell>
          <cell r="P41">
            <v>151527245</v>
          </cell>
          <cell r="Q41">
            <v>0</v>
          </cell>
          <cell r="R41">
            <v>36710</v>
          </cell>
          <cell r="S41">
            <v>36800</v>
          </cell>
          <cell r="T41">
            <v>27520</v>
          </cell>
          <cell r="U41" t="str">
            <v>ปริญญาตรี</v>
          </cell>
          <cell r="V41" t="str">
            <v>บริหารธุรกิจบัณฑิต</v>
          </cell>
        </row>
        <row r="42">
          <cell r="A42">
            <v>46008</v>
          </cell>
          <cell r="B42" t="str">
            <v>นายสัณฑรัชต์ บานใจ</v>
          </cell>
          <cell r="C42" t="str">
            <v>Mr. Santarat Banjai</v>
          </cell>
          <cell r="D42" t="str">
            <v>อินเทอร์เน็ตประเทศไทย จำกัด(มหาชน)</v>
          </cell>
          <cell r="E42" t="str">
            <v>1.3.BU001-018-1</v>
          </cell>
          <cell r="F42" t="str">
            <v>ฝ่ายการตลาด-ส่งเสริมผลิตภัณฑ์</v>
          </cell>
          <cell r="G42" t="str">
            <v>รองผู้จัดการ</v>
          </cell>
          <cell r="H42" t="str">
            <v>บริหาร 1</v>
          </cell>
          <cell r="I42" t="str">
            <v>รองผู้จัดการ</v>
          </cell>
          <cell r="J42" t="str">
            <v>ไม่กำหนด</v>
          </cell>
          <cell r="K42" t="str">
            <v>รายเดือน</v>
          </cell>
          <cell r="L42" t="str">
            <v>B-18000</v>
          </cell>
          <cell r="M42" t="str">
            <v>การตลาดและส่งเสริมผลิตภัณฑ์และลูกค้าสัมพันธ์</v>
          </cell>
          <cell r="N42" t="str">
            <v>006-ธนาคารกรุงไทย</v>
          </cell>
          <cell r="O42" t="str">
            <v>ธนาคารกรุงไทย(INET)</v>
          </cell>
          <cell r="P42">
            <v>151526699</v>
          </cell>
          <cell r="Q42">
            <v>0</v>
          </cell>
          <cell r="R42">
            <v>37743</v>
          </cell>
          <cell r="S42">
            <v>37833</v>
          </cell>
          <cell r="T42">
            <v>27932</v>
          </cell>
          <cell r="U42" t="str">
            <v>ปริญญาตรี</v>
          </cell>
          <cell r="V42" t="str">
            <v>วิทยาศาสตร์บัณฑิต</v>
          </cell>
        </row>
        <row r="43">
          <cell r="A43">
            <v>59100</v>
          </cell>
          <cell r="B43" t="str">
            <v>น.ส.ณิชนา กวีนันทชัย</v>
          </cell>
          <cell r="C43" t="str">
            <v>Ms. Nichana Kaweenantachai</v>
          </cell>
          <cell r="D43" t="str">
            <v>อินเทอร์เน็ตประเทศไทย จำกัด(มหาชน)</v>
          </cell>
          <cell r="E43" t="str">
            <v>1.3.BU001-018-1</v>
          </cell>
          <cell r="F43" t="str">
            <v>ฝ่ายการตลาด-ส่งเสริมผลิตภัณฑ์</v>
          </cell>
          <cell r="G43" t="str">
            <v>เจ้าหน้าที่ประสานงาน</v>
          </cell>
          <cell r="H43" t="str">
            <v>เจ้าหน้าที่ 1</v>
          </cell>
          <cell r="I43" t="str">
            <v>พนักงาน</v>
          </cell>
          <cell r="K43" t="str">
            <v>รายเดือน</v>
          </cell>
          <cell r="L43" t="str">
            <v>B-18000</v>
          </cell>
          <cell r="M43" t="str">
            <v>การตลาดและส่งเสริมผลิตภัณฑ์และลูกค้าสัมพันธ์</v>
          </cell>
          <cell r="N43" t="str">
            <v>006-ธนาคารกรุงไทย</v>
          </cell>
          <cell r="O43" t="str">
            <v>ธนาคารกรุงไทย(INET)</v>
          </cell>
          <cell r="P43">
            <v>9848208917</v>
          </cell>
          <cell r="Q43">
            <v>0</v>
          </cell>
          <cell r="R43">
            <v>42544</v>
          </cell>
          <cell r="S43">
            <v>42663</v>
          </cell>
          <cell r="T43">
            <v>34611</v>
          </cell>
          <cell r="U43" t="str">
            <v>ปริญญาตรี</v>
          </cell>
          <cell r="V43" t="str">
            <v>Unofficial Transcript</v>
          </cell>
        </row>
        <row r="44">
          <cell r="A44">
            <v>59217</v>
          </cell>
          <cell r="B44" t="str">
            <v>น.ส.ชนัญรัชช์ สกุณา</v>
          </cell>
          <cell r="C44" t="str">
            <v>Ms. Chananrat Sakuna</v>
          </cell>
          <cell r="D44" t="str">
            <v>อินเทอร์เน็ตประเทศไทย จำกัด(มหาชน)</v>
          </cell>
          <cell r="E44" t="str">
            <v>1.3.BU001-018-1</v>
          </cell>
          <cell r="F44" t="str">
            <v>ฝ่ายการตลาด-ส่งเสริมผลิตภัณฑ์</v>
          </cell>
          <cell r="G44" t="str">
            <v>Senior Marketing Executive</v>
          </cell>
          <cell r="H44" t="str">
            <v>ธุรกิจ 2</v>
          </cell>
          <cell r="I44" t="str">
            <v>อาวุโส</v>
          </cell>
          <cell r="K44" t="str">
            <v>รายเดือน</v>
          </cell>
          <cell r="L44" t="str">
            <v>B-18000</v>
          </cell>
          <cell r="M44" t="str">
            <v>การตลาดและส่งเสริมผลิตภัณฑ์และลูกค้าสัมพันธ์</v>
          </cell>
          <cell r="N44" t="str">
            <v>006-ธนาคารกรุงไทย</v>
          </cell>
          <cell r="O44" t="str">
            <v>ธนาคารกรุงไทย(INET)</v>
          </cell>
          <cell r="P44">
            <v>8450176581</v>
          </cell>
          <cell r="Q44">
            <v>0</v>
          </cell>
          <cell r="R44">
            <v>42583</v>
          </cell>
          <cell r="S44">
            <v>42672</v>
          </cell>
          <cell r="T44">
            <v>31761</v>
          </cell>
          <cell r="U44" t="str">
            <v>ปริญญาตรี</v>
          </cell>
          <cell r="V44" t="str">
            <v>บริหารธุรกิจบัณฑิต</v>
          </cell>
        </row>
        <row r="45">
          <cell r="A45">
            <v>59283</v>
          </cell>
          <cell r="B45" t="str">
            <v>น.ส.จุไรรัตน์ ภัทรารักษ์กุล</v>
          </cell>
          <cell r="C45" t="str">
            <v>Ms. Jurairat  Pattararakkul</v>
          </cell>
          <cell r="D45" t="str">
            <v>อินเทอร์เน็ตประเทศไทย จำกัด(มหาชน)</v>
          </cell>
          <cell r="E45" t="str">
            <v>1.3.BU001-018-1</v>
          </cell>
          <cell r="F45" t="str">
            <v>ฝ่ายการตลาด-ส่งเสริมผลิตภัณฑ์</v>
          </cell>
          <cell r="G45" t="str">
            <v>Graphic Designer</v>
          </cell>
          <cell r="H45" t="str">
            <v>ธุรกิจ 1</v>
          </cell>
          <cell r="I45" t="str">
            <v>พนักงาน</v>
          </cell>
          <cell r="K45" t="str">
            <v>รายเดือน</v>
          </cell>
          <cell r="L45" t="str">
            <v>B-18000</v>
          </cell>
          <cell r="M45" t="str">
            <v>การตลาดและส่งเสริมผลิตภัณฑ์และลูกค้าสัมพันธ์</v>
          </cell>
          <cell r="N45" t="str">
            <v>006-ธนาคารกรุงไทย</v>
          </cell>
          <cell r="O45" t="str">
            <v>ธนาคารกรุงไทย(INET)</v>
          </cell>
          <cell r="P45">
            <v>9852331566</v>
          </cell>
          <cell r="Q45">
            <v>0</v>
          </cell>
          <cell r="R45">
            <v>42705</v>
          </cell>
          <cell r="S45">
            <v>42794</v>
          </cell>
          <cell r="T45">
            <v>34519</v>
          </cell>
          <cell r="U45" t="str">
            <v>ปริญญาตรี</v>
          </cell>
          <cell r="V45" t="str">
            <v>ศิลปศาสคร์บัณฑิต</v>
          </cell>
        </row>
        <row r="46">
          <cell r="A46">
            <v>54023</v>
          </cell>
          <cell r="B46" t="str">
            <v>น.ส.พัชรินทร์ แจงบำรุง</v>
          </cell>
          <cell r="C46" t="str">
            <v>Ms. Phacharin Jangbumrung</v>
          </cell>
          <cell r="D46" t="str">
            <v>อินเทอร์เน็ตประเทศไทย จำกัด(มหาชน)</v>
          </cell>
          <cell r="E46" t="str">
            <v>1.3.BU001-018-2</v>
          </cell>
          <cell r="F46" t="str">
            <v>ฝ่ายการตลาด-ลูกค้าสัมพันธ์</v>
          </cell>
          <cell r="G46" t="str">
            <v>รองผู้จัดการ</v>
          </cell>
          <cell r="H46" t="str">
            <v>บริหาร 1</v>
          </cell>
          <cell r="I46" t="str">
            <v>รองผู้จัดการ</v>
          </cell>
          <cell r="J46" t="str">
            <v>ไม่กำหนด</v>
          </cell>
          <cell r="K46" t="str">
            <v>รายเดือน</v>
          </cell>
          <cell r="L46" t="str">
            <v>B-18000</v>
          </cell>
          <cell r="M46" t="str">
            <v>การตลาดและส่งเสริมผลิตภัณฑ์และลูกค้าสัมพันธ์</v>
          </cell>
          <cell r="N46" t="str">
            <v>006-ธนาคารกรุงไทย</v>
          </cell>
          <cell r="O46" t="str">
            <v>ธนาคารกรุงไทย(INET)</v>
          </cell>
          <cell r="P46">
            <v>9550015157</v>
          </cell>
          <cell r="Q46">
            <v>0</v>
          </cell>
          <cell r="R46">
            <v>40742</v>
          </cell>
          <cell r="S46">
            <v>40832</v>
          </cell>
          <cell r="T46">
            <v>28726</v>
          </cell>
          <cell r="U46" t="str">
            <v>ปริญญาตรี</v>
          </cell>
          <cell r="V46" t="str">
            <v>บริหารธุรกิจบัณฑิต</v>
          </cell>
        </row>
        <row r="47">
          <cell r="A47">
            <v>58039</v>
          </cell>
          <cell r="B47" t="str">
            <v>น.ส.ชนิดาภา เดชาจิรกวิน</v>
          </cell>
          <cell r="C47" t="str">
            <v>Ms. Chanidapa Daechachirakawin</v>
          </cell>
          <cell r="D47" t="str">
            <v>อินเทอร์เน็ตประเทศไทย จำกัด(มหาชน)</v>
          </cell>
          <cell r="E47" t="str">
            <v>1.3.BU001-018-2</v>
          </cell>
          <cell r="F47" t="str">
            <v>ฝ่ายการตลาด-ลูกค้าสัมพันธ์</v>
          </cell>
          <cell r="G47" t="str">
            <v xml:space="preserve">Senior Customer Experience Management </v>
          </cell>
          <cell r="H47" t="str">
            <v>ธุรกิจ 2</v>
          </cell>
          <cell r="I47" t="str">
            <v>อาวุโส</v>
          </cell>
          <cell r="J47" t="str">
            <v>ไม่กำหนด</v>
          </cell>
          <cell r="K47" t="str">
            <v>รายเดือน</v>
          </cell>
          <cell r="L47" t="str">
            <v>B-18000</v>
          </cell>
          <cell r="M47" t="str">
            <v>การตลาดและส่งเสริมผลิตภัณฑ์และลูกค้าสัมพันธ์</v>
          </cell>
          <cell r="N47" t="str">
            <v>006-ธนาคารกรุงไทย</v>
          </cell>
          <cell r="O47" t="str">
            <v>ธนาคารกรุงไทย(INET)</v>
          </cell>
          <cell r="P47">
            <v>820445223</v>
          </cell>
          <cell r="Q47">
            <v>0</v>
          </cell>
          <cell r="R47">
            <v>42142</v>
          </cell>
          <cell r="S47">
            <v>42232</v>
          </cell>
          <cell r="T47">
            <v>33768</v>
          </cell>
          <cell r="U47" t="str">
            <v>ปริญญาตรี</v>
          </cell>
          <cell r="V47" t="str">
            <v>วิทยาศาสตร์บัณฑิต</v>
          </cell>
        </row>
        <row r="48">
          <cell r="A48">
            <v>58109</v>
          </cell>
          <cell r="B48" t="str">
            <v>น.ส.พีรภรณ์ โกมลวิลาศ</v>
          </cell>
          <cell r="C48" t="str">
            <v>Ms. Peeraporn Komonvilas</v>
          </cell>
          <cell r="D48" t="str">
            <v>อินเทอร์เน็ตประเทศไทย จำกัด(มหาชน)</v>
          </cell>
          <cell r="E48" t="str">
            <v>1.3.BU001-018-2</v>
          </cell>
          <cell r="F48" t="str">
            <v>ฝ่ายการตลาด-ลูกค้าสัมพันธ์</v>
          </cell>
          <cell r="G48" t="str">
            <v>เจ้าหน้าที่ด้านการตลาดอาวุโส</v>
          </cell>
          <cell r="H48" t="str">
            <v>เจ้าหน้าที่ 2</v>
          </cell>
          <cell r="I48" t="str">
            <v>อาวุโส</v>
          </cell>
          <cell r="J48" t="str">
            <v>ไม่กำหนด</v>
          </cell>
          <cell r="K48" t="str">
            <v>รายเดือน</v>
          </cell>
          <cell r="L48" t="str">
            <v>B-18000</v>
          </cell>
          <cell r="M48" t="str">
            <v>การตลาดและส่งเสริมผลิตภัณฑ์และลูกค้าสัมพันธ์</v>
          </cell>
          <cell r="N48" t="str">
            <v>006-ธนาคารกรุงไทย</v>
          </cell>
          <cell r="O48" t="str">
            <v>ธนาคารกรุงไทย(INET)</v>
          </cell>
          <cell r="P48">
            <v>9836139281</v>
          </cell>
          <cell r="Q48">
            <v>0</v>
          </cell>
          <cell r="R48">
            <v>42226</v>
          </cell>
          <cell r="S48">
            <v>42316</v>
          </cell>
          <cell r="T48">
            <v>33961</v>
          </cell>
          <cell r="U48" t="str">
            <v>ปริญญาตรี</v>
          </cell>
          <cell r="V48" t="str">
            <v>เศรษฐศาสตร์บัณฑิต</v>
          </cell>
        </row>
        <row r="49">
          <cell r="A49">
            <v>58121</v>
          </cell>
          <cell r="B49" t="str">
            <v>น.ส.สุปรียา วรเวชวัฒนา</v>
          </cell>
          <cell r="C49" t="str">
            <v>Ms. Supreeya Worawetwattana</v>
          </cell>
          <cell r="D49" t="str">
            <v>อินเทอร์เน็ตประเทศไทย จำกัด(มหาชน)</v>
          </cell>
          <cell r="E49" t="str">
            <v>1.3.BU001-018-2</v>
          </cell>
          <cell r="F49" t="str">
            <v>ฝ่ายการตลาด-ลูกค้าสัมพันธ์</v>
          </cell>
          <cell r="G49" t="str">
            <v>Customer Experience Management</v>
          </cell>
          <cell r="H49" t="str">
            <v>ธุรกิจ 1</v>
          </cell>
          <cell r="I49" t="str">
            <v>พนักงาน</v>
          </cell>
          <cell r="J49" t="str">
            <v>ไม่กำหนด</v>
          </cell>
          <cell r="K49" t="str">
            <v>รายเดือน</v>
          </cell>
          <cell r="L49" t="str">
            <v>B-18000</v>
          </cell>
          <cell r="M49" t="str">
            <v>การตลาดและส่งเสริมผลิตภัณฑ์และลูกค้าสัมพันธ์</v>
          </cell>
          <cell r="N49" t="str">
            <v>006-ธนาคารกรุงไทย</v>
          </cell>
          <cell r="O49" t="str">
            <v>ธนาคารกรุงไทย(INET)</v>
          </cell>
          <cell r="P49">
            <v>6930097683</v>
          </cell>
          <cell r="Q49">
            <v>0</v>
          </cell>
          <cell r="R49">
            <v>42220</v>
          </cell>
          <cell r="S49">
            <v>42310</v>
          </cell>
          <cell r="T49">
            <v>34177</v>
          </cell>
          <cell r="U49" t="str">
            <v>ปริญญาตรี</v>
          </cell>
          <cell r="V49" t="str">
            <v>วิทยาศาสตร์บัณฑิต</v>
          </cell>
        </row>
        <row r="50">
          <cell r="A50">
            <v>59001</v>
          </cell>
          <cell r="B50" t="str">
            <v>น.ส.พูนสุข พัฒนะปราน</v>
          </cell>
          <cell r="C50" t="str">
            <v>Ms. Phoonsuk Phattanapan</v>
          </cell>
          <cell r="D50" t="str">
            <v>อินเทอร์เน็ตประเทศไทย จำกัด(มหาชน)</v>
          </cell>
          <cell r="E50" t="str">
            <v>1.3.BU001-018-2</v>
          </cell>
          <cell r="F50" t="str">
            <v>ฝ่ายการตลาด-ลูกค้าสัมพันธ์</v>
          </cell>
          <cell r="G50" t="str">
            <v>ผู้ช่วยผู้อำนวยการ</v>
          </cell>
          <cell r="H50" t="str">
            <v>บริหาร 3</v>
          </cell>
          <cell r="I50" t="str">
            <v>ผู้ช่วยผู้อำนวยการ</v>
          </cell>
          <cell r="J50" t="str">
            <v>ไม่กำหนด</v>
          </cell>
          <cell r="K50" t="str">
            <v>รายเดือน</v>
          </cell>
          <cell r="L50" t="str">
            <v>B-18000</v>
          </cell>
          <cell r="M50" t="str">
            <v>การตลาดและส่งเสริมผลิตภัณฑ์และลูกค้าสัมพันธ์</v>
          </cell>
          <cell r="N50" t="str">
            <v>006-ธนาคารกรุงไทย</v>
          </cell>
          <cell r="O50" t="str">
            <v>ธนาคารกรุงไทย(INET)</v>
          </cell>
          <cell r="P50">
            <v>9840573985</v>
          </cell>
          <cell r="Q50">
            <v>0</v>
          </cell>
          <cell r="R50">
            <v>42373</v>
          </cell>
          <cell r="S50">
            <v>42462</v>
          </cell>
          <cell r="T50">
            <v>29001</v>
          </cell>
          <cell r="U50" t="str">
            <v>ปริญญาโท</v>
          </cell>
          <cell r="V50" t="str">
            <v>บริหารธุรกิจมหาบัณฑิต</v>
          </cell>
        </row>
        <row r="51">
          <cell r="A51">
            <v>59073</v>
          </cell>
          <cell r="B51" t="str">
            <v>น.ส.ทิพากร แสงประทุม</v>
          </cell>
          <cell r="C51" t="str">
            <v>Ms. Thipakorn Sangpatum</v>
          </cell>
          <cell r="D51" t="str">
            <v>อินเทอร์เน็ตประเทศไทย จำกัด(มหาชน)</v>
          </cell>
          <cell r="E51" t="str">
            <v>1.3.BU001-018-2</v>
          </cell>
          <cell r="F51" t="str">
            <v>ฝ่ายการตลาด-ลูกค้าสัมพันธ์</v>
          </cell>
          <cell r="G51" t="str">
            <v xml:space="preserve">Senior Customer Experience Management </v>
          </cell>
          <cell r="H51" t="str">
            <v>ธุรกิจ 2</v>
          </cell>
          <cell r="I51" t="str">
            <v>พนักงาน</v>
          </cell>
          <cell r="J51" t="str">
            <v>ไม่กำหนด</v>
          </cell>
          <cell r="K51" t="str">
            <v>รายเดือน</v>
          </cell>
          <cell r="L51" t="str">
            <v>B-18000</v>
          </cell>
          <cell r="M51" t="str">
            <v>การตลาดและส่งเสริมผลิตภัณฑ์และลูกค้าสัมพันธ์</v>
          </cell>
          <cell r="N51" t="str">
            <v>006-ธนาคารกรุงไทย</v>
          </cell>
          <cell r="O51" t="str">
            <v>ธนาคารกรุงไทย(INET)</v>
          </cell>
          <cell r="P51">
            <v>9843791657</v>
          </cell>
          <cell r="Q51">
            <v>0</v>
          </cell>
          <cell r="R51">
            <v>42478</v>
          </cell>
          <cell r="S51">
            <v>42567</v>
          </cell>
          <cell r="T51">
            <v>30171</v>
          </cell>
          <cell r="U51" t="str">
            <v>ปริญญาโท</v>
          </cell>
          <cell r="V51" t="str">
            <v>บริหารธุรกิจมหาบัณฑิต</v>
          </cell>
        </row>
        <row r="52">
          <cell r="A52">
            <v>59087</v>
          </cell>
          <cell r="B52" t="str">
            <v>น.ส.วรฤทัย คงเปี่ยม</v>
          </cell>
          <cell r="C52" t="str">
            <v>Ms. Woraruethai Kongpiam</v>
          </cell>
          <cell r="D52" t="str">
            <v>อินเทอร์เน็ตประเทศไทย จำกัด(มหาชน)</v>
          </cell>
          <cell r="E52" t="str">
            <v>1.3.BU001-018-2</v>
          </cell>
          <cell r="F52" t="str">
            <v>ฝ่ายการตลาด-ลูกค้าสัมพันธ์</v>
          </cell>
          <cell r="G52" t="str">
            <v xml:space="preserve">Senior Customer Experience Management </v>
          </cell>
          <cell r="H52" t="str">
            <v>ธุรกิจ 2</v>
          </cell>
          <cell r="I52" t="str">
            <v>อาวุโส</v>
          </cell>
          <cell r="K52" t="str">
            <v>รายเดือน</v>
          </cell>
          <cell r="L52" t="str">
            <v>B-18000</v>
          </cell>
          <cell r="M52" t="str">
            <v>การตลาดและส่งเสริมผลิตภัณฑ์และลูกค้าสัมพันธ์</v>
          </cell>
          <cell r="N52" t="str">
            <v>006-ธนาคารกรุงไทย</v>
          </cell>
          <cell r="O52" t="str">
            <v>ธนาคารกรุงไทย(INET)</v>
          </cell>
          <cell r="P52">
            <v>310629713</v>
          </cell>
          <cell r="Q52">
            <v>0</v>
          </cell>
          <cell r="R52">
            <v>42522</v>
          </cell>
          <cell r="S52">
            <v>42611</v>
          </cell>
          <cell r="T52">
            <v>32993</v>
          </cell>
          <cell r="U52" t="str">
            <v>ปริญญาตรี</v>
          </cell>
          <cell r="V52" t="str">
            <v>นิเทศศาสตร์บัณฑิต</v>
          </cell>
        </row>
        <row r="53">
          <cell r="A53">
            <v>59107</v>
          </cell>
          <cell r="B53" t="str">
            <v>น.ส.ทิพวรรณ วิโรจน์เมธากุล</v>
          </cell>
          <cell r="C53" t="str">
            <v>Ms. Tippawan Virojmetagul</v>
          </cell>
          <cell r="D53" t="str">
            <v>อินเทอร์เน็ตประเทศไทย จำกัด(มหาชน)</v>
          </cell>
          <cell r="E53" t="str">
            <v>1.3.BU001-018-2</v>
          </cell>
          <cell r="F53" t="str">
            <v>ฝ่ายการตลาด-ลูกค้าสัมพันธ์</v>
          </cell>
          <cell r="G53" t="str">
            <v>เจ้าหน้าที่ด้านการตลาด</v>
          </cell>
          <cell r="H53" t="str">
            <v>ธุรกิจ 1</v>
          </cell>
          <cell r="I53" t="str">
            <v>พนักงาน</v>
          </cell>
          <cell r="J53" t="str">
            <v>ไม่กำหนด</v>
          </cell>
          <cell r="K53" t="str">
            <v>รายเดือน</v>
          </cell>
          <cell r="L53" t="str">
            <v>B-18000</v>
          </cell>
          <cell r="M53" t="str">
            <v>การตลาดและส่งเสริมผลิตภัณฑ์และลูกค้าสัมพันธ์</v>
          </cell>
          <cell r="N53" t="str">
            <v>006-ธนาคารกรุงไทย</v>
          </cell>
          <cell r="O53" t="str">
            <v>ธนาคารกรุงไทย(INET)</v>
          </cell>
          <cell r="P53">
            <v>9846097379</v>
          </cell>
          <cell r="Q53">
            <v>0</v>
          </cell>
          <cell r="R53">
            <v>42552</v>
          </cell>
          <cell r="S53">
            <v>42641</v>
          </cell>
          <cell r="T53">
            <v>34465</v>
          </cell>
          <cell r="U53" t="str">
            <v>ปริญญาตรี</v>
          </cell>
          <cell r="V53" t="str">
            <v>วิทยาศาสตร์บัณฑิต</v>
          </cell>
        </row>
        <row r="54">
          <cell r="A54">
            <v>59296</v>
          </cell>
          <cell r="B54" t="str">
            <v>นายชนัต ต่อเติมกิจชัย</v>
          </cell>
          <cell r="C54" t="str">
            <v>Mr. Chanut Tortermkitchai</v>
          </cell>
          <cell r="D54" t="str">
            <v>อินเทอร์เน็ตประเทศไทย จำกัด(มหาชน)</v>
          </cell>
          <cell r="E54" t="str">
            <v>1.3.BU001-018-2</v>
          </cell>
          <cell r="F54" t="str">
            <v>ฝ่ายการตลาด-ลูกค้าสัมพันธ์</v>
          </cell>
          <cell r="G54" t="str">
            <v>Customer Experience Management</v>
          </cell>
          <cell r="H54" t="str">
            <v>ธุรกิจ 1</v>
          </cell>
          <cell r="I54" t="str">
            <v>พนักงาน</v>
          </cell>
          <cell r="K54" t="str">
            <v>รายเดือน</v>
          </cell>
          <cell r="L54" t="str">
            <v>B-18000</v>
          </cell>
          <cell r="M54" t="str">
            <v>การตลาดและส่งเสริมผลิตภัณฑ์และลูกค้าสัมพันธ์</v>
          </cell>
          <cell r="N54" t="str">
            <v>006-ธนาคารกรุงไทย</v>
          </cell>
          <cell r="O54" t="str">
            <v>ธนาคารกรุงไทย(INET)</v>
          </cell>
          <cell r="P54">
            <v>8690231137</v>
          </cell>
          <cell r="Q54">
            <v>0</v>
          </cell>
          <cell r="R54">
            <v>42720</v>
          </cell>
          <cell r="S54">
            <v>42809</v>
          </cell>
          <cell r="T54">
            <v>34484</v>
          </cell>
          <cell r="U54" t="str">
            <v>ไม่กำหนด</v>
          </cell>
          <cell r="V54" t="str">
            <v>ไม่กำหนด</v>
          </cell>
        </row>
        <row r="55">
          <cell r="A55">
            <v>59287</v>
          </cell>
          <cell r="B55" t="str">
            <v>น.ส.หทัยรัตน์ รวยรัตนาภรณ์</v>
          </cell>
          <cell r="C55" t="str">
            <v>Ms. Hatairat Ruayrattanaporn</v>
          </cell>
          <cell r="D55" t="str">
            <v>อินเทอร์เน็ตประเทศไทย จำกัด(มหาชน)</v>
          </cell>
          <cell r="E55" t="str">
            <v>1.4.BU-001-025</v>
          </cell>
          <cell r="F55" t="str">
            <v>ฝ่ายพัฒนาธุรกิจ-Oracle Cloud</v>
          </cell>
          <cell r="G55" t="str">
            <v>ผู้ช่วยผู้อำนวยการ</v>
          </cell>
          <cell r="H55" t="str">
            <v>บริหาร 3</v>
          </cell>
          <cell r="I55" t="str">
            <v>ผู้ช่วยผู้อำนวยการ</v>
          </cell>
          <cell r="K55" t="str">
            <v>รายเดือน</v>
          </cell>
          <cell r="L55" t="str">
            <v>B-34000</v>
          </cell>
          <cell r="M55" t="str">
            <v>ฝ่ายพัฒนาธุรกิจ-Oracle Cloud</v>
          </cell>
          <cell r="N55" t="str">
            <v>006-ธนาคารกรุงไทย</v>
          </cell>
          <cell r="O55" t="str">
            <v>ธนาคารกรุงไทย(INET)</v>
          </cell>
          <cell r="P55">
            <v>4880659959</v>
          </cell>
          <cell r="Q55">
            <v>0</v>
          </cell>
          <cell r="R55">
            <v>42710</v>
          </cell>
          <cell r="S55">
            <v>42799</v>
          </cell>
          <cell r="T55">
            <v>28382</v>
          </cell>
          <cell r="U55" t="str">
            <v>ปริญญาโท</v>
          </cell>
          <cell r="V55" t="str">
            <v>การจัดการมหาบัณฑิต</v>
          </cell>
        </row>
        <row r="56">
          <cell r="A56">
            <v>60032</v>
          </cell>
          <cell r="B56" t="str">
            <v>นายฐปณพัฒน์ กิติเวชโภคาวัฒน์</v>
          </cell>
          <cell r="C56" t="str">
            <v>Mr. Tapanapat Kitivasprakravas</v>
          </cell>
          <cell r="D56" t="str">
            <v>อินเทอร์เน็ตประเทศไทย จำกัด(มหาชน)</v>
          </cell>
          <cell r="E56" t="str">
            <v>1.4.BU-001-027</v>
          </cell>
          <cell r="F56" t="str">
            <v>ฝ่ายพัฒนาธุรกิจ Managed Services</v>
          </cell>
          <cell r="G56" t="str">
            <v>ผู้ช่วยผู้อำนวยการ</v>
          </cell>
          <cell r="H56" t="str">
            <v>บริหาร 3</v>
          </cell>
          <cell r="I56" t="str">
            <v>ผู้ช่วยผู้อำนวยการ</v>
          </cell>
          <cell r="K56" t="str">
            <v>รายเดือน</v>
          </cell>
          <cell r="L56" t="str">
            <v>B-36000</v>
          </cell>
          <cell r="M56" t="str">
            <v>พัฒนาธุรกิจ Managed Services</v>
          </cell>
          <cell r="N56" t="str">
            <v>006-ธนาคารกรุงไทย</v>
          </cell>
          <cell r="O56" t="str">
            <v>ธนาคารกรุงไทย(INET)</v>
          </cell>
          <cell r="P56">
            <v>9855497759</v>
          </cell>
          <cell r="Q56">
            <v>0</v>
          </cell>
          <cell r="R56">
            <v>42767</v>
          </cell>
          <cell r="S56">
            <v>42856</v>
          </cell>
          <cell r="T56">
            <v>29757</v>
          </cell>
          <cell r="U56" t="str">
            <v>ปริญญาตรี</v>
          </cell>
          <cell r="V56" t="str">
            <v>วิทยาศาสตร์บัณฑิต</v>
          </cell>
        </row>
        <row r="57">
          <cell r="A57">
            <v>58163</v>
          </cell>
          <cell r="B57" t="str">
            <v>นางชนัญ ชยุตะมาพงศ์</v>
          </cell>
          <cell r="C57" t="str">
            <v>Mrs. Chanun Chayutamapong</v>
          </cell>
          <cell r="D57" t="str">
            <v>อินเทอร์เน็ตประเทศไทย จำกัด(มหาชน)</v>
          </cell>
          <cell r="E57" t="str">
            <v>1.4.BU-001-028</v>
          </cell>
          <cell r="F57" t="str">
            <v>ฝ่ายพัฒนาธุรกิจ - Nutanix</v>
          </cell>
          <cell r="G57" t="str">
            <v>ผู้ช่วยผู้อำนวยการ</v>
          </cell>
          <cell r="H57" t="str">
            <v>บริหาร 3</v>
          </cell>
          <cell r="I57" t="str">
            <v>ผู้ช่วยผู้อำนวยการ</v>
          </cell>
          <cell r="J57" t="str">
            <v>ไม่กำหนด</v>
          </cell>
          <cell r="K57" t="str">
            <v>รายเดือน</v>
          </cell>
          <cell r="L57" t="str">
            <v>B-37000</v>
          </cell>
          <cell r="M57" t="str">
            <v>พัฒนาธุรกิจ - Nutanix</v>
          </cell>
          <cell r="N57" t="str">
            <v>006-ธนาคารกรุงไทย</v>
          </cell>
          <cell r="O57" t="str">
            <v>ธนาคารกรุงไทย(INET)</v>
          </cell>
          <cell r="P57">
            <v>9840419684</v>
          </cell>
          <cell r="Q57">
            <v>0</v>
          </cell>
          <cell r="R57">
            <v>42339</v>
          </cell>
          <cell r="S57">
            <v>42429</v>
          </cell>
          <cell r="T57">
            <v>29532</v>
          </cell>
          <cell r="U57" t="str">
            <v>ปริญญาโท</v>
          </cell>
          <cell r="V57" t="str">
            <v>บริหารธุรกิจมหาบัณฑิต</v>
          </cell>
        </row>
        <row r="58">
          <cell r="A58">
            <v>53042</v>
          </cell>
          <cell r="B58" t="str">
            <v>นายทวีชัย โชคธนาเกียรติคุณ</v>
          </cell>
          <cell r="C58" t="str">
            <v>Mr. Taweechai Choktanakiettikun</v>
          </cell>
          <cell r="D58" t="str">
            <v>อินเทอร์เน็ตประเทศไทย จำกัด(มหาชน)</v>
          </cell>
          <cell r="E58" t="str">
            <v>1.4.BU001-013</v>
          </cell>
          <cell r="F58" t="str">
            <v>ฝ่ายพัฒนาธุรกิจ-Microsoft Cloud Development</v>
          </cell>
          <cell r="G58" t="str">
            <v>Business Solution Manager</v>
          </cell>
          <cell r="H58" t="str">
            <v>บริหาร 2</v>
          </cell>
          <cell r="I58" t="str">
            <v>ผู้จัดการ</v>
          </cell>
          <cell r="J58" t="str">
            <v>ไม่กำหนด</v>
          </cell>
          <cell r="K58" t="str">
            <v>รายเดือน</v>
          </cell>
          <cell r="L58" t="str">
            <v>B-21000</v>
          </cell>
          <cell r="M58" t="str">
            <v>ฝ่ายพัฒนาธุรกิจ-Microsoft Cloud Development</v>
          </cell>
          <cell r="N58" t="str">
            <v>006-ธนาคารกรุงไทย</v>
          </cell>
          <cell r="O58" t="str">
            <v>ธนาคารกรุงไทย(INET)</v>
          </cell>
          <cell r="P58">
            <v>90144120</v>
          </cell>
          <cell r="Q58">
            <v>0</v>
          </cell>
          <cell r="R58">
            <v>40422</v>
          </cell>
          <cell r="S58">
            <v>40512</v>
          </cell>
          <cell r="T58">
            <v>31811</v>
          </cell>
          <cell r="U58" t="str">
            <v>ปริญญาตรี</v>
          </cell>
          <cell r="V58" t="str">
            <v>วิศวกรรมศาสตร์บัณฑิต</v>
          </cell>
        </row>
        <row r="59">
          <cell r="A59">
            <v>58068</v>
          </cell>
          <cell r="B59" t="str">
            <v>น.ส.ธมลพรรณ ปัญญาดี</v>
          </cell>
          <cell r="C59" t="str">
            <v>Ms. Thamonpan Panyadee</v>
          </cell>
          <cell r="D59" t="str">
            <v>อินเทอร์เน็ตประเทศไทย จำกัด(มหาชน)</v>
          </cell>
          <cell r="E59" t="str">
            <v>1.4.BU001-013</v>
          </cell>
          <cell r="F59" t="str">
            <v>ฝ่ายพัฒนาธุรกิจ-Microsoft Cloud Development</v>
          </cell>
          <cell r="G59" t="str">
            <v>Business Development Executive</v>
          </cell>
          <cell r="H59" t="str">
            <v>ธุรกิจ 1</v>
          </cell>
          <cell r="I59" t="str">
            <v>พนักงาน</v>
          </cell>
          <cell r="J59" t="str">
            <v>ไม่กำหนด</v>
          </cell>
          <cell r="K59" t="str">
            <v>รายเดือน</v>
          </cell>
          <cell r="L59" t="str">
            <v>B-21000</v>
          </cell>
          <cell r="M59" t="str">
            <v>ฝ่ายพัฒนาธุรกิจ-Microsoft Cloud Development</v>
          </cell>
          <cell r="N59" t="str">
            <v>006-ธนาคารกรุงไทย</v>
          </cell>
          <cell r="O59" t="str">
            <v>ธนาคารกรุงไทย(INET)</v>
          </cell>
          <cell r="P59">
            <v>9834896328</v>
          </cell>
          <cell r="Q59">
            <v>0</v>
          </cell>
          <cell r="R59">
            <v>42186</v>
          </cell>
          <cell r="S59">
            <v>42275</v>
          </cell>
          <cell r="T59">
            <v>33924</v>
          </cell>
          <cell r="U59" t="str">
            <v>ปริญญาตรี</v>
          </cell>
          <cell r="V59" t="str">
            <v>Unofficial Transcript</v>
          </cell>
        </row>
        <row r="60">
          <cell r="A60">
            <v>58123</v>
          </cell>
          <cell r="B60" t="str">
            <v>นายอรรถพงษ์ หาบสา</v>
          </cell>
          <cell r="C60" t="str">
            <v>Mr. Attaphong Habsa</v>
          </cell>
          <cell r="D60" t="str">
            <v>อินเทอร์เน็ตประเทศไทย จำกัด(มหาชน)</v>
          </cell>
          <cell r="E60" t="str">
            <v>1.4.BU001-013</v>
          </cell>
          <cell r="F60" t="str">
            <v>ฝ่ายพัฒนาธุรกิจ-Microsoft Cloud Development</v>
          </cell>
          <cell r="G60" t="str">
            <v>ผู้อำนวยการอาวุโส</v>
          </cell>
          <cell r="H60" t="str">
            <v>บริหาร 5</v>
          </cell>
          <cell r="I60" t="str">
            <v>ผู้อำนวยการอาวุโส</v>
          </cell>
          <cell r="J60" t="str">
            <v>ไม่กำหนด</v>
          </cell>
          <cell r="K60" t="str">
            <v>รายเดือน</v>
          </cell>
          <cell r="L60" t="str">
            <v>B-21000</v>
          </cell>
          <cell r="M60" t="str">
            <v>ฝ่ายพัฒนาธุรกิจ-Microsoft Cloud Development</v>
          </cell>
          <cell r="N60" t="str">
            <v>006-ธนาคารกรุงไทย</v>
          </cell>
          <cell r="O60" t="str">
            <v>ธนาคารกรุงไทย(INET)</v>
          </cell>
          <cell r="P60">
            <v>1980303207</v>
          </cell>
          <cell r="Q60">
            <v>0</v>
          </cell>
          <cell r="R60">
            <v>42248</v>
          </cell>
          <cell r="S60">
            <v>42337</v>
          </cell>
          <cell r="T60">
            <v>26280</v>
          </cell>
          <cell r="U60" t="str">
            <v>ปริญญาโท</v>
          </cell>
          <cell r="V60" t="str">
            <v>Master Of Business Administrstion</v>
          </cell>
        </row>
        <row r="61">
          <cell r="A61">
            <v>59014</v>
          </cell>
          <cell r="B61" t="str">
            <v>น.ส.หทัยพร นวาระพรรณ</v>
          </cell>
          <cell r="C61" t="str">
            <v>Ms. Hathaiporn Nawaraphan</v>
          </cell>
          <cell r="D61" t="str">
            <v>อินเทอร์เน็ตประเทศไทย จำกัด(มหาชน)</v>
          </cell>
          <cell r="E61" t="str">
            <v>1.4.BU001-013</v>
          </cell>
          <cell r="F61" t="str">
            <v>ฝ่ายพัฒนาธุรกิจ-Microsoft Cloud Development</v>
          </cell>
          <cell r="G61" t="str">
            <v>Business Development Executive</v>
          </cell>
          <cell r="H61" t="str">
            <v>ธุรกิจ 1</v>
          </cell>
          <cell r="I61" t="str">
            <v>พนักงาน</v>
          </cell>
          <cell r="J61" t="str">
            <v>ไม่กำหนด</v>
          </cell>
          <cell r="K61" t="str">
            <v>รายเดือน</v>
          </cell>
          <cell r="L61" t="str">
            <v>B-21000</v>
          </cell>
          <cell r="M61" t="str">
            <v>ฝ่ายพัฒนาธุรกิจ-Microsoft Cloud Development</v>
          </cell>
          <cell r="N61" t="str">
            <v>006-ธนาคารกรุงไทย</v>
          </cell>
          <cell r="O61" t="str">
            <v>ธนาคารกรุงไทย(INET)</v>
          </cell>
          <cell r="P61">
            <v>4930441765</v>
          </cell>
          <cell r="Q61">
            <v>0</v>
          </cell>
          <cell r="R61">
            <v>42373</v>
          </cell>
          <cell r="S61">
            <v>42463</v>
          </cell>
          <cell r="T61">
            <v>32474</v>
          </cell>
          <cell r="U61" t="str">
            <v>ปริญญาตรี</v>
          </cell>
          <cell r="V61" t="str">
            <v>ศิลปกรรมศาสตรบัณฑิต</v>
          </cell>
        </row>
        <row r="62">
          <cell r="A62">
            <v>59230</v>
          </cell>
          <cell r="B62" t="str">
            <v>น.ส.ปนัดดา เจนปรีดากุล</v>
          </cell>
          <cell r="C62" t="str">
            <v>Ms. Panatda Janepreedakul</v>
          </cell>
          <cell r="D62" t="str">
            <v>อินเทอร์เน็ตประเทศไทย จำกัด(มหาชน)</v>
          </cell>
          <cell r="E62" t="str">
            <v>1.4.BU001-013</v>
          </cell>
          <cell r="F62" t="str">
            <v>ฝ่ายพัฒนาธุรกิจ-Microsoft Cloud Development</v>
          </cell>
          <cell r="G62" t="str">
            <v>Senior Pre-Sales Engineer</v>
          </cell>
          <cell r="H62" t="str">
            <v>เทคนิค 3</v>
          </cell>
          <cell r="I62" t="str">
            <v>อาวุโส</v>
          </cell>
          <cell r="K62" t="str">
            <v>รายเดือน</v>
          </cell>
          <cell r="L62" t="str">
            <v>B-21000</v>
          </cell>
          <cell r="M62" t="str">
            <v>ฝ่ายพัฒนาธุรกิจ-Microsoft Cloud Development</v>
          </cell>
          <cell r="N62" t="str">
            <v>006-ธนาคารกรุงไทย</v>
          </cell>
          <cell r="O62" t="str">
            <v>ธนาคารกรุงไทย(INET)</v>
          </cell>
          <cell r="P62">
            <v>5970259551</v>
          </cell>
          <cell r="Q62">
            <v>0</v>
          </cell>
          <cell r="R62">
            <v>42614</v>
          </cell>
          <cell r="S62">
            <v>42703</v>
          </cell>
          <cell r="T62">
            <v>32682</v>
          </cell>
          <cell r="U62" t="str">
            <v>ปริญญาตรี</v>
          </cell>
          <cell r="V62" t="str">
            <v>วิศวกรรมศาสตร์บัณฑิต</v>
          </cell>
        </row>
        <row r="63">
          <cell r="A63">
            <v>59286</v>
          </cell>
          <cell r="B63" t="str">
            <v>น.ส.ปภาพรรณ จิรพิทยาสกุล</v>
          </cell>
          <cell r="C63" t="str">
            <v>Ms. Paparphan Jiraphitayasakul</v>
          </cell>
          <cell r="D63" t="str">
            <v>อินเทอร์เน็ตประเทศไทย จำกัด(มหาชน)</v>
          </cell>
          <cell r="E63" t="str">
            <v>1.4.BU001-013</v>
          </cell>
          <cell r="F63" t="str">
            <v>ฝ่ายพัฒนาธุรกิจ-Microsoft Cloud Development</v>
          </cell>
          <cell r="G63" t="str">
            <v>Business Development Manager</v>
          </cell>
          <cell r="H63" t="str">
            <v>บริหาร 2</v>
          </cell>
          <cell r="I63" t="str">
            <v>ผู้จัดการ</v>
          </cell>
          <cell r="K63" t="str">
            <v>รายเดือน</v>
          </cell>
          <cell r="L63" t="str">
            <v>B-21000</v>
          </cell>
          <cell r="M63" t="str">
            <v>ฝ่ายพัฒนาธุรกิจ-Microsoft Cloud Development</v>
          </cell>
          <cell r="N63" t="str">
            <v>006-ธนาคารกรุงไทย</v>
          </cell>
          <cell r="O63" t="str">
            <v>ธนาคารกรุงไทย(INET)</v>
          </cell>
          <cell r="P63">
            <v>9852759310</v>
          </cell>
          <cell r="Q63">
            <v>0</v>
          </cell>
          <cell r="R63">
            <v>42710</v>
          </cell>
          <cell r="S63">
            <v>42828</v>
          </cell>
          <cell r="T63">
            <v>30651</v>
          </cell>
          <cell r="U63" t="str">
            <v>ปริญญาโท</v>
          </cell>
          <cell r="V63" t="str">
            <v>บริหารธุรกิจมหาบัณฑิต</v>
          </cell>
        </row>
        <row r="64">
          <cell r="A64">
            <v>45035</v>
          </cell>
          <cell r="B64" t="str">
            <v>น.ส.สุพิชา คงไว้ลาภ</v>
          </cell>
          <cell r="C64" t="str">
            <v>Ms. Supitcha Khongwailap</v>
          </cell>
          <cell r="D64" t="str">
            <v>อินเทอร์เน็ตประเทศไทย จำกัด(มหาชน)</v>
          </cell>
          <cell r="E64" t="str">
            <v>1.5.BU-001-023</v>
          </cell>
          <cell r="F64" t="str">
            <v>ฝ่าย Corporate Solution</v>
          </cell>
          <cell r="G64" t="str">
            <v>รักษาการผู้ช่วยผู้อำนวยการ</v>
          </cell>
          <cell r="H64" t="str">
            <v>บริหาร 3</v>
          </cell>
          <cell r="I64" t="str">
            <v>ผู้จัดการ</v>
          </cell>
          <cell r="J64" t="str">
            <v>ไม่กำหนด</v>
          </cell>
          <cell r="K64" t="str">
            <v>รายเดือน</v>
          </cell>
          <cell r="L64" t="str">
            <v>B-32000</v>
          </cell>
          <cell r="M64" t="str">
            <v>ฝ่าย Corporate Solution</v>
          </cell>
          <cell r="N64" t="str">
            <v>006-ธนาคารกรุงไทย</v>
          </cell>
          <cell r="O64" t="str">
            <v>ธนาคารกรุงไทย(INET)</v>
          </cell>
          <cell r="P64">
            <v>151527415</v>
          </cell>
          <cell r="Q64">
            <v>0</v>
          </cell>
          <cell r="R64">
            <v>37484</v>
          </cell>
          <cell r="S64">
            <v>37574</v>
          </cell>
          <cell r="T64">
            <v>28440</v>
          </cell>
          <cell r="U64" t="str">
            <v>ปริญญาตรี</v>
          </cell>
          <cell r="V64" t="str">
            <v>บริหารธุรกิจบัณฑิต</v>
          </cell>
        </row>
        <row r="65">
          <cell r="A65">
            <v>59092</v>
          </cell>
          <cell r="B65" t="str">
            <v>นายทรงธรรม พงษ์ถาวรสกุล</v>
          </cell>
          <cell r="C65" t="str">
            <v>Mr. Throngthum Pongtrawronsakun</v>
          </cell>
          <cell r="D65" t="str">
            <v>อินเทอร์เน็ตประเทศไทย จำกัด(มหาชน)</v>
          </cell>
          <cell r="E65" t="str">
            <v>1.5.BU-001-023</v>
          </cell>
          <cell r="F65" t="str">
            <v>ฝ่าย Corporate Solution</v>
          </cell>
          <cell r="G65" t="str">
            <v>Business Manager</v>
          </cell>
          <cell r="H65" t="str">
            <v>ธุรกิจ 2</v>
          </cell>
          <cell r="I65" t="str">
            <v>พนักงาน</v>
          </cell>
          <cell r="K65" t="str">
            <v>รายเดือน</v>
          </cell>
          <cell r="L65" t="str">
            <v>B-32000</v>
          </cell>
          <cell r="M65" t="str">
            <v>ฝ่าย Corporate Solution</v>
          </cell>
          <cell r="N65" t="str">
            <v>006-ธนาคารกรุงไทย</v>
          </cell>
          <cell r="O65" t="str">
            <v>ธนาคารกรุงไทย(INET)</v>
          </cell>
          <cell r="P65">
            <v>1580044077</v>
          </cell>
          <cell r="Q65">
            <v>0</v>
          </cell>
          <cell r="R65">
            <v>42522</v>
          </cell>
          <cell r="S65">
            <v>42611</v>
          </cell>
          <cell r="T65">
            <v>33372</v>
          </cell>
          <cell r="U65" t="str">
            <v>ปริญญาตรี</v>
          </cell>
          <cell r="V65" t="str">
            <v>วิทยาศาสตร์บัณฑิต</v>
          </cell>
        </row>
        <row r="66">
          <cell r="A66">
            <v>59103</v>
          </cell>
          <cell r="B66" t="str">
            <v>น.ส.ชนิดาภา จูงจิตรดำรงค์</v>
          </cell>
          <cell r="C66" t="str">
            <v>Ms. Chanidapa Joongjitdumrong</v>
          </cell>
          <cell r="D66" t="str">
            <v>อินเทอร์เน็ตประเทศไทย จำกัด(มหาชน)</v>
          </cell>
          <cell r="E66" t="str">
            <v>1.5.BU-001-023</v>
          </cell>
          <cell r="F66" t="str">
            <v>ฝ่าย Corporate Solution</v>
          </cell>
          <cell r="G66" t="str">
            <v>Business Manager</v>
          </cell>
          <cell r="H66" t="str">
            <v>ธุรกิจ 2</v>
          </cell>
          <cell r="I66" t="str">
            <v>พนักงาน</v>
          </cell>
          <cell r="J66" t="str">
            <v>ไม่กำหนด</v>
          </cell>
          <cell r="K66" t="str">
            <v>รายเดือน</v>
          </cell>
          <cell r="L66" t="str">
            <v>B-32000</v>
          </cell>
          <cell r="M66" t="str">
            <v>ฝ่าย Corporate Solution</v>
          </cell>
          <cell r="N66" t="str">
            <v>006-ธนาคารกรุงไทย</v>
          </cell>
          <cell r="O66" t="str">
            <v>ธนาคารกรุงไทย(INET)</v>
          </cell>
          <cell r="P66">
            <v>4750573086</v>
          </cell>
          <cell r="Q66">
            <v>0</v>
          </cell>
          <cell r="R66">
            <v>42552</v>
          </cell>
          <cell r="S66">
            <v>42641</v>
          </cell>
          <cell r="T66">
            <v>34345</v>
          </cell>
          <cell r="U66" t="str">
            <v>ปริญญาตรี</v>
          </cell>
          <cell r="V66" t="str">
            <v>สังคมสงเคราะห์ศาสตร์บัณฑิค</v>
          </cell>
        </row>
        <row r="67">
          <cell r="A67">
            <v>59068</v>
          </cell>
          <cell r="B67" t="str">
            <v>น.ส.สุดสิริ กุลพานิช</v>
          </cell>
          <cell r="C67" t="str">
            <v>Ms. Sudsiri Koonpanich</v>
          </cell>
          <cell r="D67" t="str">
            <v>อินเทอร์เน็ตประเทศไทย จำกัด(มหาชน)</v>
          </cell>
          <cell r="E67" t="str">
            <v>1.5.BU-001-024</v>
          </cell>
          <cell r="F67" t="str">
            <v>ฝ่าย Integrated Business Solutions</v>
          </cell>
          <cell r="G67" t="str">
            <v>ผู้ช่วยผู้อำนวยการ</v>
          </cell>
          <cell r="H67" t="str">
            <v>บริหาร 3</v>
          </cell>
          <cell r="I67" t="str">
            <v>ผู้ช่วยผู้อำนวยการ</v>
          </cell>
          <cell r="J67" t="str">
            <v>ไม่กำหนด</v>
          </cell>
          <cell r="K67" t="str">
            <v>รายเดือน</v>
          </cell>
          <cell r="L67" t="str">
            <v>B-33000</v>
          </cell>
          <cell r="M67" t="str">
            <v>Integrated Business Solutions - IBS (ชื่อเดิม General Customer Consultant)</v>
          </cell>
          <cell r="N67" t="str">
            <v>006-ธนาคารกรุงไทย</v>
          </cell>
          <cell r="O67" t="str">
            <v>ธนาคารกรุงไทย(INET)</v>
          </cell>
          <cell r="P67">
            <v>9843794370</v>
          </cell>
          <cell r="Q67">
            <v>0</v>
          </cell>
          <cell r="R67">
            <v>42461</v>
          </cell>
          <cell r="S67">
            <v>42551</v>
          </cell>
          <cell r="T67">
            <v>29229</v>
          </cell>
          <cell r="U67" t="str">
            <v>ปริญญาโท</v>
          </cell>
          <cell r="V67" t="str">
            <v>บริหารธุรกิจมหาบัณฑิต</v>
          </cell>
        </row>
        <row r="68">
          <cell r="A68">
            <v>59275</v>
          </cell>
          <cell r="B68" t="str">
            <v>น.ส.ภคินี ภาวสุทธิการ</v>
          </cell>
          <cell r="C68" t="str">
            <v>Ms. Phakinee Pavasuttikan</v>
          </cell>
          <cell r="D68" t="str">
            <v>อินเทอร์เน็ตประเทศไทย จำกัด(มหาชน)</v>
          </cell>
          <cell r="E68" t="str">
            <v>1.5.BU-001-024</v>
          </cell>
          <cell r="F68" t="str">
            <v>ฝ่าย Integrated Business Solutions</v>
          </cell>
          <cell r="G68" t="str">
            <v>Business Manager</v>
          </cell>
          <cell r="H68" t="str">
            <v>ธุรกิจ 2</v>
          </cell>
          <cell r="I68" t="str">
            <v>พนักงาน</v>
          </cell>
          <cell r="K68" t="str">
            <v>รายเดือน</v>
          </cell>
          <cell r="L68" t="str">
            <v>B-33000</v>
          </cell>
          <cell r="M68" t="str">
            <v>Integrated Business Solutions - IBS (ชื่อเดิม General Customer Consultant)</v>
          </cell>
          <cell r="N68" t="str">
            <v>006-ธนาคารกรุงไทย</v>
          </cell>
          <cell r="O68" t="str">
            <v>ธนาคารกรุงไทย(INET)</v>
          </cell>
          <cell r="P68">
            <v>9851538531</v>
          </cell>
          <cell r="Q68">
            <v>0</v>
          </cell>
          <cell r="R68">
            <v>42705</v>
          </cell>
          <cell r="S68">
            <v>42794</v>
          </cell>
          <cell r="T68">
            <v>32528</v>
          </cell>
          <cell r="U68" t="str">
            <v>ปริญญาตรี</v>
          </cell>
          <cell r="V68" t="str">
            <v>วิทยาศาสตร์บัณฑิต</v>
          </cell>
        </row>
        <row r="69">
          <cell r="A69">
            <v>55079</v>
          </cell>
          <cell r="B69" t="str">
            <v>นางศุภลักษณ์ เอกภพโยธิน</v>
          </cell>
          <cell r="C69" t="str">
            <v>Mrs. Supalak Akapopyotin</v>
          </cell>
          <cell r="D69" t="str">
            <v>อินเทอร์เน็ตประเทศไทย จำกัด(มหาชน)</v>
          </cell>
          <cell r="E69" t="str">
            <v>1.5.BU001-004</v>
          </cell>
          <cell r="F69" t="str">
            <v>ฝ่ายธุรกิจพาณิชย์</v>
          </cell>
          <cell r="G69" t="str">
            <v>ผู้อำนวยการ</v>
          </cell>
          <cell r="H69" t="str">
            <v>บริหาร 4</v>
          </cell>
          <cell r="I69" t="str">
            <v>ผู้อำนวยการ</v>
          </cell>
          <cell r="J69" t="str">
            <v>ไม่กำหนด</v>
          </cell>
          <cell r="K69" t="str">
            <v>รายเดือน</v>
          </cell>
          <cell r="L69" t="str">
            <v>B-05000</v>
          </cell>
          <cell r="M69" t="str">
            <v>ธุรกิจพาณิชย์</v>
          </cell>
          <cell r="N69" t="str">
            <v>006-ธนาคารกรุงไทย</v>
          </cell>
          <cell r="O69" t="str">
            <v>ธนาคารกรุงไทย(INET)</v>
          </cell>
          <cell r="P69">
            <v>190138033</v>
          </cell>
          <cell r="Q69">
            <v>0</v>
          </cell>
          <cell r="R69">
            <v>41246</v>
          </cell>
          <cell r="S69">
            <v>41336</v>
          </cell>
          <cell r="T69">
            <v>25701</v>
          </cell>
          <cell r="U69" t="str">
            <v>ปริญญาตรี</v>
          </cell>
          <cell r="V69" t="str">
            <v>บริหารธุรกิจบัณฑิต</v>
          </cell>
        </row>
        <row r="70">
          <cell r="A70">
            <v>56065</v>
          </cell>
          <cell r="B70" t="str">
            <v>นายฉัตรชัย แตงเอม</v>
          </cell>
          <cell r="C70" t="str">
            <v>Mr. Chartchai Teangem</v>
          </cell>
          <cell r="D70" t="str">
            <v>อินเทอร์เน็ตประเทศไทย จำกัด(มหาชน)</v>
          </cell>
          <cell r="E70" t="str">
            <v>1.5.BU001-004</v>
          </cell>
          <cell r="F70" t="str">
            <v>ฝ่ายธุรกิจพาณิชย์</v>
          </cell>
          <cell r="G70" t="str">
            <v>Business Manager</v>
          </cell>
          <cell r="H70" t="str">
            <v>ธุรกิจ 2</v>
          </cell>
          <cell r="I70" t="str">
            <v>พนักงาน</v>
          </cell>
          <cell r="J70" t="str">
            <v>ไม่กำหนด</v>
          </cell>
          <cell r="K70" t="str">
            <v>รายเดือน</v>
          </cell>
          <cell r="L70" t="str">
            <v>B-05000</v>
          </cell>
          <cell r="M70" t="str">
            <v>ธุรกิจพาณิชย์</v>
          </cell>
          <cell r="N70" t="str">
            <v>006-ธนาคารกรุงไทย</v>
          </cell>
          <cell r="O70" t="str">
            <v>ธนาคารกรุงไทย(INET)</v>
          </cell>
          <cell r="P70">
            <v>9816032759</v>
          </cell>
          <cell r="Q70">
            <v>0</v>
          </cell>
          <cell r="R70">
            <v>41435</v>
          </cell>
          <cell r="S70">
            <v>41525</v>
          </cell>
          <cell r="T70">
            <v>26142</v>
          </cell>
          <cell r="U70" t="str">
            <v>ปริญญาโท</v>
          </cell>
          <cell r="V70" t="str">
            <v>บริหารธุรกิจมหาบัณฑิต</v>
          </cell>
        </row>
        <row r="71">
          <cell r="A71">
            <v>56090</v>
          </cell>
          <cell r="B71" t="str">
            <v>น.ส.วรีรัตน์ เมืองสิริขวัญ</v>
          </cell>
          <cell r="C71" t="str">
            <v>Ms. Vareerathk Muangsirikwan</v>
          </cell>
          <cell r="D71" t="str">
            <v>อินเทอร์เน็ตประเทศไทย จำกัด(มหาชน)</v>
          </cell>
          <cell r="E71" t="str">
            <v>1.5.BU001-004</v>
          </cell>
          <cell r="F71" t="str">
            <v>ฝ่ายธุรกิจพาณิชย์</v>
          </cell>
          <cell r="G71" t="str">
            <v>เจ้าหน้าที่ประสานงาน</v>
          </cell>
          <cell r="H71" t="str">
            <v>เจ้าหน้าที่ 1</v>
          </cell>
          <cell r="I71" t="str">
            <v>พนักงาน</v>
          </cell>
          <cell r="J71" t="str">
            <v>ไม่กำหนด</v>
          </cell>
          <cell r="K71" t="str">
            <v>รายเดือน</v>
          </cell>
          <cell r="L71" t="str">
            <v>B-05000</v>
          </cell>
          <cell r="M71" t="str">
            <v>ธุรกิจพาณิชย์</v>
          </cell>
          <cell r="N71" t="str">
            <v>006-ธนาคารกรุงไทย</v>
          </cell>
          <cell r="O71" t="str">
            <v>ธนาคารกรุงไทย(INET)</v>
          </cell>
          <cell r="P71">
            <v>5970172022</v>
          </cell>
          <cell r="Q71">
            <v>0</v>
          </cell>
          <cell r="R71">
            <v>41470</v>
          </cell>
          <cell r="S71">
            <v>41559</v>
          </cell>
          <cell r="T71">
            <v>31196</v>
          </cell>
          <cell r="U71" t="str">
            <v>ปริญญาตรี</v>
          </cell>
          <cell r="V71" t="str">
            <v>บริหารธุรกิจบัณฑิต</v>
          </cell>
        </row>
        <row r="72">
          <cell r="A72">
            <v>59051</v>
          </cell>
          <cell r="B72" t="str">
            <v>น.ส.ชัชศรัณย์ สุขแจ่ม</v>
          </cell>
          <cell r="C72" t="str">
            <v>Ms. Shutsarun Sukjam</v>
          </cell>
          <cell r="D72" t="str">
            <v>อินเทอร์เน็ตประเทศไทย จำกัด(มหาชน)</v>
          </cell>
          <cell r="E72" t="str">
            <v>1.5.BU001-004</v>
          </cell>
          <cell r="F72" t="str">
            <v>ฝ่ายธุรกิจพาณิชย์</v>
          </cell>
          <cell r="G72" t="str">
            <v>Business Manager</v>
          </cell>
          <cell r="H72" t="str">
            <v>ธุรกิจ 2</v>
          </cell>
          <cell r="I72" t="str">
            <v>พนักงาน</v>
          </cell>
          <cell r="K72" t="str">
            <v>รายเดือน</v>
          </cell>
          <cell r="L72" t="str">
            <v>B-05000</v>
          </cell>
          <cell r="M72" t="str">
            <v>ธุรกิจพาณิชย์</v>
          </cell>
          <cell r="N72" t="str">
            <v>006-ธนาคารกรุงไทย</v>
          </cell>
          <cell r="O72" t="str">
            <v>ธนาคารกรุงไทย(INET)</v>
          </cell>
          <cell r="P72">
            <v>9842908844</v>
          </cell>
          <cell r="Q72">
            <v>0</v>
          </cell>
          <cell r="R72">
            <v>42430</v>
          </cell>
          <cell r="S72">
            <v>42519</v>
          </cell>
          <cell r="T72">
            <v>30669</v>
          </cell>
          <cell r="U72" t="str">
            <v>ปริญญาตรี</v>
          </cell>
          <cell r="V72" t="str">
            <v>วิศวกรรมศาสตร์บัณฑิต</v>
          </cell>
        </row>
        <row r="73">
          <cell r="A73">
            <v>59195</v>
          </cell>
          <cell r="B73" t="str">
            <v>นายสิริ ฉันทพันธุ์</v>
          </cell>
          <cell r="C73" t="str">
            <v>Mr. Siri Chanthaphan</v>
          </cell>
          <cell r="D73" t="str">
            <v>อินเทอร์เน็ตประเทศไทย จำกัด(มหาชน)</v>
          </cell>
          <cell r="E73" t="str">
            <v>1.5.BU001-004</v>
          </cell>
          <cell r="F73" t="str">
            <v>ฝ่ายธุรกิจพาณิชย์</v>
          </cell>
          <cell r="G73" t="str">
            <v>Business Manager</v>
          </cell>
          <cell r="H73" t="str">
            <v>ธุรกิจ 2</v>
          </cell>
          <cell r="I73" t="str">
            <v>พนักงาน</v>
          </cell>
          <cell r="J73" t="str">
            <v>ไม่กำหนด</v>
          </cell>
          <cell r="K73" t="str">
            <v>รายเดือน</v>
          </cell>
          <cell r="L73" t="str">
            <v>B-05000</v>
          </cell>
          <cell r="M73" t="str">
            <v>ธุรกิจพาณิชย์</v>
          </cell>
          <cell r="N73" t="str">
            <v>006-ธนาคารกรุงไทย</v>
          </cell>
          <cell r="O73" t="str">
            <v>ธนาคารกรุงไทย(INET)</v>
          </cell>
          <cell r="P73">
            <v>4580239377</v>
          </cell>
          <cell r="Q73">
            <v>0</v>
          </cell>
          <cell r="R73">
            <v>42552</v>
          </cell>
          <cell r="S73">
            <v>42641</v>
          </cell>
          <cell r="T73">
            <v>29454</v>
          </cell>
          <cell r="U73" t="str">
            <v>ปริญญาตรี</v>
          </cell>
          <cell r="V73" t="str">
            <v>ศิลปศาสคร์บัณฑิต</v>
          </cell>
        </row>
        <row r="74">
          <cell r="A74">
            <v>59253</v>
          </cell>
          <cell r="B74" t="str">
            <v>น.ส.ณิชจิรา ชอบธรรม</v>
          </cell>
          <cell r="C74" t="str">
            <v>Ms. Nichjira Chobthum</v>
          </cell>
          <cell r="D74" t="str">
            <v>อินเทอร์เน็ตประเทศไทย จำกัด(มหาชน)</v>
          </cell>
          <cell r="E74" t="str">
            <v>1.5.BU001-004</v>
          </cell>
          <cell r="F74" t="str">
            <v>ฝ่ายธุรกิจพาณิชย์</v>
          </cell>
          <cell r="G74" t="str">
            <v>Business Manager</v>
          </cell>
          <cell r="H74" t="str">
            <v>ธุรกิจ 2</v>
          </cell>
          <cell r="I74" t="str">
            <v>พนักงาน</v>
          </cell>
          <cell r="K74" t="str">
            <v>รายเดือน</v>
          </cell>
          <cell r="L74" t="str">
            <v>B-05000</v>
          </cell>
          <cell r="M74" t="str">
            <v>ธุรกิจพาณิชย์</v>
          </cell>
          <cell r="N74" t="str">
            <v>006-ธนาคารกรุงไทย</v>
          </cell>
          <cell r="O74" t="str">
            <v>ธนาคารกรุงไทย(INET)</v>
          </cell>
          <cell r="P74">
            <v>9850313749</v>
          </cell>
          <cell r="Q74">
            <v>0</v>
          </cell>
          <cell r="R74">
            <v>42646</v>
          </cell>
          <cell r="S74">
            <v>42735</v>
          </cell>
          <cell r="T74">
            <v>30850</v>
          </cell>
          <cell r="U74" t="str">
            <v>ปริญญาตรี</v>
          </cell>
          <cell r="V74" t="str">
            <v>วิศวกรรมศาสตร์บัณฑิต</v>
          </cell>
        </row>
        <row r="75">
          <cell r="A75">
            <v>47006</v>
          </cell>
          <cell r="B75" t="str">
            <v>นางศิริรัตน์ จันทรขนิฐ</v>
          </cell>
          <cell r="C75" t="str">
            <v>Mrs. Sirirat Chantharakhanit</v>
          </cell>
          <cell r="D75" t="str">
            <v>อินเทอร์เน็ตประเทศไทย จำกัด(มหาชน)</v>
          </cell>
          <cell r="E75" t="str">
            <v>1.5.BU001-005</v>
          </cell>
          <cell r="F75" t="str">
            <v>ฝ่ายธุรกิจ SMB</v>
          </cell>
          <cell r="G75" t="str">
            <v>รักษาการผู้อำนวยการ</v>
          </cell>
          <cell r="H75" t="str">
            <v>บริหาร 3</v>
          </cell>
          <cell r="I75" t="str">
            <v>ผู้ช่วยผู้อำนวยการ</v>
          </cell>
          <cell r="J75" t="str">
            <v>ไม่กำหนด</v>
          </cell>
          <cell r="K75" t="str">
            <v>รายเดือน</v>
          </cell>
          <cell r="L75" t="str">
            <v>B-06000</v>
          </cell>
          <cell r="M75" t="str">
            <v>ธุรกิจ SMB</v>
          </cell>
          <cell r="N75" t="str">
            <v>006-ธนาคารกรุงไทย</v>
          </cell>
          <cell r="O75" t="str">
            <v>ธนาคารกรุงไทย(INET)</v>
          </cell>
          <cell r="P75">
            <v>611799243</v>
          </cell>
          <cell r="Q75">
            <v>0</v>
          </cell>
          <cell r="R75">
            <v>38033</v>
          </cell>
          <cell r="S75">
            <v>38122</v>
          </cell>
          <cell r="T75">
            <v>29432</v>
          </cell>
          <cell r="U75" t="str">
            <v>ปริญญาตรี</v>
          </cell>
          <cell r="V75" t="str">
            <v>ศิลปศาสตรบัณฑิต</v>
          </cell>
        </row>
        <row r="76">
          <cell r="A76">
            <v>57027</v>
          </cell>
          <cell r="B76" t="str">
            <v>น.ส.วิภาพร วามะขันธ์</v>
          </cell>
          <cell r="C76" t="str">
            <v>Ms. Vipaporn Vamakhan</v>
          </cell>
          <cell r="D76" t="str">
            <v>อินเทอร์เน็ตประเทศไทย จำกัด(มหาชน)</v>
          </cell>
          <cell r="E76" t="str">
            <v>1.5.BU001-005</v>
          </cell>
          <cell r="F76" t="str">
            <v>ฝ่ายธุรกิจ SMB</v>
          </cell>
          <cell r="G76" t="str">
            <v>Business Manager</v>
          </cell>
          <cell r="H76" t="str">
            <v>ธุรกิจ 2</v>
          </cell>
          <cell r="I76" t="str">
            <v>พนักงาน</v>
          </cell>
          <cell r="J76" t="str">
            <v>ไม่กำหนด</v>
          </cell>
          <cell r="K76" t="str">
            <v>รายเดือน</v>
          </cell>
          <cell r="L76" t="str">
            <v>B-06000</v>
          </cell>
          <cell r="M76" t="str">
            <v>ธุรกิจ SMB</v>
          </cell>
          <cell r="N76" t="str">
            <v>006-ธนาคารกรุงไทย</v>
          </cell>
          <cell r="O76" t="str">
            <v>ธนาคารกรุงไทย(INET)</v>
          </cell>
          <cell r="P76">
            <v>5690192430</v>
          </cell>
          <cell r="Q76">
            <v>0</v>
          </cell>
          <cell r="R76">
            <v>41761</v>
          </cell>
          <cell r="S76">
            <v>41851</v>
          </cell>
          <cell r="T76">
            <v>29487</v>
          </cell>
          <cell r="U76" t="str">
            <v>ปริญญาโท</v>
          </cell>
          <cell r="V76" t="str">
            <v>บริหารธุรกิจมหาบัณฑิต</v>
          </cell>
        </row>
        <row r="77">
          <cell r="A77">
            <v>58110</v>
          </cell>
          <cell r="B77" t="str">
            <v>น.ส.ภิรดา สายไสววรางกูร</v>
          </cell>
          <cell r="C77" t="str">
            <v>Ms. Pirada Saisawaiwarangkoon</v>
          </cell>
          <cell r="D77" t="str">
            <v>อินเทอร์เน็ตประเทศไทย จำกัด(มหาชน)</v>
          </cell>
          <cell r="E77" t="str">
            <v>1.5.BU001-005</v>
          </cell>
          <cell r="F77" t="str">
            <v>ฝ่ายธุรกิจ SMB</v>
          </cell>
          <cell r="G77" t="str">
            <v>Business Manager</v>
          </cell>
          <cell r="H77" t="str">
            <v>ธุรกิจ 2</v>
          </cell>
          <cell r="I77" t="str">
            <v>พนักงาน</v>
          </cell>
          <cell r="J77" t="str">
            <v>ไม่กำหนด</v>
          </cell>
          <cell r="K77" t="str">
            <v>รายเดือน</v>
          </cell>
          <cell r="L77" t="str">
            <v>B-06000</v>
          </cell>
          <cell r="M77" t="str">
            <v>ธุรกิจ SMB</v>
          </cell>
          <cell r="N77" t="str">
            <v>006-ธนาคารกรุงไทย</v>
          </cell>
          <cell r="O77" t="str">
            <v>ธนาคารกรุงไทย(INET)</v>
          </cell>
          <cell r="P77">
            <v>9836038779</v>
          </cell>
          <cell r="Q77">
            <v>0</v>
          </cell>
          <cell r="R77">
            <v>42219</v>
          </cell>
          <cell r="S77">
            <v>42309</v>
          </cell>
          <cell r="T77">
            <v>32943</v>
          </cell>
          <cell r="U77" t="str">
            <v>ปริญญาตรี</v>
          </cell>
          <cell r="V77" t="str">
            <v>ศึกษาศาสตร์บันทิต</v>
          </cell>
        </row>
        <row r="78">
          <cell r="A78">
            <v>58159</v>
          </cell>
          <cell r="B78" t="str">
            <v>น.ส.พิมพ์พรรณ เดชะปิยะมิตร</v>
          </cell>
          <cell r="C78" t="str">
            <v>Ms. Pimpan Deachapiyamit</v>
          </cell>
          <cell r="D78" t="str">
            <v>อินเทอร์เน็ตประเทศไทย จำกัด(มหาชน)</v>
          </cell>
          <cell r="E78" t="str">
            <v>1.5.BU001-005</v>
          </cell>
          <cell r="F78" t="str">
            <v>ฝ่ายธุรกิจ SMB</v>
          </cell>
          <cell r="G78" t="str">
            <v>Business Manager</v>
          </cell>
          <cell r="H78" t="str">
            <v>ธุรกิจ 2</v>
          </cell>
          <cell r="I78" t="str">
            <v>พนักงาน</v>
          </cell>
          <cell r="J78" t="str">
            <v>ไม่กำหนด</v>
          </cell>
          <cell r="K78" t="str">
            <v>รายเดือน</v>
          </cell>
          <cell r="L78" t="str">
            <v>B-06000</v>
          </cell>
          <cell r="M78" t="str">
            <v>ธุรกิจ SMB</v>
          </cell>
          <cell r="N78" t="str">
            <v>006-ธนาคารกรุงไทย</v>
          </cell>
          <cell r="O78" t="str">
            <v>ธนาคารกรุงไทย(INET)</v>
          </cell>
          <cell r="P78">
            <v>1870055268</v>
          </cell>
          <cell r="Q78">
            <v>0</v>
          </cell>
          <cell r="R78">
            <v>42339</v>
          </cell>
          <cell r="S78">
            <v>42429</v>
          </cell>
          <cell r="T78">
            <v>31473</v>
          </cell>
          <cell r="U78" t="str">
            <v>ปริญญาตรี</v>
          </cell>
          <cell r="V78" t="str">
            <v>วิทยาศาสตร์บัณฑิต</v>
          </cell>
        </row>
        <row r="79">
          <cell r="A79">
            <v>45045</v>
          </cell>
          <cell r="B79" t="str">
            <v>นายอภิวันท์ ดีผดุง</v>
          </cell>
          <cell r="C79" t="str">
            <v>Mr. Apiwan Deepadung</v>
          </cell>
          <cell r="D79" t="str">
            <v>อินเทอร์เน็ตประเทศไทย จำกัด(มหาชน)</v>
          </cell>
          <cell r="E79" t="str">
            <v>1.5.BU001-006</v>
          </cell>
          <cell r="F79" t="str">
            <v>ฝ่ายพันธมิตรทางธุรกิจ</v>
          </cell>
          <cell r="G79" t="str">
            <v>รักษาการผู้อำนวยการ</v>
          </cell>
          <cell r="H79" t="str">
            <v>บริหาร 3</v>
          </cell>
          <cell r="I79" t="str">
            <v>ผู้ช่วยผู้อำนวยการ</v>
          </cell>
          <cell r="J79" t="str">
            <v>ไม่กำหนด</v>
          </cell>
          <cell r="K79" t="str">
            <v>รายเดือน</v>
          </cell>
          <cell r="L79" t="str">
            <v>B-08000</v>
          </cell>
          <cell r="M79" t="str">
            <v>พันธมิตรทางธุรกิจ</v>
          </cell>
          <cell r="N79" t="str">
            <v>006-ธนาคารกรุงไทย</v>
          </cell>
          <cell r="O79" t="str">
            <v>ธนาคารกรุงไทย(INET)</v>
          </cell>
          <cell r="P79">
            <v>151527679</v>
          </cell>
          <cell r="Q79">
            <v>0</v>
          </cell>
          <cell r="R79">
            <v>37501</v>
          </cell>
          <cell r="S79">
            <v>37591</v>
          </cell>
          <cell r="T79">
            <v>28862</v>
          </cell>
          <cell r="U79" t="str">
            <v>ปริญญาตรี</v>
          </cell>
          <cell r="V79" t="str">
            <v>วิศวกรรมศาสตร์บัณฑิต</v>
          </cell>
        </row>
        <row r="80">
          <cell r="A80">
            <v>57075</v>
          </cell>
          <cell r="B80" t="str">
            <v>น.ส.กรอัครา อนุตตลาภา</v>
          </cell>
          <cell r="C80" t="str">
            <v>Ms. Kornakkara Anuttalapa</v>
          </cell>
          <cell r="D80" t="str">
            <v>อินเทอร์เน็ตประเทศไทย จำกัด(มหาชน)</v>
          </cell>
          <cell r="E80" t="str">
            <v>1.5.BU001-006</v>
          </cell>
          <cell r="F80" t="str">
            <v>ฝ่ายพันธมิตรทางธุรกิจ</v>
          </cell>
          <cell r="G80" t="str">
            <v>Business Manager</v>
          </cell>
          <cell r="H80" t="str">
            <v>ธุรกิจ 2</v>
          </cell>
          <cell r="I80" t="str">
            <v>พนักงาน</v>
          </cell>
          <cell r="J80" t="str">
            <v>ไม่กำหนด</v>
          </cell>
          <cell r="K80" t="str">
            <v>รายเดือน</v>
          </cell>
          <cell r="L80" t="str">
            <v>B-08000</v>
          </cell>
          <cell r="M80" t="str">
            <v>พันธมิตรทางธุรกิจ</v>
          </cell>
          <cell r="N80" t="str">
            <v>006-ธนาคารกรุงไทย</v>
          </cell>
          <cell r="O80" t="str">
            <v>ธนาคารกรุงไทย(INET)</v>
          </cell>
          <cell r="P80">
            <v>810028174</v>
          </cell>
          <cell r="Q80">
            <v>0</v>
          </cell>
          <cell r="R80">
            <v>41834</v>
          </cell>
          <cell r="S80">
            <v>41923</v>
          </cell>
          <cell r="T80">
            <v>31522</v>
          </cell>
          <cell r="U80" t="str">
            <v>ปริญญาตรี</v>
          </cell>
          <cell r="V80" t="str">
            <v>ศิลปกรรมศาสตรบัณฑิต</v>
          </cell>
        </row>
        <row r="81">
          <cell r="A81">
            <v>59035</v>
          </cell>
          <cell r="B81" t="str">
            <v>น.ส.จิตรลดา ทองเลี่ยมรัตน์</v>
          </cell>
          <cell r="C81" t="str">
            <v>Ms. Jitlada Tongliamrat</v>
          </cell>
          <cell r="D81" t="str">
            <v>อินเทอร์เน็ตประเทศไทย จำกัด(มหาชน)</v>
          </cell>
          <cell r="E81" t="str">
            <v>1.5.BU001-006</v>
          </cell>
          <cell r="F81" t="str">
            <v>ฝ่ายพันธมิตรทางธุรกิจ</v>
          </cell>
          <cell r="G81" t="str">
            <v>Business Manager</v>
          </cell>
          <cell r="H81" t="str">
            <v>ธุรกิจ 2</v>
          </cell>
          <cell r="I81" t="str">
            <v>พนักงาน</v>
          </cell>
          <cell r="J81" t="str">
            <v>ไม่กำหนด</v>
          </cell>
          <cell r="K81" t="str">
            <v>รายเดือน</v>
          </cell>
          <cell r="L81" t="str">
            <v>B-08000</v>
          </cell>
          <cell r="M81" t="str">
            <v>พันธมิตรทางธุรกิจ</v>
          </cell>
          <cell r="N81" t="str">
            <v>006-ธนาคารกรุงไทย</v>
          </cell>
          <cell r="O81" t="str">
            <v>ธนาคารกรุงไทย(INET)</v>
          </cell>
          <cell r="P81">
            <v>8780167861</v>
          </cell>
          <cell r="Q81">
            <v>0</v>
          </cell>
          <cell r="R81">
            <v>42415</v>
          </cell>
          <cell r="S81">
            <v>42505</v>
          </cell>
          <cell r="T81">
            <v>32163</v>
          </cell>
          <cell r="U81" t="str">
            <v>ปริญญาตรี</v>
          </cell>
          <cell r="V81" t="str">
            <v>บริหารธุรกิจบัณฑิต</v>
          </cell>
        </row>
        <row r="82">
          <cell r="A82">
            <v>59299</v>
          </cell>
          <cell r="B82" t="str">
            <v>น.ส.จิรนันท์ ศรีเศรษฐวงศ์</v>
          </cell>
          <cell r="C82" t="str">
            <v>Ms. Chiranan Srisatetawong</v>
          </cell>
          <cell r="D82" t="str">
            <v>อินเทอร์เน็ตประเทศไทย จำกัด(มหาชน)</v>
          </cell>
          <cell r="E82" t="str">
            <v>1.5.BU001-006</v>
          </cell>
          <cell r="F82" t="str">
            <v>ฝ่ายพันธมิตรทางธุรกิจ</v>
          </cell>
          <cell r="G82" t="str">
            <v>เจ้าหน้าที่ประสานงาน</v>
          </cell>
          <cell r="H82" t="str">
            <v>เจ้าหน้าที่ 1</v>
          </cell>
          <cell r="I82" t="str">
            <v>อาวุโส</v>
          </cell>
          <cell r="K82" t="str">
            <v>รายเดือน</v>
          </cell>
          <cell r="L82" t="str">
            <v>B-08000</v>
          </cell>
          <cell r="M82" t="str">
            <v>พันธมิตรทางธุรกิจ</v>
          </cell>
          <cell r="N82" t="str">
            <v>006-ธนาคารกรุงไทย</v>
          </cell>
          <cell r="O82" t="str">
            <v>ธนาคารกรุงไทย(INET)</v>
          </cell>
          <cell r="P82">
            <v>6900443281</v>
          </cell>
          <cell r="Q82">
            <v>0</v>
          </cell>
          <cell r="R82">
            <v>42720</v>
          </cell>
          <cell r="S82">
            <v>42809</v>
          </cell>
          <cell r="T82">
            <v>33477</v>
          </cell>
          <cell r="U82" t="str">
            <v>ปริญญาตรี</v>
          </cell>
          <cell r="V82" t="str">
            <v>เทคโนโลยีบัณฑิต</v>
          </cell>
        </row>
        <row r="83">
          <cell r="A83">
            <v>60008</v>
          </cell>
          <cell r="B83" t="str">
            <v>น.ส.มโนชา ชุ่มชื้น</v>
          </cell>
          <cell r="C83" t="str">
            <v>Ms. Manocha Chumchuea</v>
          </cell>
          <cell r="D83" t="str">
            <v>อินเทอร์เน็ตประเทศไทย จำกัด(มหาชน)</v>
          </cell>
          <cell r="E83" t="str">
            <v>1.5.BU001-006</v>
          </cell>
          <cell r="F83" t="str">
            <v>ฝ่ายพันธมิตรทางธุรกิจ</v>
          </cell>
          <cell r="G83" t="str">
            <v>Business Manager</v>
          </cell>
          <cell r="H83" t="str">
            <v>ธุรกิจ 2</v>
          </cell>
          <cell r="I83" t="str">
            <v>พนักงาน</v>
          </cell>
          <cell r="K83" t="str">
            <v>รายเดือน</v>
          </cell>
          <cell r="L83" t="str">
            <v>B-08000</v>
          </cell>
          <cell r="M83" t="str">
            <v>พันธมิตรทางธุรกิจ</v>
          </cell>
          <cell r="N83" t="str">
            <v>006-ธนาคารกรุงไทย</v>
          </cell>
          <cell r="O83" t="str">
            <v>ธนาคารกรุงไทย(INET)</v>
          </cell>
          <cell r="P83">
            <v>290484634</v>
          </cell>
          <cell r="Q83">
            <v>0</v>
          </cell>
          <cell r="R83">
            <v>42739</v>
          </cell>
          <cell r="S83">
            <v>42798</v>
          </cell>
          <cell r="T83">
            <v>33650</v>
          </cell>
          <cell r="U83" t="str">
            <v>ปริญญาตรี</v>
          </cell>
          <cell r="V83" t="str">
            <v>วิทยาศาสตร์บัณฑิต</v>
          </cell>
        </row>
        <row r="84">
          <cell r="A84">
            <v>55032</v>
          </cell>
          <cell r="B84" t="str">
            <v>นายวีรพล ฐิติปุญญา</v>
          </cell>
          <cell r="C84" t="str">
            <v>Mr. Weeraphol Thitipunya</v>
          </cell>
          <cell r="D84" t="str">
            <v>อินเทอร์เน็ตประเทศไทย จำกัด(มหาชน)</v>
          </cell>
          <cell r="E84" t="str">
            <v>1.5.BU001-007</v>
          </cell>
          <cell r="F84" t="str">
            <v>ฝ่าย Business Innovation Sector</v>
          </cell>
          <cell r="G84" t="str">
            <v>ผู้ช่วยผู้อำนวยการ</v>
          </cell>
          <cell r="H84" t="str">
            <v>บริหาร 3</v>
          </cell>
          <cell r="I84" t="str">
            <v>ผู้ช่วยผู้อำนวยการ</v>
          </cell>
          <cell r="J84" t="str">
            <v>ไม่กำหนด</v>
          </cell>
          <cell r="K84" t="str">
            <v>รายเดือน</v>
          </cell>
          <cell r="L84" t="str">
            <v>B-11000</v>
          </cell>
          <cell r="M84" t="str">
            <v>Business Innovation Sector</v>
          </cell>
          <cell r="N84" t="str">
            <v>006-ธนาคารกรุงไทย</v>
          </cell>
          <cell r="O84" t="str">
            <v>ธนาคารกรุงไทย(INET)</v>
          </cell>
          <cell r="P84">
            <v>4670570870</v>
          </cell>
          <cell r="Q84">
            <v>0</v>
          </cell>
          <cell r="R84">
            <v>41061</v>
          </cell>
          <cell r="S84">
            <v>41151</v>
          </cell>
          <cell r="T84">
            <v>28501</v>
          </cell>
          <cell r="U84" t="str">
            <v>ปริญญาตรี</v>
          </cell>
          <cell r="V84" t="str">
            <v>ศิลปศาสคร์บัณฑิต</v>
          </cell>
        </row>
        <row r="85">
          <cell r="A85">
            <v>55071</v>
          </cell>
          <cell r="B85" t="str">
            <v>นายวรินทร กิ่งเส็ง</v>
          </cell>
          <cell r="C85" t="str">
            <v>Mr. Varinthon Kingseng</v>
          </cell>
          <cell r="D85" t="str">
            <v>อินเทอร์เน็ตประเทศไทย จำกัด(มหาชน)</v>
          </cell>
          <cell r="E85" t="str">
            <v>1.5.BU001-007</v>
          </cell>
          <cell r="F85" t="str">
            <v>ฝ่าย Business Innovation Sector</v>
          </cell>
          <cell r="G85" t="str">
            <v>Business Manager</v>
          </cell>
          <cell r="H85" t="str">
            <v>ธุรกิจ 2</v>
          </cell>
          <cell r="I85" t="str">
            <v>พนักงาน</v>
          </cell>
          <cell r="J85" t="str">
            <v>ไม่กำหนด</v>
          </cell>
          <cell r="K85" t="str">
            <v>รายเดือน</v>
          </cell>
          <cell r="L85" t="str">
            <v>B-11000</v>
          </cell>
          <cell r="M85" t="str">
            <v>Business Innovation Sector</v>
          </cell>
          <cell r="N85" t="str">
            <v>006-ธนาคารกรุงไทย</v>
          </cell>
          <cell r="O85" t="str">
            <v>ธนาคารกรุงไทย(INET)</v>
          </cell>
          <cell r="P85">
            <v>150212178</v>
          </cell>
          <cell r="Q85">
            <v>0</v>
          </cell>
          <cell r="R85">
            <v>41214</v>
          </cell>
          <cell r="S85">
            <v>41304</v>
          </cell>
          <cell r="T85">
            <v>27440</v>
          </cell>
          <cell r="U85" t="str">
            <v>ปริญญาตรี</v>
          </cell>
          <cell r="V85" t="str">
            <v>Unofficial Transcript</v>
          </cell>
        </row>
        <row r="86">
          <cell r="A86">
            <v>57030</v>
          </cell>
          <cell r="B86" t="str">
            <v>น.ส.เมษยา พิมพ์วงศ์สวย</v>
          </cell>
          <cell r="C86" t="str">
            <v>Ms. Masaya Phimwongseuy</v>
          </cell>
          <cell r="D86" t="str">
            <v>อินเทอร์เน็ตประเทศไทย จำกัด(มหาชน)</v>
          </cell>
          <cell r="E86" t="str">
            <v>1.5.BU001-007</v>
          </cell>
          <cell r="F86" t="str">
            <v>ฝ่าย Business Innovation Sector</v>
          </cell>
          <cell r="G86" t="str">
            <v>เจ้าหน้าที่ประสานงาน</v>
          </cell>
          <cell r="H86" t="str">
            <v>เจ้าหน้าที่ 1</v>
          </cell>
          <cell r="I86" t="str">
            <v>พนักงาน</v>
          </cell>
          <cell r="J86" t="str">
            <v>ไม่กำหนด</v>
          </cell>
          <cell r="K86" t="str">
            <v>รายเดือน</v>
          </cell>
          <cell r="L86" t="str">
            <v>B-11000</v>
          </cell>
          <cell r="M86" t="str">
            <v>Business Innovation Sector</v>
          </cell>
          <cell r="N86" t="str">
            <v>006-ธนาคารกรุงไทย</v>
          </cell>
          <cell r="O86" t="str">
            <v>ธนาคารกรุงไทย(INET)</v>
          </cell>
          <cell r="P86">
            <v>520266013</v>
          </cell>
          <cell r="Q86">
            <v>0</v>
          </cell>
          <cell r="R86">
            <v>41745</v>
          </cell>
          <cell r="S86">
            <v>41835</v>
          </cell>
          <cell r="T86">
            <v>31896</v>
          </cell>
          <cell r="U86" t="str">
            <v>ปริญญาตรี</v>
          </cell>
          <cell r="V86" t="str">
            <v>วิทยาศาสตร์บัณฑิต</v>
          </cell>
        </row>
        <row r="87">
          <cell r="A87">
            <v>58142</v>
          </cell>
          <cell r="B87" t="str">
            <v>น.ส.ศิรประภา มหาคำ</v>
          </cell>
          <cell r="C87" t="str">
            <v>Ms. Siraprapa Mahakham</v>
          </cell>
          <cell r="D87" t="str">
            <v>อินเทอร์เน็ตประเทศไทย จำกัด(มหาชน)</v>
          </cell>
          <cell r="E87" t="str">
            <v>1.5.BU001-007</v>
          </cell>
          <cell r="F87" t="str">
            <v>ฝ่าย Business Innovation Sector</v>
          </cell>
          <cell r="G87" t="str">
            <v>Business Manager</v>
          </cell>
          <cell r="H87" t="str">
            <v>ธุรกิจ 2</v>
          </cell>
          <cell r="I87" t="str">
            <v>พนักงาน</v>
          </cell>
          <cell r="J87" t="str">
            <v>ไม่กำหนด</v>
          </cell>
          <cell r="K87" t="str">
            <v>รายเดือน</v>
          </cell>
          <cell r="L87" t="str">
            <v>B-11000</v>
          </cell>
          <cell r="M87" t="str">
            <v>Business Innovation Sector</v>
          </cell>
          <cell r="N87" t="str">
            <v>006-ธนาคารกรุงไทย</v>
          </cell>
          <cell r="O87" t="str">
            <v>ธนาคารกรุงไทย(INET)</v>
          </cell>
          <cell r="P87">
            <v>6910212894</v>
          </cell>
          <cell r="Q87">
            <v>0</v>
          </cell>
          <cell r="R87">
            <v>42310</v>
          </cell>
          <cell r="S87">
            <v>42400</v>
          </cell>
          <cell r="T87">
            <v>32541</v>
          </cell>
          <cell r="U87" t="str">
            <v>อนุปริญญา</v>
          </cell>
          <cell r="V87" t="str">
            <v>อนุปริญญาการจัดการโรงแรมและการท่องเที่ยว</v>
          </cell>
        </row>
        <row r="88">
          <cell r="A88">
            <v>59250</v>
          </cell>
          <cell r="B88" t="str">
            <v>น.ส.ณัฏฐ์นภพร สุขเจริญยิ่งยง</v>
          </cell>
          <cell r="C88" t="str">
            <v>Ms. Nutnapaporn Sukcharoenyingyong</v>
          </cell>
          <cell r="D88" t="str">
            <v>อินเทอร์เน็ตประเทศไทย จำกัด(มหาชน)</v>
          </cell>
          <cell r="E88" t="str">
            <v>1.5.BU001-007</v>
          </cell>
          <cell r="F88" t="str">
            <v>ฝ่าย Business Innovation Sector</v>
          </cell>
          <cell r="G88" t="str">
            <v>Business Manager</v>
          </cell>
          <cell r="H88" t="str">
            <v>ธุรกิจ 2</v>
          </cell>
          <cell r="I88" t="str">
            <v>พนักงาน</v>
          </cell>
          <cell r="K88" t="str">
            <v>รายเดือน</v>
          </cell>
          <cell r="L88" t="str">
            <v>B-11000</v>
          </cell>
          <cell r="M88" t="str">
            <v>Business Innovation Sector</v>
          </cell>
          <cell r="N88" t="str">
            <v>006-ธนาคารกรุงไทย</v>
          </cell>
          <cell r="O88" t="str">
            <v>ธนาคารกรุงไทย(INET)</v>
          </cell>
          <cell r="P88">
            <v>9850623209</v>
          </cell>
          <cell r="Q88">
            <v>0</v>
          </cell>
          <cell r="R88">
            <v>42646</v>
          </cell>
          <cell r="S88">
            <v>42735</v>
          </cell>
          <cell r="T88">
            <v>30185</v>
          </cell>
          <cell r="U88" t="str">
            <v>ปริญญาตรี</v>
          </cell>
          <cell r="V88" t="str">
            <v>บัญชีบัณฑิต</v>
          </cell>
        </row>
        <row r="89">
          <cell r="A89">
            <v>60007</v>
          </cell>
          <cell r="B89" t="str">
            <v>น.ส.ศริญญา พงษ์ไทย</v>
          </cell>
          <cell r="C89" t="str">
            <v>Ms. Sarinya Pongthai</v>
          </cell>
          <cell r="D89" t="str">
            <v>อินเทอร์เน็ตประเทศไทย จำกัด(มหาชน)</v>
          </cell>
          <cell r="E89" t="str">
            <v>1.5.BU001-007</v>
          </cell>
          <cell r="F89" t="str">
            <v>ฝ่าย Business Innovation Sector</v>
          </cell>
          <cell r="G89" t="str">
            <v>Business Manager</v>
          </cell>
          <cell r="H89" t="str">
            <v>ธุรกิจ 2</v>
          </cell>
          <cell r="I89" t="str">
            <v>พนักงาน</v>
          </cell>
          <cell r="K89" t="str">
            <v>รายเดือน</v>
          </cell>
          <cell r="L89" t="str">
            <v>B-11000</v>
          </cell>
          <cell r="M89" t="str">
            <v>Business Innovation Sector</v>
          </cell>
          <cell r="N89" t="str">
            <v>006-ธนาคารกรุงไทย</v>
          </cell>
          <cell r="O89" t="str">
            <v>ธนาคารกรุงไทย(INET)</v>
          </cell>
          <cell r="P89">
            <v>9740261892</v>
          </cell>
          <cell r="Q89">
            <v>0</v>
          </cell>
          <cell r="R89">
            <v>42739</v>
          </cell>
          <cell r="S89">
            <v>42828</v>
          </cell>
          <cell r="T89">
            <v>32452</v>
          </cell>
          <cell r="U89" t="str">
            <v>ปริญญาตรี</v>
          </cell>
          <cell r="V89" t="str">
            <v>บริหารธุรกิจบัณฑิต</v>
          </cell>
        </row>
        <row r="90">
          <cell r="A90">
            <v>56085</v>
          </cell>
          <cell r="B90" t="str">
            <v>น.ส.ศรุตา ตั้งใจ</v>
          </cell>
          <cell r="C90" t="str">
            <v>Ms. Saruta Tangjai</v>
          </cell>
          <cell r="D90" t="str">
            <v>อินเทอร์เน็ตประเทศไทย จำกัด(มหาชน)</v>
          </cell>
          <cell r="E90" t="str">
            <v>1.5.BU001-008</v>
          </cell>
          <cell r="F90" t="str">
            <v>ฝ่าย Enterprise Sector</v>
          </cell>
          <cell r="G90" t="str">
            <v>ผู้ช่วยผู้อำนวยการ</v>
          </cell>
          <cell r="H90" t="str">
            <v>บริหาร 3</v>
          </cell>
          <cell r="I90" t="str">
            <v>ผู้ช่วยผู้อำนวยการ</v>
          </cell>
          <cell r="J90" t="str">
            <v>ไม่กำหนด</v>
          </cell>
          <cell r="K90" t="str">
            <v>รายเดือน</v>
          </cell>
          <cell r="L90" t="str">
            <v>B-14000</v>
          </cell>
          <cell r="M90" t="str">
            <v>Enterprise Sector</v>
          </cell>
          <cell r="N90" t="str">
            <v>006-ธนาคารกรุงไทย</v>
          </cell>
          <cell r="O90" t="str">
            <v>ธนาคารกรุงไทย(INET)</v>
          </cell>
          <cell r="P90">
            <v>4930382637</v>
          </cell>
          <cell r="Q90">
            <v>0</v>
          </cell>
          <cell r="R90">
            <v>41456</v>
          </cell>
          <cell r="S90">
            <v>41546</v>
          </cell>
          <cell r="T90">
            <v>31542</v>
          </cell>
          <cell r="U90" t="str">
            <v>ปริญญาตรี</v>
          </cell>
          <cell r="V90" t="str">
            <v>วิศวกรรมศาสตร์บัณฑิต</v>
          </cell>
        </row>
        <row r="91">
          <cell r="A91">
            <v>58034</v>
          </cell>
          <cell r="B91" t="str">
            <v>น.ส.ฟ้ากันยา ปิณฑานนท์</v>
          </cell>
          <cell r="C91" t="str">
            <v>Ms. Pakunya Pintanonda</v>
          </cell>
          <cell r="D91" t="str">
            <v>อินเทอร์เน็ตประเทศไทย จำกัด(มหาชน)</v>
          </cell>
          <cell r="E91" t="str">
            <v>1.5.BU001-008</v>
          </cell>
          <cell r="F91" t="str">
            <v>ฝ่าย Enterprise Sector</v>
          </cell>
          <cell r="G91" t="str">
            <v>Business Manager</v>
          </cell>
          <cell r="H91" t="str">
            <v>ธุรกิจ 2</v>
          </cell>
          <cell r="I91" t="str">
            <v>พนักงาน</v>
          </cell>
          <cell r="J91" t="str">
            <v>ไม่กำหนด</v>
          </cell>
          <cell r="K91" t="str">
            <v>รายเดือน</v>
          </cell>
          <cell r="L91" t="str">
            <v>B-14000</v>
          </cell>
          <cell r="M91" t="str">
            <v>Enterprise Sector</v>
          </cell>
          <cell r="N91" t="str">
            <v>006-ธนาคารกรุงไทย</v>
          </cell>
          <cell r="O91" t="str">
            <v>ธนาคารกรุงไทย(INET)</v>
          </cell>
          <cell r="P91">
            <v>5980352112</v>
          </cell>
          <cell r="Q91">
            <v>0</v>
          </cell>
          <cell r="R91">
            <v>42095</v>
          </cell>
          <cell r="S91">
            <v>42185</v>
          </cell>
          <cell r="T91">
            <v>32025</v>
          </cell>
          <cell r="U91" t="str">
            <v>ปริญญาตรี</v>
          </cell>
          <cell r="V91" t="str">
            <v>วิทยาศาสตร์บัณฑิต</v>
          </cell>
        </row>
        <row r="92">
          <cell r="A92">
            <v>58111</v>
          </cell>
          <cell r="B92" t="str">
            <v>น.ส.นวพร แสงพิทูร</v>
          </cell>
          <cell r="C92" t="str">
            <v>Ms. Navaporn Sangpitul</v>
          </cell>
          <cell r="D92" t="str">
            <v>อินเทอร์เน็ตประเทศไทย จำกัด(มหาชน)</v>
          </cell>
          <cell r="E92" t="str">
            <v>1.5.BU001-008</v>
          </cell>
          <cell r="F92" t="str">
            <v>ฝ่าย Enterprise Sector</v>
          </cell>
          <cell r="G92" t="str">
            <v>Business Manager</v>
          </cell>
          <cell r="H92" t="str">
            <v>ธุรกิจ 2</v>
          </cell>
          <cell r="I92" t="str">
            <v>พนักงาน</v>
          </cell>
          <cell r="J92" t="str">
            <v>ไม่กำหนด</v>
          </cell>
          <cell r="K92" t="str">
            <v>รายเดือน</v>
          </cell>
          <cell r="L92" t="str">
            <v>B-14000</v>
          </cell>
          <cell r="M92" t="str">
            <v>Enterprise Sector</v>
          </cell>
          <cell r="N92" t="str">
            <v>006-ธนาคารกรุงไทย</v>
          </cell>
          <cell r="O92" t="str">
            <v>ธนาคารกรุงไทย(INET)</v>
          </cell>
          <cell r="P92">
            <v>8450145619</v>
          </cell>
          <cell r="Q92">
            <v>0</v>
          </cell>
          <cell r="R92">
            <v>42219</v>
          </cell>
          <cell r="S92">
            <v>42309</v>
          </cell>
          <cell r="T92">
            <v>34148</v>
          </cell>
          <cell r="U92" t="str">
            <v>ปริญญาตรี</v>
          </cell>
          <cell r="V92" t="str">
            <v>Unofficial Transcript</v>
          </cell>
        </row>
        <row r="93">
          <cell r="A93">
            <v>59078</v>
          </cell>
          <cell r="B93" t="str">
            <v>นายวรุต ศิริจรรยาพงษ์</v>
          </cell>
          <cell r="C93" t="str">
            <v>Mr. Warut Sirijunyapong</v>
          </cell>
          <cell r="D93" t="str">
            <v>อินเทอร์เน็ตประเทศไทย จำกัด(มหาชน)</v>
          </cell>
          <cell r="E93" t="str">
            <v>1.5.BU001-008</v>
          </cell>
          <cell r="F93" t="str">
            <v>ฝ่าย Enterprise Sector</v>
          </cell>
          <cell r="G93" t="str">
            <v>Business Manager</v>
          </cell>
          <cell r="H93" t="str">
            <v>ธุรกิจ 2</v>
          </cell>
          <cell r="I93" t="str">
            <v>พนักงาน</v>
          </cell>
          <cell r="K93" t="str">
            <v>รายเดือน</v>
          </cell>
          <cell r="L93" t="str">
            <v>B-14000</v>
          </cell>
          <cell r="M93" t="str">
            <v>Enterprise Sector</v>
          </cell>
          <cell r="N93" t="str">
            <v>006-ธนาคารกรุงไทย</v>
          </cell>
          <cell r="O93" t="str">
            <v>ธนาคารกรุงไทย(INET)</v>
          </cell>
          <cell r="P93">
            <v>850114276</v>
          </cell>
          <cell r="Q93">
            <v>0</v>
          </cell>
          <cell r="R93">
            <v>42493</v>
          </cell>
          <cell r="S93">
            <v>42612</v>
          </cell>
          <cell r="T93">
            <v>32623</v>
          </cell>
          <cell r="U93" t="str">
            <v>ปริญญาโท</v>
          </cell>
          <cell r="V93" t="str">
            <v>บริหารธุรกิจมหาบัณฑิต</v>
          </cell>
        </row>
        <row r="94">
          <cell r="A94">
            <v>59094</v>
          </cell>
          <cell r="B94" t="str">
            <v>น.ส.จันทร์จิรา ทาบรรหาญ</v>
          </cell>
          <cell r="C94" t="str">
            <v>Ms. Janjira Thabanhan</v>
          </cell>
          <cell r="D94" t="str">
            <v>อินเทอร์เน็ตประเทศไทย จำกัด(มหาชน)</v>
          </cell>
          <cell r="E94" t="str">
            <v>1.5.BU001-008</v>
          </cell>
          <cell r="F94" t="str">
            <v>ฝ่าย Enterprise Sector</v>
          </cell>
          <cell r="G94" t="str">
            <v>Business Manager</v>
          </cell>
          <cell r="H94" t="str">
            <v>ธุรกิจ 2</v>
          </cell>
          <cell r="I94" t="str">
            <v>พนักงาน</v>
          </cell>
          <cell r="K94" t="str">
            <v>รายเดือน</v>
          </cell>
          <cell r="L94" t="str">
            <v>B-14000</v>
          </cell>
          <cell r="M94" t="str">
            <v>Enterprise Sector</v>
          </cell>
          <cell r="N94" t="str">
            <v>006-ธนาคารกรุงไทย</v>
          </cell>
          <cell r="O94" t="str">
            <v>ธนาคารกรุงไทย(INET)</v>
          </cell>
          <cell r="P94">
            <v>9845660827</v>
          </cell>
          <cell r="Q94">
            <v>0</v>
          </cell>
          <cell r="R94">
            <v>42537</v>
          </cell>
          <cell r="S94">
            <v>42626</v>
          </cell>
          <cell r="T94">
            <v>34477</v>
          </cell>
          <cell r="U94" t="str">
            <v>ปริญญาตรี</v>
          </cell>
          <cell r="V94" t="str">
            <v>Unofficial Transcript</v>
          </cell>
        </row>
        <row r="95">
          <cell r="A95">
            <v>59284</v>
          </cell>
          <cell r="B95" t="str">
            <v>นายสหภาพ จงเจริญใจ</v>
          </cell>
          <cell r="C95" t="str">
            <v>Mr. Sahapap Chongjaroenjal</v>
          </cell>
          <cell r="D95" t="str">
            <v>อินเทอร์เน็ตประเทศไทย จำกัด(มหาชน)</v>
          </cell>
          <cell r="E95" t="str">
            <v>1.5.BU001-008</v>
          </cell>
          <cell r="F95" t="str">
            <v>ฝ่าย Enterprise Sector</v>
          </cell>
          <cell r="G95" t="str">
            <v>Business Manager</v>
          </cell>
          <cell r="H95" t="str">
            <v>ธุรกิจ 2</v>
          </cell>
          <cell r="I95" t="str">
            <v>พนักงาน</v>
          </cell>
          <cell r="J95" t="str">
            <v>ไม่กำหนด</v>
          </cell>
          <cell r="K95" t="str">
            <v>รายเดือน</v>
          </cell>
          <cell r="L95" t="str">
            <v>B-14000</v>
          </cell>
          <cell r="M95" t="str">
            <v>Enterprise Sector</v>
          </cell>
          <cell r="N95" t="str">
            <v>006-ธนาคารกรุงไทย</v>
          </cell>
          <cell r="O95" t="str">
            <v>ธนาคารกรุงไทย(INET)</v>
          </cell>
          <cell r="P95">
            <v>9852461273</v>
          </cell>
          <cell r="Q95">
            <v>0</v>
          </cell>
          <cell r="R95">
            <v>42705</v>
          </cell>
          <cell r="S95">
            <v>42794</v>
          </cell>
          <cell r="T95">
            <v>32596</v>
          </cell>
          <cell r="U95" t="str">
            <v>ไม่กำหนด</v>
          </cell>
          <cell r="V95" t="str">
            <v>ไม่กำหนด</v>
          </cell>
        </row>
        <row r="96">
          <cell r="A96">
            <v>59003</v>
          </cell>
          <cell r="B96" t="str">
            <v>นางพิชาค์พัทธ ทาม</v>
          </cell>
          <cell r="C96" t="str">
            <v>Mrs. Pichapat Tham</v>
          </cell>
          <cell r="D96" t="str">
            <v>อินเทอร์เน็ตประเทศไทย จำกัด(มหาชน)</v>
          </cell>
          <cell r="E96" t="str">
            <v>1.5.BU001-011</v>
          </cell>
          <cell r="F96" t="str">
            <v>ฝ่าย Business Intelligence Group</v>
          </cell>
          <cell r="G96" t="str">
            <v>ผู้ช่วยผู้อำนวยการ</v>
          </cell>
          <cell r="H96" t="str">
            <v>บริหาร 3</v>
          </cell>
          <cell r="I96" t="str">
            <v>ผู้ช่วยผู้อำนวยการ</v>
          </cell>
          <cell r="J96" t="str">
            <v>ไม่กำหนด</v>
          </cell>
          <cell r="K96" t="str">
            <v>รายเดือน</v>
          </cell>
          <cell r="L96" t="str">
            <v>B-23000</v>
          </cell>
          <cell r="M96" t="str">
            <v>BusinessIntelligenceGroup(BIG)</v>
          </cell>
          <cell r="N96" t="str">
            <v>006-ธนาคารกรุงไทย</v>
          </cell>
          <cell r="O96" t="str">
            <v>ธนาคารกรุงไทย(INET)</v>
          </cell>
          <cell r="P96">
            <v>9841223228</v>
          </cell>
          <cell r="Q96">
            <v>0</v>
          </cell>
          <cell r="R96">
            <v>42373</v>
          </cell>
          <cell r="S96">
            <v>42463</v>
          </cell>
          <cell r="T96">
            <v>28216</v>
          </cell>
          <cell r="U96" t="str">
            <v>ปริญญาตรี</v>
          </cell>
          <cell r="V96" t="str">
            <v>ศิลปศาสคร์บัณฑิต</v>
          </cell>
        </row>
        <row r="97">
          <cell r="A97">
            <v>59067</v>
          </cell>
          <cell r="B97" t="str">
            <v>น.ส.วราภรณ์ สายหยุด</v>
          </cell>
          <cell r="C97" t="str">
            <v>Ms. Waraporn Saiyud</v>
          </cell>
          <cell r="D97" t="str">
            <v>อินเทอร์เน็ตประเทศไทย จำกัด(มหาชน)</v>
          </cell>
          <cell r="E97" t="str">
            <v>1.5.BU001-011</v>
          </cell>
          <cell r="F97" t="str">
            <v>ฝ่าย Business Intelligence Group</v>
          </cell>
          <cell r="G97" t="str">
            <v>เจ้าหน้าที่ประสานงาน</v>
          </cell>
          <cell r="H97" t="str">
            <v>เจ้าหน้าที่ 1</v>
          </cell>
          <cell r="I97" t="str">
            <v>พนักงาน</v>
          </cell>
          <cell r="J97" t="str">
            <v>ไม่กำหนด</v>
          </cell>
          <cell r="K97" t="str">
            <v>รายเดือน</v>
          </cell>
          <cell r="L97" t="str">
            <v>B-23000</v>
          </cell>
          <cell r="M97" t="str">
            <v>BusinessIntelligenceGroup(BIG)</v>
          </cell>
          <cell r="N97" t="str">
            <v>006-ธนาคารกรุงไทย</v>
          </cell>
          <cell r="O97" t="str">
            <v>ธนาคารกรุงไทย(INET)</v>
          </cell>
          <cell r="P97">
            <v>9843892712</v>
          </cell>
          <cell r="Q97">
            <v>0</v>
          </cell>
          <cell r="R97">
            <v>42461</v>
          </cell>
          <cell r="S97">
            <v>42551</v>
          </cell>
          <cell r="T97">
            <v>31280</v>
          </cell>
          <cell r="U97" t="str">
            <v>ประกาศณียบัตรวิชาชีพชั้นสูง</v>
          </cell>
          <cell r="V97" t="str">
            <v>การบัญชี</v>
          </cell>
        </row>
        <row r="98">
          <cell r="A98">
            <v>59200</v>
          </cell>
          <cell r="B98" t="str">
            <v>น.ส.ลดาวัลย์ สันติอรรถพันธุ์</v>
          </cell>
          <cell r="C98" t="str">
            <v>Ms. Ladawan Suntiautapan</v>
          </cell>
          <cell r="D98" t="str">
            <v>อินเทอร์เน็ตประเทศไทย จำกัด(มหาชน)</v>
          </cell>
          <cell r="E98" t="str">
            <v>1.5.BU001-011</v>
          </cell>
          <cell r="F98" t="str">
            <v>ฝ่าย Business Intelligence Group</v>
          </cell>
          <cell r="G98" t="str">
            <v>Business Manager</v>
          </cell>
          <cell r="H98" t="str">
            <v>ธุรกิจ 2</v>
          </cell>
          <cell r="I98" t="str">
            <v>พนักงาน</v>
          </cell>
          <cell r="J98" t="str">
            <v>ไม่กำหนด</v>
          </cell>
          <cell r="K98" t="str">
            <v>รายเดือน</v>
          </cell>
          <cell r="L98" t="str">
            <v>B-23000</v>
          </cell>
          <cell r="M98" t="str">
            <v>BusinessIntelligenceGroup(BIG)</v>
          </cell>
          <cell r="N98" t="str">
            <v>006-ธนาคารกรุงไทย</v>
          </cell>
          <cell r="O98" t="str">
            <v>ธนาคารกรุงไทย(INET)</v>
          </cell>
          <cell r="P98">
            <v>4650312868</v>
          </cell>
          <cell r="Q98">
            <v>0</v>
          </cell>
          <cell r="R98">
            <v>42552</v>
          </cell>
          <cell r="S98">
            <v>42641</v>
          </cell>
          <cell r="T98">
            <v>34265</v>
          </cell>
          <cell r="U98" t="str">
            <v>ปริญญาตรี</v>
          </cell>
          <cell r="V98" t="str">
            <v>Unofficial Transcript</v>
          </cell>
        </row>
        <row r="99">
          <cell r="A99">
            <v>59214</v>
          </cell>
          <cell r="B99" t="str">
            <v>น.ส.นภารัตน์ การถาง</v>
          </cell>
          <cell r="C99" t="str">
            <v>Ms. Naparat Kanthang</v>
          </cell>
          <cell r="D99" t="str">
            <v>อินเทอร์เน็ตประเทศไทย จำกัด(มหาชน)</v>
          </cell>
          <cell r="E99" t="str">
            <v>1.5.BU001-011</v>
          </cell>
          <cell r="F99" t="str">
            <v>ฝ่าย Business Intelligence Group</v>
          </cell>
          <cell r="G99" t="str">
            <v>Business Manager</v>
          </cell>
          <cell r="H99" t="str">
            <v>ธุรกิจ 2</v>
          </cell>
          <cell r="I99" t="str">
            <v>พนักงาน</v>
          </cell>
          <cell r="K99" t="str">
            <v>รายเดือน</v>
          </cell>
          <cell r="L99" t="str">
            <v>B-23000</v>
          </cell>
          <cell r="M99" t="str">
            <v>BusinessIntelligenceGroup(BIG)</v>
          </cell>
          <cell r="N99" t="str">
            <v>006-ธนาคารกรุงไทย</v>
          </cell>
          <cell r="O99" t="str">
            <v>ธนาคารกรุงไทย(INET)</v>
          </cell>
          <cell r="P99">
            <v>1750160498</v>
          </cell>
          <cell r="Q99">
            <v>0</v>
          </cell>
          <cell r="R99">
            <v>42583</v>
          </cell>
          <cell r="S99">
            <v>42672</v>
          </cell>
          <cell r="T99">
            <v>31098</v>
          </cell>
          <cell r="U99" t="str">
            <v>ปริญญาตรี</v>
          </cell>
          <cell r="V99" t="str">
            <v>วิทยาศาสตร์บัณฑิต</v>
          </cell>
        </row>
        <row r="100">
          <cell r="A100">
            <v>59251</v>
          </cell>
          <cell r="B100" t="str">
            <v>น.ส.สุดารัตน์ จามเกษม</v>
          </cell>
          <cell r="C100" t="str">
            <v>Ms. Sudarat Jamkasem</v>
          </cell>
          <cell r="D100" t="str">
            <v>อินเทอร์เน็ตประเทศไทย จำกัด(มหาชน)</v>
          </cell>
          <cell r="E100" t="str">
            <v>1.5.BU001-011</v>
          </cell>
          <cell r="F100" t="str">
            <v>ฝ่าย Business Intelligence Group</v>
          </cell>
          <cell r="G100" t="str">
            <v>Business Manager</v>
          </cell>
          <cell r="H100" t="str">
            <v>ธุรกิจ 2</v>
          </cell>
          <cell r="I100" t="str">
            <v>พนักงาน</v>
          </cell>
          <cell r="K100" t="str">
            <v>รายเดือน</v>
          </cell>
          <cell r="L100" t="str">
            <v>B-23000</v>
          </cell>
          <cell r="M100" t="str">
            <v>BusinessIntelligenceGroup(BIG)</v>
          </cell>
          <cell r="N100" t="str">
            <v>006-ธนาคารกรุงไทย</v>
          </cell>
          <cell r="O100" t="str">
            <v>ธนาคารกรุงไทย(INET)</v>
          </cell>
          <cell r="P100">
            <v>1850418063</v>
          </cell>
          <cell r="Q100">
            <v>0</v>
          </cell>
          <cell r="R100">
            <v>42646</v>
          </cell>
          <cell r="S100">
            <v>42735</v>
          </cell>
          <cell r="T100">
            <v>32278</v>
          </cell>
          <cell r="U100" t="str">
            <v>ปริญญาตรี</v>
          </cell>
          <cell r="V100" t="str">
            <v>บริหารธุรกิจบัณฑิต</v>
          </cell>
        </row>
        <row r="101">
          <cell r="A101">
            <v>60019</v>
          </cell>
          <cell r="B101" t="str">
            <v>น.ส.เจนจิรา สุปัญญา</v>
          </cell>
          <cell r="C101" t="str">
            <v>Ms. Jenjira Supanya</v>
          </cell>
          <cell r="D101" t="str">
            <v>อินเทอร์เน็ตประเทศไทย จำกัด(มหาชน)</v>
          </cell>
          <cell r="E101" t="str">
            <v>1.5.BU001-011</v>
          </cell>
          <cell r="F101" t="str">
            <v>ฝ่าย Business Intelligence Group</v>
          </cell>
          <cell r="G101" t="str">
            <v>Business Manager</v>
          </cell>
          <cell r="H101" t="str">
            <v>ธุรกิจ 2</v>
          </cell>
          <cell r="I101" t="str">
            <v>พนักงาน</v>
          </cell>
          <cell r="K101" t="str">
            <v>รายเดือน</v>
          </cell>
          <cell r="L101" t="str">
            <v>B-23000</v>
          </cell>
          <cell r="M101" t="str">
            <v>BusinessIntelligenceGroup(BIG)</v>
          </cell>
          <cell r="N101" t="str">
            <v>006-ธนาคารกรุงไทย</v>
          </cell>
          <cell r="O101" t="str">
            <v>ธนาคารกรุงไทย(INET)</v>
          </cell>
          <cell r="P101">
            <v>9832968364</v>
          </cell>
          <cell r="Q101">
            <v>0</v>
          </cell>
          <cell r="R101">
            <v>42739</v>
          </cell>
          <cell r="S101">
            <v>42828</v>
          </cell>
          <cell r="T101">
            <v>31373</v>
          </cell>
          <cell r="U101" t="str">
            <v>ปริญญาตรี</v>
          </cell>
          <cell r="V101" t="str">
            <v>วิทยาศาสตร์บัณฑิต</v>
          </cell>
        </row>
        <row r="102">
          <cell r="A102">
            <v>58100</v>
          </cell>
          <cell r="B102" t="str">
            <v>นายเดชา อุปถัมชาติ</v>
          </cell>
          <cell r="C102" t="str">
            <v>Mr. Decha Aupathamchat</v>
          </cell>
          <cell r="D102" t="str">
            <v>อินเทอร์เน็ตประเทศไทย จำกัด(มหาชน)</v>
          </cell>
          <cell r="E102" t="str">
            <v>1.5.BU001-012</v>
          </cell>
          <cell r="F102" t="str">
            <v xml:space="preserve">ฝ่าย Strategic Accounts </v>
          </cell>
          <cell r="G102" t="str">
            <v>ผู้อำนวยการ</v>
          </cell>
          <cell r="H102" t="str">
            <v>บริหาร 4</v>
          </cell>
          <cell r="I102" t="str">
            <v>ผู้อำนวยการ</v>
          </cell>
          <cell r="J102" t="str">
            <v>ไม่กำหนด</v>
          </cell>
          <cell r="K102" t="str">
            <v>รายเดือน</v>
          </cell>
          <cell r="L102" t="str">
            <v>B-20000</v>
          </cell>
          <cell r="M102" t="str">
            <v>STA-Strategic Accounts Dept.</v>
          </cell>
          <cell r="N102" t="str">
            <v>006-ธนาคารกรุงไทย</v>
          </cell>
          <cell r="O102" t="str">
            <v>ธนาคารกรุงไทย(INET)</v>
          </cell>
          <cell r="P102">
            <v>4780137098</v>
          </cell>
          <cell r="Q102">
            <v>0</v>
          </cell>
          <cell r="R102">
            <v>42219</v>
          </cell>
          <cell r="S102">
            <v>42309</v>
          </cell>
          <cell r="T102">
            <v>26862</v>
          </cell>
          <cell r="U102" t="str">
            <v>ปริญญาโท</v>
          </cell>
          <cell r="V102" t="str">
            <v>บริหารธุรกิจมหาบัณฑิต</v>
          </cell>
        </row>
        <row r="103">
          <cell r="A103">
            <v>58131</v>
          </cell>
          <cell r="B103" t="str">
            <v>น.ส.พจนีย์ นิรันดร์ปกรณ์</v>
          </cell>
          <cell r="C103" t="str">
            <v>Ms. Potjanee Niranpakorn</v>
          </cell>
          <cell r="D103" t="str">
            <v>อินเทอร์เน็ตประเทศไทย จำกัด(มหาชน)</v>
          </cell>
          <cell r="E103" t="str">
            <v>1.5.BU001-012</v>
          </cell>
          <cell r="F103" t="str">
            <v xml:space="preserve">ฝ่าย Strategic Accounts </v>
          </cell>
          <cell r="G103" t="str">
            <v>Business Manager</v>
          </cell>
          <cell r="H103" t="str">
            <v>ธุรกิจ 2</v>
          </cell>
          <cell r="I103" t="str">
            <v>พนักงาน</v>
          </cell>
          <cell r="J103" t="str">
            <v>ไม่กำหนด</v>
          </cell>
          <cell r="K103" t="str">
            <v>รายเดือน</v>
          </cell>
          <cell r="L103" t="str">
            <v>B-20000</v>
          </cell>
          <cell r="M103" t="str">
            <v>STA-Strategic Accounts Dept.</v>
          </cell>
          <cell r="N103" t="str">
            <v>006-ธนาคารกรุงไทย</v>
          </cell>
          <cell r="O103" t="str">
            <v>ธนาคารกรุงไทย(INET)</v>
          </cell>
          <cell r="P103">
            <v>4670825798</v>
          </cell>
          <cell r="Q103">
            <v>0</v>
          </cell>
          <cell r="R103">
            <v>42278</v>
          </cell>
          <cell r="S103">
            <v>42368</v>
          </cell>
          <cell r="T103">
            <v>27316</v>
          </cell>
          <cell r="U103" t="str">
            <v>ปริญญาตรี</v>
          </cell>
          <cell r="V103" t="str">
            <v>บริหารธุรกิจบัณฑิต</v>
          </cell>
        </row>
        <row r="104">
          <cell r="A104">
            <v>58151</v>
          </cell>
          <cell r="B104" t="str">
            <v>น.ส.กัญชพร ฟักสุวรรณ</v>
          </cell>
          <cell r="C104" t="str">
            <v>Ms. Kanchaporn Faksuwan</v>
          </cell>
          <cell r="D104" t="str">
            <v>อินเทอร์เน็ตประเทศไทย จำกัด(มหาชน)</v>
          </cell>
          <cell r="E104" t="str">
            <v>1.5.BU001-012</v>
          </cell>
          <cell r="F104" t="str">
            <v xml:space="preserve">ฝ่าย Strategic Accounts </v>
          </cell>
          <cell r="G104" t="str">
            <v>Business Manager</v>
          </cell>
          <cell r="H104" t="str">
            <v>ธุรกิจ 2</v>
          </cell>
          <cell r="I104" t="str">
            <v>พนักงาน</v>
          </cell>
          <cell r="J104" t="str">
            <v>ไม่กำหนด</v>
          </cell>
          <cell r="K104" t="str">
            <v>รายเดือน</v>
          </cell>
          <cell r="L104" t="str">
            <v>B-20000</v>
          </cell>
          <cell r="M104" t="str">
            <v>STA-Strategic Accounts Dept.</v>
          </cell>
          <cell r="N104" t="str">
            <v>006-ธนาคารกรุงไทย</v>
          </cell>
          <cell r="O104" t="str">
            <v>ธนาคารกรุงไทย(INET)</v>
          </cell>
          <cell r="P104">
            <v>9823811180</v>
          </cell>
          <cell r="Q104">
            <v>0</v>
          </cell>
          <cell r="R104">
            <v>42310</v>
          </cell>
          <cell r="S104">
            <v>42399</v>
          </cell>
          <cell r="T104">
            <v>33749</v>
          </cell>
          <cell r="U104" t="str">
            <v>ปริญญาตรี</v>
          </cell>
          <cell r="V104" t="str">
            <v>การจัดการบัณฑิต</v>
          </cell>
        </row>
        <row r="105">
          <cell r="A105">
            <v>59273</v>
          </cell>
          <cell r="B105" t="str">
            <v>น.ส.สิรินภา กุลพานิช</v>
          </cell>
          <cell r="C105" t="str">
            <v>Ms. Sirinapa Koonpanich</v>
          </cell>
          <cell r="D105" t="str">
            <v>อินเทอร์เน็ตประเทศไทย จำกัด(มหาชน)</v>
          </cell>
          <cell r="E105" t="str">
            <v>1.5.BU001-012</v>
          </cell>
          <cell r="F105" t="str">
            <v xml:space="preserve">ฝ่าย Strategic Accounts </v>
          </cell>
          <cell r="G105" t="str">
            <v>Business Manager</v>
          </cell>
          <cell r="H105" t="str">
            <v>ธุรกิจ 2</v>
          </cell>
          <cell r="I105" t="str">
            <v>พนักงาน</v>
          </cell>
          <cell r="K105" t="str">
            <v>รายเดือน</v>
          </cell>
          <cell r="L105" t="str">
            <v>B-20000</v>
          </cell>
          <cell r="M105" t="str">
            <v>STA-Strategic Accounts Dept.</v>
          </cell>
          <cell r="N105" t="str">
            <v>006-ธนาคารกรุงไทย</v>
          </cell>
          <cell r="O105" t="str">
            <v>ธนาคารกรุงไทย(INET)</v>
          </cell>
          <cell r="P105">
            <v>9851162655</v>
          </cell>
          <cell r="Q105">
            <v>0</v>
          </cell>
          <cell r="R105">
            <v>42705</v>
          </cell>
          <cell r="S105">
            <v>42794</v>
          </cell>
          <cell r="T105">
            <v>32344</v>
          </cell>
          <cell r="U105" t="str">
            <v>ปริญญาตรี</v>
          </cell>
          <cell r="V105" t="str">
            <v>ศิลปกรรมศาสตรบัณฑิต</v>
          </cell>
        </row>
        <row r="106">
          <cell r="A106">
            <v>60035</v>
          </cell>
          <cell r="B106" t="str">
            <v>น.ส.ชนัญชิดา โพธิ์สวัสดิ์</v>
          </cell>
          <cell r="C106" t="str">
            <v>Ms. Chananchida Phosawat</v>
          </cell>
          <cell r="D106" t="str">
            <v>อินเทอร์เน็ตประเทศไทย จำกัด(มหาชน)</v>
          </cell>
          <cell r="E106" t="str">
            <v>1.5.BU001-012</v>
          </cell>
          <cell r="F106" t="str">
            <v xml:space="preserve">ฝ่าย Strategic Accounts </v>
          </cell>
          <cell r="G106" t="str">
            <v>Business Manager</v>
          </cell>
          <cell r="H106" t="str">
            <v>ธุรกิจ 2</v>
          </cell>
          <cell r="I106" t="str">
            <v>พนักงาน</v>
          </cell>
          <cell r="K106" t="str">
            <v>รายเดือน</v>
          </cell>
          <cell r="L106" t="str">
            <v>B-20000</v>
          </cell>
          <cell r="M106" t="str">
            <v>STA-Strategic Accounts Dept.</v>
          </cell>
          <cell r="N106" t="str">
            <v>006-ธนาคารกรุงไทย</v>
          </cell>
          <cell r="O106" t="str">
            <v>ธนาคารกรุงไทย(INET)</v>
          </cell>
          <cell r="P106">
            <v>860665801</v>
          </cell>
          <cell r="Q106">
            <v>0</v>
          </cell>
          <cell r="R106">
            <v>42767</v>
          </cell>
          <cell r="S106">
            <v>42856</v>
          </cell>
          <cell r="T106">
            <v>28199</v>
          </cell>
          <cell r="U106" t="str">
            <v>ปริญญาโท</v>
          </cell>
          <cell r="V106" t="str">
            <v>บริหารธุรกิจมหาบัณฑิต</v>
          </cell>
        </row>
        <row r="107">
          <cell r="A107">
            <v>58129</v>
          </cell>
          <cell r="B107" t="str">
            <v>นายนคร นิมิตรวานิช</v>
          </cell>
          <cell r="C107" t="str">
            <v>Mr. Nakorn Nimitvanich</v>
          </cell>
          <cell r="D107" t="str">
            <v>อินเทอร์เน็ตประเทศไทย จำกัด(มหาชน)</v>
          </cell>
          <cell r="E107" t="str">
            <v>1.5.BU001-014</v>
          </cell>
          <cell r="F107" t="str">
            <v>ฝ่าย Business Solutions</v>
          </cell>
          <cell r="G107" t="str">
            <v>ผู้อำนวยการ</v>
          </cell>
          <cell r="H107" t="str">
            <v>บริหาร 4</v>
          </cell>
          <cell r="I107" t="str">
            <v>ผู้อำนวยการ</v>
          </cell>
          <cell r="J107" t="str">
            <v>ไม่กำหนด</v>
          </cell>
          <cell r="K107" t="str">
            <v>รายเดือน</v>
          </cell>
          <cell r="L107" t="str">
            <v>B-22000</v>
          </cell>
          <cell r="M107" t="str">
            <v>Business Solutions</v>
          </cell>
          <cell r="N107" t="str">
            <v>006-ธนาคารกรุงไทย</v>
          </cell>
          <cell r="O107" t="str">
            <v>ธนาคารกรุงไทย(INET)</v>
          </cell>
          <cell r="P107">
            <v>4880582808</v>
          </cell>
          <cell r="Q107">
            <v>0</v>
          </cell>
          <cell r="R107">
            <v>42262</v>
          </cell>
          <cell r="S107">
            <v>42353</v>
          </cell>
          <cell r="T107">
            <v>26861</v>
          </cell>
          <cell r="U107" t="str">
            <v>ปริญญาโท</v>
          </cell>
          <cell r="V107" t="str">
            <v>บริหารธุรกิจมหาบัณฑิต</v>
          </cell>
        </row>
        <row r="108">
          <cell r="A108">
            <v>58143</v>
          </cell>
          <cell r="B108" t="str">
            <v>นายนรภัทร์ เอนกนิธิ</v>
          </cell>
          <cell r="C108" t="str">
            <v>Mr. Norabhat Aneknidhi</v>
          </cell>
          <cell r="D108" t="str">
            <v>อินเทอร์เน็ตประเทศไทย จำกัด(มหาชน)</v>
          </cell>
          <cell r="E108" t="str">
            <v>1.5.BU001-014</v>
          </cell>
          <cell r="F108" t="str">
            <v>ฝ่าย Business Solutions</v>
          </cell>
          <cell r="G108" t="str">
            <v>Business Manager</v>
          </cell>
          <cell r="H108" t="str">
            <v>ธุรกิจ 2</v>
          </cell>
          <cell r="I108" t="str">
            <v>พนักงาน</v>
          </cell>
          <cell r="J108" t="str">
            <v>ไม่กำหนด</v>
          </cell>
          <cell r="K108" t="str">
            <v>รายเดือน</v>
          </cell>
          <cell r="L108" t="str">
            <v>B-22000</v>
          </cell>
          <cell r="M108" t="str">
            <v>Business Solutions</v>
          </cell>
          <cell r="N108" t="str">
            <v>006-ธนาคารกรุงไทย</v>
          </cell>
          <cell r="O108" t="str">
            <v>ธนาคารกรุงไทย(INET)</v>
          </cell>
          <cell r="P108">
            <v>9839410113</v>
          </cell>
          <cell r="Q108">
            <v>0</v>
          </cell>
          <cell r="R108">
            <v>42310</v>
          </cell>
          <cell r="S108">
            <v>42399</v>
          </cell>
          <cell r="T108">
            <v>31094</v>
          </cell>
          <cell r="U108" t="str">
            <v>ปริญญาตรี</v>
          </cell>
          <cell r="V108" t="str">
            <v>ศิลปศาสตรบัณฑิตบริหารธุรกิจ</v>
          </cell>
        </row>
        <row r="109">
          <cell r="A109">
            <v>58154</v>
          </cell>
          <cell r="B109" t="str">
            <v>น.ส.ภัณฑิรา สุเอียนทรเมธี</v>
          </cell>
          <cell r="C109" t="str">
            <v>Ms. Puntira Sueantaramatee</v>
          </cell>
          <cell r="D109" t="str">
            <v>อินเทอร์เน็ตประเทศไทย จำกัด(มหาชน)</v>
          </cell>
          <cell r="E109" t="str">
            <v>1.5.BU001-014</v>
          </cell>
          <cell r="F109" t="str">
            <v>ฝ่าย Business Solutions</v>
          </cell>
          <cell r="G109" t="str">
            <v>Business Manager</v>
          </cell>
          <cell r="H109" t="str">
            <v>ธุรกิจ 2</v>
          </cell>
          <cell r="I109" t="str">
            <v>พนักงาน</v>
          </cell>
          <cell r="J109" t="str">
            <v>ไม่กำหนด</v>
          </cell>
          <cell r="K109" t="str">
            <v>รายเดือน</v>
          </cell>
          <cell r="L109" t="str">
            <v>B-22000</v>
          </cell>
          <cell r="M109" t="str">
            <v>Business Solutions</v>
          </cell>
          <cell r="N109" t="str">
            <v>006-ธนาคารกรุงไทย</v>
          </cell>
          <cell r="O109" t="str">
            <v>ธนาคารกรุงไทย(INET)</v>
          </cell>
          <cell r="P109">
            <v>310602386</v>
          </cell>
          <cell r="Q109">
            <v>0</v>
          </cell>
          <cell r="R109">
            <v>42310</v>
          </cell>
          <cell r="S109">
            <v>42399</v>
          </cell>
          <cell r="T109">
            <v>34114</v>
          </cell>
          <cell r="U109" t="str">
            <v>ปริญญาตรี</v>
          </cell>
          <cell r="V109" t="str">
            <v>วิทยาศาสตร์บัณฑิต</v>
          </cell>
        </row>
        <row r="110">
          <cell r="A110">
            <v>60003</v>
          </cell>
          <cell r="B110" t="str">
            <v>นายบุญชัย ฤดีนิรมาน</v>
          </cell>
          <cell r="C110" t="str">
            <v>Mr. Boonchai Ruedeeniraman</v>
          </cell>
          <cell r="D110" t="str">
            <v>อินเทอร์เน็ตประเทศไทย จำกัด(มหาชน)</v>
          </cell>
          <cell r="E110" t="str">
            <v>1.5.BU001-014</v>
          </cell>
          <cell r="F110" t="str">
            <v>ฝ่าย Business Solutions</v>
          </cell>
          <cell r="G110" t="str">
            <v>Business Manager</v>
          </cell>
          <cell r="H110" t="str">
            <v>ธุรกิจ 2</v>
          </cell>
          <cell r="I110" t="str">
            <v>พนักงาน</v>
          </cell>
          <cell r="K110" t="str">
            <v>รายเดือน</v>
          </cell>
          <cell r="L110" t="str">
            <v>B-22000</v>
          </cell>
          <cell r="M110" t="str">
            <v>Business Solutions</v>
          </cell>
          <cell r="N110" t="str">
            <v>006-ธนาคารกรุงไทย</v>
          </cell>
          <cell r="O110" t="str">
            <v>ธนาคารกรุงไทย(INET)</v>
          </cell>
          <cell r="P110">
            <v>810117339</v>
          </cell>
          <cell r="Q110">
            <v>0</v>
          </cell>
          <cell r="R110">
            <v>42739</v>
          </cell>
          <cell r="S110">
            <v>42828</v>
          </cell>
          <cell r="T110">
            <v>32404</v>
          </cell>
          <cell r="U110" t="str">
            <v>ปริญญาตรี</v>
          </cell>
          <cell r="V110" t="str">
            <v>วิทยาศาสตร์บัณฑิต</v>
          </cell>
        </row>
        <row r="111">
          <cell r="A111">
            <v>59006</v>
          </cell>
          <cell r="B111" t="str">
            <v>น.ส.ชนิกานต์ พรธนาเลิศ</v>
          </cell>
          <cell r="C111" t="str">
            <v>Ms. Chanikarn Porntanalert</v>
          </cell>
          <cell r="D111" t="str">
            <v>อินเทอร์เน็ตประเทศไทย จำกัด(มหาชน)</v>
          </cell>
          <cell r="E111" t="str">
            <v>1.5.BU001-016</v>
          </cell>
          <cell r="F111" t="str">
            <v>ฝ่าย Associated-Partner</v>
          </cell>
          <cell r="G111" t="str">
            <v>Business Manager</v>
          </cell>
          <cell r="H111" t="str">
            <v>ธุรกิจ 2</v>
          </cell>
          <cell r="I111" t="str">
            <v>พนักงาน</v>
          </cell>
          <cell r="J111" t="str">
            <v>ไม่กำหนด</v>
          </cell>
          <cell r="K111" t="str">
            <v>รายเดือน</v>
          </cell>
          <cell r="L111" t="str">
            <v>B-25000</v>
          </cell>
          <cell r="M111" t="str">
            <v>Associated-partner</v>
          </cell>
          <cell r="N111" t="str">
            <v>006-ธนาคารกรุงไทย</v>
          </cell>
          <cell r="O111" t="str">
            <v>ธนาคารกรุงไทย(INET)</v>
          </cell>
          <cell r="P111">
            <v>1860191207</v>
          </cell>
          <cell r="Q111">
            <v>0</v>
          </cell>
          <cell r="R111">
            <v>42373</v>
          </cell>
          <cell r="S111">
            <v>42463</v>
          </cell>
          <cell r="T111">
            <v>34539</v>
          </cell>
          <cell r="U111" t="str">
            <v>ปริญญาตรี</v>
          </cell>
          <cell r="V111" t="str">
            <v>บริหารธุรกิจบัณฑิต</v>
          </cell>
        </row>
        <row r="112">
          <cell r="A112">
            <v>43019</v>
          </cell>
          <cell r="B112" t="str">
            <v>น.ส.พัทธ์ธีรา พัชรนันท์พิศุท</v>
          </cell>
          <cell r="C112" t="str">
            <v>Ms. Phattheera Phatcharananphisut</v>
          </cell>
          <cell r="D112" t="str">
            <v>อินเทอร์เน็ตประเทศไทย จำกัด(มหาชน)</v>
          </cell>
          <cell r="E112" t="str">
            <v>1.5.BU001-019</v>
          </cell>
          <cell r="F112" t="str">
            <v>ฝ่าย Business Alliance</v>
          </cell>
          <cell r="G112" t="str">
            <v>ผู้ช่วยผู้อำนวยการ</v>
          </cell>
          <cell r="H112" t="str">
            <v>บริหาร 3</v>
          </cell>
          <cell r="I112" t="str">
            <v>ผู้ช่วยผู้อำนวยการ</v>
          </cell>
          <cell r="J112" t="str">
            <v>ไม่กำหนด</v>
          </cell>
          <cell r="K112" t="str">
            <v>รายเดือน</v>
          </cell>
          <cell r="L112" t="str">
            <v>B-28000</v>
          </cell>
          <cell r="M112" t="str">
            <v>Business Alliance</v>
          </cell>
          <cell r="N112" t="str">
            <v>006-ธนาคารกรุงไทย</v>
          </cell>
          <cell r="O112" t="str">
            <v>ธนาคารกรุงไทย(INET)</v>
          </cell>
          <cell r="P112">
            <v>151527385</v>
          </cell>
          <cell r="Q112">
            <v>0</v>
          </cell>
          <cell r="R112">
            <v>36770</v>
          </cell>
          <cell r="S112">
            <v>36860</v>
          </cell>
          <cell r="T112">
            <v>27006</v>
          </cell>
          <cell r="U112" t="str">
            <v>ปริญญาตรี</v>
          </cell>
          <cell r="V112" t="str">
            <v>บริหารธุรกิจบัณฑิต</v>
          </cell>
        </row>
        <row r="113">
          <cell r="A113">
            <v>57088</v>
          </cell>
          <cell r="B113" t="str">
            <v>น.ส.นฤมล ดวงวิชัย</v>
          </cell>
          <cell r="C113" t="str">
            <v>Ms. Narumon Doungvichai</v>
          </cell>
          <cell r="D113" t="str">
            <v>อินเทอร์เน็ตประเทศไทย จำกัด(มหาชน)</v>
          </cell>
          <cell r="E113" t="str">
            <v>1.5.BU001-019</v>
          </cell>
          <cell r="F113" t="str">
            <v>ฝ่าย Business Alliance</v>
          </cell>
          <cell r="G113" t="str">
            <v>Business Manager</v>
          </cell>
          <cell r="H113" t="str">
            <v>ธุรกิจ 2</v>
          </cell>
          <cell r="I113" t="str">
            <v>พนักงาน</v>
          </cell>
          <cell r="J113" t="str">
            <v>ไม่กำหนด</v>
          </cell>
          <cell r="K113" t="str">
            <v>รายเดือน</v>
          </cell>
          <cell r="L113" t="str">
            <v>B-28000</v>
          </cell>
          <cell r="M113" t="str">
            <v>Business Alliance</v>
          </cell>
          <cell r="N113" t="str">
            <v>006-ธนาคารกรุงไทย</v>
          </cell>
          <cell r="O113" t="str">
            <v>ธนาคารกรุงไทย(INET)</v>
          </cell>
          <cell r="P113">
            <v>1760126705</v>
          </cell>
          <cell r="Q113">
            <v>0</v>
          </cell>
          <cell r="R113">
            <v>41883</v>
          </cell>
          <cell r="S113">
            <v>41973</v>
          </cell>
          <cell r="T113">
            <v>33427</v>
          </cell>
          <cell r="U113" t="str">
            <v>ปริญญาตรี</v>
          </cell>
          <cell r="V113" t="str">
            <v>บริหารธุรกิจบัณฑิต</v>
          </cell>
        </row>
        <row r="114">
          <cell r="A114">
            <v>59063</v>
          </cell>
          <cell r="B114" t="str">
            <v>น.ส.กรรณิกา บุญศิริยะ</v>
          </cell>
          <cell r="C114" t="str">
            <v>Ms. Kannika Boonsiriya</v>
          </cell>
          <cell r="D114" t="str">
            <v>อินเทอร์เน็ตประเทศไทย จำกัด(มหาชน)</v>
          </cell>
          <cell r="E114" t="str">
            <v>1.5.BU001-019</v>
          </cell>
          <cell r="F114" t="str">
            <v>ฝ่าย Business Alliance</v>
          </cell>
          <cell r="G114" t="str">
            <v>Business Manager</v>
          </cell>
          <cell r="H114" t="str">
            <v>ธุรกิจ 2</v>
          </cell>
          <cell r="I114" t="str">
            <v>พนักงาน</v>
          </cell>
          <cell r="J114" t="str">
            <v>ไม่กำหนด</v>
          </cell>
          <cell r="K114" t="str">
            <v>รายเดือน</v>
          </cell>
          <cell r="L114" t="str">
            <v>B-28000</v>
          </cell>
          <cell r="M114" t="str">
            <v>Business Alliance</v>
          </cell>
          <cell r="N114" t="str">
            <v>006-ธนาคารกรุงไทย</v>
          </cell>
          <cell r="O114" t="str">
            <v>ธนาคารกรุงไทย(INET)</v>
          </cell>
          <cell r="P114">
            <v>1620193817</v>
          </cell>
          <cell r="Q114">
            <v>0</v>
          </cell>
          <cell r="R114">
            <v>42461</v>
          </cell>
          <cell r="S114">
            <v>42551</v>
          </cell>
          <cell r="T114">
            <v>29254</v>
          </cell>
          <cell r="U114" t="str">
            <v>ปริญญาโท</v>
          </cell>
          <cell r="V114" t="str">
            <v>วิทยาศาสตร์มหาบัณฑิต</v>
          </cell>
        </row>
        <row r="115">
          <cell r="A115">
            <v>59261</v>
          </cell>
          <cell r="B115" t="str">
            <v>น.ส.บุญรัตน์ สุขสุคนธ์</v>
          </cell>
          <cell r="C115" t="str">
            <v>Ms. Boonyarat Sooksukon</v>
          </cell>
          <cell r="D115" t="str">
            <v>อินเทอร์เน็ตประเทศไทย จำกัด(มหาชน)</v>
          </cell>
          <cell r="E115" t="str">
            <v>1.5.BU001-019</v>
          </cell>
          <cell r="F115" t="str">
            <v>ฝ่าย Business Alliance</v>
          </cell>
          <cell r="G115" t="str">
            <v>Business Manager</v>
          </cell>
          <cell r="H115" t="str">
            <v>ธุรกิจ 2</v>
          </cell>
          <cell r="I115" t="str">
            <v>พนักงาน</v>
          </cell>
          <cell r="K115" t="str">
            <v>รายเดือน</v>
          </cell>
          <cell r="L115" t="str">
            <v>B-28000</v>
          </cell>
          <cell r="M115" t="str">
            <v>Business Alliance</v>
          </cell>
          <cell r="N115" t="str">
            <v>006-ธนาคารกรุงไทย</v>
          </cell>
          <cell r="O115" t="str">
            <v>ธนาคารกรุงไทย(INET)</v>
          </cell>
          <cell r="P115">
            <v>9680090094</v>
          </cell>
          <cell r="Q115">
            <v>0</v>
          </cell>
          <cell r="R115">
            <v>42675</v>
          </cell>
          <cell r="S115">
            <v>42764</v>
          </cell>
          <cell r="T115">
            <v>31510</v>
          </cell>
          <cell r="U115" t="str">
            <v>ปริญญาตรี</v>
          </cell>
          <cell r="V115" t="str">
            <v>บริหารธุรกิจบัณฑิต</v>
          </cell>
        </row>
        <row r="116">
          <cell r="A116">
            <v>60009</v>
          </cell>
          <cell r="B116" t="str">
            <v>น.ส.ธัญชนก กลมอ่อน</v>
          </cell>
          <cell r="C116" t="str">
            <v>Ms. Thunchanok Klom-on</v>
          </cell>
          <cell r="D116" t="str">
            <v>อินเทอร์เน็ตประเทศไทย จำกัด(มหาชน)</v>
          </cell>
          <cell r="E116" t="str">
            <v>1.5.BU001-019</v>
          </cell>
          <cell r="F116" t="str">
            <v>ฝ่าย Business Alliance</v>
          </cell>
          <cell r="G116" t="str">
            <v>Business Manager</v>
          </cell>
          <cell r="H116" t="str">
            <v>ธุรกิจ 2</v>
          </cell>
          <cell r="I116" t="str">
            <v>พนักงาน</v>
          </cell>
          <cell r="K116" t="str">
            <v>รายเดือน</v>
          </cell>
          <cell r="L116" t="str">
            <v>B-28000</v>
          </cell>
          <cell r="M116" t="str">
            <v>Business Alliance</v>
          </cell>
          <cell r="N116" t="str">
            <v>006-ธนาคารกรุงไทย</v>
          </cell>
          <cell r="O116" t="str">
            <v>ธนาคารกรุงไทย(INET)</v>
          </cell>
          <cell r="P116">
            <v>9854929272</v>
          </cell>
          <cell r="Q116">
            <v>0</v>
          </cell>
          <cell r="R116">
            <v>42739</v>
          </cell>
          <cell r="S116">
            <v>42828</v>
          </cell>
          <cell r="T116">
            <v>31866</v>
          </cell>
          <cell r="U116" t="str">
            <v>ปริญญาตรี</v>
          </cell>
          <cell r="V116" t="str">
            <v>ศิลปศาสคร์บัณฑิต</v>
          </cell>
        </row>
        <row r="117">
          <cell r="A117">
            <v>43008</v>
          </cell>
          <cell r="B117" t="str">
            <v>นางณัฐนันท์ ไทรแจ่มจันทร์</v>
          </cell>
          <cell r="C117" t="str">
            <v>Mrs. Natthanan Saichamchan</v>
          </cell>
          <cell r="D117" t="str">
            <v>อินเทอร์เน็ตประเทศไทย จำกัด(มหาชน)</v>
          </cell>
          <cell r="E117" t="str">
            <v>1.5.BU001-020</v>
          </cell>
          <cell r="F117" t="str">
            <v>ฝ่าย Business Consulting Group</v>
          </cell>
          <cell r="G117" t="str">
            <v>รักษาการผู้ช่วยผู้อำนวยการ</v>
          </cell>
          <cell r="H117" t="str">
            <v>บริหาร 3</v>
          </cell>
          <cell r="I117" t="str">
            <v>ผู้จัดการ</v>
          </cell>
          <cell r="J117" t="str">
            <v>ไม่กำหนด</v>
          </cell>
          <cell r="K117" t="str">
            <v>รายเดือน</v>
          </cell>
          <cell r="L117" t="str">
            <v>B-29000</v>
          </cell>
          <cell r="M117" t="str">
            <v>Business Consulting Group</v>
          </cell>
          <cell r="N117" t="str">
            <v>006-ธนาคารกรุงไทย</v>
          </cell>
          <cell r="O117" t="str">
            <v>ธนาคารกรุงไทย(INET)</v>
          </cell>
          <cell r="P117">
            <v>151527377</v>
          </cell>
          <cell r="Q117">
            <v>0</v>
          </cell>
          <cell r="R117">
            <v>36800</v>
          </cell>
          <cell r="S117">
            <v>36890</v>
          </cell>
          <cell r="T117">
            <v>28071</v>
          </cell>
          <cell r="U117" t="str">
            <v>ปริญญาตรี</v>
          </cell>
          <cell r="V117" t="str">
            <v>บริหารธุรกิจบัณฑิต</v>
          </cell>
        </row>
        <row r="118">
          <cell r="A118">
            <v>58145</v>
          </cell>
          <cell r="B118" t="str">
            <v>น.ส.ณัฐปภัสร์ จิระสุทธินันท์</v>
          </cell>
          <cell r="C118" t="str">
            <v>Ms. Nutphapat Jirasuttinun</v>
          </cell>
          <cell r="D118" t="str">
            <v>อินเทอร์เน็ตประเทศไทย จำกัด(มหาชน)</v>
          </cell>
          <cell r="E118" t="str">
            <v>1.5.BU001-020</v>
          </cell>
          <cell r="F118" t="str">
            <v>ฝ่าย Business Consulting Group</v>
          </cell>
          <cell r="G118" t="str">
            <v>Business Manager</v>
          </cell>
          <cell r="H118" t="str">
            <v>ธุรกิจ 2</v>
          </cell>
          <cell r="I118" t="str">
            <v>พนักงาน</v>
          </cell>
          <cell r="J118" t="str">
            <v>ไม่กำหนด</v>
          </cell>
          <cell r="K118" t="str">
            <v>รายเดือน</v>
          </cell>
          <cell r="L118" t="str">
            <v>B-29000</v>
          </cell>
          <cell r="M118" t="str">
            <v>Business Consulting Group</v>
          </cell>
          <cell r="N118" t="str">
            <v>006-ธนาคารกรุงไทย</v>
          </cell>
          <cell r="O118" t="str">
            <v>ธนาคารกรุงไทย(INET)</v>
          </cell>
          <cell r="P118">
            <v>9839736566</v>
          </cell>
          <cell r="Q118">
            <v>0</v>
          </cell>
          <cell r="R118">
            <v>42310</v>
          </cell>
          <cell r="S118">
            <v>42400</v>
          </cell>
          <cell r="T118">
            <v>28487</v>
          </cell>
          <cell r="U118" t="str">
            <v>ปริญญาตรี</v>
          </cell>
          <cell r="V118" t="str">
            <v>วิทยาศาสตร์บัณฑิต</v>
          </cell>
        </row>
        <row r="119">
          <cell r="A119">
            <v>59055</v>
          </cell>
          <cell r="B119" t="str">
            <v>นายทิฆัมพร คชรักษ์</v>
          </cell>
          <cell r="C119" t="str">
            <v>Mr. Tikhamporn Kockarak</v>
          </cell>
          <cell r="D119" t="str">
            <v>อินเทอร์เน็ตประเทศไทย จำกัด(มหาชน)</v>
          </cell>
          <cell r="E119" t="str">
            <v>1.5.BU001-020</v>
          </cell>
          <cell r="F119" t="str">
            <v>ฝ่าย Business Consulting Group</v>
          </cell>
          <cell r="G119" t="str">
            <v>Business Manager</v>
          </cell>
          <cell r="H119" t="str">
            <v>ธุรกิจ 2</v>
          </cell>
          <cell r="I119" t="str">
            <v>พนักงาน</v>
          </cell>
          <cell r="K119" t="str">
            <v>รายเดือน</v>
          </cell>
          <cell r="L119" t="str">
            <v>B-29000</v>
          </cell>
          <cell r="M119" t="str">
            <v>Business Consulting Group</v>
          </cell>
          <cell r="N119" t="str">
            <v>006-ธนาคารกรุงไทย</v>
          </cell>
          <cell r="O119" t="str">
            <v>ธนาคารกรุงไทย(INET)</v>
          </cell>
          <cell r="P119">
            <v>760331162</v>
          </cell>
          <cell r="Q119">
            <v>0</v>
          </cell>
          <cell r="R119">
            <v>42430</v>
          </cell>
          <cell r="S119">
            <v>42520</v>
          </cell>
          <cell r="T119">
            <v>30544</v>
          </cell>
          <cell r="U119" t="str">
            <v>ปริญญาตรี</v>
          </cell>
          <cell r="V119" t="str">
            <v>วิทยาศาสตร์บัณฑิต</v>
          </cell>
        </row>
        <row r="120">
          <cell r="A120">
            <v>59088</v>
          </cell>
          <cell r="B120" t="str">
            <v>น.ส.จิราพัชร วัลลานนท์</v>
          </cell>
          <cell r="C120" t="str">
            <v>Ms. Jirapat Wanlanon</v>
          </cell>
          <cell r="D120" t="str">
            <v>อินเทอร์เน็ตประเทศไทย จำกัด(มหาชน)</v>
          </cell>
          <cell r="E120" t="str">
            <v>1.5.BU001-020</v>
          </cell>
          <cell r="F120" t="str">
            <v>ฝ่าย Business Consulting Group</v>
          </cell>
          <cell r="G120" t="str">
            <v>Business Manager</v>
          </cell>
          <cell r="H120" t="str">
            <v>ธุรกิจ 2</v>
          </cell>
          <cell r="I120" t="str">
            <v>พนักงาน</v>
          </cell>
          <cell r="K120" t="str">
            <v>รายเดือน</v>
          </cell>
          <cell r="L120" t="str">
            <v>B-29000</v>
          </cell>
          <cell r="M120" t="str">
            <v>Business Consulting Group</v>
          </cell>
          <cell r="N120" t="str">
            <v>006-ธนาคารกรุงไทย</v>
          </cell>
          <cell r="O120" t="str">
            <v>ธนาคารกรุงไทย(INET)</v>
          </cell>
          <cell r="P120">
            <v>9845069991</v>
          </cell>
          <cell r="Q120">
            <v>0</v>
          </cell>
          <cell r="R120">
            <v>42522</v>
          </cell>
          <cell r="S120">
            <v>42611</v>
          </cell>
          <cell r="T120">
            <v>34303</v>
          </cell>
          <cell r="U120" t="str">
            <v>ปริญญาตรี</v>
          </cell>
          <cell r="V120" t="str">
            <v>Unofficial Transcript</v>
          </cell>
        </row>
        <row r="121">
          <cell r="A121">
            <v>55026</v>
          </cell>
          <cell r="B121" t="str">
            <v>นายวิชัย ตัณฑ์ธนานุกูล</v>
          </cell>
          <cell r="C121" t="str">
            <v>Mr. Wichai Tantnanukul</v>
          </cell>
          <cell r="D121" t="str">
            <v>อินเทอร์เน็ตประเทศไทย จำกัด(มหาชน)</v>
          </cell>
          <cell r="E121" t="str">
            <v>2.1.OL001-001</v>
          </cell>
          <cell r="F121" t="str">
            <v>ฝ่าย ปฏิบัติการ</v>
          </cell>
          <cell r="G121" t="str">
            <v>ที่ปรึกษา</v>
          </cell>
          <cell r="H121" t="str">
            <v>บริหาร 3</v>
          </cell>
          <cell r="I121" t="str">
            <v>ทีปรึกษา</v>
          </cell>
          <cell r="J121" t="str">
            <v>ไม่กำหนด</v>
          </cell>
          <cell r="K121" t="str">
            <v>รายเดือน</v>
          </cell>
          <cell r="L121" t="str">
            <v>E-05001</v>
          </cell>
          <cell r="M121" t="str">
            <v>สายงานปฏิบัติการ</v>
          </cell>
          <cell r="N121" t="str">
            <v>006-ธนาคารกรุงไทย</v>
          </cell>
          <cell r="O121" t="str">
            <v>ธนาคารกรุงไทย(INET)</v>
          </cell>
          <cell r="P121">
            <v>150173148</v>
          </cell>
          <cell r="Q121">
            <v>0</v>
          </cell>
          <cell r="R121">
            <v>41031</v>
          </cell>
          <cell r="S121">
            <v>41121</v>
          </cell>
          <cell r="T121">
            <v>24390</v>
          </cell>
          <cell r="U121" t="str">
            <v>ประกาศณียบัตรวิชาชีพ</v>
          </cell>
          <cell r="V121" t="str">
            <v>การตลาด</v>
          </cell>
        </row>
        <row r="122">
          <cell r="A122">
            <v>53038</v>
          </cell>
          <cell r="B122" t="str">
            <v>นายธีรยุทธ หยีราเหม</v>
          </cell>
          <cell r="C122" t="str">
            <v>Mr. Teeayut Yeearhem</v>
          </cell>
          <cell r="D122" t="str">
            <v>อินเทอร์เน็ตประเทศไทย จำกัด(มหาชน)</v>
          </cell>
          <cell r="E122" t="str">
            <v>2.2.OL001-002</v>
          </cell>
          <cell r="F122" t="str">
            <v xml:space="preserve">ฝ่าย Network Operation </v>
          </cell>
          <cell r="G122" t="str">
            <v>รองผู้จัดการ</v>
          </cell>
          <cell r="H122" t="str">
            <v>บริหาร 1</v>
          </cell>
          <cell r="I122" t="str">
            <v>รองผู้จัดการ</v>
          </cell>
          <cell r="J122" t="str">
            <v>ไม่กำหนด</v>
          </cell>
          <cell r="K122" t="str">
            <v>รายเดือน</v>
          </cell>
          <cell r="L122" t="str">
            <v>E-04001</v>
          </cell>
          <cell r="M122" t="str">
            <v>Network Operation</v>
          </cell>
          <cell r="N122" t="str">
            <v>006-ธนาคารกรุงไทย</v>
          </cell>
          <cell r="O122" t="str">
            <v>ธนาคารกรุงไทย(INET)</v>
          </cell>
          <cell r="P122">
            <v>8790038797</v>
          </cell>
          <cell r="Q122">
            <v>0</v>
          </cell>
          <cell r="R122">
            <v>40391</v>
          </cell>
          <cell r="S122">
            <v>40481</v>
          </cell>
          <cell r="T122">
            <v>31861</v>
          </cell>
          <cell r="U122" t="str">
            <v>ปริญญาตรี</v>
          </cell>
          <cell r="V122" t="str">
            <v>วิทยาศาสตร์บัณฑิต</v>
          </cell>
        </row>
        <row r="123">
          <cell r="A123">
            <v>55012</v>
          </cell>
          <cell r="B123" t="str">
            <v>นายพัชรพงศ์ พรหมวิชัย</v>
          </cell>
          <cell r="C123" t="str">
            <v>Mr. Patcharapong Prohmwichai</v>
          </cell>
          <cell r="D123" t="str">
            <v>อินเทอร์เน็ตประเทศไทย จำกัด(มหาชน)</v>
          </cell>
          <cell r="E123" t="str">
            <v>2.2.OL001-002</v>
          </cell>
          <cell r="F123" t="str">
            <v xml:space="preserve">ฝ่าย Network Operation </v>
          </cell>
          <cell r="G123" t="str">
            <v>รักษาการผู้ช่วยผู้อำนวยการ</v>
          </cell>
          <cell r="H123" t="str">
            <v>บริหาร 3</v>
          </cell>
          <cell r="I123" t="str">
            <v>ผู้จัดการ</v>
          </cell>
          <cell r="J123" t="str">
            <v>ไม่กำหนด</v>
          </cell>
          <cell r="K123" t="str">
            <v>รายเดือน</v>
          </cell>
          <cell r="L123" t="str">
            <v>E-04001</v>
          </cell>
          <cell r="M123" t="str">
            <v>Network Operation</v>
          </cell>
          <cell r="N123" t="str">
            <v>006-ธนาคารกรุงไทย</v>
          </cell>
          <cell r="O123" t="str">
            <v>ธนาคารกรุงไทย(INET)</v>
          </cell>
          <cell r="P123">
            <v>4650277841</v>
          </cell>
          <cell r="Q123">
            <v>0</v>
          </cell>
          <cell r="R123">
            <v>40961</v>
          </cell>
          <cell r="S123">
            <v>41051</v>
          </cell>
          <cell r="T123">
            <v>31563</v>
          </cell>
          <cell r="U123" t="str">
            <v>ปริญญาตรี</v>
          </cell>
          <cell r="V123" t="str">
            <v>วิศวกรรมศาสตร์บัณฑิต</v>
          </cell>
        </row>
        <row r="124">
          <cell r="A124">
            <v>56032</v>
          </cell>
          <cell r="B124" t="str">
            <v>นายกฤตภพ เสาร์เฉลิม</v>
          </cell>
          <cell r="C124" t="str">
            <v>Mr. Krittaphop Saochalerm</v>
          </cell>
          <cell r="D124" t="str">
            <v>อินเทอร์เน็ตประเทศไทย จำกัด(มหาชน)</v>
          </cell>
          <cell r="E124" t="str">
            <v>2.2.OL001-002</v>
          </cell>
          <cell r="F124" t="str">
            <v xml:space="preserve">ฝ่าย Network Operation </v>
          </cell>
          <cell r="G124" t="str">
            <v>Network Engineer</v>
          </cell>
          <cell r="H124" t="str">
            <v>เทคนิค 2</v>
          </cell>
          <cell r="I124" t="str">
            <v>พนักงาน</v>
          </cell>
          <cell r="J124" t="str">
            <v>ไม่กำหนด</v>
          </cell>
          <cell r="K124" t="str">
            <v>รายเดือน</v>
          </cell>
          <cell r="L124" t="str">
            <v>E-04001</v>
          </cell>
          <cell r="M124" t="str">
            <v>Network Operation</v>
          </cell>
          <cell r="N124" t="str">
            <v>006-ธนาคารกรุงไทย</v>
          </cell>
          <cell r="O124" t="str">
            <v>ธนาคารกรุงไทย(INET)</v>
          </cell>
          <cell r="P124">
            <v>9814209732</v>
          </cell>
          <cell r="Q124">
            <v>0</v>
          </cell>
          <cell r="R124">
            <v>41367</v>
          </cell>
          <cell r="S124">
            <v>41456</v>
          </cell>
          <cell r="T124">
            <v>32591</v>
          </cell>
          <cell r="U124" t="str">
            <v>ปริญญาตรี</v>
          </cell>
          <cell r="V124" t="str">
            <v>Unofficial Transcript</v>
          </cell>
        </row>
        <row r="125">
          <cell r="A125">
            <v>57011</v>
          </cell>
          <cell r="B125" t="str">
            <v>นายฐิตวัฒน์ หาญโยธี</v>
          </cell>
          <cell r="C125" t="str">
            <v>Mr. Thitawat Hanyotee</v>
          </cell>
          <cell r="D125" t="str">
            <v>อินเทอร์เน็ตประเทศไทย จำกัด(มหาชน)</v>
          </cell>
          <cell r="E125" t="str">
            <v>2.2.OL001-002</v>
          </cell>
          <cell r="F125" t="str">
            <v xml:space="preserve">ฝ่าย Network Operation </v>
          </cell>
          <cell r="G125" t="str">
            <v>Network Engineer</v>
          </cell>
          <cell r="H125" t="str">
            <v>เทคนิค 2</v>
          </cell>
          <cell r="I125" t="str">
            <v>พนักงาน</v>
          </cell>
          <cell r="J125" t="str">
            <v>ไม่กำหนด</v>
          </cell>
          <cell r="K125" t="str">
            <v>รายเดือน</v>
          </cell>
          <cell r="L125" t="str">
            <v>E-04001</v>
          </cell>
          <cell r="M125" t="str">
            <v>Network Operation</v>
          </cell>
          <cell r="N125" t="str">
            <v>006-ธนาคารกรุงไทย</v>
          </cell>
          <cell r="O125" t="str">
            <v>ธนาคารกรุงไทย(INET)</v>
          </cell>
          <cell r="P125">
            <v>9822240252</v>
          </cell>
          <cell r="Q125">
            <v>0</v>
          </cell>
          <cell r="R125">
            <v>41701</v>
          </cell>
          <cell r="S125">
            <v>41791</v>
          </cell>
          <cell r="T125">
            <v>32355</v>
          </cell>
          <cell r="U125" t="str">
            <v>ปริญญาตรี</v>
          </cell>
          <cell r="V125" t="str">
            <v>วิทยาศาสตร์บัณฑิต</v>
          </cell>
        </row>
        <row r="126">
          <cell r="A126">
            <v>57020</v>
          </cell>
          <cell r="B126" t="str">
            <v>นายจุฬากิตต์ บุตรดี</v>
          </cell>
          <cell r="C126" t="str">
            <v>Mr. Julakit buddee</v>
          </cell>
          <cell r="D126" t="str">
            <v>อินเทอร์เน็ตประเทศไทย จำกัด(มหาชน)</v>
          </cell>
          <cell r="E126" t="str">
            <v>2.2.OL001-002</v>
          </cell>
          <cell r="F126" t="str">
            <v xml:space="preserve">ฝ่าย Network Operation </v>
          </cell>
          <cell r="G126" t="str">
            <v>Network Engineer</v>
          </cell>
          <cell r="H126" t="str">
            <v>เทคนิค 2</v>
          </cell>
          <cell r="I126" t="str">
            <v>พนักงาน</v>
          </cell>
          <cell r="J126" t="str">
            <v>ไม่กำหนด</v>
          </cell>
          <cell r="K126" t="str">
            <v>รายเดือน</v>
          </cell>
          <cell r="L126" t="str">
            <v>E-04001</v>
          </cell>
          <cell r="M126" t="str">
            <v>Network Operation</v>
          </cell>
          <cell r="N126" t="str">
            <v>006-ธนาคารกรุงไทย</v>
          </cell>
          <cell r="O126" t="str">
            <v>ธนาคารกรุงไทย(INET)</v>
          </cell>
          <cell r="P126">
            <v>1850373590</v>
          </cell>
          <cell r="Q126">
            <v>0</v>
          </cell>
          <cell r="R126">
            <v>41733</v>
          </cell>
          <cell r="S126">
            <v>41823</v>
          </cell>
          <cell r="T126">
            <v>33858</v>
          </cell>
          <cell r="U126" t="str">
            <v>ปริญญาตรี</v>
          </cell>
          <cell r="V126" t="str">
            <v>Unofficial Transcript</v>
          </cell>
        </row>
        <row r="127">
          <cell r="A127">
            <v>57053</v>
          </cell>
          <cell r="B127" t="str">
            <v>น.ส.สุดาพร วงษ์เป็ง</v>
          </cell>
          <cell r="C127" t="str">
            <v>Ms. Sudaporn Wongpeng</v>
          </cell>
          <cell r="D127" t="str">
            <v>อินเทอร์เน็ตประเทศไทย จำกัด(มหาชน)</v>
          </cell>
          <cell r="E127" t="str">
            <v>2.2.OL001-002</v>
          </cell>
          <cell r="F127" t="str">
            <v xml:space="preserve">ฝ่าย Network Operation </v>
          </cell>
          <cell r="G127" t="str">
            <v>Network Engineer</v>
          </cell>
          <cell r="H127" t="str">
            <v>เทคนิค 2</v>
          </cell>
          <cell r="I127" t="str">
            <v>พนักงาน</v>
          </cell>
          <cell r="J127" t="str">
            <v>ไม่กำหนด</v>
          </cell>
          <cell r="K127" t="str">
            <v>รายเดือน</v>
          </cell>
          <cell r="L127" t="str">
            <v>E-04001</v>
          </cell>
          <cell r="M127" t="str">
            <v>Network Operation</v>
          </cell>
          <cell r="N127" t="str">
            <v>006-ธนาคารกรุงไทย</v>
          </cell>
          <cell r="O127" t="str">
            <v>ธนาคารกรุงไทย(INET)</v>
          </cell>
          <cell r="P127">
            <v>7990138891</v>
          </cell>
          <cell r="Q127">
            <v>0</v>
          </cell>
          <cell r="R127">
            <v>41821</v>
          </cell>
          <cell r="S127">
            <v>41910</v>
          </cell>
          <cell r="T127">
            <v>33452</v>
          </cell>
          <cell r="U127" t="str">
            <v>ปริญญาตรี</v>
          </cell>
          <cell r="V127" t="str">
            <v>วิทยาศาสตร์บัณฑิต</v>
          </cell>
        </row>
        <row r="128">
          <cell r="A128">
            <v>57056</v>
          </cell>
          <cell r="B128" t="str">
            <v>น.ส.ชมภูนุช สันธนะผล</v>
          </cell>
          <cell r="C128" t="str">
            <v>Ms. Champunoot Santanaphol</v>
          </cell>
          <cell r="D128" t="str">
            <v>อินเทอร์เน็ตประเทศไทย จำกัด(มหาชน)</v>
          </cell>
          <cell r="E128" t="str">
            <v>2.2.OL001-002</v>
          </cell>
          <cell r="F128" t="str">
            <v xml:space="preserve">ฝ่าย Network Operation </v>
          </cell>
          <cell r="G128" t="str">
            <v>Senior Network Engineer</v>
          </cell>
          <cell r="H128" t="str">
            <v>เทคนิค 3</v>
          </cell>
          <cell r="I128" t="str">
            <v>พนักงาน</v>
          </cell>
          <cell r="J128" t="str">
            <v>ไม่กำหนด</v>
          </cell>
          <cell r="K128" t="str">
            <v>รายเดือน</v>
          </cell>
          <cell r="L128" t="str">
            <v>E-04001</v>
          </cell>
          <cell r="M128" t="str">
            <v>Network Operation</v>
          </cell>
          <cell r="N128" t="str">
            <v>006-ธนาคารกรุงไทย</v>
          </cell>
          <cell r="O128" t="str">
            <v>ธนาคารกรุงไทย(INET)</v>
          </cell>
          <cell r="P128">
            <v>7620402039</v>
          </cell>
          <cell r="Q128">
            <v>0</v>
          </cell>
          <cell r="R128">
            <v>41821</v>
          </cell>
          <cell r="S128">
            <v>41911</v>
          </cell>
          <cell r="T128">
            <v>32619</v>
          </cell>
          <cell r="U128" t="str">
            <v>ปริญญาตรี</v>
          </cell>
          <cell r="V128" t="str">
            <v>วิศวกรรมศาสตร์บัณฑิต</v>
          </cell>
        </row>
        <row r="129">
          <cell r="A129">
            <v>57057</v>
          </cell>
          <cell r="B129" t="str">
            <v>นายอำนาจ ตั้งกีรติกุล</v>
          </cell>
          <cell r="C129" t="str">
            <v>Mr. Amnaj Tungkaratikul</v>
          </cell>
          <cell r="D129" t="str">
            <v>อินเทอร์เน็ตประเทศไทย จำกัด(มหาชน)</v>
          </cell>
          <cell r="E129" t="str">
            <v>2.2.OL001-002</v>
          </cell>
          <cell r="F129" t="str">
            <v xml:space="preserve">ฝ่าย Network Operation </v>
          </cell>
          <cell r="G129" t="str">
            <v>Senior Network Engineer</v>
          </cell>
          <cell r="H129" t="str">
            <v>เทคนิค 3</v>
          </cell>
          <cell r="I129" t="str">
            <v>พนักงาน</v>
          </cell>
          <cell r="J129" t="str">
            <v>ไม่กำหนด</v>
          </cell>
          <cell r="K129" t="str">
            <v>รายเดือน</v>
          </cell>
          <cell r="L129" t="str">
            <v>E-04001</v>
          </cell>
          <cell r="M129" t="str">
            <v>Network Operation</v>
          </cell>
          <cell r="N129" t="str">
            <v>006-ธนาคารกรุงไทย</v>
          </cell>
          <cell r="O129" t="str">
            <v>ธนาคารกรุงไทย(INET)</v>
          </cell>
          <cell r="P129">
            <v>550139559</v>
          </cell>
          <cell r="Q129">
            <v>0</v>
          </cell>
          <cell r="R129">
            <v>41821</v>
          </cell>
          <cell r="S129">
            <v>41911</v>
          </cell>
          <cell r="T129">
            <v>32731</v>
          </cell>
          <cell r="U129" t="str">
            <v>ปริญญาตรี</v>
          </cell>
          <cell r="V129" t="str">
            <v>วิศวกรรมศาสตร์บัณฑิต</v>
          </cell>
        </row>
        <row r="130">
          <cell r="A130">
            <v>57058</v>
          </cell>
          <cell r="B130" t="str">
            <v>นายสมชาย โรจนภาพงศ์</v>
          </cell>
          <cell r="C130" t="str">
            <v>Mr. Somchai Rotjanapong</v>
          </cell>
          <cell r="D130" t="str">
            <v>อินเทอร์เน็ตประเทศไทย จำกัด(มหาชน)</v>
          </cell>
          <cell r="E130" t="str">
            <v>2.2.OL001-002</v>
          </cell>
          <cell r="F130" t="str">
            <v xml:space="preserve">ฝ่าย Network Operation </v>
          </cell>
          <cell r="G130" t="str">
            <v>Senior Network Engineer</v>
          </cell>
          <cell r="H130" t="str">
            <v>เทคนิค 3</v>
          </cell>
          <cell r="I130" t="str">
            <v>อาวุโส</v>
          </cell>
          <cell r="J130" t="str">
            <v>ไม่กำหนด</v>
          </cell>
          <cell r="K130" t="str">
            <v>รายเดือน</v>
          </cell>
          <cell r="L130" t="str">
            <v>E-04001</v>
          </cell>
          <cell r="M130" t="str">
            <v>Network Operation</v>
          </cell>
          <cell r="N130" t="str">
            <v>006-ธนาคารกรุงไทย</v>
          </cell>
          <cell r="O130" t="str">
            <v>ธนาคารกรุงไทย(INET)</v>
          </cell>
          <cell r="P130">
            <v>9824539425</v>
          </cell>
          <cell r="Q130">
            <v>0</v>
          </cell>
          <cell r="R130">
            <v>41821</v>
          </cell>
          <cell r="S130">
            <v>41910</v>
          </cell>
          <cell r="T130">
            <v>31960</v>
          </cell>
          <cell r="U130" t="str">
            <v>ปริญญาตรี</v>
          </cell>
          <cell r="V130" t="str">
            <v>วิทยาศาสตร์บัณฑิต</v>
          </cell>
        </row>
        <row r="131">
          <cell r="A131">
            <v>57064</v>
          </cell>
          <cell r="B131" t="str">
            <v>น.ส.จุฑาภรณ์ หนูวงษ์</v>
          </cell>
          <cell r="C131" t="str">
            <v>Ms. Jutaporn Nuvong</v>
          </cell>
          <cell r="D131" t="str">
            <v>อินเทอร์เน็ตประเทศไทย จำกัด(มหาชน)</v>
          </cell>
          <cell r="E131" t="str">
            <v>2.2.OL001-002</v>
          </cell>
          <cell r="F131" t="str">
            <v xml:space="preserve">ฝ่าย Network Operation </v>
          </cell>
          <cell r="G131" t="str">
            <v>Senior System Engineer</v>
          </cell>
          <cell r="H131" t="str">
            <v>เทคนิค 3</v>
          </cell>
          <cell r="I131" t="str">
            <v>อาวุโส</v>
          </cell>
          <cell r="J131" t="str">
            <v>ไม่กำหนด</v>
          </cell>
          <cell r="K131" t="str">
            <v>รายเดือน</v>
          </cell>
          <cell r="L131" t="str">
            <v>E-04001</v>
          </cell>
          <cell r="M131" t="str">
            <v>Network Operation</v>
          </cell>
          <cell r="N131" t="str">
            <v>006-ธนาคารกรุงไทย</v>
          </cell>
          <cell r="O131" t="str">
            <v>ธนาคารกรุงไทย(INET)</v>
          </cell>
          <cell r="P131">
            <v>9825039515</v>
          </cell>
          <cell r="Q131">
            <v>0</v>
          </cell>
          <cell r="R131">
            <v>41821</v>
          </cell>
          <cell r="S131">
            <v>41911</v>
          </cell>
          <cell r="T131">
            <v>32598</v>
          </cell>
          <cell r="U131" t="str">
            <v>ปริญญาตรี</v>
          </cell>
          <cell r="V131" t="str">
            <v>วิศวกรรมศาสตร์บัณฑิต</v>
          </cell>
        </row>
        <row r="132">
          <cell r="A132">
            <v>57065</v>
          </cell>
          <cell r="B132" t="str">
            <v>นายปิยะนัฏ ละออเอี่ยม</v>
          </cell>
          <cell r="C132" t="str">
            <v>Mr. Piyanut Laaoaium</v>
          </cell>
          <cell r="D132" t="str">
            <v>อินเทอร์เน็ตประเทศไทย จำกัด(มหาชน)</v>
          </cell>
          <cell r="E132" t="str">
            <v>2.2.OL001-002</v>
          </cell>
          <cell r="F132" t="str">
            <v xml:space="preserve">ฝ่าย Network Operation </v>
          </cell>
          <cell r="G132" t="str">
            <v>Senior Network Engineer</v>
          </cell>
          <cell r="H132" t="str">
            <v>เทคนิค 3</v>
          </cell>
          <cell r="I132" t="str">
            <v>อาวุโส</v>
          </cell>
          <cell r="J132" t="str">
            <v>ไม่กำหนด</v>
          </cell>
          <cell r="K132" t="str">
            <v>รายเดือน</v>
          </cell>
          <cell r="L132" t="str">
            <v>E-04001</v>
          </cell>
          <cell r="M132" t="str">
            <v>Network Operation</v>
          </cell>
          <cell r="N132" t="str">
            <v>006-ธนาคารกรุงไทย</v>
          </cell>
          <cell r="O132" t="str">
            <v>ธนาคารกรุงไทย(INET)</v>
          </cell>
          <cell r="P132">
            <v>680145095</v>
          </cell>
          <cell r="Q132">
            <v>0</v>
          </cell>
          <cell r="R132">
            <v>41821</v>
          </cell>
          <cell r="S132">
            <v>41911</v>
          </cell>
          <cell r="T132">
            <v>32369</v>
          </cell>
          <cell r="U132" t="str">
            <v>ปริญญาตรี</v>
          </cell>
          <cell r="V132" t="str">
            <v>วิทยาศาสตร์บัณฑิต</v>
          </cell>
        </row>
        <row r="133">
          <cell r="A133">
            <v>57100</v>
          </cell>
          <cell r="B133" t="str">
            <v>นายอนุชา ลิ้มศาสตร์</v>
          </cell>
          <cell r="C133" t="str">
            <v>Mr. Anucha Limsat</v>
          </cell>
          <cell r="D133" t="str">
            <v>อินเทอร์เน็ตประเทศไทย จำกัด(มหาชน)</v>
          </cell>
          <cell r="E133" t="str">
            <v>2.2.OL001-002</v>
          </cell>
          <cell r="F133" t="str">
            <v xml:space="preserve">ฝ่าย Network Operation </v>
          </cell>
          <cell r="G133" t="str">
            <v>Network Engineer</v>
          </cell>
          <cell r="H133" t="str">
            <v>เทคนิค 2</v>
          </cell>
          <cell r="I133" t="str">
            <v>พนักงาน</v>
          </cell>
          <cell r="J133" t="str">
            <v>ไม่กำหนด</v>
          </cell>
          <cell r="K133" t="str">
            <v>รายเดือน</v>
          </cell>
          <cell r="L133" t="str">
            <v>E-04001</v>
          </cell>
          <cell r="M133" t="str">
            <v>Network Operation</v>
          </cell>
          <cell r="N133" t="str">
            <v>006-ธนาคารกรุงไทย</v>
          </cell>
          <cell r="O133" t="str">
            <v>ธนาคารกรุงไทย(INET)</v>
          </cell>
          <cell r="P133">
            <v>9828489554</v>
          </cell>
          <cell r="Q133">
            <v>0</v>
          </cell>
          <cell r="R133">
            <v>41946</v>
          </cell>
          <cell r="S133">
            <v>42036</v>
          </cell>
          <cell r="T133">
            <v>33631</v>
          </cell>
          <cell r="U133" t="str">
            <v>ปริญญาตรี</v>
          </cell>
          <cell r="V133" t="str">
            <v>เทคโนโลยีบัณฑิต</v>
          </cell>
        </row>
        <row r="134">
          <cell r="A134">
            <v>57105</v>
          </cell>
          <cell r="B134" t="str">
            <v>นายชิติพัทธ์ จอมหงษ์</v>
          </cell>
          <cell r="C134" t="str">
            <v>Mr. Chitipat Chomhong</v>
          </cell>
          <cell r="D134" t="str">
            <v>อินเทอร์เน็ตประเทศไทย จำกัด(มหาชน)</v>
          </cell>
          <cell r="E134" t="str">
            <v>2.2.OL001-002</v>
          </cell>
          <cell r="F134" t="str">
            <v xml:space="preserve">ฝ่าย Network Operation </v>
          </cell>
          <cell r="G134" t="str">
            <v>Network Engineer</v>
          </cell>
          <cell r="H134" t="str">
            <v>เทคนิค 2</v>
          </cell>
          <cell r="I134" t="str">
            <v>พนักงาน</v>
          </cell>
          <cell r="J134" t="str">
            <v>ไม่กำหนด</v>
          </cell>
          <cell r="K134" t="str">
            <v>รายเดือน</v>
          </cell>
          <cell r="L134" t="str">
            <v>E-04001</v>
          </cell>
          <cell r="M134" t="str">
            <v>Network Operation</v>
          </cell>
          <cell r="N134" t="str">
            <v>006-ธนาคารกรุงไทย</v>
          </cell>
          <cell r="O134" t="str">
            <v>ธนาคารกรุงไทย(INET)</v>
          </cell>
          <cell r="P134">
            <v>3830165145</v>
          </cell>
          <cell r="Q134">
            <v>0</v>
          </cell>
          <cell r="R134">
            <v>41957</v>
          </cell>
          <cell r="S134">
            <v>42047</v>
          </cell>
          <cell r="T134">
            <v>34135</v>
          </cell>
          <cell r="U134" t="str">
            <v>ปริญญาตรี</v>
          </cell>
          <cell r="V134" t="str">
            <v>วิทยาศาสตร์บัณฑิต</v>
          </cell>
        </row>
        <row r="135">
          <cell r="A135">
            <v>58010</v>
          </cell>
          <cell r="B135" t="str">
            <v>นายประวิทย์ ตั้งอารีย์มิตร</v>
          </cell>
          <cell r="C135" t="str">
            <v>Mr. Prawit Tangareemit</v>
          </cell>
          <cell r="D135" t="str">
            <v>อินเทอร์เน็ตประเทศไทย จำกัด(มหาชน)</v>
          </cell>
          <cell r="E135" t="str">
            <v>2.2.OL001-002</v>
          </cell>
          <cell r="F135" t="str">
            <v xml:space="preserve">ฝ่าย Network Operation </v>
          </cell>
          <cell r="G135" t="str">
            <v>Network Engineer</v>
          </cell>
          <cell r="H135" t="str">
            <v>เทคนิค 2</v>
          </cell>
          <cell r="I135" t="str">
            <v>พนักงาน</v>
          </cell>
          <cell r="J135" t="str">
            <v>ไม่กำหนด</v>
          </cell>
          <cell r="K135" t="str">
            <v>รายเดือน</v>
          </cell>
          <cell r="L135" t="str">
            <v>E-04001</v>
          </cell>
          <cell r="M135" t="str">
            <v>Network Operation</v>
          </cell>
          <cell r="N135" t="str">
            <v>006-ธนาคารกรุงไทย</v>
          </cell>
          <cell r="O135" t="str">
            <v>ธนาคารกรุงไทย(INET)</v>
          </cell>
          <cell r="P135">
            <v>9830429946</v>
          </cell>
          <cell r="Q135">
            <v>0</v>
          </cell>
          <cell r="R135">
            <v>42019</v>
          </cell>
          <cell r="S135">
            <v>42109</v>
          </cell>
          <cell r="T135">
            <v>30776</v>
          </cell>
          <cell r="U135" t="str">
            <v>ปริญญาตรี</v>
          </cell>
          <cell r="V135" t="str">
            <v>วิทยาศาสตร์บัณฑิต</v>
          </cell>
        </row>
        <row r="136">
          <cell r="A136">
            <v>58023</v>
          </cell>
          <cell r="B136" t="str">
            <v>น.ส.ชลิตา พ่วงพลับ</v>
          </cell>
          <cell r="C136" t="str">
            <v>Ms. Chalita Phuangphlub</v>
          </cell>
          <cell r="D136" t="str">
            <v>อินเทอร์เน็ตประเทศไทย จำกัด(มหาชน)</v>
          </cell>
          <cell r="E136" t="str">
            <v>2.2.OL001-002</v>
          </cell>
          <cell r="F136" t="str">
            <v xml:space="preserve">ฝ่าย Network Operation </v>
          </cell>
          <cell r="G136" t="str">
            <v>Network Engineer</v>
          </cell>
          <cell r="H136" t="str">
            <v>เทคนิค 2</v>
          </cell>
          <cell r="I136" t="str">
            <v>พนักงาน</v>
          </cell>
          <cell r="J136" t="str">
            <v>ไม่กำหนด</v>
          </cell>
          <cell r="K136" t="str">
            <v>รายเดือน</v>
          </cell>
          <cell r="L136" t="str">
            <v>E-04001</v>
          </cell>
          <cell r="M136" t="str">
            <v>Network Operation</v>
          </cell>
          <cell r="N136" t="str">
            <v>006-ธนาคารกรุงไทย</v>
          </cell>
          <cell r="O136" t="str">
            <v>ธนาคารกรุงไทย(INET)</v>
          </cell>
          <cell r="P136">
            <v>4810204227</v>
          </cell>
          <cell r="Q136">
            <v>0</v>
          </cell>
          <cell r="R136">
            <v>42079</v>
          </cell>
          <cell r="S136">
            <v>42169</v>
          </cell>
          <cell r="T136">
            <v>34000</v>
          </cell>
          <cell r="U136" t="str">
            <v>ปริญญาตรี</v>
          </cell>
          <cell r="V136" t="str">
            <v>วิทยาศาสตร์บัณฑิต</v>
          </cell>
        </row>
        <row r="137">
          <cell r="A137">
            <v>58029</v>
          </cell>
          <cell r="B137" t="str">
            <v>นายสมรรถชัย แสงกล้า</v>
          </cell>
          <cell r="C137" t="str">
            <v>Mr. Samuttchai Sangklar</v>
          </cell>
          <cell r="D137" t="str">
            <v>อินเทอร์เน็ตประเทศไทย จำกัด(มหาชน)</v>
          </cell>
          <cell r="E137" t="str">
            <v>2.2.OL001-002</v>
          </cell>
          <cell r="F137" t="str">
            <v xml:space="preserve">ฝ่าย Network Operation </v>
          </cell>
          <cell r="G137" t="str">
            <v>Network Engineer</v>
          </cell>
          <cell r="H137" t="str">
            <v>เทคนิค 2</v>
          </cell>
          <cell r="I137" t="str">
            <v>พนักงาน</v>
          </cell>
          <cell r="J137" t="str">
            <v>ไม่กำหนด</v>
          </cell>
          <cell r="K137" t="str">
            <v>รายเดือน</v>
          </cell>
          <cell r="L137" t="str">
            <v>E-04001</v>
          </cell>
          <cell r="M137" t="str">
            <v>Network Operation</v>
          </cell>
          <cell r="N137" t="str">
            <v>006-ธนาคารกรุงไทย</v>
          </cell>
          <cell r="O137" t="str">
            <v>ธนาคารกรุงไทย(INET)</v>
          </cell>
          <cell r="P137">
            <v>640248985</v>
          </cell>
          <cell r="Q137">
            <v>0</v>
          </cell>
          <cell r="R137">
            <v>42095</v>
          </cell>
          <cell r="S137">
            <v>42185</v>
          </cell>
          <cell r="T137">
            <v>34070</v>
          </cell>
          <cell r="U137" t="str">
            <v>ปริญญาตรี</v>
          </cell>
          <cell r="V137" t="str">
            <v>วิทยาศาสตร์บัณฑิต</v>
          </cell>
        </row>
        <row r="138">
          <cell r="A138">
            <v>58036</v>
          </cell>
          <cell r="B138" t="str">
            <v>นายอัตพล จันทสุข</v>
          </cell>
          <cell r="C138" t="str">
            <v>Mr. Attapon Jantasuk</v>
          </cell>
          <cell r="D138" t="str">
            <v>อินเทอร์เน็ตประเทศไทย จำกัด(มหาชน)</v>
          </cell>
          <cell r="E138" t="str">
            <v>2.2.OL001-002</v>
          </cell>
          <cell r="F138" t="str">
            <v xml:space="preserve">ฝ่าย Network Operation </v>
          </cell>
          <cell r="G138" t="str">
            <v>Senior Network Engineer</v>
          </cell>
          <cell r="H138" t="str">
            <v>เทคนิค 3</v>
          </cell>
          <cell r="I138" t="str">
            <v>พนักงาน</v>
          </cell>
          <cell r="J138" t="str">
            <v>ไม่กำหนด</v>
          </cell>
          <cell r="K138" t="str">
            <v>รายเดือน</v>
          </cell>
          <cell r="L138" t="str">
            <v>E-04001</v>
          </cell>
          <cell r="M138" t="str">
            <v>Network Operation</v>
          </cell>
          <cell r="N138" t="str">
            <v>006-ธนาคารกรุงไทย</v>
          </cell>
          <cell r="O138" t="str">
            <v>ธนาคารกรุงไทย(INET)</v>
          </cell>
          <cell r="P138">
            <v>9832840953</v>
          </cell>
          <cell r="Q138">
            <v>0</v>
          </cell>
          <cell r="R138">
            <v>42130</v>
          </cell>
          <cell r="S138">
            <v>42220</v>
          </cell>
          <cell r="T138">
            <v>32993</v>
          </cell>
          <cell r="U138" t="str">
            <v>ปริญญาตรี</v>
          </cell>
          <cell r="V138" t="str">
            <v>วิทยาศาสตร์บัณฑิต</v>
          </cell>
        </row>
        <row r="139">
          <cell r="A139">
            <v>58046</v>
          </cell>
          <cell r="B139" t="str">
            <v>นายภากร แสงสมุทรพิทักษ์</v>
          </cell>
          <cell r="C139" t="str">
            <v>Mr. Pakorn Seangsamutpituk</v>
          </cell>
          <cell r="D139" t="str">
            <v>อินเทอร์เน็ตประเทศไทย จำกัด(มหาชน)</v>
          </cell>
          <cell r="E139" t="str">
            <v>2.2.OL001-002</v>
          </cell>
          <cell r="F139" t="str">
            <v xml:space="preserve">ฝ่าย Network Operation </v>
          </cell>
          <cell r="G139" t="str">
            <v>Network Engineer</v>
          </cell>
          <cell r="H139" t="str">
            <v>เทคนิค 2</v>
          </cell>
          <cell r="I139" t="str">
            <v>พนักงาน</v>
          </cell>
          <cell r="J139" t="str">
            <v>ไม่กำหนด</v>
          </cell>
          <cell r="K139" t="str">
            <v>รายเดือน</v>
          </cell>
          <cell r="L139" t="str">
            <v>E-04001</v>
          </cell>
          <cell r="M139" t="str">
            <v>Network Operation</v>
          </cell>
          <cell r="N139" t="str">
            <v>006-ธนาคารกรุงไทย</v>
          </cell>
          <cell r="O139" t="str">
            <v>ธนาคารกรุงไทย(INET)</v>
          </cell>
          <cell r="P139">
            <v>9833823866</v>
          </cell>
          <cell r="Q139">
            <v>0</v>
          </cell>
          <cell r="R139">
            <v>42157</v>
          </cell>
          <cell r="S139">
            <v>42247</v>
          </cell>
          <cell r="T139">
            <v>33999</v>
          </cell>
          <cell r="U139" t="str">
            <v>ปริญญาตรี</v>
          </cell>
          <cell r="V139" t="str">
            <v>วิทยาศาสตร์บัณฑิต</v>
          </cell>
        </row>
        <row r="140">
          <cell r="A140">
            <v>58053</v>
          </cell>
          <cell r="B140" t="str">
            <v>นายทศพล นาคสุวรรณ</v>
          </cell>
          <cell r="C140" t="str">
            <v>Mr. Todsapon Naksuwan</v>
          </cell>
          <cell r="D140" t="str">
            <v>อินเทอร์เน็ตประเทศไทย จำกัด(มหาชน)</v>
          </cell>
          <cell r="E140" t="str">
            <v>2.2.OL001-002</v>
          </cell>
          <cell r="F140" t="str">
            <v xml:space="preserve">ฝ่าย Network Operation </v>
          </cell>
          <cell r="G140" t="str">
            <v>Network Engineer</v>
          </cell>
          <cell r="H140" t="str">
            <v>เทคนิค 2</v>
          </cell>
          <cell r="I140" t="str">
            <v>พนักงาน</v>
          </cell>
          <cell r="J140" t="str">
            <v>ไม่กำหนด</v>
          </cell>
          <cell r="K140" t="str">
            <v>รายเดือน</v>
          </cell>
          <cell r="L140" t="str">
            <v>E-04001</v>
          </cell>
          <cell r="M140" t="str">
            <v>Network Operation</v>
          </cell>
          <cell r="N140" t="str">
            <v>006-ธนาคารกรุงไทย</v>
          </cell>
          <cell r="O140" t="str">
            <v>ธนาคารกรุงไทย(INET)</v>
          </cell>
          <cell r="P140">
            <v>3910131077</v>
          </cell>
          <cell r="Q140">
            <v>0</v>
          </cell>
          <cell r="R140">
            <v>42170</v>
          </cell>
          <cell r="S140">
            <v>42260</v>
          </cell>
          <cell r="T140">
            <v>33616</v>
          </cell>
          <cell r="U140" t="str">
            <v>ปริญญาตรี</v>
          </cell>
          <cell r="V140" t="str">
            <v>Unofficial Transcript</v>
          </cell>
        </row>
        <row r="141">
          <cell r="A141">
            <v>58056</v>
          </cell>
          <cell r="B141" t="str">
            <v>น.ส.อมิตตา พงษ์ศรีกูร</v>
          </cell>
          <cell r="C141" t="str">
            <v>Ms. Amitta Pongsrikul</v>
          </cell>
          <cell r="D141" t="str">
            <v>อินเทอร์เน็ตประเทศไทย จำกัด(มหาชน)</v>
          </cell>
          <cell r="E141" t="str">
            <v>2.2.OL001-002</v>
          </cell>
          <cell r="F141" t="str">
            <v xml:space="preserve">ฝ่าย Network Operation </v>
          </cell>
          <cell r="G141" t="str">
            <v>Network Engineer</v>
          </cell>
          <cell r="H141" t="str">
            <v>เทคนิค 2</v>
          </cell>
          <cell r="I141" t="str">
            <v>พนักงาน</v>
          </cell>
          <cell r="J141" t="str">
            <v>ไม่กำหนด</v>
          </cell>
          <cell r="K141" t="str">
            <v>รายเดือน</v>
          </cell>
          <cell r="L141" t="str">
            <v>E-04001</v>
          </cell>
          <cell r="M141" t="str">
            <v>Network Operation</v>
          </cell>
          <cell r="N141" t="str">
            <v>006-ธนาคารกรุงไทย</v>
          </cell>
          <cell r="O141" t="str">
            <v>ธนาคารกรุงไทย(INET)</v>
          </cell>
          <cell r="P141">
            <v>4580216121</v>
          </cell>
          <cell r="Q141">
            <v>0</v>
          </cell>
          <cell r="R141">
            <v>42186</v>
          </cell>
          <cell r="S141">
            <v>42276</v>
          </cell>
          <cell r="T141">
            <v>33011</v>
          </cell>
          <cell r="U141" t="str">
            <v>ปริญญาตรี</v>
          </cell>
          <cell r="V141" t="str">
            <v>วิทยาศาสตร์บัณฑิต</v>
          </cell>
        </row>
        <row r="142">
          <cell r="A142">
            <v>58064</v>
          </cell>
          <cell r="B142" t="str">
            <v>นายชัชวาลย์ พลศรี</v>
          </cell>
          <cell r="C142" t="str">
            <v>Mr. Chatchawan Polsri</v>
          </cell>
          <cell r="D142" t="str">
            <v>อินเทอร์เน็ตประเทศไทย จำกัด(มหาชน)</v>
          </cell>
          <cell r="E142" t="str">
            <v>2.2.OL001-002</v>
          </cell>
          <cell r="F142" t="str">
            <v xml:space="preserve">ฝ่าย Network Operation </v>
          </cell>
          <cell r="G142" t="str">
            <v>Network Engineer</v>
          </cell>
          <cell r="H142" t="str">
            <v>เทคนิค 2</v>
          </cell>
          <cell r="I142" t="str">
            <v>พนักงาน</v>
          </cell>
          <cell r="J142" t="str">
            <v>ไม่กำหนด</v>
          </cell>
          <cell r="K142" t="str">
            <v>รายเดือน</v>
          </cell>
          <cell r="L142" t="str">
            <v>E-04001</v>
          </cell>
          <cell r="M142" t="str">
            <v>Network Operation</v>
          </cell>
          <cell r="N142" t="str">
            <v>006-ธนาคารกรุงไทย</v>
          </cell>
          <cell r="O142" t="str">
            <v>ธนาคารกรุงไทย(INET)</v>
          </cell>
          <cell r="P142">
            <v>9835126313</v>
          </cell>
          <cell r="Q142">
            <v>0</v>
          </cell>
          <cell r="R142">
            <v>42200</v>
          </cell>
          <cell r="S142">
            <v>42290</v>
          </cell>
          <cell r="T142">
            <v>32937</v>
          </cell>
          <cell r="U142" t="str">
            <v>ปริญญาตรี</v>
          </cell>
          <cell r="V142" t="str">
            <v>วิทยาศาสตร์บัณฑิต</v>
          </cell>
        </row>
        <row r="143">
          <cell r="A143">
            <v>58075</v>
          </cell>
          <cell r="B143" t="str">
            <v>น.ส.มนชนก มูลสาร</v>
          </cell>
          <cell r="C143" t="str">
            <v>Ms. Monchanok Moonsarn</v>
          </cell>
          <cell r="D143" t="str">
            <v>อินเทอร์เน็ตประเทศไทย จำกัด(มหาชน)</v>
          </cell>
          <cell r="E143" t="str">
            <v>2.2.OL001-002</v>
          </cell>
          <cell r="F143" t="str">
            <v xml:space="preserve">ฝ่าย Network Operation </v>
          </cell>
          <cell r="G143" t="str">
            <v>Network Engineer</v>
          </cell>
          <cell r="H143" t="str">
            <v>เทคนิค 2</v>
          </cell>
          <cell r="I143" t="str">
            <v>พนักงาน</v>
          </cell>
          <cell r="J143" t="str">
            <v>ไม่กำหนด</v>
          </cell>
          <cell r="K143" t="str">
            <v>รายเดือน</v>
          </cell>
          <cell r="L143" t="str">
            <v>E-04001</v>
          </cell>
          <cell r="M143" t="str">
            <v>Network Operation</v>
          </cell>
          <cell r="N143" t="str">
            <v>006-ธนาคารกรุงไทย</v>
          </cell>
          <cell r="O143" t="str">
            <v>ธนาคารกรุงไทย(INET)</v>
          </cell>
          <cell r="P143">
            <v>1880176068</v>
          </cell>
          <cell r="Q143">
            <v>0</v>
          </cell>
          <cell r="R143">
            <v>42186</v>
          </cell>
          <cell r="S143">
            <v>42276</v>
          </cell>
          <cell r="T143">
            <v>34204</v>
          </cell>
          <cell r="U143" t="str">
            <v>ปริญญาตรี</v>
          </cell>
          <cell r="V143" t="str">
            <v>Unofficial Transcript</v>
          </cell>
        </row>
        <row r="144">
          <cell r="A144">
            <v>58086</v>
          </cell>
          <cell r="B144" t="str">
            <v>น.ส.ผกาทิพย์ ศรีทวีพันธ์</v>
          </cell>
          <cell r="C144" t="str">
            <v>Ms. Pakatip Sritaweephan</v>
          </cell>
          <cell r="D144" t="str">
            <v>อินเทอร์เน็ตประเทศไทย จำกัด(มหาชน)</v>
          </cell>
          <cell r="E144" t="str">
            <v>2.2.OL001-002</v>
          </cell>
          <cell r="F144" t="str">
            <v xml:space="preserve">ฝ่าย Network Operation </v>
          </cell>
          <cell r="G144" t="str">
            <v>Network Engineer</v>
          </cell>
          <cell r="H144" t="str">
            <v>เทคนิค 2</v>
          </cell>
          <cell r="I144" t="str">
            <v>พนักงาน</v>
          </cell>
          <cell r="J144" t="str">
            <v>ไม่กำหนด</v>
          </cell>
          <cell r="K144" t="str">
            <v>รายเดือน</v>
          </cell>
          <cell r="L144" t="str">
            <v>E-04001</v>
          </cell>
          <cell r="M144" t="str">
            <v>Network Operation</v>
          </cell>
          <cell r="N144" t="str">
            <v>006-ธนาคารกรุงไทย</v>
          </cell>
          <cell r="O144" t="str">
            <v>ธนาคารกรุงไทย(INET)</v>
          </cell>
          <cell r="P144">
            <v>9804739054</v>
          </cell>
          <cell r="Q144">
            <v>0</v>
          </cell>
          <cell r="R144">
            <v>42186</v>
          </cell>
          <cell r="S144">
            <v>42275</v>
          </cell>
          <cell r="T144">
            <v>33878</v>
          </cell>
          <cell r="U144" t="str">
            <v>ปริญญาตรี</v>
          </cell>
          <cell r="V144" t="str">
            <v>Unofficial Transcript</v>
          </cell>
        </row>
        <row r="145">
          <cell r="A145">
            <v>58097</v>
          </cell>
          <cell r="B145" t="str">
            <v>นายศรัณยู รุ่งโรจน์จินดา</v>
          </cell>
          <cell r="C145" t="str">
            <v>Mr. Saranyu Rungrodjinda</v>
          </cell>
          <cell r="D145" t="str">
            <v>อินเทอร์เน็ตประเทศไทย จำกัด(มหาชน)</v>
          </cell>
          <cell r="E145" t="str">
            <v>2.2.OL001-002</v>
          </cell>
          <cell r="F145" t="str">
            <v xml:space="preserve">ฝ่าย Network Operation </v>
          </cell>
          <cell r="G145" t="str">
            <v>Network Engineer</v>
          </cell>
          <cell r="H145" t="str">
            <v>เทคนิค 2</v>
          </cell>
          <cell r="I145" t="str">
            <v>พนักงาน</v>
          </cell>
          <cell r="J145" t="str">
            <v>ไม่กำหนด</v>
          </cell>
          <cell r="K145" t="str">
            <v>รายเดือน</v>
          </cell>
          <cell r="L145" t="str">
            <v>E-04001</v>
          </cell>
          <cell r="M145" t="str">
            <v>Network Operation</v>
          </cell>
          <cell r="N145" t="str">
            <v>006-ธนาคารกรุงไทย</v>
          </cell>
          <cell r="O145" t="str">
            <v>ธนาคารกรุงไทย(INET)</v>
          </cell>
          <cell r="P145">
            <v>9834863624</v>
          </cell>
          <cell r="Q145">
            <v>0</v>
          </cell>
          <cell r="R145">
            <v>42186</v>
          </cell>
          <cell r="S145">
            <v>42276</v>
          </cell>
          <cell r="T145">
            <v>33632</v>
          </cell>
          <cell r="U145" t="str">
            <v>ปริญญาตรี</v>
          </cell>
          <cell r="V145" t="str">
            <v>วิศวกรรมศาสตร์บัณฑิต</v>
          </cell>
        </row>
        <row r="146">
          <cell r="A146">
            <v>59047</v>
          </cell>
          <cell r="B146" t="str">
            <v>นายศรุธ เจริญศรี</v>
          </cell>
          <cell r="C146" t="str">
            <v>Mr. Saruth Charoensri</v>
          </cell>
          <cell r="D146" t="str">
            <v>อินเทอร์เน็ตประเทศไทย จำกัด(มหาชน)</v>
          </cell>
          <cell r="E146" t="str">
            <v>2.2.OL001-002</v>
          </cell>
          <cell r="F146" t="str">
            <v xml:space="preserve">ฝ่าย Network Operation </v>
          </cell>
          <cell r="G146" t="str">
            <v>Network Engineer</v>
          </cell>
          <cell r="H146" t="str">
            <v>เทคนิค 2</v>
          </cell>
          <cell r="I146" t="str">
            <v>พนักงาน</v>
          </cell>
          <cell r="K146" t="str">
            <v>รายเดือน</v>
          </cell>
          <cell r="L146" t="str">
            <v>E-04001</v>
          </cell>
          <cell r="M146" t="str">
            <v>Network Operation</v>
          </cell>
          <cell r="N146" t="str">
            <v>006-ธนาคารกรุงไทย</v>
          </cell>
          <cell r="O146" t="str">
            <v>ธนาคารกรุงไทย(INET)</v>
          </cell>
          <cell r="P146">
            <v>660101378</v>
          </cell>
          <cell r="Q146">
            <v>0</v>
          </cell>
          <cell r="R146">
            <v>42430</v>
          </cell>
          <cell r="S146">
            <v>42520</v>
          </cell>
          <cell r="T146">
            <v>33247</v>
          </cell>
          <cell r="U146" t="str">
            <v>ปริญญาตรี</v>
          </cell>
          <cell r="V146" t="str">
            <v>Unofficial Transcript</v>
          </cell>
        </row>
        <row r="147">
          <cell r="A147">
            <v>59109</v>
          </cell>
          <cell r="B147" t="str">
            <v>นายรัฐพล เมืองสุวรรณ</v>
          </cell>
          <cell r="C147" t="str">
            <v>Mr. Rattaphol Muangsuwan</v>
          </cell>
          <cell r="D147" t="str">
            <v>อินเทอร์เน็ตประเทศไทย จำกัด(มหาชน)</v>
          </cell>
          <cell r="E147" t="str">
            <v>2.2.OL001-002</v>
          </cell>
          <cell r="F147" t="str">
            <v xml:space="preserve">ฝ่าย Network Operation </v>
          </cell>
          <cell r="G147" t="str">
            <v>Network Engineer</v>
          </cell>
          <cell r="H147" t="str">
            <v>เทคนิค 2</v>
          </cell>
          <cell r="I147" t="str">
            <v>พนักงาน</v>
          </cell>
          <cell r="J147" t="str">
            <v>ไม่กำหนด</v>
          </cell>
          <cell r="K147" t="str">
            <v>รายเดือน</v>
          </cell>
          <cell r="L147" t="str">
            <v>E-04001</v>
          </cell>
          <cell r="M147" t="str">
            <v>Network Operation</v>
          </cell>
          <cell r="N147" t="str">
            <v>006-ธนาคารกรุงไทย</v>
          </cell>
          <cell r="O147" t="str">
            <v>ธนาคารกรุงไทย(INET)</v>
          </cell>
          <cell r="P147">
            <v>770144543</v>
          </cell>
          <cell r="Q147">
            <v>0</v>
          </cell>
          <cell r="R147">
            <v>42552</v>
          </cell>
          <cell r="S147">
            <v>42641</v>
          </cell>
          <cell r="T147">
            <v>33955</v>
          </cell>
          <cell r="U147" t="str">
            <v>ปริญญาตรี</v>
          </cell>
          <cell r="V147" t="str">
            <v>วิศวกรรมศาสตร์บัณฑิต</v>
          </cell>
        </row>
        <row r="148">
          <cell r="A148">
            <v>59134</v>
          </cell>
          <cell r="B148" t="str">
            <v>นายเพชร เหลือเอก</v>
          </cell>
          <cell r="C148" t="str">
            <v>Mr. Petch Lua-ek</v>
          </cell>
          <cell r="D148" t="str">
            <v>อินเทอร์เน็ตประเทศไทย จำกัด(มหาชน)</v>
          </cell>
          <cell r="E148" t="str">
            <v>2.2.OL001-002</v>
          </cell>
          <cell r="F148" t="str">
            <v xml:space="preserve">ฝ่าย Network Operation </v>
          </cell>
          <cell r="G148" t="str">
            <v>Network Engineer</v>
          </cell>
          <cell r="H148" t="str">
            <v>เทคนิค 2</v>
          </cell>
          <cell r="I148" t="str">
            <v>พนักงาน</v>
          </cell>
          <cell r="J148" t="str">
            <v>ไม่กำหนด</v>
          </cell>
          <cell r="K148" t="str">
            <v>รายเดือน</v>
          </cell>
          <cell r="L148" t="str">
            <v>E-04001</v>
          </cell>
          <cell r="M148" t="str">
            <v>Network Operation</v>
          </cell>
          <cell r="N148" t="str">
            <v>006-ธนาคารกรุงไทย</v>
          </cell>
          <cell r="O148" t="str">
            <v>ธนาคารกรุงไทย(INET)</v>
          </cell>
          <cell r="P148">
            <v>4650306590</v>
          </cell>
          <cell r="Q148">
            <v>0</v>
          </cell>
          <cell r="R148">
            <v>42552</v>
          </cell>
          <cell r="S148">
            <v>42641</v>
          </cell>
          <cell r="T148">
            <v>34339</v>
          </cell>
          <cell r="U148" t="str">
            <v>ปริญญาตรี</v>
          </cell>
          <cell r="V148" t="str">
            <v>Unofficial Transcript</v>
          </cell>
        </row>
        <row r="149">
          <cell r="A149">
            <v>59136</v>
          </cell>
          <cell r="B149" t="str">
            <v>น.ส.ฐิติรัตน์ ศักดิ์พิชัยมงคล</v>
          </cell>
          <cell r="C149" t="str">
            <v>Ms. Thitirat Sakpichaimongkol</v>
          </cell>
          <cell r="D149" t="str">
            <v>อินเทอร์เน็ตประเทศไทย จำกัด(มหาชน)</v>
          </cell>
          <cell r="E149" t="str">
            <v>2.2.OL001-002</v>
          </cell>
          <cell r="F149" t="str">
            <v xml:space="preserve">ฝ่าย Network Operation </v>
          </cell>
          <cell r="G149" t="str">
            <v>Network Engineer</v>
          </cell>
          <cell r="H149" t="str">
            <v>เทคนิค 2</v>
          </cell>
          <cell r="I149" t="str">
            <v>พนักงาน</v>
          </cell>
          <cell r="J149" t="str">
            <v>ไม่กำหนด</v>
          </cell>
          <cell r="K149" t="str">
            <v>รายเดือน</v>
          </cell>
          <cell r="L149" t="str">
            <v>E-04001</v>
          </cell>
          <cell r="M149" t="str">
            <v>Network Operation</v>
          </cell>
          <cell r="N149" t="str">
            <v>006-ธนาคารกรุงไทย</v>
          </cell>
          <cell r="O149" t="str">
            <v>ธนาคารกรุงไทย(INET)</v>
          </cell>
          <cell r="P149">
            <v>6930131423</v>
          </cell>
          <cell r="Q149">
            <v>0</v>
          </cell>
          <cell r="R149">
            <v>42552</v>
          </cell>
          <cell r="S149">
            <v>42641</v>
          </cell>
          <cell r="T149">
            <v>34311</v>
          </cell>
          <cell r="U149" t="str">
            <v>ปริญญาตรี</v>
          </cell>
          <cell r="V149" t="str">
            <v>วิทยาศาสตร์บัณฑิต</v>
          </cell>
        </row>
        <row r="150">
          <cell r="A150">
            <v>59143</v>
          </cell>
          <cell r="B150" t="str">
            <v>นายกฤษฎา เวียงจันทร์</v>
          </cell>
          <cell r="C150" t="str">
            <v>Mr. Kitsada Wiangchan</v>
          </cell>
          <cell r="D150" t="str">
            <v>อินเทอร์เน็ตประเทศไทย จำกัด(มหาชน)</v>
          </cell>
          <cell r="E150" t="str">
            <v>2.2.OL001-002</v>
          </cell>
          <cell r="F150" t="str">
            <v xml:space="preserve">ฝ่าย Network Operation </v>
          </cell>
          <cell r="G150" t="str">
            <v>Network Engineer</v>
          </cell>
          <cell r="H150" t="str">
            <v>เทคนิค 2</v>
          </cell>
          <cell r="I150" t="str">
            <v>พนักงาน</v>
          </cell>
          <cell r="J150" t="str">
            <v>ไม่กำหนด</v>
          </cell>
          <cell r="K150" t="str">
            <v>รายเดือน</v>
          </cell>
          <cell r="L150" t="str">
            <v>E-04001</v>
          </cell>
          <cell r="M150" t="str">
            <v>Network Operation</v>
          </cell>
          <cell r="N150" t="str">
            <v>006-ธนาคารกรุงไทย</v>
          </cell>
          <cell r="O150" t="str">
            <v>ธนาคารกรุงไทย(INET)</v>
          </cell>
          <cell r="P150">
            <v>9845988067</v>
          </cell>
          <cell r="Q150">
            <v>0</v>
          </cell>
          <cell r="R150">
            <v>42552</v>
          </cell>
          <cell r="S150">
            <v>42641</v>
          </cell>
          <cell r="T150">
            <v>34155</v>
          </cell>
          <cell r="U150" t="str">
            <v>ปริญญาตรี</v>
          </cell>
          <cell r="V150" t="str">
            <v>Unofficial Transcript</v>
          </cell>
        </row>
        <row r="151">
          <cell r="A151">
            <v>59146</v>
          </cell>
          <cell r="B151" t="str">
            <v>นายกันต์ เพชรวโรทัย</v>
          </cell>
          <cell r="C151" t="str">
            <v>Mr. Kant Phetwarothai</v>
          </cell>
          <cell r="D151" t="str">
            <v>อินเทอร์เน็ตประเทศไทย จำกัด(มหาชน)</v>
          </cell>
          <cell r="E151" t="str">
            <v>2.2.OL001-002</v>
          </cell>
          <cell r="F151" t="str">
            <v xml:space="preserve">ฝ่าย Network Operation </v>
          </cell>
          <cell r="G151" t="str">
            <v>Network Engineer</v>
          </cell>
          <cell r="H151" t="str">
            <v>เทคนิค 2</v>
          </cell>
          <cell r="I151" t="str">
            <v>พนักงาน</v>
          </cell>
          <cell r="J151" t="str">
            <v>ไม่กำหนด</v>
          </cell>
          <cell r="K151" t="str">
            <v>รายเดือน</v>
          </cell>
          <cell r="L151" t="str">
            <v>E-04001</v>
          </cell>
          <cell r="M151" t="str">
            <v>Network Operation</v>
          </cell>
          <cell r="N151" t="str">
            <v>006-ธนาคารกรุงไทย</v>
          </cell>
          <cell r="O151" t="str">
            <v>ธนาคารกรุงไทย(INET)</v>
          </cell>
          <cell r="P151">
            <v>9833704980</v>
          </cell>
          <cell r="Q151">
            <v>0</v>
          </cell>
          <cell r="R151">
            <v>42552</v>
          </cell>
          <cell r="S151">
            <v>42641</v>
          </cell>
          <cell r="T151">
            <v>34228</v>
          </cell>
          <cell r="U151" t="str">
            <v>ปริญญาตรี</v>
          </cell>
          <cell r="V151" t="str">
            <v>วิศวกรรมศาสตร์บัณฑิต</v>
          </cell>
        </row>
        <row r="152">
          <cell r="A152">
            <v>59269</v>
          </cell>
          <cell r="B152" t="str">
            <v>นายปคุบ กุสุมาวลี</v>
          </cell>
          <cell r="C152" t="str">
            <v>Mr. Pakhub  Kusumawalee</v>
          </cell>
          <cell r="D152" t="str">
            <v>อินเทอร์เน็ตประเทศไทย จำกัด(มหาชน)</v>
          </cell>
          <cell r="E152" t="str">
            <v>2.2.OL001-002</v>
          </cell>
          <cell r="F152" t="str">
            <v xml:space="preserve">ฝ่าย Network Operation </v>
          </cell>
          <cell r="G152" t="str">
            <v>Network Engineer</v>
          </cell>
          <cell r="H152" t="str">
            <v>เทคนิค 2</v>
          </cell>
          <cell r="I152" t="str">
            <v>พนักงาน</v>
          </cell>
          <cell r="K152" t="str">
            <v>รายเดือน</v>
          </cell>
          <cell r="L152" t="str">
            <v>E-04001</v>
          </cell>
          <cell r="M152" t="str">
            <v>Network Operation</v>
          </cell>
          <cell r="N152" t="str">
            <v>006-ธนาคารกรุงไทย</v>
          </cell>
          <cell r="O152" t="str">
            <v>ธนาคารกรุงไทย(INET)</v>
          </cell>
          <cell r="P152">
            <v>310655250</v>
          </cell>
          <cell r="Q152">
            <v>0</v>
          </cell>
          <cell r="R152">
            <v>42690</v>
          </cell>
          <cell r="S152">
            <v>42779</v>
          </cell>
          <cell r="T152">
            <v>34390</v>
          </cell>
          <cell r="U152" t="str">
            <v>ปริญญาตรี</v>
          </cell>
          <cell r="V152" t="str">
            <v>วิทยาศาสตร์บัณฑิต</v>
          </cell>
        </row>
        <row r="153">
          <cell r="A153">
            <v>57097</v>
          </cell>
          <cell r="B153" t="str">
            <v>นายอภิรมย์ คำแสง</v>
          </cell>
          <cell r="C153" t="str">
            <v>Mr. Apirom Komsang</v>
          </cell>
          <cell r="D153" t="str">
            <v>อินเทอร์เน็ตประเทศไทย จำกัด(มหาชน)</v>
          </cell>
          <cell r="E153" t="str">
            <v>2.2.OL001-002-1</v>
          </cell>
          <cell r="F153" t="str">
            <v>ส่วนงาน Network Services Improvement</v>
          </cell>
          <cell r="G153" t="str">
            <v>ผู้จัดการ</v>
          </cell>
          <cell r="H153" t="str">
            <v>บริหาร 2</v>
          </cell>
          <cell r="I153" t="str">
            <v>ผู้จัดการ</v>
          </cell>
          <cell r="J153" t="str">
            <v>ไม่กำหนด</v>
          </cell>
          <cell r="K153" t="str">
            <v>รายเดือน</v>
          </cell>
          <cell r="L153" t="str">
            <v>E-04001</v>
          </cell>
          <cell r="M153" t="str">
            <v>Network Operation</v>
          </cell>
          <cell r="N153" t="str">
            <v>006-ธนาคารกรุงไทย</v>
          </cell>
          <cell r="O153" t="str">
            <v>ธนาคารกรุงไทย(INET)</v>
          </cell>
          <cell r="P153">
            <v>7620416560</v>
          </cell>
          <cell r="Q153">
            <v>0</v>
          </cell>
          <cell r="R153">
            <v>41928</v>
          </cell>
          <cell r="S153">
            <v>42018</v>
          </cell>
          <cell r="T153">
            <v>30878</v>
          </cell>
          <cell r="U153" t="str">
            <v>ปริญญาตรี</v>
          </cell>
          <cell r="V153" t="str">
            <v>เทคโนโลยีบัณฑิต</v>
          </cell>
        </row>
        <row r="154">
          <cell r="A154">
            <v>58076</v>
          </cell>
          <cell r="B154" t="str">
            <v>นายธนากร หอมเขียว</v>
          </cell>
          <cell r="C154" t="str">
            <v>Mr. Thanakorn Homkiaw</v>
          </cell>
          <cell r="D154" t="str">
            <v>อินเทอร์เน็ตประเทศไทย จำกัด(มหาชน)</v>
          </cell>
          <cell r="E154" t="str">
            <v>2.2.OL001-002-1</v>
          </cell>
          <cell r="F154" t="str">
            <v>ส่วนงาน Network Services Improvement</v>
          </cell>
          <cell r="G154" t="str">
            <v>Network Engineer</v>
          </cell>
          <cell r="H154" t="str">
            <v>เทคนิค 2</v>
          </cell>
          <cell r="I154" t="str">
            <v>พนักงาน</v>
          </cell>
          <cell r="J154" t="str">
            <v>ไม่กำหนด</v>
          </cell>
          <cell r="K154" t="str">
            <v>รายเดือน</v>
          </cell>
          <cell r="L154" t="str">
            <v>E-04001</v>
          </cell>
          <cell r="M154" t="str">
            <v>Network Operation</v>
          </cell>
          <cell r="N154" t="str">
            <v>006-ธนาคารกรุงไทย</v>
          </cell>
          <cell r="O154" t="str">
            <v>ธนาคารกรุงไทย(INET)</v>
          </cell>
          <cell r="P154">
            <v>7660235109</v>
          </cell>
          <cell r="Q154">
            <v>0</v>
          </cell>
          <cell r="R154">
            <v>42186</v>
          </cell>
          <cell r="S154">
            <v>42276</v>
          </cell>
          <cell r="T154">
            <v>33887</v>
          </cell>
          <cell r="U154" t="str">
            <v>ปริญญาตรี</v>
          </cell>
          <cell r="V154" t="str">
            <v>วิศวกรรมศาสตร์บัณฑิต</v>
          </cell>
        </row>
        <row r="155">
          <cell r="A155">
            <v>59172</v>
          </cell>
          <cell r="B155" t="str">
            <v>นายชานน วัชรชินวงศ์</v>
          </cell>
          <cell r="C155" t="str">
            <v>Mr. Chanon Watcharachinvong</v>
          </cell>
          <cell r="D155" t="str">
            <v>อินเทอร์เน็ตประเทศไทย จำกัด(มหาชน)</v>
          </cell>
          <cell r="E155" t="str">
            <v>2.2.OL001-002-1</v>
          </cell>
          <cell r="F155" t="str">
            <v>ส่วนงาน Network Services Improvement</v>
          </cell>
          <cell r="G155" t="str">
            <v>Network Engineer</v>
          </cell>
          <cell r="H155" t="str">
            <v>ระดับงานเริ่มต้น</v>
          </cell>
          <cell r="I155" t="str">
            <v>พนักงาน</v>
          </cell>
          <cell r="J155" t="str">
            <v>ไม่กำหนด</v>
          </cell>
          <cell r="K155" t="str">
            <v>รายเดือน</v>
          </cell>
          <cell r="L155" t="str">
            <v>E-04001</v>
          </cell>
          <cell r="M155" t="str">
            <v>Network Operation</v>
          </cell>
          <cell r="N155" t="str">
            <v>006-ธนาคารกรุงไทย</v>
          </cell>
          <cell r="O155" t="str">
            <v>ธนาคารกรุงไทย(INET)</v>
          </cell>
          <cell r="P155">
            <v>9845873944</v>
          </cell>
          <cell r="Q155">
            <v>0</v>
          </cell>
          <cell r="R155">
            <v>42552</v>
          </cell>
          <cell r="S155">
            <v>42641</v>
          </cell>
          <cell r="T155">
            <v>34327</v>
          </cell>
          <cell r="U155" t="str">
            <v>ปริญญาตรี</v>
          </cell>
          <cell r="V155" t="str">
            <v>วิศวกรรมศาสตร์บัณฑิต</v>
          </cell>
        </row>
        <row r="156">
          <cell r="A156">
            <v>51015</v>
          </cell>
          <cell r="B156" t="str">
            <v>น.ส.ศิรภัสสร พันธ์ดี</v>
          </cell>
          <cell r="C156" t="str">
            <v>Ms. Siraphatsorn  Pundee</v>
          </cell>
          <cell r="D156" t="str">
            <v>อินเทอร์เน็ตประเทศไทย จำกัด(มหาชน)</v>
          </cell>
          <cell r="E156" t="str">
            <v>2.3.OL001-004</v>
          </cell>
          <cell r="F156" t="str">
            <v>ฝ่าย Help Desk</v>
          </cell>
          <cell r="G156" t="str">
            <v>ผู้จัดการ</v>
          </cell>
          <cell r="H156" t="str">
            <v>บริหาร 2</v>
          </cell>
          <cell r="I156" t="str">
            <v>ผู้จัดการ</v>
          </cell>
          <cell r="J156" t="str">
            <v>ไม่กำหนด</v>
          </cell>
          <cell r="K156" t="str">
            <v>รายเดือน</v>
          </cell>
          <cell r="L156" t="str">
            <v>E-05002</v>
          </cell>
          <cell r="M156" t="str">
            <v>ส่วนงาน Help Desk</v>
          </cell>
          <cell r="N156" t="str">
            <v>006-ธนาคารกรุงไทย</v>
          </cell>
          <cell r="O156" t="str">
            <v>ธนาคารกรุงไทย(INET)</v>
          </cell>
          <cell r="P156">
            <v>1920050183</v>
          </cell>
          <cell r="Q156">
            <v>0</v>
          </cell>
          <cell r="R156">
            <v>40118</v>
          </cell>
          <cell r="S156">
            <v>40208</v>
          </cell>
          <cell r="T156">
            <v>30527</v>
          </cell>
          <cell r="U156" t="str">
            <v>ปริญญาตรี</v>
          </cell>
          <cell r="V156" t="str">
            <v>บริหารธุรกิจบัณฑิต</v>
          </cell>
        </row>
        <row r="157">
          <cell r="A157">
            <v>55055</v>
          </cell>
          <cell r="B157" t="str">
            <v>นายสุรศักดิ์ อยู่สะอาด</v>
          </cell>
          <cell r="C157" t="str">
            <v>Mr. Surasak Yoosaad</v>
          </cell>
          <cell r="D157" t="str">
            <v>อินเทอร์เน็ตประเทศไทย จำกัด(มหาชน)</v>
          </cell>
          <cell r="E157" t="str">
            <v>2.3.OL001-004</v>
          </cell>
          <cell r="F157" t="str">
            <v>ฝ่าย Help Desk</v>
          </cell>
          <cell r="G157" t="str">
            <v>รักษาการรองผู้จัดการ</v>
          </cell>
          <cell r="H157" t="str">
            <v>เจ้าหน้าที่ 2</v>
          </cell>
          <cell r="I157" t="str">
            <v>รองผู้จัดการ</v>
          </cell>
          <cell r="J157" t="str">
            <v>ไม่กำหนด</v>
          </cell>
          <cell r="K157" t="str">
            <v>รายเดือน</v>
          </cell>
          <cell r="L157" t="str">
            <v>E-05002</v>
          </cell>
          <cell r="M157" t="str">
            <v>ส่วนงาน Help Desk</v>
          </cell>
          <cell r="N157" t="str">
            <v>006-ธนาคารกรุงไทย</v>
          </cell>
          <cell r="O157" t="str">
            <v>ธนาคารกรุงไทย(INET)</v>
          </cell>
          <cell r="P157">
            <v>1770147721</v>
          </cell>
          <cell r="Q157">
            <v>0</v>
          </cell>
          <cell r="R157">
            <v>41122</v>
          </cell>
          <cell r="S157">
            <v>41211</v>
          </cell>
          <cell r="T157">
            <v>29221</v>
          </cell>
          <cell r="U157" t="str">
            <v>ปริญญาตรี</v>
          </cell>
          <cell r="V157" t="str">
            <v>วิทยาศาสตร์บัณฑิต</v>
          </cell>
        </row>
        <row r="158">
          <cell r="A158">
            <v>56010</v>
          </cell>
          <cell r="B158" t="str">
            <v>นายอัครวัฒน์ ศิลปวิทยาทร</v>
          </cell>
          <cell r="C158" t="str">
            <v>Mr. Arkrawat Silapavitayatorn</v>
          </cell>
          <cell r="D158" t="str">
            <v>อินเทอร์เน็ตประเทศไทย จำกัด(มหาชน)</v>
          </cell>
          <cell r="E158" t="str">
            <v>2.3.OL001-004</v>
          </cell>
          <cell r="F158" t="str">
            <v>ฝ่าย Help Desk</v>
          </cell>
          <cell r="G158" t="str">
            <v>ผู้อำนวยการ</v>
          </cell>
          <cell r="H158" t="str">
            <v>บริหาร 4</v>
          </cell>
          <cell r="I158" t="str">
            <v>ผู้อำนวยการ</v>
          </cell>
          <cell r="J158" t="str">
            <v>ไม่กำหนด</v>
          </cell>
          <cell r="K158" t="str">
            <v>รายเดือน</v>
          </cell>
          <cell r="L158" t="str">
            <v>E-05002</v>
          </cell>
          <cell r="M158" t="str">
            <v>ส่วนงาน Help Desk</v>
          </cell>
          <cell r="N158" t="str">
            <v>006-ธนาคารกรุงไทย</v>
          </cell>
          <cell r="O158" t="str">
            <v>ธนาคารกรุงไทย(INET)</v>
          </cell>
          <cell r="P158">
            <v>7990111365</v>
          </cell>
          <cell r="Q158">
            <v>0</v>
          </cell>
          <cell r="R158">
            <v>41337</v>
          </cell>
          <cell r="S158">
            <v>41427</v>
          </cell>
          <cell r="T158">
            <v>27832</v>
          </cell>
          <cell r="U158" t="str">
            <v>ปริญญาตรี</v>
          </cell>
          <cell r="V158" t="str">
            <v>วิศวกรรมศาสตร์บัณฑิต</v>
          </cell>
        </row>
        <row r="159">
          <cell r="A159">
            <v>56025</v>
          </cell>
          <cell r="B159" t="str">
            <v>นายดนัย วัชริช</v>
          </cell>
          <cell r="C159" t="str">
            <v>Mr. Danai Watcharit</v>
          </cell>
          <cell r="D159" t="str">
            <v>อินเทอร์เน็ตประเทศไทย จำกัด(มหาชน)</v>
          </cell>
          <cell r="E159" t="str">
            <v>2.3.OL001-004</v>
          </cell>
          <cell r="F159" t="str">
            <v>ฝ่าย Help Desk</v>
          </cell>
          <cell r="G159" t="str">
            <v>Senior Helpdesk Engineer</v>
          </cell>
          <cell r="H159" t="str">
            <v>เทคนิค 3</v>
          </cell>
          <cell r="I159" t="str">
            <v>อาวุโส</v>
          </cell>
          <cell r="J159" t="str">
            <v>ไม่กำหนด</v>
          </cell>
          <cell r="K159" t="str">
            <v>รายเดือน</v>
          </cell>
          <cell r="L159" t="str">
            <v>E-05002</v>
          </cell>
          <cell r="M159" t="str">
            <v>ส่วนงาน Help Desk</v>
          </cell>
          <cell r="N159" t="str">
            <v>006-ธนาคารกรุงไทย</v>
          </cell>
          <cell r="O159" t="str">
            <v>ธนาคารกรุงไทย(INET)</v>
          </cell>
          <cell r="P159">
            <v>9810819250</v>
          </cell>
          <cell r="Q159">
            <v>0</v>
          </cell>
          <cell r="R159">
            <v>41337</v>
          </cell>
          <cell r="S159">
            <v>41427</v>
          </cell>
          <cell r="T159">
            <v>31202</v>
          </cell>
          <cell r="U159" t="str">
            <v>ประกาศณียบัตรวิชาชีพชั้นสูง</v>
          </cell>
          <cell r="V159" t="str">
            <v>ประกาศณียบัตรวิชาชีพชั้นสูง (ปวส.)</v>
          </cell>
        </row>
        <row r="160">
          <cell r="A160">
            <v>56093</v>
          </cell>
          <cell r="B160" t="str">
            <v>น.ส.พัฒณิศา ศรีชุ่มสิน</v>
          </cell>
          <cell r="C160" t="str">
            <v>Ms. Pattanisa Srichurmsin</v>
          </cell>
          <cell r="D160" t="str">
            <v>อินเทอร์เน็ตประเทศไทย จำกัด(มหาชน)</v>
          </cell>
          <cell r="E160" t="str">
            <v>2.3.OL001-004</v>
          </cell>
          <cell r="F160" t="str">
            <v>ฝ่าย Help Desk</v>
          </cell>
          <cell r="G160" t="str">
            <v>รักษาการรองผู้จัดการ</v>
          </cell>
          <cell r="H160" t="str">
            <v>เจ้าหน้าที่ 2</v>
          </cell>
          <cell r="I160" t="str">
            <v>รองผู้จัดการ</v>
          </cell>
          <cell r="J160" t="str">
            <v>ไม่กำหนด</v>
          </cell>
          <cell r="K160" t="str">
            <v>รายเดือน</v>
          </cell>
          <cell r="L160" t="str">
            <v>E-05002</v>
          </cell>
          <cell r="M160" t="str">
            <v>ส่วนงาน Help Desk</v>
          </cell>
          <cell r="N160" t="str">
            <v>006-ธนาคารกรุงไทย</v>
          </cell>
          <cell r="O160" t="str">
            <v>ธนาคารกรุงไทย(INET)</v>
          </cell>
          <cell r="P160">
            <v>5970173444</v>
          </cell>
          <cell r="Q160">
            <v>0</v>
          </cell>
          <cell r="R160">
            <v>41487</v>
          </cell>
          <cell r="S160">
            <v>41577</v>
          </cell>
          <cell r="T160">
            <v>32339</v>
          </cell>
          <cell r="U160" t="str">
            <v>ปริญญาตรี</v>
          </cell>
          <cell r="V160" t="str">
            <v>อุตสาหกรรมศาสตรบัณฑิต</v>
          </cell>
        </row>
        <row r="161">
          <cell r="A161">
            <v>57024</v>
          </cell>
          <cell r="B161" t="str">
            <v>นายธนากร ปล้องอ่อน</v>
          </cell>
          <cell r="C161" t="str">
            <v>Mr. Thanakorn Plong-on</v>
          </cell>
          <cell r="D161" t="str">
            <v>อินเทอร์เน็ตประเทศไทย จำกัด(มหาชน)</v>
          </cell>
          <cell r="E161" t="str">
            <v>2.3.OL001-004</v>
          </cell>
          <cell r="F161" t="str">
            <v>ฝ่าย Help Desk</v>
          </cell>
          <cell r="G161" t="str">
            <v>Helpdesk Engineer</v>
          </cell>
          <cell r="H161" t="str">
            <v>เทคนิค 1</v>
          </cell>
          <cell r="I161" t="str">
            <v>อาวุโส</v>
          </cell>
          <cell r="J161" t="str">
            <v>ไม่กำหนด</v>
          </cell>
          <cell r="K161" t="str">
            <v>รายเดือน</v>
          </cell>
          <cell r="L161" t="str">
            <v>E-05002</v>
          </cell>
          <cell r="M161" t="str">
            <v>ส่วนงาน Help Desk</v>
          </cell>
          <cell r="N161" t="str">
            <v>006-ธนาคารกรุงไทย</v>
          </cell>
          <cell r="O161" t="str">
            <v>ธนาคารกรุงไทย(INET)</v>
          </cell>
          <cell r="P161">
            <v>910153027</v>
          </cell>
          <cell r="Q161">
            <v>0</v>
          </cell>
          <cell r="R161">
            <v>41730</v>
          </cell>
          <cell r="S161">
            <v>41819</v>
          </cell>
          <cell r="T161">
            <v>32956</v>
          </cell>
          <cell r="U161" t="str">
            <v>ปริญญาตรี</v>
          </cell>
          <cell r="V161" t="str">
            <v>วิทยาศาสตร์บัณฑิต</v>
          </cell>
        </row>
        <row r="162">
          <cell r="A162">
            <v>57060</v>
          </cell>
          <cell r="B162" t="str">
            <v>นายชาญชัย สถาพรวัฒนากุล</v>
          </cell>
          <cell r="C162" t="str">
            <v>Mr. Chanchai Satapongwattanakul</v>
          </cell>
          <cell r="D162" t="str">
            <v>อินเทอร์เน็ตประเทศไทย จำกัด(มหาชน)</v>
          </cell>
          <cell r="E162" t="str">
            <v>2.3.OL001-004</v>
          </cell>
          <cell r="F162" t="str">
            <v>ฝ่าย Help Desk</v>
          </cell>
          <cell r="G162" t="str">
            <v>Helpdesk Engineer</v>
          </cell>
          <cell r="H162" t="str">
            <v>เทคนิค 1</v>
          </cell>
          <cell r="I162" t="str">
            <v>อาวุโส</v>
          </cell>
          <cell r="J162" t="str">
            <v>ไม่กำหนด</v>
          </cell>
          <cell r="K162" t="str">
            <v>รายเดือน</v>
          </cell>
          <cell r="L162" t="str">
            <v>E-05002</v>
          </cell>
          <cell r="M162" t="str">
            <v>ส่วนงาน Help Desk</v>
          </cell>
          <cell r="N162" t="str">
            <v>006-ธนาคารกรุงไทย</v>
          </cell>
          <cell r="O162" t="str">
            <v>ธนาคารกรุงไทย(INET)</v>
          </cell>
          <cell r="P162">
            <v>8690164812</v>
          </cell>
          <cell r="Q162">
            <v>0</v>
          </cell>
          <cell r="R162">
            <v>41821</v>
          </cell>
          <cell r="S162">
            <v>41911</v>
          </cell>
          <cell r="T162">
            <v>31678</v>
          </cell>
          <cell r="U162" t="str">
            <v>ปริญญาตรี</v>
          </cell>
          <cell r="V162" t="str">
            <v>วิทยาศาสตร์บัณฑิต</v>
          </cell>
        </row>
        <row r="163">
          <cell r="A163">
            <v>58009</v>
          </cell>
          <cell r="B163" t="str">
            <v>น.ส.ณัฐฐารัตน์ ผิวงาม</v>
          </cell>
          <cell r="C163" t="str">
            <v>Ms. Nattharat Pewngam</v>
          </cell>
          <cell r="D163" t="str">
            <v>อินเทอร์เน็ตประเทศไทย จำกัด(มหาชน)</v>
          </cell>
          <cell r="E163" t="str">
            <v>2.3.OL001-004</v>
          </cell>
          <cell r="F163" t="str">
            <v>ฝ่าย Help Desk</v>
          </cell>
          <cell r="G163" t="str">
            <v>เจ้าหน้าที่สนับสนุนด้านเทคนิค</v>
          </cell>
          <cell r="H163" t="str">
            <v>เทคนิค 1</v>
          </cell>
          <cell r="I163" t="str">
            <v>พนักงาน</v>
          </cell>
          <cell r="J163" t="str">
            <v>ไม่กำหนด</v>
          </cell>
          <cell r="K163" t="str">
            <v>รายเดือน</v>
          </cell>
          <cell r="L163" t="str">
            <v>E-05002</v>
          </cell>
          <cell r="M163" t="str">
            <v>ส่วนงาน Help Desk</v>
          </cell>
          <cell r="N163" t="str">
            <v>006-ธนาคารกรุงไทย</v>
          </cell>
          <cell r="O163" t="str">
            <v>ธนาคารกรุงไทย(INET)</v>
          </cell>
          <cell r="P163">
            <v>7530224611</v>
          </cell>
          <cell r="Q163">
            <v>0</v>
          </cell>
          <cell r="R163">
            <v>42110</v>
          </cell>
          <cell r="S163">
            <v>42200</v>
          </cell>
          <cell r="T163">
            <v>33506</v>
          </cell>
          <cell r="U163" t="str">
            <v>ปริญญาตรี</v>
          </cell>
          <cell r="V163" t="str">
            <v>วิทยาศาสตร์บัณฑิต</v>
          </cell>
        </row>
        <row r="164">
          <cell r="A164">
            <v>58060</v>
          </cell>
          <cell r="B164" t="str">
            <v>นายอิสเรศ บุญสุข</v>
          </cell>
          <cell r="C164" t="str">
            <v>Mr. Itsared Boonsook</v>
          </cell>
          <cell r="D164" t="str">
            <v>อินเทอร์เน็ตประเทศไทย จำกัด(มหาชน)</v>
          </cell>
          <cell r="E164" t="str">
            <v>2.3.OL001-004</v>
          </cell>
          <cell r="F164" t="str">
            <v>ฝ่าย Help Desk</v>
          </cell>
          <cell r="G164" t="str">
            <v>เจ้าหน้าที่สนับสนุนด้านเทคนิคอาวุโส</v>
          </cell>
          <cell r="H164" t="str">
            <v>เทคนิค 3</v>
          </cell>
          <cell r="I164" t="str">
            <v>อาวุโส</v>
          </cell>
          <cell r="J164" t="str">
            <v>ไม่กำหนด</v>
          </cell>
          <cell r="K164" t="str">
            <v>รายเดือน</v>
          </cell>
          <cell r="L164" t="str">
            <v>E-05002</v>
          </cell>
          <cell r="M164" t="str">
            <v>ส่วนงาน Help Desk</v>
          </cell>
          <cell r="N164" t="str">
            <v>006-ธนาคารกรุงไทย</v>
          </cell>
          <cell r="O164" t="str">
            <v>ธนาคารกรุงไทย(INET)</v>
          </cell>
          <cell r="P164">
            <v>7620321314</v>
          </cell>
          <cell r="Q164">
            <v>0</v>
          </cell>
          <cell r="R164">
            <v>42187</v>
          </cell>
          <cell r="S164">
            <v>42277</v>
          </cell>
          <cell r="T164">
            <v>29394</v>
          </cell>
          <cell r="U164" t="str">
            <v>ปริญญาตรี</v>
          </cell>
          <cell r="V164" t="str">
            <v>วิทยาศาสตร์บัณฑิต</v>
          </cell>
        </row>
        <row r="165">
          <cell r="A165">
            <v>58102</v>
          </cell>
          <cell r="B165" t="str">
            <v>นายปรพล สิงหพันธ์</v>
          </cell>
          <cell r="C165" t="str">
            <v>Mr. Porapol Singhaphun</v>
          </cell>
          <cell r="D165" t="str">
            <v>อินเทอร์เน็ตประเทศไทย จำกัด(มหาชน)</v>
          </cell>
          <cell r="E165" t="str">
            <v>2.3.OL001-004</v>
          </cell>
          <cell r="F165" t="str">
            <v>ฝ่าย Help Desk</v>
          </cell>
          <cell r="G165" t="str">
            <v>ผู้ช่วยผู้อำนวยการ</v>
          </cell>
          <cell r="H165" t="str">
            <v>บริหาร 3</v>
          </cell>
          <cell r="I165" t="str">
            <v>ผู้ช่วยผู้อำนวยการ</v>
          </cell>
          <cell r="J165" t="str">
            <v>ไม่กำหนด</v>
          </cell>
          <cell r="K165" t="str">
            <v>รายเดือน</v>
          </cell>
          <cell r="L165" t="str">
            <v>E-05002</v>
          </cell>
          <cell r="M165" t="str">
            <v>ส่วนงาน Help Desk</v>
          </cell>
          <cell r="N165" t="str">
            <v>006-ธนาคารกรุงไทย</v>
          </cell>
          <cell r="O165" t="str">
            <v>ธนาคารกรุงไทย(INET)</v>
          </cell>
          <cell r="P165">
            <v>1870103009</v>
          </cell>
          <cell r="Q165">
            <v>0</v>
          </cell>
          <cell r="R165">
            <v>42219</v>
          </cell>
          <cell r="S165">
            <v>42309</v>
          </cell>
          <cell r="T165">
            <v>22826</v>
          </cell>
          <cell r="U165" t="str">
            <v>ปริญญาตรี</v>
          </cell>
          <cell r="V165" t="str">
            <v>วิทยาศาสตร์บัณฑิต</v>
          </cell>
        </row>
        <row r="166">
          <cell r="A166">
            <v>58173</v>
          </cell>
          <cell r="B166" t="str">
            <v>นายภาณุพงศ์ กวดกิจการ</v>
          </cell>
          <cell r="C166" t="str">
            <v>Mr. Panupong Koudkitkarn</v>
          </cell>
          <cell r="D166" t="str">
            <v>อินเทอร์เน็ตประเทศไทย จำกัด(มหาชน)</v>
          </cell>
          <cell r="E166" t="str">
            <v>2.3.OL001-004</v>
          </cell>
          <cell r="F166" t="str">
            <v>ฝ่าย Help Desk</v>
          </cell>
          <cell r="G166" t="str">
            <v>Helpdesk Engineer</v>
          </cell>
          <cell r="H166" t="str">
            <v>เทคนิค 1</v>
          </cell>
          <cell r="I166" t="str">
            <v>พนักงาน</v>
          </cell>
          <cell r="J166" t="str">
            <v>ไม่กำหนด</v>
          </cell>
          <cell r="K166" t="str">
            <v>รายเดือน</v>
          </cell>
          <cell r="L166" t="str">
            <v>E-05002</v>
          </cell>
          <cell r="M166" t="str">
            <v>ส่วนงาน Help Desk</v>
          </cell>
          <cell r="N166" t="str">
            <v>006-ธนาคารกรุงไทย</v>
          </cell>
          <cell r="O166" t="str">
            <v>ธนาคารกรุงไทย(INET)</v>
          </cell>
          <cell r="P166">
            <v>9840418920</v>
          </cell>
          <cell r="Q166">
            <v>0</v>
          </cell>
          <cell r="R166">
            <v>42339</v>
          </cell>
          <cell r="S166">
            <v>42429</v>
          </cell>
          <cell r="T166">
            <v>34054</v>
          </cell>
          <cell r="U166" t="str">
            <v>ปริญญาตรี</v>
          </cell>
          <cell r="V166" t="str">
            <v>อุตสาหกรรมศาสตรบัณฑิต</v>
          </cell>
        </row>
        <row r="167">
          <cell r="A167">
            <v>58174</v>
          </cell>
          <cell r="B167" t="str">
            <v>นายศุภวัฒน์ คำขุ้ย</v>
          </cell>
          <cell r="C167" t="str">
            <v>Mr. Suppawat Khamkui</v>
          </cell>
          <cell r="D167" t="str">
            <v>อินเทอร์เน็ตประเทศไทย จำกัด(มหาชน)</v>
          </cell>
          <cell r="E167" t="str">
            <v>2.3.OL001-004</v>
          </cell>
          <cell r="F167" t="str">
            <v>ฝ่าย Help Desk</v>
          </cell>
          <cell r="G167" t="str">
            <v>Helpdesk Engineer</v>
          </cell>
          <cell r="H167" t="str">
            <v>เทคนิค 1</v>
          </cell>
          <cell r="I167" t="str">
            <v>พนักงาน</v>
          </cell>
          <cell r="J167" t="str">
            <v>ไม่กำหนด</v>
          </cell>
          <cell r="K167" t="str">
            <v>รายเดือน</v>
          </cell>
          <cell r="L167" t="str">
            <v>E-05002</v>
          </cell>
          <cell r="M167" t="str">
            <v>ส่วนงาน Help Desk</v>
          </cell>
          <cell r="N167" t="str">
            <v>006-ธนาคารกรุงไทย</v>
          </cell>
          <cell r="O167" t="str">
            <v>ธนาคารกรุงไทย(INET)</v>
          </cell>
          <cell r="P167">
            <v>9840420445</v>
          </cell>
          <cell r="Q167">
            <v>0</v>
          </cell>
          <cell r="R167">
            <v>42339</v>
          </cell>
          <cell r="S167">
            <v>42429</v>
          </cell>
          <cell r="T167">
            <v>34060</v>
          </cell>
          <cell r="U167" t="str">
            <v>ปริญญาตรี</v>
          </cell>
          <cell r="V167" t="str">
            <v>วิศวกรรมศาสตร์บัณฑิต</v>
          </cell>
        </row>
        <row r="168">
          <cell r="A168">
            <v>58175</v>
          </cell>
          <cell r="B168" t="str">
            <v>นายภูริช อรุณพัฒนชัย</v>
          </cell>
          <cell r="C168" t="str">
            <v>Mr. Pulis Aroonpattanachai</v>
          </cell>
          <cell r="D168" t="str">
            <v>อินเทอร์เน็ตประเทศไทย จำกัด(มหาชน)</v>
          </cell>
          <cell r="E168" t="str">
            <v>2.3.OL001-004</v>
          </cell>
          <cell r="F168" t="str">
            <v>ฝ่าย Help Desk</v>
          </cell>
          <cell r="G168" t="str">
            <v>Helpdesk Engineer</v>
          </cell>
          <cell r="H168" t="str">
            <v>เทคนิค 1</v>
          </cell>
          <cell r="I168" t="str">
            <v>พนักงาน</v>
          </cell>
          <cell r="J168" t="str">
            <v>ไม่กำหนด</v>
          </cell>
          <cell r="K168" t="str">
            <v>รายเดือน</v>
          </cell>
          <cell r="L168" t="str">
            <v>E-05002</v>
          </cell>
          <cell r="M168" t="str">
            <v>ส่วนงาน Help Desk</v>
          </cell>
          <cell r="N168" t="str">
            <v>006-ธนาคารกรุงไทย</v>
          </cell>
          <cell r="O168" t="str">
            <v>ธนาคารกรุงไทย(INET)</v>
          </cell>
          <cell r="P168">
            <v>4880601004</v>
          </cell>
          <cell r="Q168">
            <v>0</v>
          </cell>
          <cell r="R168">
            <v>42339</v>
          </cell>
          <cell r="S168">
            <v>42429</v>
          </cell>
          <cell r="T168">
            <v>34144</v>
          </cell>
          <cell r="U168" t="str">
            <v>ปริญญาตรี</v>
          </cell>
          <cell r="V168" t="str">
            <v>วิทยาศาสตร์บัณฑิต</v>
          </cell>
        </row>
        <row r="169">
          <cell r="A169">
            <v>58177</v>
          </cell>
          <cell r="B169" t="str">
            <v>นายภูรินทร์ สุทธพันธ์</v>
          </cell>
          <cell r="C169" t="str">
            <v>Mr. Phurin Suttaphun</v>
          </cell>
          <cell r="D169" t="str">
            <v>อินเทอร์เน็ตประเทศไทย จำกัด(มหาชน)</v>
          </cell>
          <cell r="E169" t="str">
            <v>2.3.OL001-004</v>
          </cell>
          <cell r="F169" t="str">
            <v>ฝ่าย Help Desk</v>
          </cell>
          <cell r="G169" t="str">
            <v>Helpdesk Engineer</v>
          </cell>
          <cell r="H169" t="str">
            <v>เทคนิค 1</v>
          </cell>
          <cell r="I169" t="str">
            <v>พนักงาน</v>
          </cell>
          <cell r="J169" t="str">
            <v>ไม่กำหนด</v>
          </cell>
          <cell r="K169" t="str">
            <v>รายเดือน</v>
          </cell>
          <cell r="L169" t="str">
            <v>E-05002</v>
          </cell>
          <cell r="M169" t="str">
            <v>ส่วนงาน Help Desk</v>
          </cell>
          <cell r="N169" t="str">
            <v>006-ธนาคารกรุงไทย</v>
          </cell>
          <cell r="O169" t="str">
            <v>ธนาคารกรุงไทย(INET)</v>
          </cell>
          <cell r="P169">
            <v>9840461788</v>
          </cell>
          <cell r="Q169">
            <v>0</v>
          </cell>
          <cell r="R169">
            <v>42339</v>
          </cell>
          <cell r="S169">
            <v>42428</v>
          </cell>
          <cell r="T169">
            <v>33872</v>
          </cell>
          <cell r="U169" t="str">
            <v>ปริญญาตรี</v>
          </cell>
          <cell r="V169" t="str">
            <v>วิศวกรรมศาสตร์บัณฑิต</v>
          </cell>
        </row>
        <row r="170">
          <cell r="A170">
            <v>59027</v>
          </cell>
          <cell r="B170" t="str">
            <v>น.ส.ญาดา หิริโอตัปปะ</v>
          </cell>
          <cell r="C170" t="str">
            <v>Ms. Yada Hiriotappa</v>
          </cell>
          <cell r="D170" t="str">
            <v>อินเทอร์เน็ตประเทศไทย จำกัด(มหาชน)</v>
          </cell>
          <cell r="E170" t="str">
            <v>2.3.OL001-004</v>
          </cell>
          <cell r="F170" t="str">
            <v>ฝ่าย Help Desk</v>
          </cell>
          <cell r="G170" t="str">
            <v>Helpdesk Engineer</v>
          </cell>
          <cell r="H170" t="str">
            <v>เทคนิค 1</v>
          </cell>
          <cell r="I170" t="str">
            <v>พนักงาน</v>
          </cell>
          <cell r="J170" t="str">
            <v>ไม่กำหนด</v>
          </cell>
          <cell r="K170" t="str">
            <v>รายเดือน</v>
          </cell>
          <cell r="L170" t="str">
            <v>E-05002</v>
          </cell>
          <cell r="M170" t="str">
            <v>ส่วนงาน Help Desk</v>
          </cell>
          <cell r="N170" t="str">
            <v>006-ธนาคารกรุงไทย</v>
          </cell>
          <cell r="O170" t="str">
            <v>ธนาคารกรุงไทย(INET)</v>
          </cell>
          <cell r="P170">
            <v>6900386369</v>
          </cell>
          <cell r="Q170">
            <v>0</v>
          </cell>
          <cell r="R170">
            <v>42401</v>
          </cell>
          <cell r="S170">
            <v>42490</v>
          </cell>
          <cell r="T170">
            <v>33989</v>
          </cell>
          <cell r="U170" t="str">
            <v>ปริญญาตรี</v>
          </cell>
          <cell r="V170" t="str">
            <v>อุตสาหกรรมศาสตรบัณฑิต</v>
          </cell>
        </row>
        <row r="171">
          <cell r="A171">
            <v>59031</v>
          </cell>
          <cell r="B171" t="str">
            <v>นายธัชกฤช รัชตบัญชาสุข</v>
          </cell>
          <cell r="C171" t="str">
            <v>Mr. Tushchakrit Ratchatabunchasuk</v>
          </cell>
          <cell r="D171" t="str">
            <v>อินเทอร์เน็ตประเทศไทย จำกัด(มหาชน)</v>
          </cell>
          <cell r="E171" t="str">
            <v>2.3.OL001-004</v>
          </cell>
          <cell r="F171" t="str">
            <v>ฝ่าย Help Desk</v>
          </cell>
          <cell r="G171" t="str">
            <v>Helpdesk Engineer</v>
          </cell>
          <cell r="H171" t="str">
            <v>เทคนิค 1</v>
          </cell>
          <cell r="I171" t="str">
            <v>อาวุโส</v>
          </cell>
          <cell r="J171" t="str">
            <v>ไม่กำหนด</v>
          </cell>
          <cell r="K171" t="str">
            <v>รายเดือน</v>
          </cell>
          <cell r="L171" t="str">
            <v>E-05002</v>
          </cell>
          <cell r="M171" t="str">
            <v>ส่วนงาน Help Desk</v>
          </cell>
          <cell r="N171" t="str">
            <v>006-ธนาคารกรุงไทย</v>
          </cell>
          <cell r="O171" t="str">
            <v>ธนาคารกรุงไทย(INET)</v>
          </cell>
          <cell r="P171">
            <v>7680223238</v>
          </cell>
          <cell r="Q171">
            <v>0</v>
          </cell>
          <cell r="R171">
            <v>42415</v>
          </cell>
          <cell r="S171">
            <v>42505</v>
          </cell>
          <cell r="T171">
            <v>33921</v>
          </cell>
          <cell r="U171" t="str">
            <v>ปริญญาตรี</v>
          </cell>
          <cell r="V171" t="str">
            <v>วิศวกรรมศาสตร์บัณฑิต</v>
          </cell>
        </row>
        <row r="172">
          <cell r="A172">
            <v>59033</v>
          </cell>
          <cell r="B172" t="str">
            <v>นายกุลวิชญ์ อุตรา</v>
          </cell>
          <cell r="C172" t="str">
            <v>Mr. Kunlawit Auttra</v>
          </cell>
          <cell r="D172" t="str">
            <v>อินเทอร์เน็ตประเทศไทย จำกัด(มหาชน)</v>
          </cell>
          <cell r="E172" t="str">
            <v>2.3.OL001-004</v>
          </cell>
          <cell r="F172" t="str">
            <v>ฝ่าย Help Desk</v>
          </cell>
          <cell r="G172" t="str">
            <v>Helpdesk Engineer</v>
          </cell>
          <cell r="H172" t="str">
            <v>เทคนิค 2</v>
          </cell>
          <cell r="I172" t="str">
            <v>พนักงาน</v>
          </cell>
          <cell r="J172" t="str">
            <v>ไม่กำหนด</v>
          </cell>
          <cell r="K172" t="str">
            <v>รายเดือน</v>
          </cell>
          <cell r="L172" t="str">
            <v>E-05002</v>
          </cell>
          <cell r="M172" t="str">
            <v>ส่วนงาน Help Desk</v>
          </cell>
          <cell r="N172" t="str">
            <v>006-ธนาคารกรุงไทย</v>
          </cell>
          <cell r="O172" t="str">
            <v>ธนาคารกรุงไทย(INET)</v>
          </cell>
          <cell r="P172">
            <v>6900388477</v>
          </cell>
          <cell r="Q172">
            <v>0</v>
          </cell>
          <cell r="R172">
            <v>42415</v>
          </cell>
          <cell r="S172">
            <v>42533</v>
          </cell>
          <cell r="T172">
            <v>33542</v>
          </cell>
          <cell r="U172" t="str">
            <v>ปริญญาตรี</v>
          </cell>
          <cell r="V172" t="str">
            <v>วิศวกรรมศาสตร์บัณฑิต</v>
          </cell>
        </row>
        <row r="173">
          <cell r="A173">
            <v>55024</v>
          </cell>
          <cell r="B173" t="str">
            <v>น.ส.สมฤดี สุขอนันต์</v>
          </cell>
          <cell r="C173" t="str">
            <v>Ms. Somrudee Sukanan</v>
          </cell>
          <cell r="D173" t="str">
            <v>อินเทอร์เน็ตประเทศไทย จำกัด(มหาชน)</v>
          </cell>
          <cell r="E173" t="str">
            <v>2.5.OL001-003</v>
          </cell>
          <cell r="F173" t="str">
            <v xml:space="preserve">ฝ่าย Cloud Operation </v>
          </cell>
          <cell r="G173" t="str">
            <v>Senior System Engineer</v>
          </cell>
          <cell r="H173" t="str">
            <v>เทคนิค 3</v>
          </cell>
          <cell r="I173" t="str">
            <v>พนักงาน</v>
          </cell>
          <cell r="J173" t="str">
            <v>ไม่กำหนด</v>
          </cell>
          <cell r="K173" t="str">
            <v>รายเดือน</v>
          </cell>
          <cell r="L173" t="str">
            <v>E-04002</v>
          </cell>
          <cell r="M173" t="str">
            <v>ฝ่าย Cloud Operation</v>
          </cell>
          <cell r="N173" t="str">
            <v>006-ธนาคารกรุงไทย</v>
          </cell>
          <cell r="O173" t="str">
            <v>ธนาคารกรุงไทย(INET)</v>
          </cell>
          <cell r="P173">
            <v>7620255036</v>
          </cell>
          <cell r="Q173">
            <v>0</v>
          </cell>
          <cell r="R173">
            <v>41000</v>
          </cell>
          <cell r="S173">
            <v>41090</v>
          </cell>
          <cell r="T173">
            <v>31870</v>
          </cell>
          <cell r="U173" t="str">
            <v>ปริญญาตรี</v>
          </cell>
          <cell r="V173" t="str">
            <v>วิศวกรรมศาสตร์บัณฑิต</v>
          </cell>
        </row>
        <row r="174">
          <cell r="A174">
            <v>57040</v>
          </cell>
          <cell r="B174" t="str">
            <v>ว่าที่ ร.ต.หญิงณัฐกฤตา ทองสัมฤทธิ์</v>
          </cell>
          <cell r="C174" t="str">
            <v>Acting Sub.Ly.Nutkritta Thongsumrid</v>
          </cell>
          <cell r="D174" t="str">
            <v>อินเทอร์เน็ตประเทศไทย จำกัด(มหาชน)</v>
          </cell>
          <cell r="E174" t="str">
            <v>2.5.OL001-003</v>
          </cell>
          <cell r="F174" t="str">
            <v xml:space="preserve">ฝ่าย Cloud Operation </v>
          </cell>
          <cell r="G174" t="str">
            <v>System Engineer</v>
          </cell>
          <cell r="H174" t="str">
            <v>เทคนิค 2</v>
          </cell>
          <cell r="I174" t="str">
            <v>พนักงาน</v>
          </cell>
          <cell r="J174" t="str">
            <v>ไม่กำหนด</v>
          </cell>
          <cell r="K174" t="str">
            <v>รายเดือน</v>
          </cell>
          <cell r="L174" t="str">
            <v>E-04002</v>
          </cell>
          <cell r="M174" t="str">
            <v>ฝ่าย Cloud Operation</v>
          </cell>
          <cell r="N174" t="str">
            <v>006-ธนาคารกรุงไทย</v>
          </cell>
          <cell r="O174" t="str">
            <v>ธนาคารกรุงไทย(INET)</v>
          </cell>
          <cell r="P174">
            <v>4880494771</v>
          </cell>
          <cell r="Q174">
            <v>0</v>
          </cell>
          <cell r="R174">
            <v>41766</v>
          </cell>
          <cell r="S174">
            <v>41856</v>
          </cell>
          <cell r="T174">
            <v>32038</v>
          </cell>
          <cell r="U174" t="str">
            <v>ปริญญาตรี</v>
          </cell>
          <cell r="V174" t="str">
            <v>วิศวกรรมศาสตร์บัณฑิต</v>
          </cell>
        </row>
        <row r="175">
          <cell r="A175">
            <v>57059</v>
          </cell>
          <cell r="B175" t="str">
            <v>นายคชพงษ์ สุภาเพิ่ม</v>
          </cell>
          <cell r="C175" t="str">
            <v>Mr. Kochapong Supaperm</v>
          </cell>
          <cell r="D175" t="str">
            <v>อินเทอร์เน็ตประเทศไทย จำกัด(มหาชน)</v>
          </cell>
          <cell r="E175" t="str">
            <v>2.5.OL001-003</v>
          </cell>
          <cell r="F175" t="str">
            <v xml:space="preserve">ฝ่าย Cloud Operation </v>
          </cell>
          <cell r="G175" t="str">
            <v>ผู้จัดการ</v>
          </cell>
          <cell r="H175" t="str">
            <v>บริหาร 2</v>
          </cell>
          <cell r="I175" t="str">
            <v>ผู้จัดการ</v>
          </cell>
          <cell r="J175" t="str">
            <v>ไม่กำหนด</v>
          </cell>
          <cell r="K175" t="str">
            <v>รายเดือน</v>
          </cell>
          <cell r="L175" t="str">
            <v>E-04002</v>
          </cell>
          <cell r="M175" t="str">
            <v>ฝ่าย Cloud Operation</v>
          </cell>
          <cell r="N175" t="str">
            <v>006-ธนาคารกรุงไทย</v>
          </cell>
          <cell r="O175" t="str">
            <v>ธนาคารกรุงไทย(INET)</v>
          </cell>
          <cell r="P175">
            <v>600328139</v>
          </cell>
          <cell r="Q175">
            <v>0</v>
          </cell>
          <cell r="R175">
            <v>41821</v>
          </cell>
          <cell r="S175">
            <v>41911</v>
          </cell>
          <cell r="T175">
            <v>32517</v>
          </cell>
          <cell r="U175" t="str">
            <v>ปริญญาตรี</v>
          </cell>
          <cell r="V175" t="str">
            <v>วิศวกรรมศาสตร์บัณฑิต</v>
          </cell>
        </row>
        <row r="176">
          <cell r="A176">
            <v>57099</v>
          </cell>
          <cell r="B176" t="str">
            <v>นายขจรศักดิ์ โจ่ยสา</v>
          </cell>
          <cell r="C176" t="str">
            <v>Mr. Khajonsak Joisa</v>
          </cell>
          <cell r="D176" t="str">
            <v>อินเทอร์เน็ตประเทศไทย จำกัด(มหาชน)</v>
          </cell>
          <cell r="E176" t="str">
            <v>2.5.OL001-003</v>
          </cell>
          <cell r="F176" t="str">
            <v xml:space="preserve">ฝ่าย Cloud Operation </v>
          </cell>
          <cell r="G176" t="str">
            <v>System Engineer</v>
          </cell>
          <cell r="H176" t="str">
            <v>เทคนิค 2</v>
          </cell>
          <cell r="I176" t="str">
            <v>พนักงาน</v>
          </cell>
          <cell r="J176" t="str">
            <v>ไม่กำหนด</v>
          </cell>
          <cell r="K176" t="str">
            <v>รายเดือน</v>
          </cell>
          <cell r="L176" t="str">
            <v>E-04002</v>
          </cell>
          <cell r="M176" t="str">
            <v>ฝ่าย Cloud Operation</v>
          </cell>
          <cell r="N176" t="str">
            <v>006-ธนาคารกรุงไทย</v>
          </cell>
          <cell r="O176" t="str">
            <v>ธนาคารกรุงไทย(INET)</v>
          </cell>
          <cell r="P176">
            <v>9828303272</v>
          </cell>
          <cell r="Q176">
            <v>0</v>
          </cell>
          <cell r="R176">
            <v>41939</v>
          </cell>
          <cell r="S176">
            <v>42029</v>
          </cell>
          <cell r="T176">
            <v>33518</v>
          </cell>
          <cell r="U176" t="str">
            <v>ปริญญาตรี</v>
          </cell>
          <cell r="V176" t="str">
            <v>วิศวกรรมศาสตร์บัณฑิต</v>
          </cell>
        </row>
        <row r="177">
          <cell r="A177">
            <v>57111</v>
          </cell>
          <cell r="B177" t="str">
            <v>น.ส.นัฐธีรา ศิริสินทักษ์</v>
          </cell>
          <cell r="C177" t="str">
            <v>Ms. nattheera sirisintak</v>
          </cell>
          <cell r="D177" t="str">
            <v>อินเทอร์เน็ตประเทศไทย จำกัด(มหาชน)</v>
          </cell>
          <cell r="E177" t="str">
            <v>2.5.OL001-003</v>
          </cell>
          <cell r="F177" t="str">
            <v xml:space="preserve">ฝ่าย Cloud Operation </v>
          </cell>
          <cell r="G177" t="str">
            <v>Senior System Engineer</v>
          </cell>
          <cell r="H177" t="str">
            <v>เทคนิค 3</v>
          </cell>
          <cell r="I177" t="str">
            <v>อาวุโส</v>
          </cell>
          <cell r="J177" t="str">
            <v>ไม่กำหนด</v>
          </cell>
          <cell r="K177" t="str">
            <v>รายเดือน</v>
          </cell>
          <cell r="L177" t="str">
            <v>E-04002</v>
          </cell>
          <cell r="M177" t="str">
            <v>ฝ่าย Cloud Operation</v>
          </cell>
          <cell r="N177" t="str">
            <v>006-ธนาคารกรุงไทย</v>
          </cell>
          <cell r="O177" t="str">
            <v>ธนาคารกรุงไทย(INET)</v>
          </cell>
          <cell r="P177">
            <v>9829497542</v>
          </cell>
          <cell r="Q177">
            <v>0</v>
          </cell>
          <cell r="R177">
            <v>41988</v>
          </cell>
          <cell r="S177">
            <v>42078</v>
          </cell>
          <cell r="T177">
            <v>33281</v>
          </cell>
          <cell r="U177" t="str">
            <v>ปริญญาตรี</v>
          </cell>
          <cell r="V177" t="str">
            <v>วิศวกรรมศาสตร์บัณฑิต</v>
          </cell>
        </row>
        <row r="178">
          <cell r="A178">
            <v>58041</v>
          </cell>
          <cell r="B178" t="str">
            <v>นายมหินนท์ ดลธนเกียรติ์</v>
          </cell>
          <cell r="C178" t="str">
            <v>Mr. Mahinon Dolthanakirt</v>
          </cell>
          <cell r="D178" t="str">
            <v>อินเทอร์เน็ตประเทศไทย จำกัด(มหาชน)</v>
          </cell>
          <cell r="E178" t="str">
            <v>2.5.OL001-003</v>
          </cell>
          <cell r="F178" t="str">
            <v xml:space="preserve">ฝ่าย Cloud Operation </v>
          </cell>
          <cell r="G178" t="str">
            <v>รองผู้จัดการ</v>
          </cell>
          <cell r="H178" t="str">
            <v>บริหาร 1</v>
          </cell>
          <cell r="I178" t="str">
            <v>รองผู้จัดการ</v>
          </cell>
          <cell r="J178" t="str">
            <v>ไม่กำหนด</v>
          </cell>
          <cell r="K178" t="str">
            <v>รายเดือน</v>
          </cell>
          <cell r="L178" t="str">
            <v>E-04002</v>
          </cell>
          <cell r="M178" t="str">
            <v>ฝ่าย Cloud Operation</v>
          </cell>
          <cell r="N178" t="str">
            <v>006-ธนาคารกรุงไทย</v>
          </cell>
          <cell r="O178" t="str">
            <v>ธนาคารกรุงไทย(INET)</v>
          </cell>
          <cell r="P178">
            <v>4780301351</v>
          </cell>
          <cell r="Q178">
            <v>0</v>
          </cell>
          <cell r="R178">
            <v>42142</v>
          </cell>
          <cell r="S178">
            <v>42232</v>
          </cell>
          <cell r="T178">
            <v>32410</v>
          </cell>
          <cell r="U178" t="str">
            <v>ปริญญาตรี</v>
          </cell>
          <cell r="V178" t="str">
            <v>วิทยาศาสตร์บัณฑิต</v>
          </cell>
        </row>
        <row r="179">
          <cell r="A179">
            <v>58052</v>
          </cell>
          <cell r="B179" t="str">
            <v>นายภัทรพล เปรมกุศลชัย</v>
          </cell>
          <cell r="C179" t="str">
            <v>Mr. Pattaraphol Premkusolchai</v>
          </cell>
          <cell r="D179" t="str">
            <v>อินเทอร์เน็ตประเทศไทย จำกัด(มหาชน)</v>
          </cell>
          <cell r="E179" t="str">
            <v>2.5.OL001-003</v>
          </cell>
          <cell r="F179" t="str">
            <v xml:space="preserve">ฝ่าย Cloud Operation </v>
          </cell>
          <cell r="G179" t="str">
            <v>Senior System Engineer</v>
          </cell>
          <cell r="H179" t="str">
            <v>เทคนิค 3</v>
          </cell>
          <cell r="I179" t="str">
            <v>พนักงาน</v>
          </cell>
          <cell r="J179" t="str">
            <v>ไม่กำหนด</v>
          </cell>
          <cell r="K179" t="str">
            <v>รายเดือน</v>
          </cell>
          <cell r="L179" t="str">
            <v>E-04002</v>
          </cell>
          <cell r="M179" t="str">
            <v>ฝ่าย Cloud Operation</v>
          </cell>
          <cell r="N179" t="str">
            <v>006-ธนาคารกรุงไทย</v>
          </cell>
          <cell r="O179" t="str">
            <v>ธนาคารกรุงไทย(INET)</v>
          </cell>
          <cell r="P179">
            <v>9834260407</v>
          </cell>
          <cell r="Q179">
            <v>0</v>
          </cell>
          <cell r="R179">
            <v>42170</v>
          </cell>
          <cell r="S179">
            <v>42260</v>
          </cell>
          <cell r="T179">
            <v>34148</v>
          </cell>
          <cell r="U179" t="str">
            <v>ปริญญาตรี</v>
          </cell>
          <cell r="V179" t="str">
            <v>Unofficial Transcript</v>
          </cell>
        </row>
        <row r="180">
          <cell r="A180">
            <v>58071</v>
          </cell>
          <cell r="B180" t="str">
            <v>น.ส.วิชสุดา จรูญกุล</v>
          </cell>
          <cell r="C180" t="str">
            <v>Ms. Witsuda Charoonkul</v>
          </cell>
          <cell r="D180" t="str">
            <v>อินเทอร์เน็ตประเทศไทย จำกัด(มหาชน)</v>
          </cell>
          <cell r="E180" t="str">
            <v>2.5.OL001-003</v>
          </cell>
          <cell r="F180" t="str">
            <v xml:space="preserve">ฝ่าย Cloud Operation </v>
          </cell>
          <cell r="G180" t="str">
            <v>Senior System Engineer</v>
          </cell>
          <cell r="H180" t="str">
            <v>เทคนิค 3</v>
          </cell>
          <cell r="I180" t="str">
            <v>พนักงาน</v>
          </cell>
          <cell r="J180" t="str">
            <v>ไม่กำหนด</v>
          </cell>
          <cell r="K180" t="str">
            <v>รายเดือน</v>
          </cell>
          <cell r="L180" t="str">
            <v>E-04002</v>
          </cell>
          <cell r="M180" t="str">
            <v>ฝ่าย Cloud Operation</v>
          </cell>
          <cell r="N180" t="str">
            <v>006-ธนาคารกรุงไทย</v>
          </cell>
          <cell r="O180" t="str">
            <v>ธนาคารกรุงไทย(INET)</v>
          </cell>
          <cell r="P180">
            <v>9834920601</v>
          </cell>
          <cell r="Q180">
            <v>0</v>
          </cell>
          <cell r="R180">
            <v>42186</v>
          </cell>
          <cell r="S180">
            <v>42276</v>
          </cell>
          <cell r="T180">
            <v>34024</v>
          </cell>
          <cell r="U180" t="str">
            <v>ปริญญาตรี</v>
          </cell>
          <cell r="V180" t="str">
            <v>Unofficial Transcript</v>
          </cell>
        </row>
        <row r="181">
          <cell r="A181">
            <v>58073</v>
          </cell>
          <cell r="B181" t="str">
            <v>นายวิทูร เจริญเพชรนาค</v>
          </cell>
          <cell r="C181" t="str">
            <v>Mr. Vitoon Charoenphetnark</v>
          </cell>
          <cell r="D181" t="str">
            <v>อินเทอร์เน็ตประเทศไทย จำกัด(มหาชน)</v>
          </cell>
          <cell r="E181" t="str">
            <v>2.5.OL001-003</v>
          </cell>
          <cell r="F181" t="str">
            <v xml:space="preserve">ฝ่าย Cloud Operation </v>
          </cell>
          <cell r="G181" t="str">
            <v>System Engineer</v>
          </cell>
          <cell r="H181" t="str">
            <v>เทคนิค 2</v>
          </cell>
          <cell r="I181" t="str">
            <v>พนักงาน</v>
          </cell>
          <cell r="J181" t="str">
            <v>ไม่กำหนด</v>
          </cell>
          <cell r="K181" t="str">
            <v>รายเดือน</v>
          </cell>
          <cell r="L181" t="str">
            <v>E-04002</v>
          </cell>
          <cell r="M181" t="str">
            <v>ฝ่าย Cloud Operation</v>
          </cell>
          <cell r="N181" t="str">
            <v>006-ธนาคารกรุงไทย</v>
          </cell>
          <cell r="O181" t="str">
            <v>ธนาคารกรุงไทย(INET)</v>
          </cell>
          <cell r="P181">
            <v>9834863446</v>
          </cell>
          <cell r="Q181">
            <v>0</v>
          </cell>
          <cell r="R181">
            <v>42186</v>
          </cell>
          <cell r="S181">
            <v>42276</v>
          </cell>
          <cell r="T181">
            <v>33892</v>
          </cell>
          <cell r="U181" t="str">
            <v>ปริญญาตรี</v>
          </cell>
          <cell r="V181" t="str">
            <v>Unofficial Transcript</v>
          </cell>
        </row>
        <row r="182">
          <cell r="A182">
            <v>58078</v>
          </cell>
          <cell r="B182" t="str">
            <v>นายนฤเบศ ฟูสายมา</v>
          </cell>
          <cell r="C182" t="str">
            <v>Mr. Nareubas Foosaima</v>
          </cell>
          <cell r="D182" t="str">
            <v>อินเทอร์เน็ตประเทศไทย จำกัด(มหาชน)</v>
          </cell>
          <cell r="E182" t="str">
            <v>2.5.OL001-003</v>
          </cell>
          <cell r="F182" t="str">
            <v xml:space="preserve">ฝ่าย Cloud Operation </v>
          </cell>
          <cell r="G182" t="str">
            <v>System Engineer</v>
          </cell>
          <cell r="H182" t="str">
            <v>เทคนิค 2</v>
          </cell>
          <cell r="I182" t="str">
            <v>พนักงาน</v>
          </cell>
          <cell r="J182" t="str">
            <v>ไม่กำหนด</v>
          </cell>
          <cell r="K182" t="str">
            <v>รายเดือน</v>
          </cell>
          <cell r="L182" t="str">
            <v>E-04002</v>
          </cell>
          <cell r="M182" t="str">
            <v>ฝ่าย Cloud Operation</v>
          </cell>
          <cell r="N182" t="str">
            <v>006-ธนาคารกรุงไทย</v>
          </cell>
          <cell r="O182" t="str">
            <v>ธนาคารกรุงไทย(INET)</v>
          </cell>
          <cell r="P182">
            <v>9834906374</v>
          </cell>
          <cell r="Q182">
            <v>0</v>
          </cell>
          <cell r="R182">
            <v>42186</v>
          </cell>
          <cell r="S182">
            <v>42276</v>
          </cell>
          <cell r="T182">
            <v>33342</v>
          </cell>
          <cell r="U182" t="str">
            <v>ปริญญาตรี</v>
          </cell>
          <cell r="V182" t="str">
            <v>วิศวกรรมศาสตร์บัณฑิต</v>
          </cell>
        </row>
        <row r="183">
          <cell r="A183">
            <v>58082</v>
          </cell>
          <cell r="B183" t="str">
            <v>นายสุกฤษฏิ์ สุปัญบุตร</v>
          </cell>
          <cell r="C183" t="str">
            <v>Mr. Sukrit Supanbut</v>
          </cell>
          <cell r="D183" t="str">
            <v>อินเทอร์เน็ตประเทศไทย จำกัด(มหาชน)</v>
          </cell>
          <cell r="E183" t="str">
            <v>2.5.OL001-003</v>
          </cell>
          <cell r="F183" t="str">
            <v xml:space="preserve">ฝ่าย Cloud Operation </v>
          </cell>
          <cell r="G183" t="str">
            <v>Senior System Engineer</v>
          </cell>
          <cell r="H183" t="str">
            <v>เทคนิค 3</v>
          </cell>
          <cell r="I183" t="str">
            <v>พนักงาน</v>
          </cell>
          <cell r="J183" t="str">
            <v>ไม่กำหนด</v>
          </cell>
          <cell r="K183" t="str">
            <v>รายเดือน</v>
          </cell>
          <cell r="L183" t="str">
            <v>E-04002</v>
          </cell>
          <cell r="M183" t="str">
            <v>ฝ่าย Cloud Operation</v>
          </cell>
          <cell r="N183" t="str">
            <v>006-ธนาคารกรุงไทย</v>
          </cell>
          <cell r="O183" t="str">
            <v>ธนาคารกรุงไทย(INET)</v>
          </cell>
          <cell r="P183">
            <v>820397946</v>
          </cell>
          <cell r="Q183">
            <v>0</v>
          </cell>
          <cell r="R183">
            <v>42186</v>
          </cell>
          <cell r="S183">
            <v>42276</v>
          </cell>
          <cell r="T183">
            <v>33843</v>
          </cell>
          <cell r="U183" t="str">
            <v>ปริญญาตรี</v>
          </cell>
          <cell r="V183" t="str">
            <v>Unofficial Transcript</v>
          </cell>
        </row>
        <row r="184">
          <cell r="A184">
            <v>58088</v>
          </cell>
          <cell r="B184" t="str">
            <v>นายบุญชู บุญแก้ว</v>
          </cell>
          <cell r="C184" t="str">
            <v>Mr. Boonchoo Boonkaw</v>
          </cell>
          <cell r="D184" t="str">
            <v>อินเทอร์เน็ตประเทศไทย จำกัด(มหาชน)</v>
          </cell>
          <cell r="E184" t="str">
            <v>2.5.OL001-003</v>
          </cell>
          <cell r="F184" t="str">
            <v xml:space="preserve">ฝ่าย Cloud Operation </v>
          </cell>
          <cell r="G184" t="str">
            <v>System Engineer</v>
          </cell>
          <cell r="H184" t="str">
            <v>เทคนิค 2</v>
          </cell>
          <cell r="I184" t="str">
            <v>พนักงาน</v>
          </cell>
          <cell r="J184" t="str">
            <v>ไม่กำหนด</v>
          </cell>
          <cell r="K184" t="str">
            <v>รายเดือน</v>
          </cell>
          <cell r="L184" t="str">
            <v>E-04002</v>
          </cell>
          <cell r="M184" t="str">
            <v>ฝ่าย Cloud Operation</v>
          </cell>
          <cell r="N184" t="str">
            <v>006-ธนาคารกรุงไทย</v>
          </cell>
          <cell r="O184" t="str">
            <v>ธนาคารกรุงไทย(INET)</v>
          </cell>
          <cell r="P184">
            <v>9834916388</v>
          </cell>
          <cell r="Q184">
            <v>0</v>
          </cell>
          <cell r="R184">
            <v>42186</v>
          </cell>
          <cell r="S184">
            <v>42276</v>
          </cell>
          <cell r="T184">
            <v>33318</v>
          </cell>
          <cell r="U184" t="str">
            <v>ปริญญาตรี</v>
          </cell>
          <cell r="V184" t="str">
            <v>Unofficial Transcript</v>
          </cell>
        </row>
        <row r="185">
          <cell r="A185">
            <v>58089</v>
          </cell>
          <cell r="B185" t="str">
            <v>น.ส.จุฑาทิพย์ ทองยั่งยืน</v>
          </cell>
          <cell r="C185" t="str">
            <v>Ms. Jutathip Thongyungyuen</v>
          </cell>
          <cell r="D185" t="str">
            <v>อินเทอร์เน็ตประเทศไทย จำกัด(มหาชน)</v>
          </cell>
          <cell r="E185" t="str">
            <v>2.5.OL001-003</v>
          </cell>
          <cell r="F185" t="str">
            <v xml:space="preserve">ฝ่าย Cloud Operation </v>
          </cell>
          <cell r="G185" t="str">
            <v>System Engineer</v>
          </cell>
          <cell r="H185" t="str">
            <v>เทคนิค 2</v>
          </cell>
          <cell r="I185" t="str">
            <v>พนักงาน</v>
          </cell>
          <cell r="J185" t="str">
            <v>ไม่กำหนด</v>
          </cell>
          <cell r="K185" t="str">
            <v>รายเดือน</v>
          </cell>
          <cell r="L185" t="str">
            <v>E-04002</v>
          </cell>
          <cell r="M185" t="str">
            <v>ฝ่าย Cloud Operation</v>
          </cell>
          <cell r="N185" t="str">
            <v>006-ธนาคารกรุงไทย</v>
          </cell>
          <cell r="O185" t="str">
            <v>ธนาคารกรุงไทย(INET)</v>
          </cell>
          <cell r="P185">
            <v>7620444173</v>
          </cell>
          <cell r="Q185">
            <v>0</v>
          </cell>
          <cell r="R185">
            <v>42186</v>
          </cell>
          <cell r="S185">
            <v>42276</v>
          </cell>
          <cell r="T185">
            <v>34121</v>
          </cell>
          <cell r="U185" t="str">
            <v>ปริญญาตรี</v>
          </cell>
          <cell r="V185" t="str">
            <v>Unofficial Transcript</v>
          </cell>
        </row>
        <row r="186">
          <cell r="A186">
            <v>58096</v>
          </cell>
          <cell r="B186" t="str">
            <v>นายทิวานนท์ จำพรต</v>
          </cell>
          <cell r="C186" t="str">
            <v>Mr. Tivanon Jamprot</v>
          </cell>
          <cell r="D186" t="str">
            <v>อินเทอร์เน็ตประเทศไทย จำกัด(มหาชน)</v>
          </cell>
          <cell r="E186" t="str">
            <v>2.5.OL001-003</v>
          </cell>
          <cell r="F186" t="str">
            <v xml:space="preserve">ฝ่าย Cloud Operation </v>
          </cell>
          <cell r="G186" t="str">
            <v>Senior System Engineer</v>
          </cell>
          <cell r="H186" t="str">
            <v>เทคนิค 3</v>
          </cell>
          <cell r="I186" t="str">
            <v>พนักงาน</v>
          </cell>
          <cell r="J186" t="str">
            <v>ไม่กำหนด</v>
          </cell>
          <cell r="K186" t="str">
            <v>รายเดือน</v>
          </cell>
          <cell r="L186" t="str">
            <v>E-04002</v>
          </cell>
          <cell r="M186" t="str">
            <v>ฝ่าย Cloud Operation</v>
          </cell>
          <cell r="N186" t="str">
            <v>006-ธนาคารกรุงไทย</v>
          </cell>
          <cell r="O186" t="str">
            <v>ธนาคารกรุงไทย(INET)</v>
          </cell>
          <cell r="P186">
            <v>9834910746</v>
          </cell>
          <cell r="Q186">
            <v>0</v>
          </cell>
          <cell r="R186">
            <v>42186</v>
          </cell>
          <cell r="S186">
            <v>42276</v>
          </cell>
          <cell r="T186">
            <v>33631</v>
          </cell>
          <cell r="U186" t="str">
            <v>ปริญญาตรี</v>
          </cell>
          <cell r="V186" t="str">
            <v>วิศวกรรมศาสตร์บัณฑิต</v>
          </cell>
        </row>
        <row r="187">
          <cell r="A187">
            <v>58166</v>
          </cell>
          <cell r="B187" t="str">
            <v>นายลิขิต ปาลวัฒน์</v>
          </cell>
          <cell r="C187" t="str">
            <v>Mr. Likhit Palawat</v>
          </cell>
          <cell r="D187" t="str">
            <v>อินเทอร์เน็ตประเทศไทย จำกัด(มหาชน)</v>
          </cell>
          <cell r="E187" t="str">
            <v>2.5.OL001-003</v>
          </cell>
          <cell r="F187" t="str">
            <v xml:space="preserve">ฝ่าย Cloud Operation </v>
          </cell>
          <cell r="G187" t="str">
            <v>System Engineer</v>
          </cell>
          <cell r="H187" t="str">
            <v>เทคนิค 2</v>
          </cell>
          <cell r="I187" t="str">
            <v>พนักงาน</v>
          </cell>
          <cell r="J187" t="str">
            <v>ไม่กำหนด</v>
          </cell>
          <cell r="K187" t="str">
            <v>รายเดือน</v>
          </cell>
          <cell r="L187" t="str">
            <v>E-04002</v>
          </cell>
          <cell r="M187" t="str">
            <v>ฝ่าย Cloud Operation</v>
          </cell>
          <cell r="N187" t="str">
            <v>006-ธนาคารกรุงไทย</v>
          </cell>
          <cell r="O187" t="str">
            <v>ธนาคารกรุงไทย(INET)</v>
          </cell>
          <cell r="P187">
            <v>1610173015</v>
          </cell>
          <cell r="Q187">
            <v>0</v>
          </cell>
          <cell r="R187">
            <v>42339</v>
          </cell>
          <cell r="S187">
            <v>42429</v>
          </cell>
          <cell r="T187">
            <v>33687</v>
          </cell>
          <cell r="U187" t="str">
            <v>ปริญญาตรี</v>
          </cell>
          <cell r="V187" t="str">
            <v>วิศวกรรมศาสตร์บัณฑิต</v>
          </cell>
        </row>
        <row r="188">
          <cell r="A188">
            <v>58172</v>
          </cell>
          <cell r="B188" t="str">
            <v>นายปฎิภาณ สุขสบาย</v>
          </cell>
          <cell r="C188" t="str">
            <v>Mr. Patiphan Suksabai</v>
          </cell>
          <cell r="D188" t="str">
            <v>อินเทอร์เน็ตประเทศไทย จำกัด(มหาชน)</v>
          </cell>
          <cell r="E188" t="str">
            <v>2.5.OL001-003</v>
          </cell>
          <cell r="F188" t="str">
            <v xml:space="preserve">ฝ่าย Cloud Operation </v>
          </cell>
          <cell r="G188" t="str">
            <v>System Engineer</v>
          </cell>
          <cell r="H188" t="str">
            <v>เทคนิค 2</v>
          </cell>
          <cell r="I188" t="str">
            <v>พนักงาน</v>
          </cell>
          <cell r="J188" t="str">
            <v>ไม่กำหนด</v>
          </cell>
          <cell r="K188" t="str">
            <v>รายเดือน</v>
          </cell>
          <cell r="L188" t="str">
            <v>E-04002</v>
          </cell>
          <cell r="M188" t="str">
            <v>ฝ่าย Cloud Operation</v>
          </cell>
          <cell r="N188" t="str">
            <v>006-ธนาคารกรุงไทย</v>
          </cell>
          <cell r="O188" t="str">
            <v>ธนาคารกรุงไทย(INET)</v>
          </cell>
          <cell r="P188">
            <v>9840418904</v>
          </cell>
          <cell r="Q188">
            <v>0</v>
          </cell>
          <cell r="R188">
            <v>42339</v>
          </cell>
          <cell r="S188">
            <v>42428</v>
          </cell>
          <cell r="T188">
            <v>33641</v>
          </cell>
          <cell r="U188" t="str">
            <v>ปริญญาตรี</v>
          </cell>
          <cell r="V188" t="str">
            <v>อุตสาหกรรมศาสตรบัณฑิต</v>
          </cell>
        </row>
        <row r="189">
          <cell r="A189">
            <v>59065</v>
          </cell>
          <cell r="B189" t="str">
            <v>นายสมนึก สมบูรณ์วรรณะ</v>
          </cell>
          <cell r="C189" t="str">
            <v>Mr. Somnuek Somboonwanna</v>
          </cell>
          <cell r="D189" t="str">
            <v>อินเทอร์เน็ตประเทศไทย จำกัด(มหาชน)</v>
          </cell>
          <cell r="E189" t="str">
            <v>2.5.OL001-003</v>
          </cell>
          <cell r="F189" t="str">
            <v xml:space="preserve">ฝ่าย Cloud Operation </v>
          </cell>
          <cell r="G189" t="str">
            <v>รองผู้จัดการ</v>
          </cell>
          <cell r="H189" t="str">
            <v>บริหาร 1</v>
          </cell>
          <cell r="I189" t="str">
            <v>รองผู้จัดการ</v>
          </cell>
          <cell r="J189" t="str">
            <v>ไม่กำหนด</v>
          </cell>
          <cell r="K189" t="str">
            <v>รายเดือน</v>
          </cell>
          <cell r="L189" t="str">
            <v>E-04002</v>
          </cell>
          <cell r="M189" t="str">
            <v>ฝ่าย Cloud Operation</v>
          </cell>
          <cell r="N189" t="str">
            <v>006-ธนาคารกรุงไทย</v>
          </cell>
          <cell r="O189" t="str">
            <v>ธนาคารกรุงไทย(INET)</v>
          </cell>
          <cell r="P189">
            <v>9843001958</v>
          </cell>
          <cell r="Q189">
            <v>0</v>
          </cell>
          <cell r="R189">
            <v>42461</v>
          </cell>
          <cell r="S189">
            <v>42551</v>
          </cell>
          <cell r="T189">
            <v>26796</v>
          </cell>
          <cell r="U189" t="str">
            <v>ปริญญาตรี</v>
          </cell>
          <cell r="V189" t="str">
            <v>วิศวกรรมศาสตร์บัณฑิต</v>
          </cell>
        </row>
        <row r="190">
          <cell r="A190">
            <v>59079</v>
          </cell>
          <cell r="B190" t="str">
            <v>นายชาคริต คำเรือ</v>
          </cell>
          <cell r="C190" t="str">
            <v>Mr. Chakhrit Khumrua</v>
          </cell>
          <cell r="D190" t="str">
            <v>อินเทอร์เน็ตประเทศไทย จำกัด(มหาชน)</v>
          </cell>
          <cell r="E190" t="str">
            <v>2.5.OL001-003</v>
          </cell>
          <cell r="F190" t="str">
            <v xml:space="preserve">ฝ่าย Cloud Operation </v>
          </cell>
          <cell r="G190" t="str">
            <v>รองผู้จัดการ</v>
          </cell>
          <cell r="H190" t="str">
            <v>บริหาร 1</v>
          </cell>
          <cell r="I190" t="str">
            <v>รองผู้จัดการ</v>
          </cell>
          <cell r="K190" t="str">
            <v>รายเดือน</v>
          </cell>
          <cell r="L190" t="str">
            <v>E-04002</v>
          </cell>
          <cell r="M190" t="str">
            <v>ฝ่าย Cloud Operation</v>
          </cell>
          <cell r="N190" t="str">
            <v>006-ธนาคารกรุงไทย</v>
          </cell>
          <cell r="O190" t="str">
            <v>ธนาคารกรุงไทย(INET)</v>
          </cell>
          <cell r="P190">
            <v>7990139197</v>
          </cell>
          <cell r="Q190">
            <v>0</v>
          </cell>
          <cell r="R190">
            <v>42499</v>
          </cell>
          <cell r="S190">
            <v>42588</v>
          </cell>
          <cell r="T190">
            <v>31232</v>
          </cell>
          <cell r="U190" t="str">
            <v>ปริญญาตรี</v>
          </cell>
          <cell r="V190" t="str">
            <v>วิศวกรรมศาสตร์บัณฑิต</v>
          </cell>
        </row>
        <row r="191">
          <cell r="A191">
            <v>59137</v>
          </cell>
          <cell r="B191" t="str">
            <v>น.ส.กัญญ์ณพัชร์ คุณากรพัฒนาการ</v>
          </cell>
          <cell r="C191" t="str">
            <v>Ms. Kannaphat Khunakornpattanakarn</v>
          </cell>
          <cell r="D191" t="str">
            <v>อินเทอร์เน็ตประเทศไทย จำกัด(มหาชน)</v>
          </cell>
          <cell r="E191" t="str">
            <v>2.5.OL001-003</v>
          </cell>
          <cell r="F191" t="str">
            <v xml:space="preserve">ฝ่าย Cloud Operation </v>
          </cell>
          <cell r="G191" t="str">
            <v>System Engineer</v>
          </cell>
          <cell r="H191" t="str">
            <v>เทคนิค 2</v>
          </cell>
          <cell r="I191" t="str">
            <v>พนักงาน</v>
          </cell>
          <cell r="J191" t="str">
            <v>ไม่กำหนด</v>
          </cell>
          <cell r="K191" t="str">
            <v>รายเดือน</v>
          </cell>
          <cell r="L191" t="str">
            <v>E-04002</v>
          </cell>
          <cell r="M191" t="str">
            <v>ฝ่าย Cloud Operation</v>
          </cell>
          <cell r="N191" t="str">
            <v>006-ธนาคารกรุงไทย</v>
          </cell>
          <cell r="O191" t="str">
            <v>ธนาคารกรุงไทย(INET)</v>
          </cell>
          <cell r="P191">
            <v>9845011705</v>
          </cell>
          <cell r="Q191">
            <v>0</v>
          </cell>
          <cell r="R191">
            <v>42552</v>
          </cell>
          <cell r="S191">
            <v>42641</v>
          </cell>
          <cell r="T191">
            <v>34680</v>
          </cell>
          <cell r="U191" t="str">
            <v>ปริญญาตรี</v>
          </cell>
          <cell r="V191" t="str">
            <v>วิทยาศาสตร์บัณฑิต</v>
          </cell>
        </row>
        <row r="192">
          <cell r="A192">
            <v>59141</v>
          </cell>
          <cell r="B192" t="str">
            <v>น.ส.ประภาพรรณ กุลบุตร</v>
          </cell>
          <cell r="C192" t="str">
            <v>Ms. Praphaphan Kunlabut</v>
          </cell>
          <cell r="D192" t="str">
            <v>อินเทอร์เน็ตประเทศไทย จำกัด(มหาชน)</v>
          </cell>
          <cell r="E192" t="str">
            <v>2.5.OL001-003</v>
          </cell>
          <cell r="F192" t="str">
            <v xml:space="preserve">ฝ่าย Cloud Operation </v>
          </cell>
          <cell r="G192" t="str">
            <v>System Engineer</v>
          </cell>
          <cell r="H192" t="str">
            <v>เทคนิค 2</v>
          </cell>
          <cell r="I192" t="str">
            <v>พนักงาน</v>
          </cell>
          <cell r="J192" t="str">
            <v>ไม่กำหนด</v>
          </cell>
          <cell r="K192" t="str">
            <v>รายเดือน</v>
          </cell>
          <cell r="L192" t="str">
            <v>E-04002</v>
          </cell>
          <cell r="M192" t="str">
            <v>ฝ่าย Cloud Operation</v>
          </cell>
          <cell r="N192" t="str">
            <v>006-ธนาคารกรุงไทย</v>
          </cell>
          <cell r="O192" t="str">
            <v>ธนาคารกรุงไทย(INET)</v>
          </cell>
          <cell r="P192">
            <v>6930158925</v>
          </cell>
          <cell r="Q192">
            <v>0</v>
          </cell>
          <cell r="R192">
            <v>42552</v>
          </cell>
          <cell r="S192">
            <v>42641</v>
          </cell>
          <cell r="T192">
            <v>34140</v>
          </cell>
          <cell r="U192" t="str">
            <v>ปริญญาตรี</v>
          </cell>
          <cell r="V192" t="str">
            <v>วิศวกรรมศาสตร์บัณฑิต</v>
          </cell>
        </row>
        <row r="193">
          <cell r="A193">
            <v>59148</v>
          </cell>
          <cell r="B193" t="str">
            <v>นายณพวิทย์ เตชเรืองรัศมี</v>
          </cell>
          <cell r="C193" t="str">
            <v>Mr. Noppawit Techruengrassamee</v>
          </cell>
          <cell r="D193" t="str">
            <v>อินเทอร์เน็ตประเทศไทย จำกัด(มหาชน)</v>
          </cell>
          <cell r="E193" t="str">
            <v>2.5.OL001-003</v>
          </cell>
          <cell r="F193" t="str">
            <v xml:space="preserve">ฝ่าย Cloud Operation </v>
          </cell>
          <cell r="G193" t="str">
            <v>System Engineer</v>
          </cell>
          <cell r="H193" t="str">
            <v>เทคนิค 2</v>
          </cell>
          <cell r="I193" t="str">
            <v>พนักงาน</v>
          </cell>
          <cell r="J193" t="str">
            <v>ไม่กำหนด</v>
          </cell>
          <cell r="K193" t="str">
            <v>รายเดือน</v>
          </cell>
          <cell r="L193" t="str">
            <v>E-04002</v>
          </cell>
          <cell r="M193" t="str">
            <v>ฝ่าย Cloud Operation</v>
          </cell>
          <cell r="N193" t="str">
            <v>006-ธนาคารกรุงไทย</v>
          </cell>
          <cell r="O193" t="str">
            <v>ธนาคารกรุงไทย(INET)</v>
          </cell>
          <cell r="P193">
            <v>1730373992</v>
          </cell>
          <cell r="Q193">
            <v>0</v>
          </cell>
          <cell r="R193">
            <v>42552</v>
          </cell>
          <cell r="S193">
            <v>42641</v>
          </cell>
          <cell r="T193">
            <v>34192</v>
          </cell>
          <cell r="U193" t="str">
            <v>ปริญญาตรี</v>
          </cell>
          <cell r="V193" t="str">
            <v>วิศวกรรมศาสตร์บัณฑิต</v>
          </cell>
        </row>
        <row r="194">
          <cell r="A194">
            <v>59153</v>
          </cell>
          <cell r="B194" t="str">
            <v>น.ส.วรรณิศา กำมะหยี่</v>
          </cell>
          <cell r="C194" t="str">
            <v>Ms. Wannisa Kammahyee</v>
          </cell>
          <cell r="D194" t="str">
            <v>อินเทอร์เน็ตประเทศไทย จำกัด(มหาชน)</v>
          </cell>
          <cell r="E194" t="str">
            <v>2.5.OL001-003</v>
          </cell>
          <cell r="F194" t="str">
            <v xml:space="preserve">ฝ่าย Cloud Operation </v>
          </cell>
          <cell r="G194" t="str">
            <v>System Engineer</v>
          </cell>
          <cell r="H194" t="str">
            <v>เทคนิค 2</v>
          </cell>
          <cell r="I194" t="str">
            <v>พนักงาน</v>
          </cell>
          <cell r="J194" t="str">
            <v>ไม่กำหนด</v>
          </cell>
          <cell r="K194" t="str">
            <v>รายเดือน</v>
          </cell>
          <cell r="L194" t="str">
            <v>E-04002</v>
          </cell>
          <cell r="M194" t="str">
            <v>ฝ่าย Cloud Operation</v>
          </cell>
          <cell r="N194" t="str">
            <v>006-ธนาคารกรุงไทย</v>
          </cell>
          <cell r="O194" t="str">
            <v>ธนาคารกรุงไทย(INET)</v>
          </cell>
          <cell r="P194">
            <v>8770024359</v>
          </cell>
          <cell r="Q194">
            <v>0</v>
          </cell>
          <cell r="R194">
            <v>42552</v>
          </cell>
          <cell r="S194">
            <v>42641</v>
          </cell>
          <cell r="T194">
            <v>34395</v>
          </cell>
          <cell r="U194" t="str">
            <v>ปริญญาตรี</v>
          </cell>
          <cell r="V194" t="str">
            <v>วิศวกรรมศาสตร์บัณฑิต</v>
          </cell>
        </row>
        <row r="195">
          <cell r="A195">
            <v>56129</v>
          </cell>
          <cell r="B195" t="str">
            <v>นายเอกรัฐ ยิ่งเจริญ</v>
          </cell>
          <cell r="C195" t="str">
            <v>Mr. Akekarat Yingjaroen</v>
          </cell>
          <cell r="D195" t="str">
            <v>อินเทอร์เน็ตประเทศไทย จำกัด(มหาชน)</v>
          </cell>
          <cell r="E195" t="str">
            <v>2.5.OL001-007</v>
          </cell>
          <cell r="F195" t="str">
            <v>ฝ่าย Cloud Architecture</v>
          </cell>
          <cell r="G195" t="str">
            <v>Senior Solution Architect</v>
          </cell>
          <cell r="H195" t="str">
            <v>เทคนิค 2</v>
          </cell>
          <cell r="I195" t="str">
            <v>อาวุโส</v>
          </cell>
          <cell r="J195" t="str">
            <v>ไม่กำหนด</v>
          </cell>
          <cell r="K195" t="str">
            <v>รายเดือน</v>
          </cell>
          <cell r="L195" t="str">
            <v>E-04004</v>
          </cell>
          <cell r="M195" t="str">
            <v>Cloud Architecture</v>
          </cell>
          <cell r="N195" t="str">
            <v>006-ธนาคารกรุงไทย</v>
          </cell>
          <cell r="O195" t="str">
            <v>ธนาคารกรุงไทย(INET)</v>
          </cell>
          <cell r="P195">
            <v>9818572688</v>
          </cell>
          <cell r="Q195">
            <v>0</v>
          </cell>
          <cell r="R195">
            <v>41548</v>
          </cell>
          <cell r="S195">
            <v>41638</v>
          </cell>
          <cell r="T195">
            <v>32428</v>
          </cell>
          <cell r="U195" t="str">
            <v>ปริญญาตรี</v>
          </cell>
          <cell r="V195" t="str">
            <v>วิศวกรรมศาสตร์บัณฑิต</v>
          </cell>
        </row>
        <row r="196">
          <cell r="A196">
            <v>57026</v>
          </cell>
          <cell r="B196" t="str">
            <v>นายจิรโรจน์ อัครนิธิพลชัย</v>
          </cell>
          <cell r="C196" t="str">
            <v>Mr. Jiraroj Akkaranitiphonchai</v>
          </cell>
          <cell r="D196" t="str">
            <v>อินเทอร์เน็ตประเทศไทย จำกัด(มหาชน)</v>
          </cell>
          <cell r="E196" t="str">
            <v>2.5.OL001-007</v>
          </cell>
          <cell r="F196" t="str">
            <v>ฝ่าย Cloud Architecture</v>
          </cell>
          <cell r="G196" t="str">
            <v>รองผู้จัดการ</v>
          </cell>
          <cell r="H196" t="str">
            <v>บริหาร 1</v>
          </cell>
          <cell r="I196" t="str">
            <v>รองผู้จัดการ</v>
          </cell>
          <cell r="J196" t="str">
            <v>ไม่กำหนด</v>
          </cell>
          <cell r="K196" t="str">
            <v>รายเดือน</v>
          </cell>
          <cell r="L196" t="str">
            <v>E-04004</v>
          </cell>
          <cell r="M196" t="str">
            <v>Cloud Architecture</v>
          </cell>
          <cell r="N196" t="str">
            <v>006-ธนาคารกรุงไทย</v>
          </cell>
          <cell r="O196" t="str">
            <v>ธนาคารกรุงไทย(INET)</v>
          </cell>
          <cell r="P196">
            <v>9823546819</v>
          </cell>
          <cell r="Q196">
            <v>0</v>
          </cell>
          <cell r="R196">
            <v>41766</v>
          </cell>
          <cell r="S196">
            <v>41856</v>
          </cell>
          <cell r="T196">
            <v>32292</v>
          </cell>
          <cell r="U196" t="str">
            <v>ปริญญาตรี</v>
          </cell>
          <cell r="V196" t="str">
            <v>วิศวกรรมศาสตร์บัณฑิต</v>
          </cell>
        </row>
        <row r="197">
          <cell r="A197">
            <v>57073</v>
          </cell>
          <cell r="B197" t="str">
            <v>นายนาถวัฒน์ คุณขุนทด</v>
          </cell>
          <cell r="C197" t="str">
            <v>Mr. Narttawat KhoonKhoontod</v>
          </cell>
          <cell r="D197" t="str">
            <v>อินเทอร์เน็ตประเทศไทย จำกัด(มหาชน)</v>
          </cell>
          <cell r="E197" t="str">
            <v>2.5.OL001-007</v>
          </cell>
          <cell r="F197" t="str">
            <v>ฝ่าย Cloud Architecture</v>
          </cell>
          <cell r="G197" t="str">
            <v>Senior System Engineer</v>
          </cell>
          <cell r="H197" t="str">
            <v>เทคนิค 3</v>
          </cell>
          <cell r="I197" t="str">
            <v>พนักงาน</v>
          </cell>
          <cell r="J197" t="str">
            <v>ไม่กำหนด</v>
          </cell>
          <cell r="K197" t="str">
            <v>รายเดือน</v>
          </cell>
          <cell r="L197" t="str">
            <v>E-04004</v>
          </cell>
          <cell r="M197" t="str">
            <v>Cloud Architecture</v>
          </cell>
          <cell r="N197" t="str">
            <v>006-ธนาคารกรุงไทย</v>
          </cell>
          <cell r="O197" t="str">
            <v>ธนาคารกรุงไทย(INET)</v>
          </cell>
          <cell r="P197">
            <v>1410113280</v>
          </cell>
          <cell r="Q197">
            <v>0</v>
          </cell>
          <cell r="R197">
            <v>41834</v>
          </cell>
          <cell r="S197">
            <v>41924</v>
          </cell>
          <cell r="T197">
            <v>33519</v>
          </cell>
          <cell r="U197" t="str">
            <v>ปริญญาตรี</v>
          </cell>
          <cell r="V197" t="str">
            <v>วิศวกรรมศาสตร์บัณฑิต</v>
          </cell>
        </row>
        <row r="198">
          <cell r="A198">
            <v>58055</v>
          </cell>
          <cell r="B198" t="str">
            <v>นายนพพล ศรีมุก</v>
          </cell>
          <cell r="C198" t="str">
            <v>Mr. Noppon Srimuk</v>
          </cell>
          <cell r="D198" t="str">
            <v>อินเทอร์เน็ตประเทศไทย จำกัด(มหาชน)</v>
          </cell>
          <cell r="E198" t="str">
            <v>2.5.OL001-007</v>
          </cell>
          <cell r="F198" t="str">
            <v>ฝ่าย Cloud Architecture</v>
          </cell>
          <cell r="G198" t="str">
            <v>รักษาการผู้อำนวยการ</v>
          </cell>
          <cell r="H198" t="str">
            <v>บริหาร 3</v>
          </cell>
          <cell r="I198" t="str">
            <v>ผู้ช่วยผู้อำนวยการ</v>
          </cell>
          <cell r="J198" t="str">
            <v>ไม่กำหนด</v>
          </cell>
          <cell r="K198" t="str">
            <v>รายเดือน</v>
          </cell>
          <cell r="L198" t="str">
            <v>E-04004</v>
          </cell>
          <cell r="M198" t="str">
            <v>Cloud Architecture</v>
          </cell>
          <cell r="N198" t="str">
            <v>006-ธนาคารกรุงไทย</v>
          </cell>
          <cell r="O198" t="str">
            <v>ธนาคารกรุงไทย(INET)</v>
          </cell>
          <cell r="P198">
            <v>9802762652</v>
          </cell>
          <cell r="Q198">
            <v>0</v>
          </cell>
          <cell r="R198">
            <v>42186</v>
          </cell>
          <cell r="S198">
            <v>42275</v>
          </cell>
          <cell r="T198">
            <v>31348</v>
          </cell>
          <cell r="U198" t="str">
            <v>ปริญญาโท</v>
          </cell>
          <cell r="V198" t="str">
            <v>บริหารธุรกิจมหาบัณฑิต</v>
          </cell>
        </row>
        <row r="199">
          <cell r="A199">
            <v>58081</v>
          </cell>
          <cell r="B199" t="str">
            <v>นายมนทวิช นิราศสูงเนิน</v>
          </cell>
          <cell r="C199" t="str">
            <v>Mr. Monthawit Niratsungnoen</v>
          </cell>
          <cell r="D199" t="str">
            <v>อินเทอร์เน็ตประเทศไทย จำกัด(มหาชน)</v>
          </cell>
          <cell r="E199" t="str">
            <v>2.5.OL001-007</v>
          </cell>
          <cell r="F199" t="str">
            <v>ฝ่าย Cloud Architecture</v>
          </cell>
          <cell r="G199" t="str">
            <v>Senior System Engineer</v>
          </cell>
          <cell r="H199" t="str">
            <v>เทคนิค 3</v>
          </cell>
          <cell r="I199" t="str">
            <v>พนักงาน</v>
          </cell>
          <cell r="J199" t="str">
            <v>ไม่กำหนด</v>
          </cell>
          <cell r="K199" t="str">
            <v>รายเดือน</v>
          </cell>
          <cell r="L199" t="str">
            <v>E-04004</v>
          </cell>
          <cell r="M199" t="str">
            <v>Cloud Architecture</v>
          </cell>
          <cell r="N199" t="str">
            <v>006-ธนาคารกรุงไทย</v>
          </cell>
          <cell r="O199" t="str">
            <v>ธนาคารกรุงไทย(INET)</v>
          </cell>
          <cell r="P199">
            <v>7990161478</v>
          </cell>
          <cell r="Q199">
            <v>0</v>
          </cell>
          <cell r="R199">
            <v>42186</v>
          </cell>
          <cell r="S199">
            <v>42276</v>
          </cell>
          <cell r="T199">
            <v>32917</v>
          </cell>
          <cell r="U199" t="str">
            <v>ปริญญาตรี</v>
          </cell>
          <cell r="V199" t="str">
            <v>Unofficial Transcript</v>
          </cell>
        </row>
        <row r="200">
          <cell r="A200">
            <v>56048</v>
          </cell>
          <cell r="B200" t="str">
            <v>นางมัทนา กฤษฎางค์พร</v>
          </cell>
          <cell r="C200" t="str">
            <v>Mrs. Matana Kritsadrangporn</v>
          </cell>
          <cell r="D200" t="str">
            <v>อินเทอร์เน็ตประเทศไทย จำกัด(มหาชน)</v>
          </cell>
          <cell r="E200" t="str">
            <v>2.6.OL001-005</v>
          </cell>
          <cell r="F200" t="str">
            <v xml:space="preserve">ฝ่าย IT Services Compliance </v>
          </cell>
          <cell r="G200" t="str">
            <v>ผู้อำนวยการ</v>
          </cell>
          <cell r="H200" t="str">
            <v>ระดับงานเริ่มต้น</v>
          </cell>
          <cell r="I200" t="str">
            <v>ผู้อำนวยการ</v>
          </cell>
          <cell r="J200" t="str">
            <v>ไม่กำหนด</v>
          </cell>
          <cell r="K200" t="str">
            <v>รายเดือน</v>
          </cell>
          <cell r="L200" t="str">
            <v>E-06000</v>
          </cell>
          <cell r="M200" t="str">
            <v>ฝ่าย IT Service Compliance</v>
          </cell>
          <cell r="N200" t="str">
            <v>006-ธนาคารกรุงไทย</v>
          </cell>
          <cell r="O200" t="str">
            <v>ธนาคารกรุงไทย(INET)</v>
          </cell>
          <cell r="P200">
            <v>5970167533</v>
          </cell>
          <cell r="Q200">
            <v>0</v>
          </cell>
          <cell r="R200">
            <v>41396</v>
          </cell>
          <cell r="S200">
            <v>41486</v>
          </cell>
          <cell r="T200">
            <v>26533</v>
          </cell>
          <cell r="U200" t="str">
            <v>ปริญญาโท</v>
          </cell>
          <cell r="V200" t="str">
            <v>วิทยาศาสตร์มหาบัณฑิต</v>
          </cell>
        </row>
        <row r="201">
          <cell r="A201">
            <v>57009</v>
          </cell>
          <cell r="B201" t="str">
            <v>น.ส.ณิชาภัทร หนองดี</v>
          </cell>
          <cell r="C201" t="str">
            <v>Ms. Nichapat Nongdee</v>
          </cell>
          <cell r="D201" t="str">
            <v>อินเทอร์เน็ตประเทศไทย จำกัด(มหาชน)</v>
          </cell>
          <cell r="E201" t="str">
            <v>2.6.OL001-005</v>
          </cell>
          <cell r="F201" t="str">
            <v xml:space="preserve">ฝ่าย IT Services Compliance </v>
          </cell>
          <cell r="G201" t="str">
            <v>Senior IT Compliance</v>
          </cell>
          <cell r="H201" t="str">
            <v>เทคนิค 3</v>
          </cell>
          <cell r="I201" t="str">
            <v>พนักงาน</v>
          </cell>
          <cell r="J201" t="str">
            <v>ไม่กำหนด</v>
          </cell>
          <cell r="K201" t="str">
            <v>รายเดือน</v>
          </cell>
          <cell r="L201" t="str">
            <v>E-06000</v>
          </cell>
          <cell r="M201" t="str">
            <v>ฝ่าย IT Service Compliance</v>
          </cell>
          <cell r="N201" t="str">
            <v>006-ธนาคารกรุงไทย</v>
          </cell>
          <cell r="O201" t="str">
            <v>ธนาคารกรุงไทย(INET)</v>
          </cell>
          <cell r="P201">
            <v>860528413</v>
          </cell>
          <cell r="Q201">
            <v>0</v>
          </cell>
          <cell r="R201">
            <v>41701</v>
          </cell>
          <cell r="S201">
            <v>41791</v>
          </cell>
          <cell r="T201">
            <v>29387</v>
          </cell>
          <cell r="U201" t="str">
            <v>อนุปริญญา</v>
          </cell>
          <cell r="V201" t="str">
            <v>อนุปริญญาวิทยาศาสตร์</v>
          </cell>
        </row>
        <row r="202">
          <cell r="A202">
            <v>60010</v>
          </cell>
          <cell r="B202" t="str">
            <v>นายอนุพงค์ กาฬภักดี</v>
          </cell>
          <cell r="C202" t="str">
            <v>Mr. Anupong Karapukdee</v>
          </cell>
          <cell r="D202" t="str">
            <v>อินเทอร์เน็ตประเทศไทย จำกัด(มหาชน)</v>
          </cell>
          <cell r="E202" t="str">
            <v>2.6.OL001-005</v>
          </cell>
          <cell r="F202" t="str">
            <v xml:space="preserve">ฝ่าย IT Services Compliance </v>
          </cell>
          <cell r="G202" t="str">
            <v>Senior IT Compliance</v>
          </cell>
          <cell r="H202" t="str">
            <v>เทคนิค 3</v>
          </cell>
          <cell r="I202" t="str">
            <v>พนักงาน</v>
          </cell>
          <cell r="K202" t="str">
            <v>รายเดือน</v>
          </cell>
          <cell r="L202" t="str">
            <v>E-06000</v>
          </cell>
          <cell r="M202" t="str">
            <v>ฝ่าย IT Service Compliance</v>
          </cell>
          <cell r="N202" t="str">
            <v>006-ธนาคารกรุงไทย</v>
          </cell>
          <cell r="O202" t="str">
            <v>ธนาคารกรุงไทย(INET)</v>
          </cell>
          <cell r="P202">
            <v>9854347796</v>
          </cell>
          <cell r="Q202">
            <v>0</v>
          </cell>
          <cell r="R202">
            <v>42739</v>
          </cell>
          <cell r="S202">
            <v>42828</v>
          </cell>
          <cell r="T202">
            <v>32065</v>
          </cell>
          <cell r="U202" t="str">
            <v>ปริญญาตรี</v>
          </cell>
          <cell r="V202" t="str">
            <v>บริหารธุรกิจบัณฑิต</v>
          </cell>
        </row>
        <row r="203">
          <cell r="A203">
            <v>58062</v>
          </cell>
          <cell r="B203" t="str">
            <v>นายศฤงคาร วังสินธุ์</v>
          </cell>
          <cell r="C203" t="str">
            <v>Mr. Saringkhan Vungsin</v>
          </cell>
          <cell r="D203" t="str">
            <v>อินเทอร์เน็ตประเทศไทย จำกัด(มหาชน)</v>
          </cell>
          <cell r="E203" t="str">
            <v>2.7.OL001-006</v>
          </cell>
          <cell r="F203" t="str">
            <v>ฝ่าย DevOps</v>
          </cell>
          <cell r="G203" t="str">
            <v>Software Engineer</v>
          </cell>
          <cell r="H203" t="str">
            <v>เทคนิค 2</v>
          </cell>
          <cell r="I203" t="str">
            <v>พนักงาน</v>
          </cell>
          <cell r="J203" t="str">
            <v>ไม่กำหนด</v>
          </cell>
          <cell r="K203" t="str">
            <v>รายเดือน</v>
          </cell>
          <cell r="L203" t="str">
            <v>E-09001</v>
          </cell>
          <cell r="M203" t="str">
            <v>DevOps</v>
          </cell>
          <cell r="N203" t="str">
            <v>006-ธนาคารกรุงไทย</v>
          </cell>
          <cell r="O203" t="str">
            <v>ธนาคารกรุงไทย(INET)</v>
          </cell>
          <cell r="P203">
            <v>6900349862</v>
          </cell>
          <cell r="Q203">
            <v>0</v>
          </cell>
          <cell r="R203">
            <v>42186</v>
          </cell>
          <cell r="S203">
            <v>42276</v>
          </cell>
          <cell r="T203">
            <v>33690</v>
          </cell>
          <cell r="U203" t="str">
            <v>ปริญญาตรี</v>
          </cell>
          <cell r="V203" t="str">
            <v>Unofficial Transcript</v>
          </cell>
        </row>
        <row r="204">
          <cell r="A204">
            <v>58140</v>
          </cell>
          <cell r="B204" t="str">
            <v>นายกุลเชษฐ์ อิศรางกูร ณ อยุธยา</v>
          </cell>
          <cell r="C204" t="str">
            <v>Mr. Kulachesth Isarangura Na Ayudhaya</v>
          </cell>
          <cell r="D204" t="str">
            <v>อินเทอร์เน็ตประเทศไทย จำกัด(มหาชน)</v>
          </cell>
          <cell r="E204" t="str">
            <v>2.7.OL001-006</v>
          </cell>
          <cell r="F204" t="str">
            <v>ฝ่าย DevOps</v>
          </cell>
          <cell r="G204" t="str">
            <v>ผู้ช่วยผู้อำนวยการ</v>
          </cell>
          <cell r="H204" t="str">
            <v>บริหาร 3</v>
          </cell>
          <cell r="I204" t="str">
            <v>ผู้ช่วยผู้อำนวยการ</v>
          </cell>
          <cell r="J204" t="str">
            <v>ไม่กำหนด</v>
          </cell>
          <cell r="K204" t="str">
            <v>รายเดือน</v>
          </cell>
          <cell r="L204" t="str">
            <v>E-09001</v>
          </cell>
          <cell r="M204" t="str">
            <v>DevOps</v>
          </cell>
          <cell r="N204" t="str">
            <v>006-ธนาคารกรุงไทย</v>
          </cell>
          <cell r="O204" t="str">
            <v>ธนาคารกรุงไทย(INET)</v>
          </cell>
          <cell r="P204">
            <v>4650216117</v>
          </cell>
          <cell r="Q204">
            <v>0</v>
          </cell>
          <cell r="R204">
            <v>42278</v>
          </cell>
          <cell r="S204">
            <v>42368</v>
          </cell>
          <cell r="T204">
            <v>28705</v>
          </cell>
          <cell r="U204" t="str">
            <v>ปริญญาตรี</v>
          </cell>
          <cell r="V204" t="str">
            <v>วิศวกรรมศาสตร์บัณฑิต</v>
          </cell>
        </row>
        <row r="205">
          <cell r="A205">
            <v>58150</v>
          </cell>
          <cell r="B205" t="str">
            <v>นายธีรวีร์ ก๊กเฮง</v>
          </cell>
          <cell r="C205" t="str">
            <v>Mr. Teeravee Kokheng</v>
          </cell>
          <cell r="D205" t="str">
            <v>อินเทอร์เน็ตประเทศไทย จำกัด(มหาชน)</v>
          </cell>
          <cell r="E205" t="str">
            <v>2.7.OL001-006</v>
          </cell>
          <cell r="F205" t="str">
            <v>ฝ่าย DevOps</v>
          </cell>
          <cell r="G205" t="str">
            <v>ผู้จัดการ</v>
          </cell>
          <cell r="H205" t="str">
            <v>บริหาร 2</v>
          </cell>
          <cell r="I205" t="str">
            <v>ผู้จัดการ</v>
          </cell>
          <cell r="J205" t="str">
            <v>ไม่กำหนด</v>
          </cell>
          <cell r="K205" t="str">
            <v>รายเดือน</v>
          </cell>
          <cell r="L205" t="str">
            <v>E-09001</v>
          </cell>
          <cell r="M205" t="str">
            <v>DevOps</v>
          </cell>
          <cell r="N205" t="str">
            <v>006-ธนาคารกรุงไทย</v>
          </cell>
          <cell r="O205" t="str">
            <v>ธนาคารกรุงไทย(INET)</v>
          </cell>
          <cell r="P205">
            <v>7990169487</v>
          </cell>
          <cell r="Q205">
            <v>0</v>
          </cell>
          <cell r="R205">
            <v>42324</v>
          </cell>
          <cell r="S205">
            <v>42413</v>
          </cell>
          <cell r="T205">
            <v>28810</v>
          </cell>
          <cell r="U205" t="str">
            <v>ปริญญาตรี</v>
          </cell>
          <cell r="V205" t="str">
            <v>วิศวกรรมศาสตร์บัณฑิต</v>
          </cell>
        </row>
        <row r="206">
          <cell r="A206">
            <v>59034</v>
          </cell>
          <cell r="B206" t="str">
            <v>นายภูริทัต เยี่ยมราษฎร์</v>
          </cell>
          <cell r="C206" t="str">
            <v>Mr. Puritat Yeumras</v>
          </cell>
          <cell r="D206" t="str">
            <v>อินเทอร์เน็ตประเทศไทย จำกัด(มหาชน)</v>
          </cell>
          <cell r="E206" t="str">
            <v>2.7.OL001-006</v>
          </cell>
          <cell r="F206" t="str">
            <v>ฝ่าย DevOps</v>
          </cell>
          <cell r="G206" t="str">
            <v>Senior Software Engineer</v>
          </cell>
          <cell r="H206" t="str">
            <v>เทคนิค 3</v>
          </cell>
          <cell r="I206" t="str">
            <v>อาวุโส</v>
          </cell>
          <cell r="J206" t="str">
            <v>ไม่กำหนด</v>
          </cell>
          <cell r="K206" t="str">
            <v>รายเดือน</v>
          </cell>
          <cell r="L206" t="str">
            <v>E-09001</v>
          </cell>
          <cell r="M206" t="str">
            <v>DevOps</v>
          </cell>
          <cell r="N206" t="str">
            <v>006-ธนาคารกรุงไทย</v>
          </cell>
          <cell r="O206" t="str">
            <v>ธนาคารกรุงไทย(INET)</v>
          </cell>
          <cell r="P206">
            <v>9804311070</v>
          </cell>
          <cell r="Q206">
            <v>0</v>
          </cell>
          <cell r="R206">
            <v>42401</v>
          </cell>
          <cell r="S206">
            <v>42491</v>
          </cell>
          <cell r="T206">
            <v>28690</v>
          </cell>
          <cell r="U206" t="str">
            <v>อนุปริญญา</v>
          </cell>
          <cell r="V206" t="str">
            <v>อนุปริญญาวิศวกรรมศาสตร์</v>
          </cell>
        </row>
        <row r="207">
          <cell r="A207">
            <v>59093</v>
          </cell>
          <cell r="B207" t="str">
            <v>นายรัฏฐกรณ์ วราณุภาพงศ์</v>
          </cell>
          <cell r="C207" t="str">
            <v>Mr. Ratthakorn Waranupapong</v>
          </cell>
          <cell r="D207" t="str">
            <v>อินเทอร์เน็ตประเทศไทย จำกัด(มหาชน)</v>
          </cell>
          <cell r="E207" t="str">
            <v>2.7.OL001-006</v>
          </cell>
          <cell r="F207" t="str">
            <v>ฝ่าย DevOps</v>
          </cell>
          <cell r="G207" t="str">
            <v>Senior Software Engineer</v>
          </cell>
          <cell r="H207" t="str">
            <v>เทคนิค 3</v>
          </cell>
          <cell r="I207" t="str">
            <v>อาวุโส</v>
          </cell>
          <cell r="K207" t="str">
            <v>รายเดือน</v>
          </cell>
          <cell r="L207" t="str">
            <v>E-09001</v>
          </cell>
          <cell r="M207" t="str">
            <v>DevOps</v>
          </cell>
          <cell r="N207" t="str">
            <v>006-ธนาคารกรุงไทย</v>
          </cell>
          <cell r="O207" t="str">
            <v>ธนาคารกรุงไทย(INET)</v>
          </cell>
          <cell r="P207">
            <v>9845616666</v>
          </cell>
          <cell r="Q207">
            <v>0</v>
          </cell>
          <cell r="R207">
            <v>42537</v>
          </cell>
          <cell r="S207">
            <v>42626</v>
          </cell>
          <cell r="T207">
            <v>28712</v>
          </cell>
          <cell r="U207" t="str">
            <v>ปริญญาตรี</v>
          </cell>
          <cell r="V207" t="str">
            <v>วิศวกรรมศาสตร์บัณฑิต</v>
          </cell>
        </row>
        <row r="208">
          <cell r="A208">
            <v>59175</v>
          </cell>
          <cell r="B208" t="str">
            <v>น.ส.มนัสนันท์ บุญนวสิน</v>
          </cell>
          <cell r="C208" t="str">
            <v>Ms. Manassanan Boonnavasin</v>
          </cell>
          <cell r="D208" t="str">
            <v>อินเทอร์เน็ตประเทศไทย จำกัด(มหาชน)</v>
          </cell>
          <cell r="E208" t="str">
            <v>2.7.OL001-006</v>
          </cell>
          <cell r="F208" t="str">
            <v>ฝ่าย DevOps</v>
          </cell>
          <cell r="G208" t="str">
            <v>Software Engineer</v>
          </cell>
          <cell r="H208" t="str">
            <v>เทคนิค 2</v>
          </cell>
          <cell r="I208" t="str">
            <v>พนักงาน</v>
          </cell>
          <cell r="J208" t="str">
            <v>ไม่กำหนด</v>
          </cell>
          <cell r="K208" t="str">
            <v>รายเดือน</v>
          </cell>
          <cell r="L208" t="str">
            <v>E-09001</v>
          </cell>
          <cell r="M208" t="str">
            <v>DevOps</v>
          </cell>
          <cell r="N208" t="str">
            <v>006-ธนาคารกรุงไทย</v>
          </cell>
          <cell r="O208" t="str">
            <v>ธนาคารกรุงไทย(INET)</v>
          </cell>
          <cell r="P208">
            <v>4750606170</v>
          </cell>
          <cell r="Q208">
            <v>0</v>
          </cell>
          <cell r="R208">
            <v>42552</v>
          </cell>
          <cell r="S208">
            <v>42641</v>
          </cell>
          <cell r="T208">
            <v>34471</v>
          </cell>
          <cell r="U208" t="str">
            <v>ปริญญาตรี</v>
          </cell>
          <cell r="V208" t="str">
            <v>Unofficial Transcript</v>
          </cell>
        </row>
        <row r="209">
          <cell r="A209">
            <v>59176</v>
          </cell>
          <cell r="B209" t="str">
            <v>นายศิรวิทย์ จันทร์ประภาพ</v>
          </cell>
          <cell r="C209" t="str">
            <v>Mr. Sirawit Chanprapap</v>
          </cell>
          <cell r="D209" t="str">
            <v>อินเทอร์เน็ตประเทศไทย จำกัด(มหาชน)</v>
          </cell>
          <cell r="E209" t="str">
            <v>2.7.OL001-006</v>
          </cell>
          <cell r="F209" t="str">
            <v>ฝ่าย DevOps</v>
          </cell>
          <cell r="G209" t="str">
            <v>Software Engineer</v>
          </cell>
          <cell r="H209" t="str">
            <v>เทคนิค 2</v>
          </cell>
          <cell r="I209" t="str">
            <v>อาวุโส</v>
          </cell>
          <cell r="J209" t="str">
            <v>ไม่กำหนด</v>
          </cell>
          <cell r="K209" t="str">
            <v>รายเดือน</v>
          </cell>
          <cell r="L209" t="str">
            <v>E-09001</v>
          </cell>
          <cell r="M209" t="str">
            <v>DevOps</v>
          </cell>
          <cell r="N209" t="str">
            <v>006-ธนาคารกรุงไทย</v>
          </cell>
          <cell r="O209" t="str">
            <v>ธนาคารกรุงไทย(INET)</v>
          </cell>
          <cell r="P209">
            <v>6930250295</v>
          </cell>
          <cell r="Q209">
            <v>0</v>
          </cell>
          <cell r="R209">
            <v>42552</v>
          </cell>
          <cell r="S209">
            <v>42641</v>
          </cell>
          <cell r="T209">
            <v>34300</v>
          </cell>
          <cell r="U209" t="str">
            <v>ปริญญาตรี</v>
          </cell>
          <cell r="V209" t="str">
            <v>วิทยาศาสตร์บัณฑิต</v>
          </cell>
        </row>
        <row r="210">
          <cell r="A210">
            <v>59177</v>
          </cell>
          <cell r="B210" t="str">
            <v>นายณัฏฐนนท์ เปี่ยมวิไลกุล</v>
          </cell>
          <cell r="C210" t="str">
            <v>Mr. Nattanon Piamwilaikul</v>
          </cell>
          <cell r="D210" t="str">
            <v>อินเทอร์เน็ตประเทศไทย จำกัด(มหาชน)</v>
          </cell>
          <cell r="E210" t="str">
            <v>2.7.OL001-006</v>
          </cell>
          <cell r="F210" t="str">
            <v>ฝ่าย DevOps</v>
          </cell>
          <cell r="G210" t="str">
            <v>Software Engineer</v>
          </cell>
          <cell r="H210" t="str">
            <v>เทคนิค 2</v>
          </cell>
          <cell r="I210" t="str">
            <v>อาวุโส</v>
          </cell>
          <cell r="J210" t="str">
            <v>ไม่กำหนด</v>
          </cell>
          <cell r="K210" t="str">
            <v>รายเดือน</v>
          </cell>
          <cell r="L210" t="str">
            <v>E-09001</v>
          </cell>
          <cell r="M210" t="str">
            <v>DevOps</v>
          </cell>
          <cell r="N210" t="str">
            <v>006-ธนาคารกรุงไทย</v>
          </cell>
          <cell r="O210" t="str">
            <v>ธนาคารกรุงไทย(INET)</v>
          </cell>
          <cell r="P210">
            <v>6930250309</v>
          </cell>
          <cell r="Q210">
            <v>0</v>
          </cell>
          <cell r="R210">
            <v>42552</v>
          </cell>
          <cell r="S210">
            <v>42641</v>
          </cell>
          <cell r="T210">
            <v>34540</v>
          </cell>
          <cell r="U210" t="str">
            <v>ปริญญาตรี</v>
          </cell>
          <cell r="V210" t="str">
            <v>วิศวกรรมศาสตร์บัณฑิต</v>
          </cell>
        </row>
        <row r="211">
          <cell r="A211">
            <v>59178</v>
          </cell>
          <cell r="B211" t="str">
            <v>นายพรพรหม เกิดมูล</v>
          </cell>
          <cell r="C211" t="str">
            <v>Mr. Pornprom Kerdmoon</v>
          </cell>
          <cell r="D211" t="str">
            <v>อินเทอร์เน็ตประเทศไทย จำกัด(มหาชน)</v>
          </cell>
          <cell r="E211" t="str">
            <v>2.7.OL001-006</v>
          </cell>
          <cell r="F211" t="str">
            <v>ฝ่าย DevOps</v>
          </cell>
          <cell r="G211" t="str">
            <v>Software Engineer</v>
          </cell>
          <cell r="H211" t="str">
            <v>เทคนิค 2</v>
          </cell>
          <cell r="I211" t="str">
            <v>อาวุโส</v>
          </cell>
          <cell r="J211" t="str">
            <v>ไม่กำหนด</v>
          </cell>
          <cell r="K211" t="str">
            <v>รายเดือน</v>
          </cell>
          <cell r="L211" t="str">
            <v>E-09001</v>
          </cell>
          <cell r="M211" t="str">
            <v>DevOps</v>
          </cell>
          <cell r="N211" t="str">
            <v>006-ธนาคารกรุงไทย</v>
          </cell>
          <cell r="O211" t="str">
            <v>ธนาคารกรุงไทย(INET)</v>
          </cell>
          <cell r="P211">
            <v>6900405983</v>
          </cell>
          <cell r="Q211">
            <v>0</v>
          </cell>
          <cell r="R211">
            <v>42552</v>
          </cell>
          <cell r="S211">
            <v>42641</v>
          </cell>
          <cell r="T211">
            <v>33882</v>
          </cell>
          <cell r="U211" t="str">
            <v>ปริญญาตรี</v>
          </cell>
          <cell r="V211" t="str">
            <v>Unofficial Transcript</v>
          </cell>
        </row>
        <row r="212">
          <cell r="A212">
            <v>59179</v>
          </cell>
          <cell r="B212" t="str">
            <v>นายวิษณุ คุณภาพดีเลิศ</v>
          </cell>
          <cell r="C212" t="str">
            <v>Mr. Wisanu Khunnaphapdileot</v>
          </cell>
          <cell r="D212" t="str">
            <v>อินเทอร์เน็ตประเทศไทย จำกัด(มหาชน)</v>
          </cell>
          <cell r="E212" t="str">
            <v>2.7.OL001-006</v>
          </cell>
          <cell r="F212" t="str">
            <v>ฝ่าย DevOps</v>
          </cell>
          <cell r="G212" t="str">
            <v>Software Engineer</v>
          </cell>
          <cell r="H212" t="str">
            <v>เทคนิค 2</v>
          </cell>
          <cell r="I212" t="str">
            <v>อาวุโส</v>
          </cell>
          <cell r="J212" t="str">
            <v>ไม่กำหนด</v>
          </cell>
          <cell r="K212" t="str">
            <v>รายเดือน</v>
          </cell>
          <cell r="L212" t="str">
            <v>E-09001</v>
          </cell>
          <cell r="M212" t="str">
            <v>DevOps</v>
          </cell>
          <cell r="N212" t="str">
            <v>006-ธนาคารกรุงไทย</v>
          </cell>
          <cell r="O212" t="str">
            <v>ธนาคารกรุงไทย(INET)</v>
          </cell>
          <cell r="P212">
            <v>6900405363</v>
          </cell>
          <cell r="Q212">
            <v>0</v>
          </cell>
          <cell r="R212">
            <v>42552</v>
          </cell>
          <cell r="S212">
            <v>42641</v>
          </cell>
          <cell r="T212">
            <v>33943</v>
          </cell>
          <cell r="U212" t="str">
            <v>ปริญญาตรี</v>
          </cell>
          <cell r="V212" t="str">
            <v>Unofficial Transcript</v>
          </cell>
        </row>
        <row r="213">
          <cell r="A213">
            <v>59180</v>
          </cell>
          <cell r="B213" t="str">
            <v>น.ส.สุภทรา อยู่คง</v>
          </cell>
          <cell r="C213" t="str">
            <v>Ms. Supatara Yookong</v>
          </cell>
          <cell r="D213" t="str">
            <v>อินเทอร์เน็ตประเทศไทย จำกัด(มหาชน)</v>
          </cell>
          <cell r="E213" t="str">
            <v>2.7.OL001-006</v>
          </cell>
          <cell r="F213" t="str">
            <v>ฝ่าย DevOps</v>
          </cell>
          <cell r="G213" t="str">
            <v>Software Engineer</v>
          </cell>
          <cell r="H213" t="str">
            <v>เทคนิค 2</v>
          </cell>
          <cell r="I213" t="str">
            <v>อาวุโส</v>
          </cell>
          <cell r="J213" t="str">
            <v>ไม่กำหนด</v>
          </cell>
          <cell r="K213" t="str">
            <v>รายเดือน</v>
          </cell>
          <cell r="L213" t="str">
            <v>E-09001</v>
          </cell>
          <cell r="M213" t="str">
            <v>DevOps</v>
          </cell>
          <cell r="N213" t="str">
            <v>006-ธนาคารกรุงไทย</v>
          </cell>
          <cell r="O213" t="str">
            <v>ธนาคารกรุงไทย(INET)</v>
          </cell>
          <cell r="P213">
            <v>6930113581</v>
          </cell>
          <cell r="Q213">
            <v>0</v>
          </cell>
          <cell r="R213">
            <v>42552</v>
          </cell>
          <cell r="S213">
            <v>42641</v>
          </cell>
          <cell r="T213">
            <v>34513</v>
          </cell>
          <cell r="U213" t="str">
            <v>ปริญญาตรี</v>
          </cell>
          <cell r="V213" t="str">
            <v>วิทยาศาสตร์บัณฑิต</v>
          </cell>
        </row>
        <row r="214">
          <cell r="A214">
            <v>59181</v>
          </cell>
          <cell r="B214" t="str">
            <v>นายพิธาน งามศิลป์</v>
          </cell>
          <cell r="C214" t="str">
            <v>Mr. Pithan Ngamsilp</v>
          </cell>
          <cell r="D214" t="str">
            <v>อินเทอร์เน็ตประเทศไทย จำกัด(มหาชน)</v>
          </cell>
          <cell r="E214" t="str">
            <v>2.7.OL001-006</v>
          </cell>
          <cell r="F214" t="str">
            <v>ฝ่าย DevOps</v>
          </cell>
          <cell r="G214" t="str">
            <v>Software Engineer</v>
          </cell>
          <cell r="H214" t="str">
            <v>เทคนิค 2</v>
          </cell>
          <cell r="I214" t="str">
            <v>อาวุโส</v>
          </cell>
          <cell r="J214" t="str">
            <v>ไม่กำหนด</v>
          </cell>
          <cell r="K214" t="str">
            <v>รายเดือน</v>
          </cell>
          <cell r="L214" t="str">
            <v>E-09001</v>
          </cell>
          <cell r="M214" t="str">
            <v>DevOps</v>
          </cell>
          <cell r="N214" t="str">
            <v>006-ธนาคารกรุงไทย</v>
          </cell>
          <cell r="O214" t="str">
            <v>ธนาคารกรุงไทย(INET)</v>
          </cell>
          <cell r="P214">
            <v>9845380670</v>
          </cell>
          <cell r="Q214">
            <v>0</v>
          </cell>
          <cell r="R214">
            <v>42552</v>
          </cell>
          <cell r="S214">
            <v>42641</v>
          </cell>
          <cell r="T214">
            <v>34357</v>
          </cell>
          <cell r="U214" t="str">
            <v>ปริญญาตรี</v>
          </cell>
          <cell r="V214" t="str">
            <v>Unofficial Transcript</v>
          </cell>
        </row>
        <row r="215">
          <cell r="A215">
            <v>59182</v>
          </cell>
          <cell r="B215" t="str">
            <v>น.ส.พรรณวดี หล่าวศิริมงคล</v>
          </cell>
          <cell r="C215" t="str">
            <v>Ms. Phanwadee Laosirimongkhon</v>
          </cell>
          <cell r="D215" t="str">
            <v>อินเทอร์เน็ตประเทศไทย จำกัด(มหาชน)</v>
          </cell>
          <cell r="E215" t="str">
            <v>2.7.OL001-006</v>
          </cell>
          <cell r="F215" t="str">
            <v>ฝ่าย DevOps</v>
          </cell>
          <cell r="G215" t="str">
            <v>Software Engineer</v>
          </cell>
          <cell r="H215" t="str">
            <v>เทคนิค 2</v>
          </cell>
          <cell r="I215" t="str">
            <v>อาวุโส</v>
          </cell>
          <cell r="J215" t="str">
            <v>ไม่กำหนด</v>
          </cell>
          <cell r="K215" t="str">
            <v>รายเดือน</v>
          </cell>
          <cell r="L215" t="str">
            <v>E-09001</v>
          </cell>
          <cell r="M215" t="str">
            <v>DevOps</v>
          </cell>
          <cell r="N215" t="str">
            <v>006-ธนาคารกรุงไทย</v>
          </cell>
          <cell r="O215" t="str">
            <v>ธนาคารกรุงไทย(INET)</v>
          </cell>
          <cell r="P215">
            <v>4650312027</v>
          </cell>
          <cell r="Q215">
            <v>0</v>
          </cell>
          <cell r="R215">
            <v>42552</v>
          </cell>
          <cell r="S215">
            <v>42641</v>
          </cell>
          <cell r="T215">
            <v>34163</v>
          </cell>
          <cell r="U215" t="str">
            <v>ปริญญาตรี</v>
          </cell>
          <cell r="V215" t="str">
            <v>วิทยาศาสตร์บัณฑิต</v>
          </cell>
        </row>
        <row r="216">
          <cell r="A216">
            <v>59183</v>
          </cell>
          <cell r="B216" t="str">
            <v>น.ส.นรนันท์ อภิชนาพงศ์</v>
          </cell>
          <cell r="C216" t="str">
            <v>Ms. Noranand Apichanapong</v>
          </cell>
          <cell r="D216" t="str">
            <v>อินเทอร์เน็ตประเทศไทย จำกัด(มหาชน)</v>
          </cell>
          <cell r="E216" t="str">
            <v>2.7.OL001-006</v>
          </cell>
          <cell r="F216" t="str">
            <v>ฝ่าย DevOps</v>
          </cell>
          <cell r="G216" t="str">
            <v>Software Engineer</v>
          </cell>
          <cell r="H216" t="str">
            <v>เทคนิค 2</v>
          </cell>
          <cell r="I216" t="str">
            <v>อาวุโส</v>
          </cell>
          <cell r="J216" t="str">
            <v>ไม่กำหนด</v>
          </cell>
          <cell r="K216" t="str">
            <v>รายเดือน</v>
          </cell>
          <cell r="L216" t="str">
            <v>E-09001</v>
          </cell>
          <cell r="M216" t="str">
            <v>DevOps</v>
          </cell>
          <cell r="N216" t="str">
            <v>006-ธนาคารกรุงไทย</v>
          </cell>
          <cell r="O216" t="str">
            <v>ธนาคารกรุงไทย(INET)</v>
          </cell>
          <cell r="P216">
            <v>4650293782</v>
          </cell>
          <cell r="Q216">
            <v>0</v>
          </cell>
          <cell r="R216">
            <v>42552</v>
          </cell>
          <cell r="S216">
            <v>42641</v>
          </cell>
          <cell r="T216">
            <v>34435</v>
          </cell>
          <cell r="U216" t="str">
            <v>ปริญญาตรี</v>
          </cell>
          <cell r="V216" t="str">
            <v>วิศวกรรมศาสตร์บัณฑิต</v>
          </cell>
        </row>
        <row r="217">
          <cell r="A217">
            <v>59184</v>
          </cell>
          <cell r="B217" t="str">
            <v>น.ส.จีรนันท์ ปรีชา</v>
          </cell>
          <cell r="C217" t="str">
            <v>Ms. Jeeranun Preecha</v>
          </cell>
          <cell r="D217" t="str">
            <v>อินเทอร์เน็ตประเทศไทย จำกัด(มหาชน)</v>
          </cell>
          <cell r="E217" t="str">
            <v>2.7.OL001-006</v>
          </cell>
          <cell r="F217" t="str">
            <v>ฝ่าย DevOps</v>
          </cell>
          <cell r="G217" t="str">
            <v>Software Engineer</v>
          </cell>
          <cell r="H217" t="str">
            <v>เทคนิค 2</v>
          </cell>
          <cell r="I217" t="str">
            <v>อาวุโส</v>
          </cell>
          <cell r="J217" t="str">
            <v>ไม่กำหนด</v>
          </cell>
          <cell r="K217" t="str">
            <v>รายเดือน</v>
          </cell>
          <cell r="L217" t="str">
            <v>E-09001</v>
          </cell>
          <cell r="M217" t="str">
            <v>DevOps</v>
          </cell>
          <cell r="N217" t="str">
            <v>006-ธนาคารกรุงไทย</v>
          </cell>
          <cell r="O217" t="str">
            <v>ธนาคารกรุงไทย(INET)</v>
          </cell>
          <cell r="P217">
            <v>4650306027</v>
          </cell>
          <cell r="Q217">
            <v>0</v>
          </cell>
          <cell r="R217">
            <v>42552</v>
          </cell>
          <cell r="S217">
            <v>42641</v>
          </cell>
          <cell r="T217">
            <v>34420</v>
          </cell>
          <cell r="U217" t="str">
            <v>ปริญญาตรี</v>
          </cell>
          <cell r="V217" t="str">
            <v>Unofficial Transcript</v>
          </cell>
        </row>
        <row r="218">
          <cell r="A218">
            <v>59185</v>
          </cell>
          <cell r="B218" t="str">
            <v>นายธีรศักดิ์ โตรักษา</v>
          </cell>
          <cell r="C218" t="str">
            <v>Mr. Teerasak Torugsa</v>
          </cell>
          <cell r="D218" t="str">
            <v>อินเทอร์เน็ตประเทศไทย จำกัด(มหาชน)</v>
          </cell>
          <cell r="E218" t="str">
            <v>2.7.OL001-006</v>
          </cell>
          <cell r="F218" t="str">
            <v>ฝ่าย DevOps</v>
          </cell>
          <cell r="G218" t="str">
            <v>Software Engineer</v>
          </cell>
          <cell r="H218" t="str">
            <v>เทคนิค 2</v>
          </cell>
          <cell r="I218" t="str">
            <v>อาวุโส</v>
          </cell>
          <cell r="J218" t="str">
            <v>ไม่กำหนด</v>
          </cell>
          <cell r="K218" t="str">
            <v>รายเดือน</v>
          </cell>
          <cell r="L218" t="str">
            <v>E-09001</v>
          </cell>
          <cell r="M218" t="str">
            <v>DevOps</v>
          </cell>
          <cell r="N218" t="str">
            <v>006-ธนาคารกรุงไทย</v>
          </cell>
          <cell r="O218" t="str">
            <v>ธนาคารกรุงไทย(INET)</v>
          </cell>
          <cell r="P218">
            <v>4650306167</v>
          </cell>
          <cell r="Q218">
            <v>0</v>
          </cell>
          <cell r="R218">
            <v>42552</v>
          </cell>
          <cell r="S218">
            <v>42641</v>
          </cell>
          <cell r="T218">
            <v>34223</v>
          </cell>
          <cell r="U218" t="str">
            <v>ปริญญาตรี</v>
          </cell>
          <cell r="V218" t="str">
            <v>วิศวกรรมศาสตร์บัณฑิต</v>
          </cell>
        </row>
        <row r="219">
          <cell r="A219">
            <v>59186</v>
          </cell>
          <cell r="B219" t="str">
            <v>นายนภดล สุขเทียบ</v>
          </cell>
          <cell r="C219" t="str">
            <v>Mr. Nopadol Sooktieb</v>
          </cell>
          <cell r="D219" t="str">
            <v>อินเทอร์เน็ตประเทศไทย จำกัด(มหาชน)</v>
          </cell>
          <cell r="E219" t="str">
            <v>2.7.OL001-006</v>
          </cell>
          <cell r="F219" t="str">
            <v>ฝ่าย DevOps</v>
          </cell>
          <cell r="G219" t="str">
            <v>Software Engineer</v>
          </cell>
          <cell r="H219" t="str">
            <v>เทคนิค 2</v>
          </cell>
          <cell r="I219" t="str">
            <v>อาวุโส</v>
          </cell>
          <cell r="J219" t="str">
            <v>ไม่กำหนด</v>
          </cell>
          <cell r="K219" t="str">
            <v>รายเดือน</v>
          </cell>
          <cell r="L219" t="str">
            <v>E-09001</v>
          </cell>
          <cell r="M219" t="str">
            <v>DevOps</v>
          </cell>
          <cell r="N219" t="str">
            <v>006-ธนาคารกรุงไทย</v>
          </cell>
          <cell r="O219" t="str">
            <v>ธนาคารกรุงไทย(INET)</v>
          </cell>
          <cell r="P219">
            <v>4880630365</v>
          </cell>
          <cell r="Q219">
            <v>0</v>
          </cell>
          <cell r="R219">
            <v>42552</v>
          </cell>
          <cell r="S219">
            <v>42641</v>
          </cell>
          <cell r="T219">
            <v>34449</v>
          </cell>
          <cell r="U219" t="str">
            <v>ปริญญาตรี</v>
          </cell>
          <cell r="V219" t="str">
            <v>วิศวกรรมศาสตร์บัณฑิต</v>
          </cell>
        </row>
        <row r="220">
          <cell r="A220">
            <v>59187</v>
          </cell>
          <cell r="B220" t="str">
            <v>น.ส.วชิราภรณ์ อุดมสินประเสริฐ</v>
          </cell>
          <cell r="C220" t="str">
            <v>Ms. Washiraporn Udomsinprasert</v>
          </cell>
          <cell r="D220" t="str">
            <v>อินเทอร์เน็ตประเทศไทย จำกัด(มหาชน)</v>
          </cell>
          <cell r="E220" t="str">
            <v>2.7.OL001-006</v>
          </cell>
          <cell r="F220" t="str">
            <v>ฝ่าย DevOps</v>
          </cell>
          <cell r="G220" t="str">
            <v>Software Engineer</v>
          </cell>
          <cell r="H220" t="str">
            <v>เทคนิค 2</v>
          </cell>
          <cell r="I220" t="str">
            <v>อาวุโส</v>
          </cell>
          <cell r="J220" t="str">
            <v>ไม่กำหนด</v>
          </cell>
          <cell r="K220" t="str">
            <v>รายเดือน</v>
          </cell>
          <cell r="L220" t="str">
            <v>E-09001</v>
          </cell>
          <cell r="M220" t="str">
            <v>DevOps</v>
          </cell>
          <cell r="N220" t="str">
            <v>006-ธนาคารกรุงไทย</v>
          </cell>
          <cell r="O220" t="str">
            <v>ธนาคารกรุงไทย(INET)</v>
          </cell>
          <cell r="P220">
            <v>7660271253</v>
          </cell>
          <cell r="Q220">
            <v>0</v>
          </cell>
          <cell r="R220">
            <v>42552</v>
          </cell>
          <cell r="S220">
            <v>42641</v>
          </cell>
          <cell r="T220">
            <v>34430</v>
          </cell>
          <cell r="U220" t="str">
            <v>ปริญญาตรี</v>
          </cell>
          <cell r="V220" t="str">
            <v>Unofficial Transcript</v>
          </cell>
        </row>
        <row r="221">
          <cell r="A221">
            <v>59188</v>
          </cell>
          <cell r="B221" t="str">
            <v>น.ส.กนกวรรณ ทัศนนิพันธ์</v>
          </cell>
          <cell r="C221" t="str">
            <v>Ms. Kanokwan Tatsananipan</v>
          </cell>
          <cell r="D221" t="str">
            <v>อินเทอร์เน็ตประเทศไทย จำกัด(มหาชน)</v>
          </cell>
          <cell r="E221" t="str">
            <v>2.7.OL001-006</v>
          </cell>
          <cell r="F221" t="str">
            <v>ฝ่าย DevOps</v>
          </cell>
          <cell r="G221" t="str">
            <v>Software Engineer</v>
          </cell>
          <cell r="H221" t="str">
            <v>เทคนิค 2</v>
          </cell>
          <cell r="I221" t="str">
            <v>อาวุโส</v>
          </cell>
          <cell r="J221" t="str">
            <v>ไม่กำหนด</v>
          </cell>
          <cell r="K221" t="str">
            <v>รายเดือน</v>
          </cell>
          <cell r="L221" t="str">
            <v>E-09001</v>
          </cell>
          <cell r="M221" t="str">
            <v>DevOps</v>
          </cell>
          <cell r="N221" t="str">
            <v>006-ธนาคารกรุงไทย</v>
          </cell>
          <cell r="O221" t="str">
            <v>ธนาคารกรุงไทย(INET)</v>
          </cell>
          <cell r="P221">
            <v>7660271377</v>
          </cell>
          <cell r="Q221">
            <v>0</v>
          </cell>
          <cell r="R221">
            <v>42552</v>
          </cell>
          <cell r="S221">
            <v>42641</v>
          </cell>
          <cell r="T221">
            <v>34204</v>
          </cell>
          <cell r="U221" t="str">
            <v>ปริญญาตรี</v>
          </cell>
          <cell r="V221" t="str">
            <v>Unofficial Transcript</v>
          </cell>
        </row>
        <row r="222">
          <cell r="A222">
            <v>59189</v>
          </cell>
          <cell r="B222" t="str">
            <v>น.ส.เปรมมิกา ชัยพรหม</v>
          </cell>
          <cell r="C222" t="str">
            <v>Ms. Premmika Chaiprom</v>
          </cell>
          <cell r="D222" t="str">
            <v>อินเทอร์เน็ตประเทศไทย จำกัด(มหาชน)</v>
          </cell>
          <cell r="E222" t="str">
            <v>2.7.OL001-006</v>
          </cell>
          <cell r="F222" t="str">
            <v>ฝ่าย DevOps</v>
          </cell>
          <cell r="G222" t="str">
            <v>Software Engineer</v>
          </cell>
          <cell r="H222" t="str">
            <v>เทคนิค 2</v>
          </cell>
          <cell r="I222" t="str">
            <v>อาวุโส</v>
          </cell>
          <cell r="J222" t="str">
            <v>ไม่กำหนด</v>
          </cell>
          <cell r="K222" t="str">
            <v>รายเดือน</v>
          </cell>
          <cell r="L222" t="str">
            <v>E-09001</v>
          </cell>
          <cell r="M222" t="str">
            <v>DevOps</v>
          </cell>
          <cell r="N222" t="str">
            <v>006-ธนาคารกรุงไทย</v>
          </cell>
          <cell r="O222" t="str">
            <v>ธนาคารกรุงไทย(INET)</v>
          </cell>
          <cell r="P222">
            <v>4770221223</v>
          </cell>
          <cell r="Q222">
            <v>0</v>
          </cell>
          <cell r="R222">
            <v>42552</v>
          </cell>
          <cell r="S222">
            <v>42641</v>
          </cell>
          <cell r="T222">
            <v>34249</v>
          </cell>
          <cell r="U222" t="str">
            <v>ปริญญาตรี</v>
          </cell>
          <cell r="V222" t="str">
            <v>Unofficial Transcript</v>
          </cell>
        </row>
        <row r="223">
          <cell r="A223">
            <v>56097</v>
          </cell>
          <cell r="B223" t="str">
            <v>นายอรรถวุฒิ คำประดิษฐ์</v>
          </cell>
          <cell r="C223" t="str">
            <v>Mr. Attawut Kampradit</v>
          </cell>
          <cell r="D223" t="str">
            <v>อินเทอร์เน็ตประเทศไทย จำกัด(มหาชน)</v>
          </cell>
          <cell r="E223" t="str">
            <v>3.1.PJ001-001</v>
          </cell>
          <cell r="F223" t="str">
            <v>ฝ่ายโครงการ</v>
          </cell>
          <cell r="G223" t="str">
            <v>ผู้อำนวยการอาวุโส</v>
          </cell>
          <cell r="H223" t="str">
            <v>บริหาร 5</v>
          </cell>
          <cell r="I223" t="str">
            <v>ผู้อำนวยการอาวุโส</v>
          </cell>
          <cell r="J223" t="str">
            <v>ไม่กำหนด</v>
          </cell>
          <cell r="K223" t="str">
            <v>รายเดือน</v>
          </cell>
          <cell r="L223" t="str">
            <v>E-07001</v>
          </cell>
          <cell r="M223" t="str">
            <v>ฝ่ายโครงการ</v>
          </cell>
          <cell r="N223" t="str">
            <v>006-ธนาคารกรุงไทย</v>
          </cell>
          <cell r="O223" t="str">
            <v>ธนาคารกรุงไทย(INET)</v>
          </cell>
          <cell r="P223">
            <v>9816772787</v>
          </cell>
          <cell r="Q223">
            <v>0</v>
          </cell>
          <cell r="R223">
            <v>41501</v>
          </cell>
          <cell r="S223">
            <v>41591</v>
          </cell>
          <cell r="T223">
            <v>26149</v>
          </cell>
          <cell r="U223" t="str">
            <v>ปริญญาโท</v>
          </cell>
          <cell r="V223" t="str">
            <v>วิทยาศาสตร์มหาบัณฑิต</v>
          </cell>
        </row>
        <row r="224">
          <cell r="A224">
            <v>56124</v>
          </cell>
          <cell r="B224" t="str">
            <v>นายพงษ์ทศพร จุลโลบล</v>
          </cell>
          <cell r="C224" t="str">
            <v>Mr. Pongtosaporn Junlobol</v>
          </cell>
          <cell r="D224" t="str">
            <v>อินเทอร์เน็ตประเทศไทย จำกัด(มหาชน)</v>
          </cell>
          <cell r="E224" t="str">
            <v>3.1.PJ001-001</v>
          </cell>
          <cell r="F224" t="str">
            <v>ฝ่ายโครงการ</v>
          </cell>
          <cell r="G224" t="str">
            <v>รักษาการผู้อำนวยการ</v>
          </cell>
          <cell r="H224" t="str">
            <v>บริหาร 3</v>
          </cell>
          <cell r="I224" t="str">
            <v>ผู้ช่วยผู้อำนวยการ</v>
          </cell>
          <cell r="J224" t="str">
            <v>ไม่กำหนด</v>
          </cell>
          <cell r="K224" t="str">
            <v>รายเดือน</v>
          </cell>
          <cell r="L224" t="str">
            <v>E-07001</v>
          </cell>
          <cell r="M224" t="str">
            <v>ฝ่ายโครงการ</v>
          </cell>
          <cell r="N224" t="str">
            <v>006-ธนาคารกรุงไทย</v>
          </cell>
          <cell r="O224" t="str">
            <v>ธนาคารกรุงไทย(INET)</v>
          </cell>
          <cell r="P224">
            <v>9818312465</v>
          </cell>
          <cell r="Q224">
            <v>0</v>
          </cell>
          <cell r="R224">
            <v>41533</v>
          </cell>
          <cell r="S224">
            <v>41623</v>
          </cell>
          <cell r="T224">
            <v>28331</v>
          </cell>
          <cell r="U224" t="str">
            <v>ปริญญาโท</v>
          </cell>
          <cell r="V224" t="str">
            <v>วิศวกรรมศาสตร์มหาบัณฑิต</v>
          </cell>
        </row>
        <row r="225">
          <cell r="A225">
            <v>40019</v>
          </cell>
          <cell r="B225" t="str">
            <v>น.ส.พรทิพย์ จิรกิตยางกูร</v>
          </cell>
          <cell r="C225" t="str">
            <v>Ms. Porntip Jirakityangkoon</v>
          </cell>
          <cell r="D225" t="str">
            <v>อินเทอร์เน็ตประเทศไทย จำกัด(มหาชน)</v>
          </cell>
          <cell r="E225" t="str">
            <v>3.2.PJ001-002</v>
          </cell>
          <cell r="F225" t="str">
            <v>ฝ่าย Project Management &amp; Solution Architecture</v>
          </cell>
          <cell r="G225" t="str">
            <v>ผู้อำนวยการ</v>
          </cell>
          <cell r="H225" t="str">
            <v>บริหาร 4</v>
          </cell>
          <cell r="I225" t="str">
            <v>ผู้อำนวยการ</v>
          </cell>
          <cell r="J225" t="str">
            <v>ไม่กำหนด</v>
          </cell>
          <cell r="K225" t="str">
            <v>รายเดือน</v>
          </cell>
          <cell r="L225" t="str">
            <v>E-07002</v>
          </cell>
          <cell r="M225" t="str">
            <v>ฝ่าย Project Management &amp; Solution Architecture</v>
          </cell>
          <cell r="N225" t="str">
            <v>006-ธนาคารกรุงไทย</v>
          </cell>
          <cell r="O225" t="str">
            <v>ธนาคารกรุงไทย(INET)</v>
          </cell>
          <cell r="P225">
            <v>151527075</v>
          </cell>
          <cell r="Q225">
            <v>0</v>
          </cell>
          <cell r="R225">
            <v>35563</v>
          </cell>
          <cell r="S225">
            <v>35653</v>
          </cell>
          <cell r="T225">
            <v>26754</v>
          </cell>
          <cell r="U225" t="str">
            <v>ปริญญาโท</v>
          </cell>
          <cell r="V225" t="str">
            <v>บริหารธุรกิจมหาบัณฑิต</v>
          </cell>
        </row>
        <row r="226">
          <cell r="A226">
            <v>55067</v>
          </cell>
          <cell r="B226" t="str">
            <v>น.ส.จุฑาทิพย์ สงคราม</v>
          </cell>
          <cell r="C226" t="str">
            <v>Ms. Jutatip Songkram</v>
          </cell>
          <cell r="D226" t="str">
            <v>อินเทอร์เน็ตประเทศไทย จำกัด(มหาชน)</v>
          </cell>
          <cell r="E226" t="str">
            <v>3.2.PJ001-002</v>
          </cell>
          <cell r="F226" t="str">
            <v>ฝ่าย Project Management &amp; Solution Architecture</v>
          </cell>
          <cell r="G226" t="str">
            <v>รองผู้จัดการ</v>
          </cell>
          <cell r="H226" t="str">
            <v>บริหาร 2</v>
          </cell>
          <cell r="I226" t="str">
            <v>รองผู้จัดการ</v>
          </cell>
          <cell r="J226" t="str">
            <v>ไม่กำหนด</v>
          </cell>
          <cell r="K226" t="str">
            <v>รายเดือน</v>
          </cell>
          <cell r="L226" t="str">
            <v>E-07002</v>
          </cell>
          <cell r="M226" t="str">
            <v>ฝ่าย Project Management &amp; Solution Architecture</v>
          </cell>
          <cell r="N226" t="str">
            <v>006-ธนาคารกรุงไทย</v>
          </cell>
          <cell r="O226" t="str">
            <v>ธนาคารกรุงไทย(INET)</v>
          </cell>
          <cell r="P226">
            <v>3830060882</v>
          </cell>
          <cell r="Q226">
            <v>0</v>
          </cell>
          <cell r="R226">
            <v>41197</v>
          </cell>
          <cell r="S226">
            <v>41287</v>
          </cell>
          <cell r="T226">
            <v>32910</v>
          </cell>
          <cell r="U226" t="str">
            <v>ปริญญาตรี</v>
          </cell>
          <cell r="V226" t="str">
            <v>วิศวกรรมศาสตร์บัณฑิต</v>
          </cell>
        </row>
        <row r="227">
          <cell r="A227">
            <v>59022</v>
          </cell>
          <cell r="B227" t="str">
            <v>น.ส.ธัชกมล เอี่ยมอร่ามศรี</v>
          </cell>
          <cell r="C227" t="str">
            <v>Ms. Tatkamon Iemaramsri</v>
          </cell>
          <cell r="D227" t="str">
            <v>อินเทอร์เน็ตประเทศไทย จำกัด(มหาชน)</v>
          </cell>
          <cell r="E227" t="str">
            <v>3.2.PJ001-002</v>
          </cell>
          <cell r="F227" t="str">
            <v>ฝ่าย Project Management &amp; Solution Architecture</v>
          </cell>
          <cell r="G227" t="str">
            <v>Project Officer</v>
          </cell>
          <cell r="H227" t="str">
            <v>เทคนิค 2</v>
          </cell>
          <cell r="I227" t="str">
            <v>พนักงาน</v>
          </cell>
          <cell r="J227" t="str">
            <v>ไม่กำหนด</v>
          </cell>
          <cell r="K227" t="str">
            <v>รายเดือน</v>
          </cell>
          <cell r="L227" t="str">
            <v>E-07002</v>
          </cell>
          <cell r="M227" t="str">
            <v>ฝ่าย Project Management &amp; Solution Architecture</v>
          </cell>
          <cell r="N227" t="str">
            <v>006-ธนาคารกรุงไทย</v>
          </cell>
          <cell r="O227" t="str">
            <v>ธนาคารกรุงไทย(INET)</v>
          </cell>
          <cell r="P227">
            <v>860105326</v>
          </cell>
          <cell r="Q227">
            <v>0</v>
          </cell>
          <cell r="R227">
            <v>42401</v>
          </cell>
          <cell r="S227">
            <v>42490</v>
          </cell>
          <cell r="T227">
            <v>33126</v>
          </cell>
          <cell r="U227" t="str">
            <v>ปริญญาตรี</v>
          </cell>
          <cell r="V227" t="str">
            <v>วิศวกรรมศาสตร์บัณฑิต</v>
          </cell>
        </row>
        <row r="228">
          <cell r="A228">
            <v>56151</v>
          </cell>
          <cell r="B228" t="str">
            <v>น.ส.จุธาภรณ์ ชุมบุญ</v>
          </cell>
          <cell r="C228" t="str">
            <v>Ms. Jutaporn Chumbun</v>
          </cell>
          <cell r="D228" t="str">
            <v>อินเทอร์เน็ตประเทศไทย จำกัด(มหาชน)</v>
          </cell>
          <cell r="E228" t="str">
            <v>3.3.PJ001-003-1</v>
          </cell>
          <cell r="F228" t="str">
            <v>ส่วนงาน Operation Management</v>
          </cell>
          <cell r="G228" t="str">
            <v>System Engineer</v>
          </cell>
          <cell r="H228" t="str">
            <v>เทคนิค 2</v>
          </cell>
          <cell r="I228" t="str">
            <v>พนักงาน</v>
          </cell>
          <cell r="J228" t="str">
            <v>ไม่กำหนด</v>
          </cell>
          <cell r="K228" t="str">
            <v>รายเดือน</v>
          </cell>
          <cell r="L228" t="str">
            <v>E-07003</v>
          </cell>
          <cell r="M228" t="str">
            <v>ฝ่าย Services Management</v>
          </cell>
          <cell r="N228" t="str">
            <v>006-ธนาคารกรุงไทย</v>
          </cell>
          <cell r="O228" t="str">
            <v>ธนาคารกรุงไทย(INET)</v>
          </cell>
          <cell r="P228">
            <v>5700205580</v>
          </cell>
          <cell r="Q228">
            <v>0</v>
          </cell>
          <cell r="R228">
            <v>41593</v>
          </cell>
          <cell r="S228">
            <v>41683</v>
          </cell>
          <cell r="T228">
            <v>32122</v>
          </cell>
          <cell r="U228" t="str">
            <v>ปริญญาตรี</v>
          </cell>
          <cell r="V228" t="str">
            <v>วิทยาศาสตร์บัณฑิต</v>
          </cell>
        </row>
        <row r="229">
          <cell r="A229">
            <v>57083</v>
          </cell>
          <cell r="B229" t="str">
            <v>นายมัณฑณากร กำแพงนิล</v>
          </cell>
          <cell r="C229" t="str">
            <v>Mr. Mantanakorn Kampangnil</v>
          </cell>
          <cell r="D229" t="str">
            <v>อินเทอร์เน็ตประเทศไทย จำกัด(มหาชน)</v>
          </cell>
          <cell r="E229" t="str">
            <v>3.3.PJ001-003-1</v>
          </cell>
          <cell r="F229" t="str">
            <v>ส่วนงาน Operation Management</v>
          </cell>
          <cell r="G229" t="str">
            <v>System Engineer</v>
          </cell>
          <cell r="H229" t="str">
            <v>เทคนิค 2</v>
          </cell>
          <cell r="I229" t="str">
            <v>พนักงาน</v>
          </cell>
          <cell r="J229" t="str">
            <v>ไม่กำหนด</v>
          </cell>
          <cell r="K229" t="str">
            <v>รายเดือน</v>
          </cell>
          <cell r="L229" t="str">
            <v>E-07003</v>
          </cell>
          <cell r="M229" t="str">
            <v>ฝ่าย Services Management</v>
          </cell>
          <cell r="N229" t="str">
            <v>006-ธนาคารกรุงไทย</v>
          </cell>
          <cell r="O229" t="str">
            <v>ธนาคารกรุงไทย(INET)</v>
          </cell>
          <cell r="P229">
            <v>6900295746</v>
          </cell>
          <cell r="Q229">
            <v>0</v>
          </cell>
          <cell r="R229">
            <v>41855</v>
          </cell>
          <cell r="S229">
            <v>41945</v>
          </cell>
          <cell r="T229">
            <v>32585</v>
          </cell>
          <cell r="U229" t="str">
            <v>ปริญญาตรี</v>
          </cell>
          <cell r="V229" t="str">
            <v>การศึกษาบัณฑิต</v>
          </cell>
        </row>
        <row r="230">
          <cell r="A230">
            <v>57095</v>
          </cell>
          <cell r="B230" t="str">
            <v>น.ส.มัฏฐหทัย สินปกรณ์กุล</v>
          </cell>
          <cell r="C230" t="str">
            <v>Ms. Mattahatai Sinpakonkun</v>
          </cell>
          <cell r="D230" t="str">
            <v>อินเทอร์เน็ตประเทศไทย จำกัด(มหาชน)</v>
          </cell>
          <cell r="E230" t="str">
            <v>3.3.PJ001-003-1</v>
          </cell>
          <cell r="F230" t="str">
            <v>ส่วนงาน Operation Management</v>
          </cell>
          <cell r="G230" t="str">
            <v>เจ้าหน้าที่ประสานงาน</v>
          </cell>
          <cell r="H230" t="str">
            <v>เจ้าหน้าที่ 1</v>
          </cell>
          <cell r="I230" t="str">
            <v>พนักงาน</v>
          </cell>
          <cell r="J230" t="str">
            <v>ไม่กำหนด</v>
          </cell>
          <cell r="K230" t="str">
            <v>รายเดือน</v>
          </cell>
          <cell r="L230" t="str">
            <v>E-07003</v>
          </cell>
          <cell r="M230" t="str">
            <v>ฝ่าย Services Management</v>
          </cell>
          <cell r="N230" t="str">
            <v>006-ธนาคารกรุงไทย</v>
          </cell>
          <cell r="O230" t="str">
            <v>ธนาคารกรุงไทย(INET)</v>
          </cell>
          <cell r="P230">
            <v>9827727192</v>
          </cell>
          <cell r="Q230">
            <v>0</v>
          </cell>
          <cell r="R230">
            <v>41913</v>
          </cell>
          <cell r="S230">
            <v>42002</v>
          </cell>
          <cell r="T230">
            <v>32559</v>
          </cell>
          <cell r="U230" t="str">
            <v>ปริญญาตรี</v>
          </cell>
          <cell r="V230" t="str">
            <v>บริหารธุรกิจบัณฑิต</v>
          </cell>
        </row>
        <row r="231">
          <cell r="A231">
            <v>58042</v>
          </cell>
          <cell r="B231" t="str">
            <v>นายภาณุพงศ์ ขุนเลศ</v>
          </cell>
          <cell r="C231" t="str">
            <v>Mr. Panupong Khunlet</v>
          </cell>
          <cell r="D231" t="str">
            <v>อินเทอร์เน็ตประเทศไทย จำกัด(มหาชน)</v>
          </cell>
          <cell r="E231" t="str">
            <v>3.3.PJ001-003-1</v>
          </cell>
          <cell r="F231" t="str">
            <v>ส่วนงาน Operation Management</v>
          </cell>
          <cell r="G231" t="str">
            <v>System Engineer</v>
          </cell>
          <cell r="H231" t="str">
            <v>เทคนิค 2</v>
          </cell>
          <cell r="I231" t="str">
            <v>พนักงาน</v>
          </cell>
          <cell r="J231" t="str">
            <v>ไม่กำหนด</v>
          </cell>
          <cell r="K231" t="str">
            <v>รายเดือน</v>
          </cell>
          <cell r="L231" t="str">
            <v>E-07003</v>
          </cell>
          <cell r="M231" t="str">
            <v>ฝ่าย Services Management</v>
          </cell>
          <cell r="N231" t="str">
            <v>006-ธนาคารกรุงไทย</v>
          </cell>
          <cell r="O231" t="str">
            <v>ธนาคารกรุงไทย(INET)</v>
          </cell>
          <cell r="P231">
            <v>9833895735</v>
          </cell>
          <cell r="Q231">
            <v>0</v>
          </cell>
          <cell r="R231">
            <v>42157</v>
          </cell>
          <cell r="S231">
            <v>42247</v>
          </cell>
          <cell r="T231">
            <v>33612</v>
          </cell>
          <cell r="U231" t="str">
            <v>ปริญญาตรี</v>
          </cell>
          <cell r="V231" t="str">
            <v>บริหารธุรกิจบัณฑิต</v>
          </cell>
        </row>
        <row r="232">
          <cell r="A232">
            <v>58168</v>
          </cell>
          <cell r="B232" t="str">
            <v>นายพิษณุ ตรุษสาท</v>
          </cell>
          <cell r="C232" t="str">
            <v>Mr. Phitsanu Trutsat</v>
          </cell>
          <cell r="D232" t="str">
            <v>อินเทอร์เน็ตประเทศไทย จำกัด(มหาชน)</v>
          </cell>
          <cell r="E232" t="str">
            <v>3.3.PJ001-003-1</v>
          </cell>
          <cell r="F232" t="str">
            <v>ส่วนงาน Operation Management</v>
          </cell>
          <cell r="G232" t="str">
            <v>Service Desk Engineer</v>
          </cell>
          <cell r="H232" t="str">
            <v>เทคนิค 1</v>
          </cell>
          <cell r="I232" t="str">
            <v>พนักงาน</v>
          </cell>
          <cell r="J232" t="str">
            <v>ไม่กำหนด</v>
          </cell>
          <cell r="K232" t="str">
            <v>รายเดือน</v>
          </cell>
          <cell r="L232" t="str">
            <v>E-07003</v>
          </cell>
          <cell r="M232" t="str">
            <v>ฝ่าย Services Management</v>
          </cell>
          <cell r="N232" t="str">
            <v>006-ธนาคารกรุงไทย</v>
          </cell>
          <cell r="O232" t="str">
            <v>ธนาคารกรุงไทย(INET)</v>
          </cell>
          <cell r="P232">
            <v>7990170582</v>
          </cell>
          <cell r="Q232">
            <v>0</v>
          </cell>
          <cell r="R232">
            <v>42339</v>
          </cell>
          <cell r="S232">
            <v>42428</v>
          </cell>
          <cell r="T232">
            <v>33987</v>
          </cell>
          <cell r="U232" t="str">
            <v>ปริญญาตรี</v>
          </cell>
          <cell r="V232" t="str">
            <v>Unofficial Transcript</v>
          </cell>
        </row>
        <row r="233">
          <cell r="A233">
            <v>58169</v>
          </cell>
          <cell r="B233" t="str">
            <v>นายอามีรูดีน รีรา</v>
          </cell>
          <cell r="C233" t="str">
            <v>Mr. Amirudin Rira</v>
          </cell>
          <cell r="D233" t="str">
            <v>อินเทอร์เน็ตประเทศไทย จำกัด(มหาชน)</v>
          </cell>
          <cell r="E233" t="str">
            <v>3.3.PJ001-003-1</v>
          </cell>
          <cell r="F233" t="str">
            <v>ส่วนงาน Operation Management</v>
          </cell>
          <cell r="G233" t="str">
            <v>Service Desk Engineer</v>
          </cell>
          <cell r="H233" t="str">
            <v>เทคนิค 1</v>
          </cell>
          <cell r="I233" t="str">
            <v>พนักงาน</v>
          </cell>
          <cell r="J233" t="str">
            <v>ไม่กำหนด</v>
          </cell>
          <cell r="K233" t="str">
            <v>รายเดือน</v>
          </cell>
          <cell r="L233" t="str">
            <v>E-07003</v>
          </cell>
          <cell r="M233" t="str">
            <v>ฝ่าย Services Management</v>
          </cell>
          <cell r="N233" t="str">
            <v>006-ธนาคารกรุงไทย</v>
          </cell>
          <cell r="O233" t="str">
            <v>ธนาคารกรุงไทย(INET)</v>
          </cell>
          <cell r="P233">
            <v>600059359</v>
          </cell>
          <cell r="Q233">
            <v>0</v>
          </cell>
          <cell r="R233">
            <v>42339</v>
          </cell>
          <cell r="S233">
            <v>42429</v>
          </cell>
          <cell r="T233">
            <v>32916</v>
          </cell>
          <cell r="U233" t="str">
            <v>ปริญญาตรี</v>
          </cell>
          <cell r="V233" t="str">
            <v>วิศวกรรมศาสตร์บัณฑิต</v>
          </cell>
        </row>
        <row r="234">
          <cell r="A234">
            <v>59004</v>
          </cell>
          <cell r="B234" t="str">
            <v>น.ส.อักษร ดำแดง</v>
          </cell>
          <cell r="C234" t="str">
            <v>Ms. Akson Damdaeng</v>
          </cell>
          <cell r="D234" t="str">
            <v>อินเทอร์เน็ตประเทศไทย จำกัด(มหาชน)</v>
          </cell>
          <cell r="E234" t="str">
            <v>3.3.PJ001-003-1</v>
          </cell>
          <cell r="F234" t="str">
            <v>ส่วนงาน Operation Management</v>
          </cell>
          <cell r="G234" t="str">
            <v>Service Desk Engineer</v>
          </cell>
          <cell r="H234" t="str">
            <v>เทคนิค 1</v>
          </cell>
          <cell r="I234" t="str">
            <v>พนักงาน</v>
          </cell>
          <cell r="J234" t="str">
            <v>ไม่กำหนด</v>
          </cell>
          <cell r="K234" t="str">
            <v>รายเดือน</v>
          </cell>
          <cell r="L234" t="str">
            <v>E-07003</v>
          </cell>
          <cell r="M234" t="str">
            <v>ฝ่าย Services Management</v>
          </cell>
          <cell r="N234" t="str">
            <v>006-ธนาคารกรุงไทย</v>
          </cell>
          <cell r="O234" t="str">
            <v>ธนาคารกรุงไทย(INET)</v>
          </cell>
          <cell r="P234">
            <v>9841245353</v>
          </cell>
          <cell r="Q234">
            <v>0</v>
          </cell>
          <cell r="R234">
            <v>42373</v>
          </cell>
          <cell r="S234">
            <v>42463</v>
          </cell>
          <cell r="T234">
            <v>32466</v>
          </cell>
          <cell r="U234" t="str">
            <v>ปริญญาตรี</v>
          </cell>
          <cell r="V234" t="str">
            <v>วิศวกรรมศาสตร์บัณฑิต</v>
          </cell>
        </row>
        <row r="235">
          <cell r="A235">
            <v>59010</v>
          </cell>
          <cell r="B235" t="str">
            <v>น.ส.กรีญาพัฒน์ นาคคล้าย</v>
          </cell>
          <cell r="C235" t="str">
            <v>Ms. Kreeyapat Nakklay</v>
          </cell>
          <cell r="D235" t="str">
            <v>อินเทอร์เน็ตประเทศไทย จำกัด(มหาชน)</v>
          </cell>
          <cell r="E235" t="str">
            <v>3.3.PJ001-003-1</v>
          </cell>
          <cell r="F235" t="str">
            <v>ส่วนงาน Operation Management</v>
          </cell>
          <cell r="G235" t="str">
            <v>Service Desk Engineer</v>
          </cell>
          <cell r="H235" t="str">
            <v>เทคนิค 1</v>
          </cell>
          <cell r="I235" t="str">
            <v>พนักงาน</v>
          </cell>
          <cell r="J235" t="str">
            <v>ไม่กำหนด</v>
          </cell>
          <cell r="K235" t="str">
            <v>รายเดือน</v>
          </cell>
          <cell r="L235" t="str">
            <v>E-07003</v>
          </cell>
          <cell r="M235" t="str">
            <v>ฝ่าย Services Management</v>
          </cell>
          <cell r="N235" t="str">
            <v>006-ธนาคารกรุงไทย</v>
          </cell>
          <cell r="O235" t="str">
            <v>ธนาคารกรุงไทย(INET)</v>
          </cell>
          <cell r="P235">
            <v>1410214702</v>
          </cell>
          <cell r="Q235">
            <v>0</v>
          </cell>
          <cell r="R235">
            <v>42373</v>
          </cell>
          <cell r="S235">
            <v>42463</v>
          </cell>
          <cell r="T235">
            <v>33966</v>
          </cell>
          <cell r="U235" t="str">
            <v>ปริญญาตรี</v>
          </cell>
          <cell r="V235" t="str">
            <v>Unofficial Transcript</v>
          </cell>
        </row>
        <row r="236">
          <cell r="A236">
            <v>59011</v>
          </cell>
          <cell r="B236" t="str">
            <v>นายวีรศักดิ์ บุญทัน</v>
          </cell>
          <cell r="C236" t="str">
            <v>Mr. Veerasak Boontun</v>
          </cell>
          <cell r="D236" t="str">
            <v>อินเทอร์เน็ตประเทศไทย จำกัด(มหาชน)</v>
          </cell>
          <cell r="E236" t="str">
            <v>3.3.PJ001-003-1</v>
          </cell>
          <cell r="F236" t="str">
            <v>ส่วนงาน Operation Management</v>
          </cell>
          <cell r="G236" t="str">
            <v>Service Desk Engineer</v>
          </cell>
          <cell r="H236" t="str">
            <v>เทคนิค 1</v>
          </cell>
          <cell r="I236" t="str">
            <v>พนักงาน</v>
          </cell>
          <cell r="J236" t="str">
            <v>ไม่กำหนด</v>
          </cell>
          <cell r="K236" t="str">
            <v>รายเดือน</v>
          </cell>
          <cell r="L236" t="str">
            <v>E-07003</v>
          </cell>
          <cell r="M236" t="str">
            <v>ฝ่าย Services Management</v>
          </cell>
          <cell r="N236" t="str">
            <v>006-ธนาคารกรุงไทย</v>
          </cell>
          <cell r="O236" t="str">
            <v>ธนาคารกรุงไทย(INET)</v>
          </cell>
          <cell r="P236">
            <v>9841238853</v>
          </cell>
          <cell r="Q236">
            <v>0</v>
          </cell>
          <cell r="R236">
            <v>42373</v>
          </cell>
          <cell r="S236">
            <v>42463</v>
          </cell>
          <cell r="T236">
            <v>34021</v>
          </cell>
          <cell r="U236" t="str">
            <v>ปริญญาตรี</v>
          </cell>
          <cell r="V236" t="str">
            <v>วิทยาศาสตร์บัณฑิต</v>
          </cell>
        </row>
        <row r="237">
          <cell r="A237">
            <v>59028</v>
          </cell>
          <cell r="B237" t="str">
            <v>นายวราวุธ รุจิพงษ์</v>
          </cell>
          <cell r="C237" t="str">
            <v>Mr. Warawut Rujipong</v>
          </cell>
          <cell r="D237" t="str">
            <v>อินเทอร์เน็ตประเทศไทย จำกัด(มหาชน)</v>
          </cell>
          <cell r="E237" t="str">
            <v>3.3.PJ001-003-1</v>
          </cell>
          <cell r="F237" t="str">
            <v>ส่วนงาน Operation Management</v>
          </cell>
          <cell r="G237" t="str">
            <v>Service Desk Engineer</v>
          </cell>
          <cell r="H237" t="str">
            <v>เทคนิค 1</v>
          </cell>
          <cell r="I237" t="str">
            <v>พนักงาน</v>
          </cell>
          <cell r="J237" t="str">
            <v>ไม่กำหนด</v>
          </cell>
          <cell r="K237" t="str">
            <v>รายเดือน</v>
          </cell>
          <cell r="L237" t="str">
            <v>E-07003</v>
          </cell>
          <cell r="M237" t="str">
            <v>ฝ่าย Services Management</v>
          </cell>
          <cell r="N237" t="str">
            <v>006-ธนาคารกรุงไทย</v>
          </cell>
          <cell r="O237" t="str">
            <v>ธนาคารกรุงไทย(INET)</v>
          </cell>
          <cell r="P237">
            <v>4950267787</v>
          </cell>
          <cell r="Q237">
            <v>0</v>
          </cell>
          <cell r="R237">
            <v>42401</v>
          </cell>
          <cell r="S237">
            <v>42491</v>
          </cell>
          <cell r="T237">
            <v>32440</v>
          </cell>
          <cell r="U237" t="str">
            <v>ปริญญาตรี</v>
          </cell>
          <cell r="V237" t="str">
            <v>วิศวกรรมศาสตร์บัณฑิต</v>
          </cell>
        </row>
        <row r="238">
          <cell r="A238">
            <v>59114</v>
          </cell>
          <cell r="B238" t="str">
            <v>น.ส.ธานินทร์ณดา สามารถ</v>
          </cell>
          <cell r="C238" t="str">
            <v>Ms. Thaninnada Samart</v>
          </cell>
          <cell r="D238" t="str">
            <v>อินเทอร์เน็ตประเทศไทย จำกัด(มหาชน)</v>
          </cell>
          <cell r="E238" t="str">
            <v>3.3.PJ001-003-1</v>
          </cell>
          <cell r="F238" t="str">
            <v>ส่วนงาน Operation Management</v>
          </cell>
          <cell r="G238" t="str">
            <v>System Engineer</v>
          </cell>
          <cell r="H238" t="str">
            <v>เทคนิค 2</v>
          </cell>
          <cell r="I238" t="str">
            <v>พนักงาน</v>
          </cell>
          <cell r="J238" t="str">
            <v>ไม่กำหนด</v>
          </cell>
          <cell r="K238" t="str">
            <v>รายเดือน</v>
          </cell>
          <cell r="L238" t="str">
            <v>E-07003</v>
          </cell>
          <cell r="M238" t="str">
            <v>ฝ่าย Services Management</v>
          </cell>
          <cell r="N238" t="str">
            <v>006-ธนาคารกรุงไทย</v>
          </cell>
          <cell r="O238" t="str">
            <v>ธนาคารกรุงไทย(INET)</v>
          </cell>
          <cell r="P238">
            <v>1850280142</v>
          </cell>
          <cell r="Q238">
            <v>0</v>
          </cell>
          <cell r="R238">
            <v>42552</v>
          </cell>
          <cell r="S238">
            <v>42641</v>
          </cell>
          <cell r="T238">
            <v>33519</v>
          </cell>
          <cell r="U238" t="str">
            <v>ปริญญาตรี</v>
          </cell>
          <cell r="V238" t="str">
            <v>วิศวกรรมศาสตร์บัณฑิต</v>
          </cell>
        </row>
        <row r="239">
          <cell r="A239">
            <v>59193</v>
          </cell>
          <cell r="B239" t="str">
            <v>น.ส.สุกัญญา คงค้างพลู</v>
          </cell>
          <cell r="C239" t="str">
            <v>Ms. Sukanya Kongkangplu</v>
          </cell>
          <cell r="D239" t="str">
            <v>อินเทอร์เน็ตประเทศไทย จำกัด(มหาชน)</v>
          </cell>
          <cell r="E239" t="str">
            <v>3.3.PJ001-003-1</v>
          </cell>
          <cell r="F239" t="str">
            <v>ส่วนงาน Operation Management</v>
          </cell>
          <cell r="G239" t="str">
            <v>Service Desk Engineer</v>
          </cell>
          <cell r="H239" t="str">
            <v>เทคนิค 1</v>
          </cell>
          <cell r="I239" t="str">
            <v>พนักงาน</v>
          </cell>
          <cell r="J239" t="str">
            <v>ไม่กำหนด</v>
          </cell>
          <cell r="K239" t="str">
            <v>รายเดือน</v>
          </cell>
          <cell r="L239" t="str">
            <v>E-07003</v>
          </cell>
          <cell r="M239" t="str">
            <v>ฝ่าย Services Management</v>
          </cell>
          <cell r="N239" t="str">
            <v>006-ธนาคารกรุงไทย</v>
          </cell>
          <cell r="O239" t="str">
            <v>ธนาคารกรุงไทย(INET)</v>
          </cell>
          <cell r="P239">
            <v>4770221495</v>
          </cell>
          <cell r="Q239">
            <v>0</v>
          </cell>
          <cell r="R239">
            <v>42552</v>
          </cell>
          <cell r="S239">
            <v>42641</v>
          </cell>
          <cell r="T239">
            <v>33851</v>
          </cell>
          <cell r="U239" t="str">
            <v>ปริญญาตรี</v>
          </cell>
          <cell r="V239" t="str">
            <v>บริหารธุรกิจบัณฑิต</v>
          </cell>
        </row>
        <row r="240">
          <cell r="A240">
            <v>59194</v>
          </cell>
          <cell r="B240" t="str">
            <v>นายวิศรุต อุไรวงศ์</v>
          </cell>
          <cell r="C240" t="str">
            <v>Mr. Visarut Uraiwong</v>
          </cell>
          <cell r="D240" t="str">
            <v>อินเทอร์เน็ตประเทศไทย จำกัด(มหาชน)</v>
          </cell>
          <cell r="E240" t="str">
            <v>3.3.PJ001-003-1</v>
          </cell>
          <cell r="F240" t="str">
            <v>ส่วนงาน Operation Management</v>
          </cell>
          <cell r="G240" t="str">
            <v>Service Desk Engineer</v>
          </cell>
          <cell r="H240" t="str">
            <v>เทคนิค 1</v>
          </cell>
          <cell r="I240" t="str">
            <v>พนักงาน</v>
          </cell>
          <cell r="J240" t="str">
            <v>ไม่กำหนด</v>
          </cell>
          <cell r="K240" t="str">
            <v>รายเดือน</v>
          </cell>
          <cell r="L240" t="str">
            <v>E-07003</v>
          </cell>
          <cell r="M240" t="str">
            <v>ฝ่าย Services Management</v>
          </cell>
          <cell r="N240" t="str">
            <v>006-ธนาคารกรุงไทย</v>
          </cell>
          <cell r="O240" t="str">
            <v>ธนาคารกรุงไทย(INET)</v>
          </cell>
          <cell r="P240">
            <v>9846047045</v>
          </cell>
          <cell r="Q240">
            <v>0</v>
          </cell>
          <cell r="R240">
            <v>42552</v>
          </cell>
          <cell r="S240">
            <v>42641</v>
          </cell>
          <cell r="T240">
            <v>34647</v>
          </cell>
          <cell r="U240" t="str">
            <v>ปริญญาตรี</v>
          </cell>
          <cell r="V240" t="str">
            <v>Unofficial Transcript</v>
          </cell>
        </row>
        <row r="241">
          <cell r="A241">
            <v>59225</v>
          </cell>
          <cell r="B241" t="str">
            <v>ว่าที่ ร.ต.ชาญณรงค์ น้อยมาลา</v>
          </cell>
          <cell r="C241" t="str">
            <v>Acting Sub Lt.Channarong Noimala</v>
          </cell>
          <cell r="D241" t="str">
            <v>อินเทอร์เน็ตประเทศไทย จำกัด(มหาชน)</v>
          </cell>
          <cell r="E241" t="str">
            <v>3.3.PJ001-003-1</v>
          </cell>
          <cell r="F241" t="str">
            <v>ส่วนงาน Operation Management</v>
          </cell>
          <cell r="G241" t="str">
            <v>Service Desk Engineer</v>
          </cell>
          <cell r="H241" t="str">
            <v>เทคนิค 1</v>
          </cell>
          <cell r="I241" t="str">
            <v>พนักงาน</v>
          </cell>
          <cell r="K241" t="str">
            <v>รายเดือน</v>
          </cell>
          <cell r="L241" t="str">
            <v>E-07003</v>
          </cell>
          <cell r="M241" t="str">
            <v>ฝ่าย Services Management</v>
          </cell>
          <cell r="N241" t="str">
            <v>006-ธนาคารกรุงไทย</v>
          </cell>
          <cell r="O241" t="str">
            <v>ธนาคารกรุงไทย(INET)</v>
          </cell>
          <cell r="P241">
            <v>1730381898</v>
          </cell>
          <cell r="Q241">
            <v>0</v>
          </cell>
          <cell r="R241">
            <v>42598</v>
          </cell>
          <cell r="S241">
            <v>42687</v>
          </cell>
          <cell r="T241">
            <v>33746</v>
          </cell>
          <cell r="U241" t="str">
            <v>ปริญญาตรี</v>
          </cell>
          <cell r="V241" t="str">
            <v>วิศวกรรมศาสตร์บัณฑิต</v>
          </cell>
        </row>
        <row r="242">
          <cell r="A242">
            <v>59238</v>
          </cell>
          <cell r="B242" t="str">
            <v>นายวุฒิภัทร อยู่เกษม</v>
          </cell>
          <cell r="C242" t="str">
            <v>Mr. Wuttiphat Yukasaem</v>
          </cell>
          <cell r="D242" t="str">
            <v>อินเทอร์เน็ตประเทศไทย จำกัด(มหาชน)</v>
          </cell>
          <cell r="E242" t="str">
            <v>3.3.PJ001-003-1</v>
          </cell>
          <cell r="F242" t="str">
            <v>ส่วนงาน Operation Management</v>
          </cell>
          <cell r="G242" t="str">
            <v>Service Desk Engineer</v>
          </cell>
          <cell r="H242" t="str">
            <v>เทคนิค 1</v>
          </cell>
          <cell r="I242" t="str">
            <v>พนักงาน</v>
          </cell>
          <cell r="K242" t="str">
            <v>รายเดือน</v>
          </cell>
          <cell r="L242" t="str">
            <v>E-07003</v>
          </cell>
          <cell r="M242" t="str">
            <v>ฝ่าย Services Management</v>
          </cell>
          <cell r="N242" t="str">
            <v>006-ธนาคารกรุงไทย</v>
          </cell>
          <cell r="O242" t="str">
            <v>ธนาคารกรุงไทย(INET)</v>
          </cell>
          <cell r="P242">
            <v>7540271906</v>
          </cell>
          <cell r="Q242">
            <v>0</v>
          </cell>
          <cell r="R242">
            <v>42614</v>
          </cell>
          <cell r="S242">
            <v>42703</v>
          </cell>
          <cell r="T242">
            <v>34245</v>
          </cell>
          <cell r="U242" t="str">
            <v>ปริญญาตรี</v>
          </cell>
          <cell r="V242" t="str">
            <v>Unofficial Transcript</v>
          </cell>
        </row>
        <row r="243">
          <cell r="A243">
            <v>59240</v>
          </cell>
          <cell r="B243" t="str">
            <v>นายภัทรภณ บุญเอี่ยม</v>
          </cell>
          <cell r="C243" t="str">
            <v>Mr. Pattarapon Boon-iame</v>
          </cell>
          <cell r="D243" t="str">
            <v>อินเทอร์เน็ตประเทศไทย จำกัด(มหาชน)</v>
          </cell>
          <cell r="E243" t="str">
            <v>3.3.PJ001-003-1</v>
          </cell>
          <cell r="F243" t="str">
            <v>ส่วนงาน Operation Management</v>
          </cell>
          <cell r="G243" t="str">
            <v>Service Desk Engineer</v>
          </cell>
          <cell r="H243" t="str">
            <v>เทคนิค 1</v>
          </cell>
          <cell r="I243" t="str">
            <v>พนักงาน</v>
          </cell>
          <cell r="K243" t="str">
            <v>รายเดือน</v>
          </cell>
          <cell r="L243" t="str">
            <v>E-07003</v>
          </cell>
          <cell r="M243" t="str">
            <v>ฝ่าย Services Management</v>
          </cell>
          <cell r="N243" t="str">
            <v>006-ธนาคารกรุงไทย</v>
          </cell>
          <cell r="O243" t="str">
            <v>ธนาคารกรุงไทย(INET)</v>
          </cell>
          <cell r="P243">
            <v>740261533</v>
          </cell>
          <cell r="Q243">
            <v>0</v>
          </cell>
          <cell r="R243">
            <v>42629</v>
          </cell>
          <cell r="S243">
            <v>42718</v>
          </cell>
          <cell r="T243">
            <v>34164</v>
          </cell>
          <cell r="U243" t="str">
            <v>ปริญญาตรี</v>
          </cell>
          <cell r="V243" t="str">
            <v>บริหารธุรกิจบัณฑิต</v>
          </cell>
        </row>
        <row r="244">
          <cell r="A244">
            <v>59243</v>
          </cell>
          <cell r="B244" t="str">
            <v>นายวัชรพงษ์ เชษฐธง</v>
          </cell>
          <cell r="C244" t="str">
            <v>Mr. Watcharapong Chadtong</v>
          </cell>
          <cell r="D244" t="str">
            <v>อินเทอร์เน็ตประเทศไทย จำกัด(มหาชน)</v>
          </cell>
          <cell r="E244" t="str">
            <v>3.3.PJ001-003-1</v>
          </cell>
          <cell r="F244" t="str">
            <v>ส่วนงาน Operation Management</v>
          </cell>
          <cell r="G244" t="str">
            <v>Service Desk Engineer</v>
          </cell>
          <cell r="H244" t="str">
            <v>เทคนิค 1</v>
          </cell>
          <cell r="I244" t="str">
            <v>พนักงาน</v>
          </cell>
          <cell r="K244" t="str">
            <v>รายเดือน</v>
          </cell>
          <cell r="L244" t="str">
            <v>E-07003</v>
          </cell>
          <cell r="M244" t="str">
            <v>ฝ่าย Services Management</v>
          </cell>
          <cell r="N244" t="str">
            <v>006-ธนาคารกรุงไทย</v>
          </cell>
          <cell r="O244" t="str">
            <v>ธนาคารกรุงไทย(INET)</v>
          </cell>
          <cell r="P244">
            <v>150215193</v>
          </cell>
          <cell r="Q244">
            <v>0</v>
          </cell>
          <cell r="R244">
            <v>42632</v>
          </cell>
          <cell r="S244">
            <v>42721</v>
          </cell>
          <cell r="T244">
            <v>33955</v>
          </cell>
          <cell r="U244" t="str">
            <v>ปริญญาตรี</v>
          </cell>
          <cell r="V244" t="str">
            <v>Unofficial Transcript</v>
          </cell>
        </row>
        <row r="245">
          <cell r="A245">
            <v>55007</v>
          </cell>
          <cell r="B245" t="str">
            <v>นายจิรวัฒน์ โทสังคหะทิสากุล</v>
          </cell>
          <cell r="C245" t="str">
            <v>Mr. jirawat Thosungkahatisagul</v>
          </cell>
          <cell r="D245" t="str">
            <v>อินเทอร์เน็ตประเทศไทย จำกัด(มหาชน)</v>
          </cell>
          <cell r="E245" t="str">
            <v>3.3.PJ001-003-2</v>
          </cell>
          <cell r="F245" t="str">
            <v>ส่วนงาน Infrastructure</v>
          </cell>
          <cell r="G245" t="str">
            <v>Network Engineer</v>
          </cell>
          <cell r="H245" t="str">
            <v>เทคนิค 2</v>
          </cell>
          <cell r="I245" t="str">
            <v>พนักงาน</v>
          </cell>
          <cell r="J245" t="str">
            <v>ไม่กำหนด</v>
          </cell>
          <cell r="K245" t="str">
            <v>รายเดือน</v>
          </cell>
          <cell r="L245" t="str">
            <v>E-07003</v>
          </cell>
          <cell r="M245" t="str">
            <v>ฝ่าย Services Management</v>
          </cell>
          <cell r="N245" t="str">
            <v>006-ธนาคารกรุงไทย</v>
          </cell>
          <cell r="O245" t="str">
            <v>ธนาคารกรุงไทย(INET)</v>
          </cell>
          <cell r="P245">
            <v>860430421</v>
          </cell>
          <cell r="Q245">
            <v>0</v>
          </cell>
          <cell r="R245">
            <v>40940</v>
          </cell>
          <cell r="S245">
            <v>41029</v>
          </cell>
          <cell r="T245">
            <v>32603</v>
          </cell>
          <cell r="U245" t="str">
            <v>ปริญญาตรี</v>
          </cell>
          <cell r="V245" t="str">
            <v>Unofficial Transcript</v>
          </cell>
        </row>
        <row r="246">
          <cell r="A246">
            <v>55025</v>
          </cell>
          <cell r="B246" t="str">
            <v>นายจาตุรนต์ ถิ่นประชา</v>
          </cell>
          <cell r="C246" t="str">
            <v>Mr. Jaturon Tinpracha</v>
          </cell>
          <cell r="D246" t="str">
            <v>อินเทอร์เน็ตประเทศไทย จำกัด(มหาชน)</v>
          </cell>
          <cell r="E246" t="str">
            <v>3.3.PJ001-003-2</v>
          </cell>
          <cell r="F246" t="str">
            <v>ส่วนงาน Infrastructure</v>
          </cell>
          <cell r="G246" t="str">
            <v>Network Engineer</v>
          </cell>
          <cell r="H246" t="str">
            <v>เทคนิค 2</v>
          </cell>
          <cell r="I246" t="str">
            <v>พนักงาน</v>
          </cell>
          <cell r="J246" t="str">
            <v>ไม่กำหนด</v>
          </cell>
          <cell r="K246" t="str">
            <v>รายเดือน</v>
          </cell>
          <cell r="L246" t="str">
            <v>E-07003</v>
          </cell>
          <cell r="M246" t="str">
            <v>ฝ่าย Services Management</v>
          </cell>
          <cell r="N246" t="str">
            <v>006-ธนาคารกรุงไทย</v>
          </cell>
          <cell r="O246" t="str">
            <v>ธนาคารกรุงไทย(INET)</v>
          </cell>
          <cell r="P246">
            <v>4830179171</v>
          </cell>
          <cell r="Q246">
            <v>0</v>
          </cell>
          <cell r="R246">
            <v>41000</v>
          </cell>
          <cell r="S246">
            <v>41090</v>
          </cell>
          <cell r="T246">
            <v>32061</v>
          </cell>
          <cell r="U246" t="str">
            <v>ปริญญาตรี</v>
          </cell>
          <cell r="V246" t="str">
            <v>วิศวกรรมศาสตร์บัณฑิต</v>
          </cell>
        </row>
        <row r="247">
          <cell r="A247">
            <v>56130</v>
          </cell>
          <cell r="B247" t="str">
            <v>นายพลากร ฟุ่มเฟือย</v>
          </cell>
          <cell r="C247" t="str">
            <v>Mr. Palakorn Fumfuai</v>
          </cell>
          <cell r="D247" t="str">
            <v>อินเทอร์เน็ตประเทศไทย จำกัด(มหาชน)</v>
          </cell>
          <cell r="E247" t="str">
            <v>3.3.PJ001-003-2</v>
          </cell>
          <cell r="F247" t="str">
            <v>ส่วนงาน Infrastructure</v>
          </cell>
          <cell r="G247" t="str">
            <v>รักษาการผู้ช่วยผู้อำนวยการ</v>
          </cell>
          <cell r="H247" t="str">
            <v>บริหาร 3</v>
          </cell>
          <cell r="I247" t="str">
            <v>ผู้จัดการ</v>
          </cell>
          <cell r="J247" t="str">
            <v>ไม่กำหนด</v>
          </cell>
          <cell r="K247" t="str">
            <v>รายเดือน</v>
          </cell>
          <cell r="L247" t="str">
            <v>E-07003</v>
          </cell>
          <cell r="M247" t="str">
            <v>ฝ่าย Services Management</v>
          </cell>
          <cell r="N247" t="str">
            <v>006-ธนาคารกรุงไทย</v>
          </cell>
          <cell r="O247" t="str">
            <v>ธนาคารกรุงไทย(INET)</v>
          </cell>
          <cell r="P247">
            <v>9818589807</v>
          </cell>
          <cell r="Q247">
            <v>0</v>
          </cell>
          <cell r="R247">
            <v>41548</v>
          </cell>
          <cell r="S247">
            <v>41637</v>
          </cell>
          <cell r="T247">
            <v>30461</v>
          </cell>
          <cell r="U247" t="str">
            <v>ปริญญาตรี</v>
          </cell>
          <cell r="V247" t="str">
            <v>Unofficial Transcript</v>
          </cell>
        </row>
        <row r="248">
          <cell r="A248">
            <v>57047</v>
          </cell>
          <cell r="B248" t="str">
            <v>นายเรืองยศ สัมฤทธิ์จินตนา</v>
          </cell>
          <cell r="C248" t="str">
            <v>Mr. Ruangyod Sumritjintana</v>
          </cell>
          <cell r="D248" t="str">
            <v>อินเทอร์เน็ตประเทศไทย จำกัด(มหาชน)</v>
          </cell>
          <cell r="E248" t="str">
            <v>3.3.PJ001-003-2</v>
          </cell>
          <cell r="F248" t="str">
            <v>ส่วนงาน Infrastructure</v>
          </cell>
          <cell r="G248" t="str">
            <v>รองผู้จัดการ</v>
          </cell>
          <cell r="H248" t="str">
            <v>บริหาร 1</v>
          </cell>
          <cell r="I248" t="str">
            <v>รองผู้จัดการ</v>
          </cell>
          <cell r="J248" t="str">
            <v>ไม่กำหนด</v>
          </cell>
          <cell r="K248" t="str">
            <v>รายเดือน</v>
          </cell>
          <cell r="L248" t="str">
            <v>E-07003</v>
          </cell>
          <cell r="M248" t="str">
            <v>ฝ่าย Services Management</v>
          </cell>
          <cell r="N248" t="str">
            <v>006-ธนาคารกรุงไทย</v>
          </cell>
          <cell r="O248" t="str">
            <v>ธนาคารกรุงไทย(INET)</v>
          </cell>
          <cell r="P248">
            <v>7620396098</v>
          </cell>
          <cell r="Q248">
            <v>0</v>
          </cell>
          <cell r="R248">
            <v>41792</v>
          </cell>
          <cell r="S248">
            <v>41881</v>
          </cell>
          <cell r="T248">
            <v>31364</v>
          </cell>
          <cell r="U248" t="str">
            <v>ปริญญาตรี</v>
          </cell>
          <cell r="V248" t="str">
            <v>วิศวกรรมศาสตร์บัณฑิต</v>
          </cell>
        </row>
        <row r="249">
          <cell r="A249">
            <v>57069</v>
          </cell>
          <cell r="B249" t="str">
            <v>นายกล้า ทุมสวัสดิ์</v>
          </cell>
          <cell r="C249" t="str">
            <v>Mr. kra Tumsawat</v>
          </cell>
          <cell r="D249" t="str">
            <v>อินเทอร์เน็ตประเทศไทย จำกัด(มหาชน)</v>
          </cell>
          <cell r="E249" t="str">
            <v>3.3.PJ001-003-2</v>
          </cell>
          <cell r="F249" t="str">
            <v>ส่วนงาน Infrastructure</v>
          </cell>
          <cell r="G249" t="str">
            <v>Network Engineer</v>
          </cell>
          <cell r="H249" t="str">
            <v>เทคนิค 2</v>
          </cell>
          <cell r="I249" t="str">
            <v>พนักงาน</v>
          </cell>
          <cell r="J249" t="str">
            <v>ไม่กำหนด</v>
          </cell>
          <cell r="K249" t="str">
            <v>รายเดือน</v>
          </cell>
          <cell r="L249" t="str">
            <v>E-07003</v>
          </cell>
          <cell r="M249" t="str">
            <v>ฝ่าย Services Management</v>
          </cell>
          <cell r="N249" t="str">
            <v>006-ธนาคารกรุงไทย</v>
          </cell>
          <cell r="O249" t="str">
            <v>ธนาคารกรุงไทย(INET)</v>
          </cell>
          <cell r="P249">
            <v>4770187521</v>
          </cell>
          <cell r="Q249">
            <v>0</v>
          </cell>
          <cell r="R249">
            <v>41827</v>
          </cell>
          <cell r="S249">
            <v>41917</v>
          </cell>
          <cell r="T249">
            <v>32374</v>
          </cell>
          <cell r="U249" t="str">
            <v>ปริญญาตรี</v>
          </cell>
          <cell r="V249" t="str">
            <v>วิศวกรรมศาสตร์บัณฑิต</v>
          </cell>
        </row>
        <row r="250">
          <cell r="A250">
            <v>58074</v>
          </cell>
          <cell r="B250" t="str">
            <v>ว่าที่ ร.ต.สตัมภ์ จันทร์บาง</v>
          </cell>
          <cell r="C250" t="str">
            <v>Acting Sub Lt.Satam Chanbang</v>
          </cell>
          <cell r="D250" t="str">
            <v>อินเทอร์เน็ตประเทศไทย จำกัด(มหาชน)</v>
          </cell>
          <cell r="E250" t="str">
            <v>3.3.PJ001-003-2</v>
          </cell>
          <cell r="F250" t="str">
            <v>ส่วนงาน Infrastructure</v>
          </cell>
          <cell r="G250" t="str">
            <v>Network Engineer</v>
          </cell>
          <cell r="H250" t="str">
            <v>เทคนิค 2</v>
          </cell>
          <cell r="I250" t="str">
            <v>พนักงาน</v>
          </cell>
          <cell r="J250" t="str">
            <v>ไม่กำหนด</v>
          </cell>
          <cell r="K250" t="str">
            <v>รายเดือน</v>
          </cell>
          <cell r="L250" t="str">
            <v>E-07003</v>
          </cell>
          <cell r="M250" t="str">
            <v>ฝ่าย Services Management</v>
          </cell>
          <cell r="N250" t="str">
            <v>006-ธนาคารกรุงไทย</v>
          </cell>
          <cell r="O250" t="str">
            <v>ธนาคารกรุงไทย(INET)</v>
          </cell>
          <cell r="P250">
            <v>6930098779</v>
          </cell>
          <cell r="Q250">
            <v>0</v>
          </cell>
          <cell r="R250">
            <v>42186</v>
          </cell>
          <cell r="S250">
            <v>42276</v>
          </cell>
          <cell r="T250">
            <v>34192</v>
          </cell>
          <cell r="U250" t="str">
            <v>ปริญญาตรี</v>
          </cell>
          <cell r="V250" t="str">
            <v>Unofficial Transcript</v>
          </cell>
        </row>
        <row r="251">
          <cell r="A251">
            <v>58093</v>
          </cell>
          <cell r="B251" t="str">
            <v>นายกมลภพ ภู่กลั่น</v>
          </cell>
          <cell r="C251" t="str">
            <v>Mr. Kamolphop Puklan</v>
          </cell>
          <cell r="D251" t="str">
            <v>อินเทอร์เน็ตประเทศไทย จำกัด(มหาชน)</v>
          </cell>
          <cell r="E251" t="str">
            <v>3.3.PJ001-003-2</v>
          </cell>
          <cell r="F251" t="str">
            <v>ส่วนงาน Infrastructure</v>
          </cell>
          <cell r="G251" t="str">
            <v>Network Engineer</v>
          </cell>
          <cell r="H251" t="str">
            <v>เทคนิค 2</v>
          </cell>
          <cell r="I251" t="str">
            <v>พนักงาน</v>
          </cell>
          <cell r="J251" t="str">
            <v>ไม่กำหนด</v>
          </cell>
          <cell r="K251" t="str">
            <v>รายเดือน</v>
          </cell>
          <cell r="L251" t="str">
            <v>E-07003</v>
          </cell>
          <cell r="M251" t="str">
            <v>ฝ่าย Services Management</v>
          </cell>
          <cell r="N251" t="str">
            <v>006-ธนาคารกรุงไทย</v>
          </cell>
          <cell r="O251" t="str">
            <v>ธนาคารกรุงไทย(INET)</v>
          </cell>
          <cell r="P251">
            <v>5970219363</v>
          </cell>
          <cell r="Q251">
            <v>0</v>
          </cell>
          <cell r="R251">
            <v>42186</v>
          </cell>
          <cell r="S251">
            <v>42276</v>
          </cell>
          <cell r="T251">
            <v>33798</v>
          </cell>
          <cell r="U251" t="str">
            <v>ปริญญาตรี</v>
          </cell>
          <cell r="V251" t="str">
            <v>Unofficial Transcript</v>
          </cell>
        </row>
        <row r="252">
          <cell r="A252">
            <v>59290</v>
          </cell>
          <cell r="B252" t="str">
            <v>นายธนภูมิ ไชยยนต์</v>
          </cell>
          <cell r="C252" t="str">
            <v>Mr. Thanapoom Chaiyont</v>
          </cell>
          <cell r="D252" t="str">
            <v>อินเทอร์เน็ตประเทศไทย จำกัด(มหาชน)</v>
          </cell>
          <cell r="E252" t="str">
            <v>3.3.PJ001-003-2</v>
          </cell>
          <cell r="F252" t="str">
            <v>ส่วนงาน Infrastructure</v>
          </cell>
          <cell r="G252" t="str">
            <v>Network Engineer</v>
          </cell>
          <cell r="H252" t="str">
            <v>เทคนิค 2</v>
          </cell>
          <cell r="I252" t="str">
            <v>พนักงาน</v>
          </cell>
          <cell r="K252" t="str">
            <v>รายเดือน</v>
          </cell>
          <cell r="L252" t="str">
            <v>E-07003</v>
          </cell>
          <cell r="M252" t="str">
            <v>ฝ่าย Services Management</v>
          </cell>
          <cell r="N252" t="str">
            <v>006-ธนาคารกรุงไทย</v>
          </cell>
          <cell r="O252" t="str">
            <v>ธนาคารกรุงไทย(INET)</v>
          </cell>
          <cell r="P252">
            <v>6930263486</v>
          </cell>
          <cell r="Q252">
            <v>0</v>
          </cell>
          <cell r="R252">
            <v>42720</v>
          </cell>
          <cell r="S252">
            <v>42809</v>
          </cell>
          <cell r="T252">
            <v>34276</v>
          </cell>
          <cell r="U252" t="str">
            <v>ปริญญาตรี</v>
          </cell>
          <cell r="V252" t="str">
            <v>วิศวกรรมศาสตร์บัณฑิต</v>
          </cell>
        </row>
        <row r="253">
          <cell r="A253">
            <v>56125</v>
          </cell>
          <cell r="B253" t="str">
            <v>นายรังสิมันตุ์ มากละเอียด</v>
          </cell>
          <cell r="C253" t="str">
            <v>Mr. Rungsiman Marklaead</v>
          </cell>
          <cell r="D253" t="str">
            <v>อินเทอร์เน็ตประเทศไทย จำกัด(มหาชน)</v>
          </cell>
          <cell r="E253" t="str">
            <v>3.3.PJ001-003-3</v>
          </cell>
          <cell r="F253" t="str">
            <v>ส่วนงาน Operating System and Backup</v>
          </cell>
          <cell r="G253" t="str">
            <v>ผู้จัดการ</v>
          </cell>
          <cell r="H253" t="str">
            <v>บริหาร 2</v>
          </cell>
          <cell r="I253" t="str">
            <v>ผู้จัดการ</v>
          </cell>
          <cell r="J253" t="str">
            <v>ไม่กำหนด</v>
          </cell>
          <cell r="K253" t="str">
            <v>รายเดือน</v>
          </cell>
          <cell r="L253" t="str">
            <v>E-07003</v>
          </cell>
          <cell r="M253" t="str">
            <v>ฝ่าย Services Management</v>
          </cell>
          <cell r="N253" t="str">
            <v>006-ธนาคารกรุงไทย</v>
          </cell>
          <cell r="O253" t="str">
            <v>ธนาคารกรุงไทย(INET)</v>
          </cell>
          <cell r="P253">
            <v>7620362444</v>
          </cell>
          <cell r="Q253">
            <v>0</v>
          </cell>
          <cell r="R253">
            <v>41548</v>
          </cell>
          <cell r="S253">
            <v>41637</v>
          </cell>
          <cell r="T253">
            <v>27725</v>
          </cell>
          <cell r="U253" t="str">
            <v>ปริญญาตรี</v>
          </cell>
          <cell r="V253" t="str">
            <v>วิศวกรรมศาสตร์บัณฑิต</v>
          </cell>
        </row>
        <row r="254">
          <cell r="A254">
            <v>58070</v>
          </cell>
          <cell r="B254" t="str">
            <v>น.ส.เจนจิรา มาสูงเนิน</v>
          </cell>
          <cell r="C254" t="str">
            <v>Ms. Janjira Masungnern</v>
          </cell>
          <cell r="D254" t="str">
            <v>อินเทอร์เน็ตประเทศไทย จำกัด(มหาชน)</v>
          </cell>
          <cell r="E254" t="str">
            <v>3.3.PJ001-003-3</v>
          </cell>
          <cell r="F254" t="str">
            <v>ส่วนงาน Operating System and Backup</v>
          </cell>
          <cell r="G254" t="str">
            <v>System Engineer</v>
          </cell>
          <cell r="H254" t="str">
            <v>เทคนิค 2</v>
          </cell>
          <cell r="I254" t="str">
            <v>พนักงาน</v>
          </cell>
          <cell r="J254" t="str">
            <v>ไม่กำหนด</v>
          </cell>
          <cell r="K254" t="str">
            <v>รายเดือน</v>
          </cell>
          <cell r="L254" t="str">
            <v>E-07003</v>
          </cell>
          <cell r="M254" t="str">
            <v>ฝ่าย Services Management</v>
          </cell>
          <cell r="N254" t="str">
            <v>006-ธนาคารกรุงไทย</v>
          </cell>
          <cell r="O254" t="str">
            <v>ธนาคารกรุงไทย(INET)</v>
          </cell>
          <cell r="P254">
            <v>4650226163</v>
          </cell>
          <cell r="Q254">
            <v>0</v>
          </cell>
          <cell r="R254">
            <v>42186</v>
          </cell>
          <cell r="S254">
            <v>42276</v>
          </cell>
          <cell r="T254">
            <v>33851</v>
          </cell>
          <cell r="U254" t="str">
            <v>ปริญญาตรี</v>
          </cell>
          <cell r="V254" t="str">
            <v>Unofficial Transcript</v>
          </cell>
        </row>
        <row r="255">
          <cell r="A255">
            <v>58084</v>
          </cell>
          <cell r="B255" t="str">
            <v>นายศิริชัย อู่ทรัพย์อนันต์</v>
          </cell>
          <cell r="C255" t="str">
            <v>Mr. Sirichai Usubanun</v>
          </cell>
          <cell r="D255" t="str">
            <v>อินเทอร์เน็ตประเทศไทย จำกัด(มหาชน)</v>
          </cell>
          <cell r="E255" t="str">
            <v>3.3.PJ001-003-3</v>
          </cell>
          <cell r="F255" t="str">
            <v>ส่วนงาน Operating System and Backup</v>
          </cell>
          <cell r="G255" t="str">
            <v>System Engineer</v>
          </cell>
          <cell r="H255" t="str">
            <v>เทคนิค 2</v>
          </cell>
          <cell r="I255" t="str">
            <v>พนักงาน</v>
          </cell>
          <cell r="J255" t="str">
            <v>ไม่กำหนด</v>
          </cell>
          <cell r="K255" t="str">
            <v>รายเดือน</v>
          </cell>
          <cell r="L255" t="str">
            <v>E-07003</v>
          </cell>
          <cell r="M255" t="str">
            <v>ฝ่าย Services Management</v>
          </cell>
          <cell r="N255" t="str">
            <v>006-ธนาคารกรุงไทย</v>
          </cell>
          <cell r="O255" t="str">
            <v>ธนาคารกรุงไทย(INET)</v>
          </cell>
          <cell r="P255">
            <v>8000293986</v>
          </cell>
          <cell r="Q255">
            <v>0</v>
          </cell>
          <cell r="R255">
            <v>42186</v>
          </cell>
          <cell r="S255">
            <v>42276</v>
          </cell>
          <cell r="T255">
            <v>33995</v>
          </cell>
          <cell r="U255" t="str">
            <v>ปริญญาตรี</v>
          </cell>
          <cell r="V255" t="str">
            <v>Unofficial Transcript</v>
          </cell>
        </row>
        <row r="256">
          <cell r="A256">
            <v>58094</v>
          </cell>
          <cell r="B256" t="str">
            <v>นายณัฐพงศ์ เคยพุดซา</v>
          </cell>
          <cell r="C256" t="str">
            <v>Mr. Nattapong Koeypudsa</v>
          </cell>
          <cell r="D256" t="str">
            <v>อินเทอร์เน็ตประเทศไทย จำกัด(มหาชน)</v>
          </cell>
          <cell r="E256" t="str">
            <v>3.3.PJ001-003-3</v>
          </cell>
          <cell r="F256" t="str">
            <v>ส่วนงาน Operating System and Backup</v>
          </cell>
          <cell r="G256" t="str">
            <v>System Engineer</v>
          </cell>
          <cell r="H256" t="str">
            <v>เทคนิค 2</v>
          </cell>
          <cell r="I256" t="str">
            <v>พนักงาน</v>
          </cell>
          <cell r="J256" t="str">
            <v>ไม่กำหนด</v>
          </cell>
          <cell r="K256" t="str">
            <v>รายเดือน</v>
          </cell>
          <cell r="L256" t="str">
            <v>E-07003</v>
          </cell>
          <cell r="M256" t="str">
            <v>ฝ่าย Services Management</v>
          </cell>
          <cell r="N256" t="str">
            <v>006-ธนาคารกรุงไทย</v>
          </cell>
          <cell r="O256" t="str">
            <v>ธนาคารกรุงไทย(INET)</v>
          </cell>
          <cell r="P256">
            <v>9834863373</v>
          </cell>
          <cell r="Q256">
            <v>0</v>
          </cell>
          <cell r="R256">
            <v>42186</v>
          </cell>
          <cell r="S256">
            <v>42276</v>
          </cell>
          <cell r="T256">
            <v>33936</v>
          </cell>
          <cell r="U256" t="str">
            <v>ปริญญาตรี</v>
          </cell>
          <cell r="V256" t="str">
            <v>Unofficial Transcript</v>
          </cell>
        </row>
        <row r="257">
          <cell r="A257">
            <v>58098</v>
          </cell>
          <cell r="B257" t="str">
            <v>นายเลิศชัย ขันติญานุวัฒน์</v>
          </cell>
          <cell r="C257" t="str">
            <v>Mr. Lerdchai Khantiyanuwat</v>
          </cell>
          <cell r="D257" t="str">
            <v>อินเทอร์เน็ตประเทศไทย จำกัด(มหาชน)</v>
          </cell>
          <cell r="E257" t="str">
            <v>3.3.PJ001-003-3</v>
          </cell>
          <cell r="F257" t="str">
            <v>ส่วนงาน Operating System and Backup</v>
          </cell>
          <cell r="G257" t="str">
            <v>System Engineer</v>
          </cell>
          <cell r="H257" t="str">
            <v>เทคนิค 2</v>
          </cell>
          <cell r="I257" t="str">
            <v>พนักงาน</v>
          </cell>
          <cell r="J257" t="str">
            <v>ไม่กำหนด</v>
          </cell>
          <cell r="K257" t="str">
            <v>รายเดือน</v>
          </cell>
          <cell r="L257" t="str">
            <v>E-07003</v>
          </cell>
          <cell r="M257" t="str">
            <v>ฝ่าย Services Management</v>
          </cell>
          <cell r="N257" t="str">
            <v>006-ธนาคารกรุงไทย</v>
          </cell>
          <cell r="O257" t="str">
            <v>ธนาคารกรุงไทย(INET)</v>
          </cell>
          <cell r="P257">
            <v>6930093874</v>
          </cell>
          <cell r="Q257">
            <v>0</v>
          </cell>
          <cell r="R257">
            <v>42194</v>
          </cell>
          <cell r="S257">
            <v>42284</v>
          </cell>
          <cell r="T257">
            <v>33883</v>
          </cell>
          <cell r="U257" t="str">
            <v>ปริญญาตรี</v>
          </cell>
          <cell r="V257" t="str">
            <v>Unofficial Transcript</v>
          </cell>
        </row>
        <row r="258">
          <cell r="A258">
            <v>58124</v>
          </cell>
          <cell r="B258" t="str">
            <v>นายศรเพชร ทองนำ</v>
          </cell>
          <cell r="C258" t="str">
            <v>Mr. Sornpetch Thongnom</v>
          </cell>
          <cell r="D258" t="str">
            <v>อินเทอร์เน็ตประเทศไทย จำกัด(มหาชน)</v>
          </cell>
          <cell r="E258" t="str">
            <v>3.3.PJ001-003-3</v>
          </cell>
          <cell r="F258" t="str">
            <v>ส่วนงาน Operating System and Backup</v>
          </cell>
          <cell r="G258" t="str">
            <v>รองผู้จัดการ</v>
          </cell>
          <cell r="H258" t="str">
            <v>บริหาร 1</v>
          </cell>
          <cell r="I258" t="str">
            <v>รองผู้จัดการ</v>
          </cell>
          <cell r="J258" t="str">
            <v>ไม่กำหนด</v>
          </cell>
          <cell r="K258" t="str">
            <v>รายเดือน</v>
          </cell>
          <cell r="L258" t="str">
            <v>E-07003</v>
          </cell>
          <cell r="M258" t="str">
            <v>ฝ่าย Services Management</v>
          </cell>
          <cell r="N258" t="str">
            <v>006-ธนาคารกรุงไทย</v>
          </cell>
          <cell r="O258" t="str">
            <v>ธนาคารกรุงไทย(INET)</v>
          </cell>
          <cell r="P258">
            <v>9836118128</v>
          </cell>
          <cell r="Q258">
            <v>0</v>
          </cell>
          <cell r="R258">
            <v>42248</v>
          </cell>
          <cell r="S258">
            <v>42338</v>
          </cell>
          <cell r="T258">
            <v>29709</v>
          </cell>
          <cell r="U258" t="str">
            <v>ปริญญาตรี</v>
          </cell>
          <cell r="V258" t="str">
            <v>วิศวกรรมศาสตร์บัณฑิต</v>
          </cell>
        </row>
        <row r="259">
          <cell r="A259">
            <v>58147</v>
          </cell>
          <cell r="B259" t="str">
            <v>นายจิรศักดิ์ มูลรังษี</v>
          </cell>
          <cell r="C259" t="str">
            <v>Mr. Jirasak Moolrungsri</v>
          </cell>
          <cell r="D259" t="str">
            <v>อินเทอร์เน็ตประเทศไทย จำกัด(มหาชน)</v>
          </cell>
          <cell r="E259" t="str">
            <v>3.3.PJ001-003-3</v>
          </cell>
          <cell r="F259" t="str">
            <v>ส่วนงาน Operating System and Backup</v>
          </cell>
          <cell r="G259" t="str">
            <v>System Engineer</v>
          </cell>
          <cell r="H259" t="str">
            <v>เทคนิค 2</v>
          </cell>
          <cell r="I259" t="str">
            <v>พนักงาน</v>
          </cell>
          <cell r="J259" t="str">
            <v>ไม่กำหนด</v>
          </cell>
          <cell r="K259" t="str">
            <v>รายเดือน</v>
          </cell>
          <cell r="L259" t="str">
            <v>E-07003</v>
          </cell>
          <cell r="M259" t="str">
            <v>ฝ่าย Services Management</v>
          </cell>
          <cell r="N259" t="str">
            <v>006-ธนาคารกรุงไทย</v>
          </cell>
          <cell r="O259" t="str">
            <v>ธนาคารกรุงไทย(INET)</v>
          </cell>
          <cell r="P259">
            <v>9839300628</v>
          </cell>
          <cell r="Q259">
            <v>0</v>
          </cell>
          <cell r="R259">
            <v>42310</v>
          </cell>
          <cell r="S259">
            <v>42399</v>
          </cell>
          <cell r="T259">
            <v>31937</v>
          </cell>
          <cell r="U259" t="str">
            <v>ปริญญาตรี</v>
          </cell>
          <cell r="V259" t="str">
            <v>วิทยาศาสตร์บัณฑิต</v>
          </cell>
        </row>
        <row r="260">
          <cell r="A260">
            <v>59075</v>
          </cell>
          <cell r="B260" t="str">
            <v>นายปิยะพงศ์ จันทร์ปาน</v>
          </cell>
          <cell r="C260" t="str">
            <v>Mr. Piyaphong Chunpan</v>
          </cell>
          <cell r="D260" t="str">
            <v>อินเทอร์เน็ตประเทศไทย จำกัด(มหาชน)</v>
          </cell>
          <cell r="E260" t="str">
            <v>3.3.PJ001-003-3</v>
          </cell>
          <cell r="F260" t="str">
            <v>ส่วนงาน Operating System and Backup</v>
          </cell>
          <cell r="G260" t="str">
            <v>System Engineer</v>
          </cell>
          <cell r="H260" t="str">
            <v>เทคนิค 2</v>
          </cell>
          <cell r="I260" t="str">
            <v>พนักงาน</v>
          </cell>
          <cell r="J260" t="str">
            <v>ไม่กำหนด</v>
          </cell>
          <cell r="K260" t="str">
            <v>รายเดือน</v>
          </cell>
          <cell r="L260" t="str">
            <v>E-07003</v>
          </cell>
          <cell r="M260" t="str">
            <v>ฝ่าย Services Management</v>
          </cell>
          <cell r="N260" t="str">
            <v>006-ธนาคารกรุงไทย</v>
          </cell>
          <cell r="O260" t="str">
            <v>ธนาคารกรุงไทย(INET)</v>
          </cell>
          <cell r="P260">
            <v>4830086335</v>
          </cell>
          <cell r="Q260">
            <v>0</v>
          </cell>
          <cell r="R260">
            <v>42478</v>
          </cell>
          <cell r="S260">
            <v>42567</v>
          </cell>
          <cell r="T260">
            <v>31849</v>
          </cell>
          <cell r="U260" t="str">
            <v>ปริญญาตรี</v>
          </cell>
          <cell r="V260" t="str">
            <v>Unofficial Transcript</v>
          </cell>
        </row>
        <row r="261">
          <cell r="A261">
            <v>59155</v>
          </cell>
          <cell r="B261" t="str">
            <v>นายวรากร วีระธรรมโม</v>
          </cell>
          <cell r="C261" t="str">
            <v>Mr. Warakorn Weerathammo</v>
          </cell>
          <cell r="D261" t="str">
            <v>อินเทอร์เน็ตประเทศไทย จำกัด(มหาชน)</v>
          </cell>
          <cell r="E261" t="str">
            <v>3.3.PJ001-003-3</v>
          </cell>
          <cell r="F261" t="str">
            <v>ส่วนงาน Operating System and Backup</v>
          </cell>
          <cell r="G261" t="str">
            <v>System Engineer</v>
          </cell>
          <cell r="H261" t="str">
            <v>เทคนิค 2</v>
          </cell>
          <cell r="I261" t="str">
            <v>พนักงาน</v>
          </cell>
          <cell r="J261" t="str">
            <v>ไม่กำหนด</v>
          </cell>
          <cell r="K261" t="str">
            <v>รายเดือน</v>
          </cell>
          <cell r="L261" t="str">
            <v>E-07003</v>
          </cell>
          <cell r="M261" t="str">
            <v>ฝ่าย Services Management</v>
          </cell>
          <cell r="N261" t="str">
            <v>006-ธนาคารกรุงไทย</v>
          </cell>
          <cell r="O261" t="str">
            <v>ธนาคารกรุงไทย(INET)</v>
          </cell>
          <cell r="P261">
            <v>6930111996</v>
          </cell>
          <cell r="Q261">
            <v>0</v>
          </cell>
          <cell r="R261">
            <v>42552</v>
          </cell>
          <cell r="S261">
            <v>42641</v>
          </cell>
          <cell r="T261">
            <v>34154</v>
          </cell>
          <cell r="U261" t="str">
            <v>ปริญญาตรี</v>
          </cell>
          <cell r="V261" t="str">
            <v>วิทยาศาสตร์บัณฑิต</v>
          </cell>
        </row>
        <row r="262">
          <cell r="A262">
            <v>59239</v>
          </cell>
          <cell r="B262" t="str">
            <v>น.ส.พัณนิดา จันทร</v>
          </cell>
          <cell r="C262" t="str">
            <v>Ms. Phannida Jantorn</v>
          </cell>
          <cell r="D262" t="str">
            <v>อินเทอร์เน็ตประเทศไทย จำกัด(มหาชน)</v>
          </cell>
          <cell r="E262" t="str">
            <v>3.3.PJ001-003-4</v>
          </cell>
          <cell r="F262" t="str">
            <v>ส่วนงาน Financial &amp; Cost Analysis</v>
          </cell>
          <cell r="G262" t="str">
            <v>เจ้าหน้าที่ประสานงาน</v>
          </cell>
          <cell r="H262" t="str">
            <v>เจ้าหน้าที่ 1</v>
          </cell>
          <cell r="I262" t="str">
            <v>พนักงาน</v>
          </cell>
          <cell r="K262" t="str">
            <v>รายเดือน</v>
          </cell>
          <cell r="L262" t="str">
            <v>E-07003</v>
          </cell>
          <cell r="M262" t="str">
            <v>ฝ่าย Services Management</v>
          </cell>
          <cell r="N262" t="str">
            <v>006-ธนาคารกรุงไทย</v>
          </cell>
          <cell r="O262" t="str">
            <v>ธนาคารกรุงไทย(INET)</v>
          </cell>
          <cell r="P262">
            <v>9849308230</v>
          </cell>
          <cell r="Q262">
            <v>0</v>
          </cell>
          <cell r="R262">
            <v>42614</v>
          </cell>
          <cell r="S262">
            <v>42703</v>
          </cell>
          <cell r="T262">
            <v>34327</v>
          </cell>
          <cell r="U262" t="str">
            <v>ปริญญาตรี</v>
          </cell>
          <cell r="V262" t="str">
            <v>ศิลปศาสคร์บัณฑิต</v>
          </cell>
        </row>
        <row r="263">
          <cell r="A263">
            <v>59083</v>
          </cell>
          <cell r="B263" t="str">
            <v>น.ส.กัญญารัตน์ แซ่เตียว</v>
          </cell>
          <cell r="C263" t="str">
            <v>Ms. Kanyarat Sae-teal</v>
          </cell>
          <cell r="D263" t="str">
            <v>อินเทอร์เน็ตประเทศไทย จำกัด(มหาชน)</v>
          </cell>
          <cell r="E263" t="str">
            <v>3.3.PJ001-003-5</v>
          </cell>
          <cell r="F263" t="str">
            <v>ส่วนงาน Database Analysis</v>
          </cell>
          <cell r="G263" t="str">
            <v>ผู้จัดการ</v>
          </cell>
          <cell r="H263" t="str">
            <v>บริหาร 2</v>
          </cell>
          <cell r="I263" t="str">
            <v>ผู้จัดการ</v>
          </cell>
          <cell r="K263" t="str">
            <v>รายเดือน</v>
          </cell>
          <cell r="L263" t="str">
            <v>E-07003</v>
          </cell>
          <cell r="M263" t="str">
            <v>ฝ่าย Services Management</v>
          </cell>
          <cell r="N263" t="str">
            <v>006-ธนาคารกรุงไทย</v>
          </cell>
          <cell r="O263" t="str">
            <v>ธนาคารกรุงไทย(INET)</v>
          </cell>
          <cell r="P263">
            <v>4670864890</v>
          </cell>
          <cell r="Q263">
            <v>0</v>
          </cell>
          <cell r="R263">
            <v>42506</v>
          </cell>
          <cell r="S263">
            <v>42595</v>
          </cell>
          <cell r="T263">
            <v>31656</v>
          </cell>
          <cell r="U263" t="str">
            <v>ปริญญาตรี</v>
          </cell>
          <cell r="V263" t="str">
            <v>วิทยาศาสตร์บัณฑิต</v>
          </cell>
        </row>
        <row r="264">
          <cell r="A264">
            <v>59117</v>
          </cell>
          <cell r="B264" t="str">
            <v>น.ส.ชลธิชา บัวแก้ว</v>
          </cell>
          <cell r="C264" t="str">
            <v>Ms. Chonticha Buakaew</v>
          </cell>
          <cell r="D264" t="str">
            <v>อินเทอร์เน็ตประเทศไทย จำกัด(มหาชน)</v>
          </cell>
          <cell r="E264" t="str">
            <v>3.3.PJ001-003-5</v>
          </cell>
          <cell r="F264" t="str">
            <v>ส่วนงาน Database Analysis</v>
          </cell>
          <cell r="G264" t="str">
            <v>Database Administrator</v>
          </cell>
          <cell r="H264" t="str">
            <v>เทคนิค 1</v>
          </cell>
          <cell r="I264" t="str">
            <v>พนักงาน</v>
          </cell>
          <cell r="J264" t="str">
            <v>ไม่กำหนด</v>
          </cell>
          <cell r="K264" t="str">
            <v>รายเดือน</v>
          </cell>
          <cell r="L264" t="str">
            <v>E-07003</v>
          </cell>
          <cell r="M264" t="str">
            <v>ฝ่าย Services Management</v>
          </cell>
          <cell r="N264" t="str">
            <v>006-ธนาคารกรุงไทย</v>
          </cell>
          <cell r="O264" t="str">
            <v>ธนาคารกรุงไทย(INET)</v>
          </cell>
          <cell r="P264">
            <v>6930157228</v>
          </cell>
          <cell r="Q264">
            <v>0</v>
          </cell>
          <cell r="R264">
            <v>42552</v>
          </cell>
          <cell r="S264">
            <v>42641</v>
          </cell>
          <cell r="T264">
            <v>34388</v>
          </cell>
          <cell r="U264" t="str">
            <v>ปริญญาตรี</v>
          </cell>
          <cell r="V264" t="str">
            <v>วิศวกรรมศาสตร์บัณฑิต</v>
          </cell>
        </row>
        <row r="265">
          <cell r="A265">
            <v>59138</v>
          </cell>
          <cell r="B265" t="str">
            <v>น.ส.พิจิตรา นภาศัพท์</v>
          </cell>
          <cell r="C265" t="str">
            <v>Ms. Pijittra Napasap</v>
          </cell>
          <cell r="D265" t="str">
            <v>อินเทอร์เน็ตประเทศไทย จำกัด(มหาชน)</v>
          </cell>
          <cell r="E265" t="str">
            <v>3.3.PJ001-003-5</v>
          </cell>
          <cell r="F265" t="str">
            <v>ส่วนงาน Database Analysis</v>
          </cell>
          <cell r="G265" t="str">
            <v>Database Administrator</v>
          </cell>
          <cell r="H265" t="str">
            <v>เทคนิค 1</v>
          </cell>
          <cell r="I265" t="str">
            <v>พนักงาน</v>
          </cell>
          <cell r="J265" t="str">
            <v>ไม่กำหนด</v>
          </cell>
          <cell r="K265" t="str">
            <v>รายเดือน</v>
          </cell>
          <cell r="L265" t="str">
            <v>E-07003</v>
          </cell>
          <cell r="M265" t="str">
            <v>ฝ่าย Services Management</v>
          </cell>
          <cell r="N265" t="str">
            <v>006-ธนาคารกรุงไทย</v>
          </cell>
          <cell r="O265" t="str">
            <v>ธนาคารกรุงไทย(INET)</v>
          </cell>
          <cell r="P265">
            <v>5970254533</v>
          </cell>
          <cell r="Q265">
            <v>0</v>
          </cell>
          <cell r="R265">
            <v>42552</v>
          </cell>
          <cell r="S265">
            <v>42641</v>
          </cell>
          <cell r="T265">
            <v>34347</v>
          </cell>
          <cell r="U265" t="str">
            <v>ปริญญาตรี</v>
          </cell>
          <cell r="V265" t="str">
            <v>วิทยาศาสตร์บัณฑิต</v>
          </cell>
        </row>
        <row r="266">
          <cell r="A266">
            <v>59150</v>
          </cell>
          <cell r="B266" t="str">
            <v>นายณัฐภัทร เครือเหลา</v>
          </cell>
          <cell r="C266" t="str">
            <v>Mr. Nathapat Kherlao</v>
          </cell>
          <cell r="D266" t="str">
            <v>อินเทอร์เน็ตประเทศไทย จำกัด(มหาชน)</v>
          </cell>
          <cell r="E266" t="str">
            <v>3.3.PJ001-003-5</v>
          </cell>
          <cell r="F266" t="str">
            <v>ส่วนงาน Database Analysis</v>
          </cell>
          <cell r="G266" t="str">
            <v>Database Administrator</v>
          </cell>
          <cell r="H266" t="str">
            <v>เทคนิค 1</v>
          </cell>
          <cell r="I266" t="str">
            <v>พนักงาน</v>
          </cell>
          <cell r="J266" t="str">
            <v>ไม่กำหนด</v>
          </cell>
          <cell r="K266" t="str">
            <v>รายเดือน</v>
          </cell>
          <cell r="L266" t="str">
            <v>E-07003</v>
          </cell>
          <cell r="M266" t="str">
            <v>ฝ่าย Services Management</v>
          </cell>
          <cell r="N266" t="str">
            <v>006-ธนาคารกรุงไทย</v>
          </cell>
          <cell r="O266" t="str">
            <v>ธนาคารกรุงไทย(INET)</v>
          </cell>
          <cell r="P266">
            <v>4650463270</v>
          </cell>
          <cell r="Q266">
            <v>0</v>
          </cell>
          <cell r="R266">
            <v>42552</v>
          </cell>
          <cell r="S266">
            <v>42641</v>
          </cell>
          <cell r="T266">
            <v>34330</v>
          </cell>
          <cell r="U266" t="str">
            <v>ปริญญาตรี</v>
          </cell>
          <cell r="V266" t="str">
            <v>Unofficial Transcript</v>
          </cell>
        </row>
        <row r="267">
          <cell r="A267">
            <v>59288</v>
          </cell>
          <cell r="B267" t="str">
            <v>น.ส.ศตชฎาภา ปัญจรัตน์</v>
          </cell>
          <cell r="C267" t="str">
            <v>Ms. Satachadarphar Punjarat</v>
          </cell>
          <cell r="D267" t="str">
            <v>อินเทอร์เน็ตประเทศไทย จำกัด(มหาชน)</v>
          </cell>
          <cell r="E267" t="str">
            <v>3.3.PJ001-003-5</v>
          </cell>
          <cell r="F267" t="str">
            <v>ส่วนงาน Database Analysis</v>
          </cell>
          <cell r="G267" t="str">
            <v>Database Administrator</v>
          </cell>
          <cell r="H267" t="str">
            <v>เทคนิค 1</v>
          </cell>
          <cell r="I267" t="str">
            <v>พนักงาน</v>
          </cell>
          <cell r="K267" t="str">
            <v>รายเดือน</v>
          </cell>
          <cell r="L267" t="str">
            <v>E-07003</v>
          </cell>
          <cell r="M267" t="str">
            <v>ฝ่าย Services Management</v>
          </cell>
          <cell r="N267" t="str">
            <v>006-ธนาคารกรุงไทย</v>
          </cell>
          <cell r="O267" t="str">
            <v>ธนาคารกรุงไทย(INET)</v>
          </cell>
          <cell r="P267">
            <v>7620506713</v>
          </cell>
          <cell r="Q267">
            <v>0</v>
          </cell>
          <cell r="R267">
            <v>42720</v>
          </cell>
          <cell r="S267">
            <v>42809</v>
          </cell>
          <cell r="T267">
            <v>33700</v>
          </cell>
          <cell r="U267" t="str">
            <v>ปริญญาตรี</v>
          </cell>
          <cell r="V267" t="str">
            <v>วิทยาศาสตร์บัณฑิต</v>
          </cell>
        </row>
        <row r="268">
          <cell r="A268">
            <v>60030</v>
          </cell>
          <cell r="B268" t="str">
            <v>นายณัฐกิตติ์ ไวยเกษตกรณ์</v>
          </cell>
          <cell r="C268" t="str">
            <v>Mr. Natthakit Waiyakasatkorn</v>
          </cell>
          <cell r="D268" t="str">
            <v>อินเทอร์เน็ตประเทศไทย จำกัด(มหาชน)</v>
          </cell>
          <cell r="E268" t="str">
            <v>3.3.PJ001-003-5</v>
          </cell>
          <cell r="F268" t="str">
            <v>ส่วนงาน Database Analysis</v>
          </cell>
          <cell r="G268" t="str">
            <v>Database Administrator</v>
          </cell>
          <cell r="H268" t="str">
            <v>เทคนิค 1</v>
          </cell>
          <cell r="I268" t="str">
            <v>พนักงาน</v>
          </cell>
          <cell r="K268" t="str">
            <v>รายเดือน</v>
          </cell>
          <cell r="L268" t="str">
            <v>E-07003</v>
          </cell>
          <cell r="M268" t="str">
            <v>ฝ่าย Services Management</v>
          </cell>
          <cell r="N268" t="str">
            <v>006-ธนาคารกรุงไทย</v>
          </cell>
          <cell r="O268" t="str">
            <v>ธนาคารกรุงไทย(INET)</v>
          </cell>
          <cell r="P268">
            <v>1620271427</v>
          </cell>
          <cell r="Q268">
            <v>0</v>
          </cell>
          <cell r="R268">
            <v>42751</v>
          </cell>
          <cell r="S268">
            <v>42840</v>
          </cell>
          <cell r="T268">
            <v>33074</v>
          </cell>
          <cell r="U268" t="str">
            <v>ปริญญาตรี</v>
          </cell>
          <cell r="V268" t="str">
            <v>วิทยาศาสตร์บัณฑิต</v>
          </cell>
        </row>
        <row r="269">
          <cell r="A269">
            <v>56131</v>
          </cell>
          <cell r="B269" t="str">
            <v>น.ส.ฤทัยรัตน์ เรืองรัตน์</v>
          </cell>
          <cell r="C269" t="str">
            <v>Ms. Ruthairat Rungrat</v>
          </cell>
          <cell r="D269" t="str">
            <v>อินเทอร์เน็ตประเทศไทย จำกัด(มหาชน)</v>
          </cell>
          <cell r="E269" t="str">
            <v>3.4.PJ001-006</v>
          </cell>
          <cell r="F269" t="str">
            <v>ฝ่าย Security Operations Center</v>
          </cell>
          <cell r="G269" t="str">
            <v>รักษาการผู้จัดการ</v>
          </cell>
          <cell r="H269" t="str">
            <v>บริหาร 2</v>
          </cell>
          <cell r="I269" t="str">
            <v>ผู้จัดการ</v>
          </cell>
          <cell r="J269" t="str">
            <v>ไม่กำหนด</v>
          </cell>
          <cell r="K269" t="str">
            <v>รายเดือน</v>
          </cell>
          <cell r="L269" t="str">
            <v>E-07005</v>
          </cell>
          <cell r="M269" t="str">
            <v>ฝ่าย Security Operations Center</v>
          </cell>
          <cell r="N269" t="str">
            <v>006-ธนาคารกรุงไทย</v>
          </cell>
          <cell r="O269" t="str">
            <v>ธนาคารกรุงไทย(INET)</v>
          </cell>
          <cell r="P269">
            <v>9818308468</v>
          </cell>
          <cell r="Q269">
            <v>0</v>
          </cell>
          <cell r="R269">
            <v>41548</v>
          </cell>
          <cell r="S269">
            <v>41637</v>
          </cell>
          <cell r="T269">
            <v>32817</v>
          </cell>
          <cell r="U269" t="str">
            <v>ปริญญาตรี</v>
          </cell>
          <cell r="V269" t="str">
            <v>วิศวกรรมศาสตร์บัณฑิต</v>
          </cell>
        </row>
        <row r="270">
          <cell r="A270">
            <v>58176</v>
          </cell>
          <cell r="B270" t="str">
            <v>นายเมธัส แสงเพชร</v>
          </cell>
          <cell r="C270" t="str">
            <v>Mr. Maythat Saengpetch</v>
          </cell>
          <cell r="D270" t="str">
            <v>อินเทอร์เน็ตประเทศไทย จำกัด(มหาชน)</v>
          </cell>
          <cell r="E270" t="str">
            <v>3.4.PJ001-006</v>
          </cell>
          <cell r="F270" t="str">
            <v>ฝ่าย Security Operations Center</v>
          </cell>
          <cell r="G270" t="str">
            <v>Network Engineer</v>
          </cell>
          <cell r="H270" t="str">
            <v>เทคนิค 2</v>
          </cell>
          <cell r="I270" t="str">
            <v>พนักงาน</v>
          </cell>
          <cell r="J270" t="str">
            <v>ไม่กำหนด</v>
          </cell>
          <cell r="K270" t="str">
            <v>รายเดือน</v>
          </cell>
          <cell r="L270" t="str">
            <v>E-07005</v>
          </cell>
          <cell r="M270" t="str">
            <v>ฝ่าย Security Operations Center</v>
          </cell>
          <cell r="N270" t="str">
            <v>006-ธนาคารกรุงไทย</v>
          </cell>
          <cell r="O270" t="str">
            <v>ธนาคารกรุงไทย(INET)</v>
          </cell>
          <cell r="P270">
            <v>4690275114</v>
          </cell>
          <cell r="Q270">
            <v>0</v>
          </cell>
          <cell r="R270">
            <v>42339</v>
          </cell>
          <cell r="S270">
            <v>42429</v>
          </cell>
          <cell r="T270">
            <v>34075</v>
          </cell>
          <cell r="U270" t="str">
            <v>ปริญญาตรี</v>
          </cell>
          <cell r="V270" t="str">
            <v>วิศวกรรมศาสตร์บัณฑิต</v>
          </cell>
        </row>
        <row r="271">
          <cell r="A271">
            <v>57063</v>
          </cell>
          <cell r="B271" t="str">
            <v>นายปิยเรศ แซ่หลี</v>
          </cell>
          <cell r="C271" t="str">
            <v>Mr. Piyaret Saelee</v>
          </cell>
          <cell r="D271" t="str">
            <v>อินเทอร์เน็ตประเทศไทย จำกัด(มหาชน)</v>
          </cell>
          <cell r="E271" t="str">
            <v>4.1.RD001-002</v>
          </cell>
          <cell r="F271" t="str">
            <v>ฝ่าย Project Solution</v>
          </cell>
          <cell r="G271" t="str">
            <v>ผู้อำนวยการอาวุโส</v>
          </cell>
          <cell r="H271" t="str">
            <v>บริหาร 5</v>
          </cell>
          <cell r="I271" t="str">
            <v>ผู้อำนวยการอาวุโส</v>
          </cell>
          <cell r="J271" t="str">
            <v>ไม่กำหนด</v>
          </cell>
          <cell r="K271" t="str">
            <v>รายเดือน</v>
          </cell>
          <cell r="L271" t="str">
            <v>E-05005</v>
          </cell>
          <cell r="M271" t="str">
            <v>Project Solution</v>
          </cell>
          <cell r="N271" t="str">
            <v>006-ธนาคารกรุงไทย</v>
          </cell>
          <cell r="O271" t="str">
            <v>ธนาคารกรุงไทย(INET)</v>
          </cell>
          <cell r="P271">
            <v>7680170649</v>
          </cell>
          <cell r="Q271">
            <v>0</v>
          </cell>
          <cell r="R271">
            <v>41821</v>
          </cell>
          <cell r="S271">
            <v>41911</v>
          </cell>
          <cell r="T271">
            <v>24097</v>
          </cell>
          <cell r="U271" t="str">
            <v>ปริญญาตรี</v>
          </cell>
          <cell r="V271" t="str">
            <v>Unofficial Transcript</v>
          </cell>
        </row>
        <row r="272">
          <cell r="A272">
            <v>58103</v>
          </cell>
          <cell r="B272" t="str">
            <v>นายชัคคะสุทธิ์ อนุทัต</v>
          </cell>
          <cell r="C272" t="str">
            <v>Mr. Chakkasut Anutat</v>
          </cell>
          <cell r="D272" t="str">
            <v>อินเทอร์เน็ตประเทศไทย จำกัด(มหาชน)</v>
          </cell>
          <cell r="E272" t="str">
            <v>4.1.RD001-002</v>
          </cell>
          <cell r="F272" t="str">
            <v>ฝ่าย Project Solution</v>
          </cell>
          <cell r="G272" t="str">
            <v>ผู้ช่วยผู้อำนวยการ</v>
          </cell>
          <cell r="H272" t="str">
            <v>บริหาร 3</v>
          </cell>
          <cell r="I272" t="str">
            <v>ผู้ช่วยผู้อำนวยการ</v>
          </cell>
          <cell r="J272" t="str">
            <v>ไม่กำหนด</v>
          </cell>
          <cell r="K272" t="str">
            <v>รายเดือน</v>
          </cell>
          <cell r="L272" t="str">
            <v>E-05005</v>
          </cell>
          <cell r="M272" t="str">
            <v>Project Solution</v>
          </cell>
          <cell r="N272" t="str">
            <v>006-ธนาคารกรุงไทย</v>
          </cell>
          <cell r="O272" t="str">
            <v>ธนาคารกรุงไทย(INET)</v>
          </cell>
          <cell r="P272">
            <v>7680204268</v>
          </cell>
          <cell r="Q272">
            <v>0</v>
          </cell>
          <cell r="R272">
            <v>42219</v>
          </cell>
          <cell r="S272">
            <v>42309</v>
          </cell>
          <cell r="T272">
            <v>30435</v>
          </cell>
          <cell r="U272" t="str">
            <v>ปริญญาโท</v>
          </cell>
          <cell r="V272" t="str">
            <v>วิทยาศาสตร์มหาบัณฑิต</v>
          </cell>
        </row>
        <row r="273">
          <cell r="A273">
            <v>58091</v>
          </cell>
          <cell r="B273" t="str">
            <v>นายสุทธิพงษ์ พุ่มวงศ์</v>
          </cell>
          <cell r="C273" t="str">
            <v>Mr. Suttipong Pumwong</v>
          </cell>
          <cell r="D273" t="str">
            <v>อินเทอร์เน็ตประเทศไทย จำกัด(มหาชน)</v>
          </cell>
          <cell r="E273" t="str">
            <v>4.2.RD001-005</v>
          </cell>
          <cell r="F273" t="str">
            <v>ฝ่าย Microsoft Cloud Infrastructure</v>
          </cell>
          <cell r="G273" t="str">
            <v>Senior System Engineer</v>
          </cell>
          <cell r="H273" t="str">
            <v>เทคนิค 3</v>
          </cell>
          <cell r="I273" t="str">
            <v>พนักงาน</v>
          </cell>
          <cell r="J273" t="str">
            <v>ไม่กำหนด</v>
          </cell>
          <cell r="K273" t="str">
            <v>รายเดือน</v>
          </cell>
          <cell r="L273" t="str">
            <v>E-04003</v>
          </cell>
          <cell r="M273" t="str">
            <v>ฝ่าย Microsoft Cloud Infrastructure</v>
          </cell>
          <cell r="N273" t="str">
            <v>006-ธนาคารกรุงไทย</v>
          </cell>
          <cell r="O273" t="str">
            <v>ธนาคารกรุงไทย(INET)</v>
          </cell>
          <cell r="P273">
            <v>6980186035</v>
          </cell>
          <cell r="Q273">
            <v>0</v>
          </cell>
          <cell r="R273">
            <v>42186</v>
          </cell>
          <cell r="S273">
            <v>42276</v>
          </cell>
          <cell r="T273">
            <v>33914</v>
          </cell>
          <cell r="U273" t="str">
            <v>ปริญญาตรี</v>
          </cell>
          <cell r="V273" t="str">
            <v>Unofficial Transcript</v>
          </cell>
        </row>
        <row r="274">
          <cell r="A274">
            <v>58095</v>
          </cell>
          <cell r="B274" t="str">
            <v>นายฐิตินนท์ ผลโพธิ์</v>
          </cell>
          <cell r="C274" t="str">
            <v>Mr. Titinon Phonpho</v>
          </cell>
          <cell r="D274" t="str">
            <v>อินเทอร์เน็ตประเทศไทย จำกัด(มหาชน)</v>
          </cell>
          <cell r="E274" t="str">
            <v>4.2.RD001-005</v>
          </cell>
          <cell r="F274" t="str">
            <v>ฝ่าย Microsoft Cloud Infrastructure</v>
          </cell>
          <cell r="G274" t="str">
            <v>Senior System Engineer</v>
          </cell>
          <cell r="H274" t="str">
            <v>เทคนิค 3</v>
          </cell>
          <cell r="I274" t="str">
            <v>พนักงาน</v>
          </cell>
          <cell r="J274" t="str">
            <v>ไม่กำหนด</v>
          </cell>
          <cell r="K274" t="str">
            <v>รายเดือน</v>
          </cell>
          <cell r="L274" t="str">
            <v>E-04003</v>
          </cell>
          <cell r="M274" t="str">
            <v>ฝ่าย Microsoft Cloud Infrastructure</v>
          </cell>
          <cell r="N274" t="str">
            <v>006-ธนาคารกรุงไทย</v>
          </cell>
          <cell r="O274" t="str">
            <v>ธนาคารกรุงไทย(INET)</v>
          </cell>
          <cell r="P274">
            <v>820356875</v>
          </cell>
          <cell r="Q274">
            <v>0</v>
          </cell>
          <cell r="R274">
            <v>42186</v>
          </cell>
          <cell r="S274">
            <v>42276</v>
          </cell>
          <cell r="T274">
            <v>34099</v>
          </cell>
          <cell r="U274" t="str">
            <v>ปริญญาตรี</v>
          </cell>
          <cell r="V274" t="str">
            <v>วิศวกรรมศาสตร์บัณฑิต</v>
          </cell>
        </row>
        <row r="275">
          <cell r="A275">
            <v>59064</v>
          </cell>
          <cell r="B275" t="str">
            <v>นายภาคภูมิ แก้วมณี</v>
          </cell>
          <cell r="C275" t="str">
            <v>Mr. Phakpum Kaewmanee</v>
          </cell>
          <cell r="D275" t="str">
            <v>อินเทอร์เน็ตประเทศไทย จำกัด(มหาชน)</v>
          </cell>
          <cell r="E275" t="str">
            <v>4.2.RD001-005</v>
          </cell>
          <cell r="F275" t="str">
            <v>ฝ่าย Microsoft Cloud Infrastructure</v>
          </cell>
          <cell r="G275" t="str">
            <v>System Engineer</v>
          </cell>
          <cell r="H275" t="str">
            <v>เทคนิค 2</v>
          </cell>
          <cell r="I275" t="str">
            <v>พนักงาน</v>
          </cell>
          <cell r="J275" t="str">
            <v>ไม่กำหนด</v>
          </cell>
          <cell r="K275" t="str">
            <v>รายเดือน</v>
          </cell>
          <cell r="L275" t="str">
            <v>E-04003</v>
          </cell>
          <cell r="M275" t="str">
            <v>ฝ่าย Microsoft Cloud Infrastructure</v>
          </cell>
          <cell r="N275" t="str">
            <v>006-ธนาคารกรุงไทย</v>
          </cell>
          <cell r="O275" t="str">
            <v>ธนาคารกรุงไทย(INET)</v>
          </cell>
          <cell r="P275">
            <v>9843226801</v>
          </cell>
          <cell r="Q275">
            <v>0</v>
          </cell>
          <cell r="R275">
            <v>42461</v>
          </cell>
          <cell r="S275">
            <v>42551</v>
          </cell>
          <cell r="T275">
            <v>32114</v>
          </cell>
          <cell r="U275" t="str">
            <v>ปริญญาตรี</v>
          </cell>
          <cell r="V275" t="str">
            <v>วิทยาศาสตร์บัณฑิต</v>
          </cell>
        </row>
        <row r="276">
          <cell r="A276">
            <v>59132</v>
          </cell>
          <cell r="B276" t="str">
            <v>นายณพัทธ์พล ธรรมปิติพัฒน์</v>
          </cell>
          <cell r="C276" t="str">
            <v>Mr. Napatpon Thumpitipat</v>
          </cell>
          <cell r="D276" t="str">
            <v>อินเทอร์เน็ตประเทศไทย จำกัด(มหาชน)</v>
          </cell>
          <cell r="E276" t="str">
            <v>4.2.RD001-005</v>
          </cell>
          <cell r="F276" t="str">
            <v>ฝ่าย Microsoft Cloud Infrastructure</v>
          </cell>
          <cell r="G276" t="str">
            <v>System Engineer</v>
          </cell>
          <cell r="H276" t="str">
            <v>เทคนิค 2</v>
          </cell>
          <cell r="I276" t="str">
            <v>พนักงาน</v>
          </cell>
          <cell r="J276" t="str">
            <v>ไม่กำหนด</v>
          </cell>
          <cell r="K276" t="str">
            <v>รายเดือน</v>
          </cell>
          <cell r="L276" t="str">
            <v>E-04003</v>
          </cell>
          <cell r="M276" t="str">
            <v>ฝ่าย Microsoft Cloud Infrastructure</v>
          </cell>
          <cell r="N276" t="str">
            <v>006-ธนาคารกรุงไทย</v>
          </cell>
          <cell r="O276" t="str">
            <v>ธนาคารกรุงไทย(INET)</v>
          </cell>
          <cell r="P276">
            <v>4780335116</v>
          </cell>
          <cell r="Q276">
            <v>0</v>
          </cell>
          <cell r="R276">
            <v>42552</v>
          </cell>
          <cell r="S276">
            <v>42641</v>
          </cell>
          <cell r="T276">
            <v>34183</v>
          </cell>
          <cell r="U276" t="str">
            <v>ปริญญาตรี</v>
          </cell>
          <cell r="V276" t="str">
            <v>Unofficial Transcript</v>
          </cell>
        </row>
        <row r="277">
          <cell r="A277">
            <v>59140</v>
          </cell>
          <cell r="B277" t="str">
            <v>น.ส.วิไลรัตน์ เจตศุภสุข</v>
          </cell>
          <cell r="C277" t="str">
            <v>Ms. Vilairat Chetsupphasuk</v>
          </cell>
          <cell r="D277" t="str">
            <v>อินเทอร์เน็ตประเทศไทย จำกัด(มหาชน)</v>
          </cell>
          <cell r="E277" t="str">
            <v>4.2.RD001-005</v>
          </cell>
          <cell r="F277" t="str">
            <v>ฝ่าย Microsoft Cloud Infrastructure</v>
          </cell>
          <cell r="G277" t="str">
            <v>System Engineer</v>
          </cell>
          <cell r="H277" t="str">
            <v>เทคนิค 2</v>
          </cell>
          <cell r="I277" t="str">
            <v>พนักงาน</v>
          </cell>
          <cell r="J277" t="str">
            <v>ไม่กำหนด</v>
          </cell>
          <cell r="K277" t="str">
            <v>รายเดือน</v>
          </cell>
          <cell r="L277" t="str">
            <v>E-04003</v>
          </cell>
          <cell r="M277" t="str">
            <v>ฝ่าย Microsoft Cloud Infrastructure</v>
          </cell>
          <cell r="N277" t="str">
            <v>006-ธนาคารกรุงไทย</v>
          </cell>
          <cell r="O277" t="str">
            <v>ธนาคารกรุงไทย(INET)</v>
          </cell>
          <cell r="P277">
            <v>9845079261</v>
          </cell>
          <cell r="Q277">
            <v>0</v>
          </cell>
          <cell r="R277">
            <v>42552</v>
          </cell>
          <cell r="S277">
            <v>42641</v>
          </cell>
          <cell r="T277">
            <v>34335</v>
          </cell>
          <cell r="U277" t="str">
            <v>ปริญญาตรี</v>
          </cell>
          <cell r="V277" t="str">
            <v>วิทยาศาสตร์บัณฑิต</v>
          </cell>
        </row>
        <row r="278">
          <cell r="A278">
            <v>59167</v>
          </cell>
          <cell r="B278" t="str">
            <v>นายเจตนิพัทธ์ นวกิจรังสรรค์</v>
          </cell>
          <cell r="C278" t="str">
            <v>Mr. Jatenipat Nawakitrangsan</v>
          </cell>
          <cell r="D278" t="str">
            <v>อินเทอร์เน็ตประเทศไทย จำกัด(มหาชน)</v>
          </cell>
          <cell r="E278" t="str">
            <v>4.2.RD001-005</v>
          </cell>
          <cell r="F278" t="str">
            <v>ฝ่าย Microsoft Cloud Infrastructure</v>
          </cell>
          <cell r="G278" t="str">
            <v>System Engineer</v>
          </cell>
          <cell r="H278" t="str">
            <v>เทคนิค 2</v>
          </cell>
          <cell r="I278" t="str">
            <v>พนักงาน</v>
          </cell>
          <cell r="J278" t="str">
            <v>ไม่กำหนด</v>
          </cell>
          <cell r="K278" t="str">
            <v>รายเดือน</v>
          </cell>
          <cell r="L278" t="str">
            <v>E-04003</v>
          </cell>
          <cell r="M278" t="str">
            <v>ฝ่าย Microsoft Cloud Infrastructure</v>
          </cell>
          <cell r="N278" t="str">
            <v>006-ธนาคารกรุงไทย</v>
          </cell>
          <cell r="O278" t="str">
            <v>ธนาคารกรุงไทย(INET)</v>
          </cell>
          <cell r="P278">
            <v>410146056</v>
          </cell>
          <cell r="Q278">
            <v>0</v>
          </cell>
          <cell r="R278">
            <v>42552</v>
          </cell>
          <cell r="S278">
            <v>42641</v>
          </cell>
          <cell r="T278">
            <v>34145</v>
          </cell>
          <cell r="U278" t="str">
            <v>ปริญญาตรี</v>
          </cell>
          <cell r="V278" t="str">
            <v>วิศวกรรมศาสตร์บัณฑิต</v>
          </cell>
        </row>
        <row r="279">
          <cell r="A279">
            <v>59227</v>
          </cell>
          <cell r="B279" t="str">
            <v>นายกมล ธรรมจรัส</v>
          </cell>
          <cell r="C279" t="str">
            <v>Mr. Kamol Thamjaras</v>
          </cell>
          <cell r="D279" t="str">
            <v>อินเทอร์เน็ตประเทศไทย จำกัด(มหาชน)</v>
          </cell>
          <cell r="E279" t="str">
            <v>4.2.RD001-005</v>
          </cell>
          <cell r="F279" t="str">
            <v>ฝ่าย Microsoft Cloud Infrastructure</v>
          </cell>
          <cell r="G279" t="str">
            <v>ผู้จัดการ</v>
          </cell>
          <cell r="H279" t="str">
            <v>บริหาร 2</v>
          </cell>
          <cell r="I279" t="str">
            <v>ผู้จัดการ</v>
          </cell>
          <cell r="K279" t="str">
            <v>รายเดือน</v>
          </cell>
          <cell r="L279" t="str">
            <v>E-04003</v>
          </cell>
          <cell r="M279" t="str">
            <v>ฝ่าย Microsoft Cloud Infrastructure</v>
          </cell>
          <cell r="N279" t="str">
            <v>006-ธนาคารกรุงไทย</v>
          </cell>
          <cell r="O279" t="str">
            <v>ธนาคารกรุงไทย(INET)</v>
          </cell>
          <cell r="P279">
            <v>9848996958</v>
          </cell>
          <cell r="Q279">
            <v>0</v>
          </cell>
          <cell r="R279">
            <v>42598</v>
          </cell>
          <cell r="S279">
            <v>42687</v>
          </cell>
          <cell r="T279">
            <v>26469</v>
          </cell>
          <cell r="U279" t="str">
            <v>ปริญญาตรี</v>
          </cell>
          <cell r="V279" t="str">
            <v>วิศวกรรมศาสตร์บัณฑิต</v>
          </cell>
        </row>
        <row r="280">
          <cell r="A280">
            <v>59228</v>
          </cell>
          <cell r="B280" t="str">
            <v>นายวงส์วัฒน์ รัตตากร</v>
          </cell>
          <cell r="C280" t="str">
            <v>Mr. Wongwat Rattakorn</v>
          </cell>
          <cell r="D280" t="str">
            <v>อินเทอร์เน็ตประเทศไทย จำกัด(มหาชน)</v>
          </cell>
          <cell r="E280" t="str">
            <v>4.2.RD001-005</v>
          </cell>
          <cell r="F280" t="str">
            <v>ฝ่าย Microsoft Cloud Infrastructure</v>
          </cell>
          <cell r="G280" t="str">
            <v>รองผู้จัดการ</v>
          </cell>
          <cell r="H280" t="str">
            <v>บริหาร 1</v>
          </cell>
          <cell r="I280" t="str">
            <v>รองผู้จัดการ</v>
          </cell>
          <cell r="K280" t="str">
            <v>รายเดือน</v>
          </cell>
          <cell r="L280" t="str">
            <v>E-04003</v>
          </cell>
          <cell r="M280" t="str">
            <v>ฝ่าย Microsoft Cloud Infrastructure</v>
          </cell>
          <cell r="N280" t="str">
            <v>006-ธนาคารกรุงไทย</v>
          </cell>
          <cell r="O280" t="str">
            <v>ธนาคารกรุงไทย(INET)</v>
          </cell>
          <cell r="P280">
            <v>9848808434</v>
          </cell>
          <cell r="Q280">
            <v>0</v>
          </cell>
          <cell r="R280">
            <v>42598</v>
          </cell>
          <cell r="S280">
            <v>42687</v>
          </cell>
          <cell r="T280">
            <v>27249</v>
          </cell>
          <cell r="U280" t="str">
            <v>ปริญญาตรี</v>
          </cell>
          <cell r="V280" t="str">
            <v>วิทยาศาสตร์บัณฑิต</v>
          </cell>
        </row>
        <row r="281">
          <cell r="A281">
            <v>60036</v>
          </cell>
          <cell r="B281" t="str">
            <v>น.ส.นพมาศ ภูสีสด</v>
          </cell>
          <cell r="C281" t="str">
            <v>Ms. Noppamas Phuseesod</v>
          </cell>
          <cell r="D281" t="str">
            <v>อินเทอร์เน็ตประเทศไทย จำกัด(มหาชน)</v>
          </cell>
          <cell r="E281" t="str">
            <v>4.2.RD001-005</v>
          </cell>
          <cell r="F281" t="str">
            <v>ฝ่าย Microsoft Cloud Infrastructure</v>
          </cell>
          <cell r="G281" t="str">
            <v>Senior System Engineer</v>
          </cell>
          <cell r="H281" t="str">
            <v>เทคนิค 3</v>
          </cell>
          <cell r="I281" t="str">
            <v>อาวุโส</v>
          </cell>
          <cell r="K281" t="str">
            <v>รายเดือน</v>
          </cell>
          <cell r="L281" t="str">
            <v>E-04003</v>
          </cell>
          <cell r="M281" t="str">
            <v>ฝ่าย Microsoft Cloud Infrastructure</v>
          </cell>
          <cell r="N281" t="str">
            <v>006-ธนาคารกรุงไทย</v>
          </cell>
          <cell r="O281" t="str">
            <v>ธนาคารกรุงไทย(INET)</v>
          </cell>
          <cell r="P281">
            <v>8780332889</v>
          </cell>
          <cell r="Q281">
            <v>0</v>
          </cell>
          <cell r="R281">
            <v>42772</v>
          </cell>
          <cell r="S281">
            <v>42861</v>
          </cell>
          <cell r="T281">
            <v>30361</v>
          </cell>
          <cell r="U281" t="str">
            <v>ปริญญาตรี</v>
          </cell>
          <cell r="V281" t="str">
            <v>วิศวกรรมศาสตร์บัณฑิต</v>
          </cell>
        </row>
        <row r="282">
          <cell r="A282">
            <v>54001</v>
          </cell>
          <cell r="B282" t="str">
            <v>นายปกป้อง รูปทอง</v>
          </cell>
          <cell r="C282" t="str">
            <v>Mr. Pokpong Rooptong</v>
          </cell>
          <cell r="D282" t="str">
            <v>อินเทอร์เน็ตประเทศไทย จำกัด(มหาชน)</v>
          </cell>
          <cell r="E282" t="str">
            <v>4.3.RD001-001</v>
          </cell>
          <cell r="F282" t="str">
            <v>ฝ่าย Cloud Solution</v>
          </cell>
          <cell r="G282" t="str">
            <v>รักษาการรองผู้จัดการ</v>
          </cell>
          <cell r="H282" t="str">
            <v>เจ้าหน้าที่ 2</v>
          </cell>
          <cell r="I282" t="str">
            <v>รองผู้จัดการ</v>
          </cell>
          <cell r="J282" t="str">
            <v>ไม่กำหนด</v>
          </cell>
          <cell r="K282" t="str">
            <v>รายเดือน</v>
          </cell>
          <cell r="L282" t="str">
            <v>E-01001</v>
          </cell>
          <cell r="M282" t="str">
            <v>ฝ่าย Cloud Solution</v>
          </cell>
          <cell r="N282" t="str">
            <v>006-ธนาคารกรุงไทย</v>
          </cell>
          <cell r="O282" t="str">
            <v>ธนาคารกรุงไทย(INET)</v>
          </cell>
          <cell r="P282">
            <v>7990069393</v>
          </cell>
          <cell r="Q282">
            <v>0</v>
          </cell>
          <cell r="R282">
            <v>40544</v>
          </cell>
          <cell r="S282">
            <v>40634</v>
          </cell>
          <cell r="T282">
            <v>32815</v>
          </cell>
          <cell r="U282" t="str">
            <v>ปริญญาตรี</v>
          </cell>
          <cell r="V282" t="str">
            <v>วิศวกรรมศาสตร์บัณฑิต</v>
          </cell>
        </row>
        <row r="283">
          <cell r="A283">
            <v>54038</v>
          </cell>
          <cell r="B283" t="str">
            <v>น.ส.ไอยวริญ นวลมณี</v>
          </cell>
          <cell r="C283" t="str">
            <v>Ms. Iywarin Nualmanee</v>
          </cell>
          <cell r="D283" t="str">
            <v>อินเทอร์เน็ตประเทศไทย จำกัด(มหาชน)</v>
          </cell>
          <cell r="E283" t="str">
            <v>4.3.RD001-001</v>
          </cell>
          <cell r="F283" t="str">
            <v>ฝ่าย Cloud Solution</v>
          </cell>
          <cell r="G283" t="str">
            <v>เจ้าหน้าที่ประสานงาน</v>
          </cell>
          <cell r="H283" t="str">
            <v>เจ้าหน้าที่ 1</v>
          </cell>
          <cell r="I283" t="str">
            <v>พนักงาน</v>
          </cell>
          <cell r="J283" t="str">
            <v>ไม่กำหนด</v>
          </cell>
          <cell r="K283" t="str">
            <v>รายเดือน</v>
          </cell>
          <cell r="L283" t="str">
            <v>E-01001</v>
          </cell>
          <cell r="M283" t="str">
            <v>ฝ่าย Cloud Solution</v>
          </cell>
          <cell r="N283" t="str">
            <v>006-ธนาคารกรุงไทย</v>
          </cell>
          <cell r="O283" t="str">
            <v>ธนาคารกรุงไทย(INET)</v>
          </cell>
          <cell r="P283">
            <v>7620249044</v>
          </cell>
          <cell r="Q283">
            <v>0</v>
          </cell>
          <cell r="R283">
            <v>40808</v>
          </cell>
          <cell r="S283">
            <v>40898</v>
          </cell>
          <cell r="T283">
            <v>29495</v>
          </cell>
          <cell r="U283" t="str">
            <v>ประกาศณียบัตรวิชาชีพชั้นสูง</v>
          </cell>
          <cell r="V283" t="str">
            <v>การบัญชี</v>
          </cell>
        </row>
        <row r="284">
          <cell r="A284">
            <v>55013</v>
          </cell>
          <cell r="B284" t="str">
            <v>นายปธรานิน บุญชู</v>
          </cell>
          <cell r="C284" t="str">
            <v>Mr. Patharin Bunchoo</v>
          </cell>
          <cell r="D284" t="str">
            <v>อินเทอร์เน็ตประเทศไทย จำกัด(มหาชน)</v>
          </cell>
          <cell r="E284" t="str">
            <v>4.3.RD001-001</v>
          </cell>
          <cell r="F284" t="str">
            <v>ฝ่าย Cloud Solution</v>
          </cell>
          <cell r="G284" t="str">
            <v>รักษาการรองผู้จัดการ</v>
          </cell>
          <cell r="H284" t="str">
            <v>เจ้าหน้าที่ 2</v>
          </cell>
          <cell r="I284" t="str">
            <v>รองผู้จัดการ</v>
          </cell>
          <cell r="J284" t="str">
            <v>ไม่กำหนด</v>
          </cell>
          <cell r="K284" t="str">
            <v>รายเดือน</v>
          </cell>
          <cell r="L284" t="str">
            <v>E-01001</v>
          </cell>
          <cell r="M284" t="str">
            <v>ฝ่าย Cloud Solution</v>
          </cell>
          <cell r="N284" t="str">
            <v>006-ธนาคารกรุงไทย</v>
          </cell>
          <cell r="O284" t="str">
            <v>ธนาคารกรุงไทย(INET)</v>
          </cell>
          <cell r="P284">
            <v>150212321</v>
          </cell>
          <cell r="Q284">
            <v>0</v>
          </cell>
          <cell r="R284">
            <v>40969</v>
          </cell>
          <cell r="S284">
            <v>41059</v>
          </cell>
          <cell r="T284">
            <v>32502</v>
          </cell>
          <cell r="U284" t="str">
            <v>ปริญญาตรี</v>
          </cell>
          <cell r="V284" t="str">
            <v>เทคโนโลยีบัณฑิต</v>
          </cell>
        </row>
        <row r="285">
          <cell r="A285">
            <v>55038</v>
          </cell>
          <cell r="B285" t="str">
            <v>น.ส.พิชญา พิทักษ์วงศ์</v>
          </cell>
          <cell r="C285" t="str">
            <v>Ms. Pichaya Pitakwong</v>
          </cell>
          <cell r="D285" t="str">
            <v>อินเทอร์เน็ตประเทศไทย จำกัด(มหาชน)</v>
          </cell>
          <cell r="E285" t="str">
            <v>4.3.RD001-001</v>
          </cell>
          <cell r="F285" t="str">
            <v>ฝ่าย Cloud Solution</v>
          </cell>
          <cell r="G285" t="str">
            <v>รักษาการรองผู้จัดการ</v>
          </cell>
          <cell r="H285" t="str">
            <v>เจ้าหน้าที่ 2</v>
          </cell>
          <cell r="I285" t="str">
            <v>รองผู้จัดการ</v>
          </cell>
          <cell r="J285" t="str">
            <v>ไม่กำหนด</v>
          </cell>
          <cell r="K285" t="str">
            <v>รายเดือน</v>
          </cell>
          <cell r="L285" t="str">
            <v>E-01001</v>
          </cell>
          <cell r="M285" t="str">
            <v>ฝ่าย Cloud Solution</v>
          </cell>
          <cell r="N285" t="str">
            <v>006-ธนาคารกรุงไทย</v>
          </cell>
          <cell r="O285" t="str">
            <v>ธนาคารกรุงไทย(INET)</v>
          </cell>
          <cell r="P285">
            <v>6930107999</v>
          </cell>
          <cell r="Q285">
            <v>0</v>
          </cell>
          <cell r="R285">
            <v>41061</v>
          </cell>
          <cell r="S285">
            <v>41151</v>
          </cell>
          <cell r="T285">
            <v>32504</v>
          </cell>
          <cell r="U285" t="str">
            <v>ปริญญาตรี</v>
          </cell>
          <cell r="V285" t="str">
            <v>วิศวกรรมศาสตร์บัณฑิต</v>
          </cell>
        </row>
        <row r="286">
          <cell r="A286">
            <v>55064</v>
          </cell>
          <cell r="B286" t="str">
            <v>นายบัณฑิต ธรรมรักษา</v>
          </cell>
          <cell r="C286" t="str">
            <v>Mr. Bundit Thamrugsa</v>
          </cell>
          <cell r="D286" t="str">
            <v>อินเทอร์เน็ตประเทศไทย จำกัด(มหาชน)</v>
          </cell>
          <cell r="E286" t="str">
            <v>4.3.RD001-001</v>
          </cell>
          <cell r="F286" t="str">
            <v>ฝ่าย Cloud Solution</v>
          </cell>
          <cell r="G286" t="str">
            <v>ผู้ช่วยผู้อำนวยการ</v>
          </cell>
          <cell r="H286" t="str">
            <v>บริหาร 3</v>
          </cell>
          <cell r="I286" t="str">
            <v>ผู้ช่วยผู้อำนวยการ</v>
          </cell>
          <cell r="J286" t="str">
            <v>ไม่กำหนด</v>
          </cell>
          <cell r="K286" t="str">
            <v>รายเดือน</v>
          </cell>
          <cell r="L286" t="str">
            <v>E-01001</v>
          </cell>
          <cell r="M286" t="str">
            <v>ฝ่าย Cloud Solution</v>
          </cell>
          <cell r="N286" t="str">
            <v>006-ธนาคารกรุงไทย</v>
          </cell>
          <cell r="O286" t="str">
            <v>ธนาคารกรุงไทย(INET)</v>
          </cell>
          <cell r="P286">
            <v>7660071858</v>
          </cell>
          <cell r="Q286">
            <v>0</v>
          </cell>
          <cell r="R286">
            <v>41183</v>
          </cell>
          <cell r="S286">
            <v>41273</v>
          </cell>
          <cell r="T286">
            <v>30309</v>
          </cell>
          <cell r="U286" t="str">
            <v>ปริญญาตรี</v>
          </cell>
          <cell r="V286" t="str">
            <v>วิศวกรรมศาสตร์บัณฑิต</v>
          </cell>
        </row>
        <row r="287">
          <cell r="A287">
            <v>55076</v>
          </cell>
          <cell r="B287" t="str">
            <v>นายลือชา บุญนวล</v>
          </cell>
          <cell r="C287" t="str">
            <v>Mr. Luecha Bunnuan</v>
          </cell>
          <cell r="D287" t="str">
            <v>อินเทอร์เน็ตประเทศไทย จำกัด(มหาชน)</v>
          </cell>
          <cell r="E287" t="str">
            <v>4.3.RD001-001</v>
          </cell>
          <cell r="F287" t="str">
            <v>ฝ่าย Cloud Solution</v>
          </cell>
          <cell r="G287" t="str">
            <v>รักษาการรองผู้จัดการ</v>
          </cell>
          <cell r="H287" t="str">
            <v>เจ้าหน้าที่ 2</v>
          </cell>
          <cell r="I287" t="str">
            <v>รองผู้จัดการ</v>
          </cell>
          <cell r="J287" t="str">
            <v>ไม่กำหนด</v>
          </cell>
          <cell r="K287" t="str">
            <v>รายเดือน</v>
          </cell>
          <cell r="L287" t="str">
            <v>E-01001</v>
          </cell>
          <cell r="M287" t="str">
            <v>ฝ่าย Cloud Solution</v>
          </cell>
          <cell r="N287" t="str">
            <v>006-ธนาคารกรุงไทย</v>
          </cell>
          <cell r="O287" t="str">
            <v>ธนาคารกรุงไทย(INET)</v>
          </cell>
          <cell r="P287">
            <v>2560172186</v>
          </cell>
          <cell r="Q287">
            <v>0</v>
          </cell>
          <cell r="R287">
            <v>41225</v>
          </cell>
          <cell r="S287">
            <v>41315</v>
          </cell>
          <cell r="T287">
            <v>32366</v>
          </cell>
          <cell r="U287" t="str">
            <v>ปริญญาตรี</v>
          </cell>
          <cell r="V287" t="str">
            <v>วิศวกรรมศาสตร์บัณฑิต</v>
          </cell>
        </row>
        <row r="288">
          <cell r="A288">
            <v>56126</v>
          </cell>
          <cell r="B288" t="str">
            <v>นายมานิตย์ ทองเจือ</v>
          </cell>
          <cell r="C288" t="str">
            <v>Mr. Manit Thongjue</v>
          </cell>
          <cell r="D288" t="str">
            <v>อินเทอร์เน็ตประเทศไทย จำกัด(มหาชน)</v>
          </cell>
          <cell r="E288" t="str">
            <v>4.3.RD001-001</v>
          </cell>
          <cell r="F288" t="str">
            <v>ฝ่าย Cloud Solution</v>
          </cell>
          <cell r="G288" t="str">
            <v>รักษาการผู้จัดการ</v>
          </cell>
          <cell r="H288" t="str">
            <v>บริหาร 2</v>
          </cell>
          <cell r="I288" t="str">
            <v>ผู้จัดการ</v>
          </cell>
          <cell r="J288" t="str">
            <v>ไม่กำหนด</v>
          </cell>
          <cell r="K288" t="str">
            <v>รายเดือน</v>
          </cell>
          <cell r="L288" t="str">
            <v>E-01001</v>
          </cell>
          <cell r="M288" t="str">
            <v>ฝ่าย Cloud Solution</v>
          </cell>
          <cell r="N288" t="str">
            <v>006-ธนาคารกรุงไทย</v>
          </cell>
          <cell r="O288" t="str">
            <v>ธนาคารกรุงไทย(INET)</v>
          </cell>
          <cell r="P288">
            <v>7620358757</v>
          </cell>
          <cell r="Q288">
            <v>0</v>
          </cell>
          <cell r="R288">
            <v>41519</v>
          </cell>
          <cell r="S288">
            <v>41609</v>
          </cell>
          <cell r="T288">
            <v>30190</v>
          </cell>
          <cell r="U288" t="str">
            <v>ปริญญาตรี</v>
          </cell>
          <cell r="V288" t="str">
            <v>วิศวกรรมศาสตร์บัณฑิต</v>
          </cell>
        </row>
        <row r="289">
          <cell r="A289">
            <v>57039</v>
          </cell>
          <cell r="B289" t="str">
            <v>นายวัชรพงษ์ ทวิชัย</v>
          </cell>
          <cell r="C289" t="str">
            <v>Mr. Vatcharapong Tavichai</v>
          </cell>
          <cell r="D289" t="str">
            <v>อินเทอร์เน็ตประเทศไทย จำกัด(มหาชน)</v>
          </cell>
          <cell r="E289" t="str">
            <v>4.3.RD001-001</v>
          </cell>
          <cell r="F289" t="str">
            <v>ฝ่าย Cloud Solution</v>
          </cell>
          <cell r="G289" t="str">
            <v>Pre-Sales Engineer</v>
          </cell>
          <cell r="H289" t="str">
            <v>เทคนิค 2</v>
          </cell>
          <cell r="I289" t="str">
            <v>พนักงาน</v>
          </cell>
          <cell r="J289" t="str">
            <v>ไม่กำหนด</v>
          </cell>
          <cell r="K289" t="str">
            <v>รายเดือน</v>
          </cell>
          <cell r="L289" t="str">
            <v>E-01001</v>
          </cell>
          <cell r="M289" t="str">
            <v>ฝ่าย Cloud Solution</v>
          </cell>
          <cell r="N289" t="str">
            <v>006-ธนาคารกรุงไทย</v>
          </cell>
          <cell r="O289" t="str">
            <v>ธนาคารกรุงไทย(INET)</v>
          </cell>
          <cell r="P289">
            <v>9823570051</v>
          </cell>
          <cell r="Q289">
            <v>0</v>
          </cell>
          <cell r="R289">
            <v>41766</v>
          </cell>
          <cell r="S289">
            <v>41856</v>
          </cell>
          <cell r="T289">
            <v>32968</v>
          </cell>
          <cell r="U289" t="str">
            <v>ปริญญาตรี</v>
          </cell>
          <cell r="V289" t="str">
            <v>วิศวกรรมศาสตร์บัณฑิต</v>
          </cell>
        </row>
        <row r="290">
          <cell r="A290">
            <v>58066</v>
          </cell>
          <cell r="B290" t="str">
            <v>นายชัยดิษฐ์ แช่มคำ</v>
          </cell>
          <cell r="C290" t="str">
            <v>Mr. Chaiyadij Chamkum</v>
          </cell>
          <cell r="D290" t="str">
            <v>อินเทอร์เน็ตประเทศไทย จำกัด(มหาชน)</v>
          </cell>
          <cell r="E290" t="str">
            <v>4.3.RD001-001</v>
          </cell>
          <cell r="F290" t="str">
            <v>ฝ่าย Cloud Solution</v>
          </cell>
          <cell r="G290" t="str">
            <v>Pre-Sales Engineer</v>
          </cell>
          <cell r="H290" t="str">
            <v>เทคนิค 2</v>
          </cell>
          <cell r="I290" t="str">
            <v>พนักงาน</v>
          </cell>
          <cell r="J290" t="str">
            <v>ไม่กำหนด</v>
          </cell>
          <cell r="K290" t="str">
            <v>รายเดือน</v>
          </cell>
          <cell r="L290" t="str">
            <v>E-01001</v>
          </cell>
          <cell r="M290" t="str">
            <v>ฝ่าย Cloud Solution</v>
          </cell>
          <cell r="N290" t="str">
            <v>006-ธนาคารกรุงไทย</v>
          </cell>
          <cell r="O290" t="str">
            <v>ธนาคารกรุงไทย(INET)</v>
          </cell>
          <cell r="P290">
            <v>9834923236</v>
          </cell>
          <cell r="Q290">
            <v>0</v>
          </cell>
          <cell r="R290">
            <v>42186</v>
          </cell>
          <cell r="S290">
            <v>42276</v>
          </cell>
          <cell r="T290">
            <v>33470</v>
          </cell>
          <cell r="U290" t="str">
            <v>ปริญญาตรี</v>
          </cell>
          <cell r="V290" t="str">
            <v>วิศวกรรมศาสตร์บัณฑิต</v>
          </cell>
        </row>
        <row r="291">
          <cell r="A291">
            <v>58069</v>
          </cell>
          <cell r="B291" t="str">
            <v>นายไกรพิชญ์ จิระวงศ์ประภา</v>
          </cell>
          <cell r="C291" t="str">
            <v>Mr. Kraipich Jirawongprapa</v>
          </cell>
          <cell r="D291" t="str">
            <v>อินเทอร์เน็ตประเทศไทย จำกัด(มหาชน)</v>
          </cell>
          <cell r="E291" t="str">
            <v>4.3.RD001-001</v>
          </cell>
          <cell r="F291" t="str">
            <v>ฝ่าย Cloud Solution</v>
          </cell>
          <cell r="G291" t="str">
            <v>Pre-Sales Engineer</v>
          </cell>
          <cell r="H291" t="str">
            <v>เทคนิค 2</v>
          </cell>
          <cell r="I291" t="str">
            <v>พนักงาน</v>
          </cell>
          <cell r="J291" t="str">
            <v>ไม่กำหนด</v>
          </cell>
          <cell r="K291" t="str">
            <v>รายเดือน</v>
          </cell>
          <cell r="L291" t="str">
            <v>E-01001</v>
          </cell>
          <cell r="M291" t="str">
            <v>ฝ่าย Cloud Solution</v>
          </cell>
          <cell r="N291" t="str">
            <v>006-ธนาคารกรุงไทย</v>
          </cell>
          <cell r="O291" t="str">
            <v>ธนาคารกรุงไทย(INET)</v>
          </cell>
          <cell r="P291">
            <v>6910202090</v>
          </cell>
          <cell r="Q291">
            <v>0</v>
          </cell>
          <cell r="R291">
            <v>42186</v>
          </cell>
          <cell r="S291">
            <v>42276</v>
          </cell>
          <cell r="T291">
            <v>33831</v>
          </cell>
          <cell r="U291" t="str">
            <v>ปริญญาตรี</v>
          </cell>
          <cell r="V291" t="str">
            <v>Unofficial Transcript</v>
          </cell>
        </row>
        <row r="292">
          <cell r="A292">
            <v>59002</v>
          </cell>
          <cell r="B292" t="str">
            <v>น.ส.อิสรีย์ นรัจฉริยางกูร</v>
          </cell>
          <cell r="C292" t="str">
            <v>Ms. Isaree Naratchariyangkul</v>
          </cell>
          <cell r="D292" t="str">
            <v>อินเทอร์เน็ตประเทศไทย จำกัด(มหาชน)</v>
          </cell>
          <cell r="E292" t="str">
            <v>4.3.RD001-001</v>
          </cell>
          <cell r="F292" t="str">
            <v>ฝ่าย Cloud Solution</v>
          </cell>
          <cell r="G292" t="str">
            <v>Pre-Sales Engineer</v>
          </cell>
          <cell r="H292" t="str">
            <v>เทคนิค 2</v>
          </cell>
          <cell r="I292" t="str">
            <v>พนักงาน</v>
          </cell>
          <cell r="J292" t="str">
            <v>ไม่กำหนด</v>
          </cell>
          <cell r="K292" t="str">
            <v>รายเดือน</v>
          </cell>
          <cell r="L292" t="str">
            <v>E-01001</v>
          </cell>
          <cell r="M292" t="str">
            <v>ฝ่าย Cloud Solution</v>
          </cell>
          <cell r="N292" t="str">
            <v>006-ธนาคารกรุงไทย</v>
          </cell>
          <cell r="O292" t="str">
            <v>ธนาคารกรุงไทย(INET)</v>
          </cell>
          <cell r="P292">
            <v>8000313286</v>
          </cell>
          <cell r="Q292">
            <v>0</v>
          </cell>
          <cell r="R292">
            <v>42373</v>
          </cell>
          <cell r="S292">
            <v>42463</v>
          </cell>
          <cell r="T292">
            <v>32086</v>
          </cell>
          <cell r="U292" t="str">
            <v>ปริญญาตรี</v>
          </cell>
          <cell r="V292" t="str">
            <v>Unofficial Transcript</v>
          </cell>
        </row>
        <row r="293">
          <cell r="A293">
            <v>59102</v>
          </cell>
          <cell r="B293" t="str">
            <v>น.ส.บุญตา ธรรมสร</v>
          </cell>
          <cell r="C293" t="str">
            <v>Ms. Boonta Thammasorn</v>
          </cell>
          <cell r="D293" t="str">
            <v>อินเทอร์เน็ตประเทศไทย จำกัด(มหาชน)</v>
          </cell>
          <cell r="E293" t="str">
            <v>4.3.RD001-001</v>
          </cell>
          <cell r="F293" t="str">
            <v>ฝ่าย Cloud Solution</v>
          </cell>
          <cell r="G293" t="str">
            <v>Senior Pre-Sales Engineer</v>
          </cell>
          <cell r="H293" t="str">
            <v>เทคนิค 3</v>
          </cell>
          <cell r="I293" t="str">
            <v>อาวุโส</v>
          </cell>
          <cell r="J293" t="str">
            <v>ไม่กำหนด</v>
          </cell>
          <cell r="K293" t="str">
            <v>รายเดือน</v>
          </cell>
          <cell r="L293" t="str">
            <v>E-01001</v>
          </cell>
          <cell r="M293" t="str">
            <v>ฝ่าย Cloud Solution</v>
          </cell>
          <cell r="N293" t="str">
            <v>006-ธนาคารกรุงไทย</v>
          </cell>
          <cell r="O293" t="str">
            <v>ธนาคารกรุงไทย(INET)</v>
          </cell>
          <cell r="P293">
            <v>850115876</v>
          </cell>
          <cell r="Q293">
            <v>0</v>
          </cell>
          <cell r="R293">
            <v>42552</v>
          </cell>
          <cell r="S293">
            <v>42641</v>
          </cell>
          <cell r="T293">
            <v>29842</v>
          </cell>
          <cell r="U293" t="str">
            <v>ปริญญาตรี</v>
          </cell>
          <cell r="V293" t="str">
            <v>วิทยาศาสตร์บัณฑิต</v>
          </cell>
        </row>
        <row r="294">
          <cell r="A294">
            <v>59122</v>
          </cell>
          <cell r="B294" t="str">
            <v>นายสถาพร พิลึก</v>
          </cell>
          <cell r="C294" t="str">
            <v>Mr. Sathaporn Philuek</v>
          </cell>
          <cell r="D294" t="str">
            <v>อินเทอร์เน็ตประเทศไทย จำกัด(มหาชน)</v>
          </cell>
          <cell r="E294" t="str">
            <v>4.3.RD001-001</v>
          </cell>
          <cell r="F294" t="str">
            <v>ฝ่าย Cloud Solution</v>
          </cell>
          <cell r="G294" t="str">
            <v>Pre-Sales Engineer</v>
          </cell>
          <cell r="H294" t="str">
            <v>เทคนิค 2</v>
          </cell>
          <cell r="I294" t="str">
            <v>พนักงาน</v>
          </cell>
          <cell r="J294" t="str">
            <v>ไม่กำหนด</v>
          </cell>
          <cell r="K294" t="str">
            <v>รายเดือน</v>
          </cell>
          <cell r="L294" t="str">
            <v>E-01001</v>
          </cell>
          <cell r="M294" t="str">
            <v>ฝ่าย Cloud Solution</v>
          </cell>
          <cell r="N294" t="str">
            <v>006-ธนาคารกรุงไทย</v>
          </cell>
          <cell r="O294" t="str">
            <v>ธนาคารกรุงไทย(INET)</v>
          </cell>
          <cell r="P294">
            <v>4650290023</v>
          </cell>
          <cell r="Q294">
            <v>0</v>
          </cell>
          <cell r="R294">
            <v>42552</v>
          </cell>
          <cell r="S294">
            <v>42641</v>
          </cell>
          <cell r="T294">
            <v>34351</v>
          </cell>
          <cell r="U294" t="str">
            <v>ปริญญาตรี</v>
          </cell>
          <cell r="V294" t="str">
            <v>วิศวกรรมศาสตร์บัณฑิต</v>
          </cell>
        </row>
        <row r="295">
          <cell r="A295">
            <v>59135</v>
          </cell>
          <cell r="B295" t="str">
            <v>นายสินภัทร เดชะบุญศิริพานิช</v>
          </cell>
          <cell r="C295" t="str">
            <v>Mr. Sinapat Dechaboonsiripanit</v>
          </cell>
          <cell r="D295" t="str">
            <v>อินเทอร์เน็ตประเทศไทย จำกัด(มหาชน)</v>
          </cell>
          <cell r="E295" t="str">
            <v>4.3.RD001-001</v>
          </cell>
          <cell r="F295" t="str">
            <v>ฝ่าย Cloud Solution</v>
          </cell>
          <cell r="G295" t="str">
            <v>Pre-Sales Engineer</v>
          </cell>
          <cell r="H295" t="str">
            <v>เทคนิค 2</v>
          </cell>
          <cell r="I295" t="str">
            <v>พนักงาน</v>
          </cell>
          <cell r="J295" t="str">
            <v>ไม่กำหนด</v>
          </cell>
          <cell r="K295" t="str">
            <v>รายเดือน</v>
          </cell>
          <cell r="L295" t="str">
            <v>E-01001</v>
          </cell>
          <cell r="M295" t="str">
            <v>ฝ่าย Cloud Solution</v>
          </cell>
          <cell r="N295" t="str">
            <v>006-ธนาคารกรุงไทย</v>
          </cell>
          <cell r="O295" t="str">
            <v>ธนาคารกรุงไทย(INET)</v>
          </cell>
          <cell r="P295">
            <v>6910229983</v>
          </cell>
          <cell r="Q295">
            <v>0</v>
          </cell>
          <cell r="R295">
            <v>42552</v>
          </cell>
          <cell r="S295">
            <v>42641</v>
          </cell>
          <cell r="T295">
            <v>34399</v>
          </cell>
          <cell r="U295" t="str">
            <v>ปริญญาตรี</v>
          </cell>
          <cell r="V295" t="str">
            <v>Unofficial Transcript</v>
          </cell>
        </row>
        <row r="296">
          <cell r="A296">
            <v>59169</v>
          </cell>
          <cell r="B296" t="str">
            <v>น.ส.ทัศนันท์ พงศ์ศิริธนเดช</v>
          </cell>
          <cell r="C296" t="str">
            <v>Ms. Tassanun Pongsiritanadeach</v>
          </cell>
          <cell r="D296" t="str">
            <v>อินเทอร์เน็ตประเทศไทย จำกัด(มหาชน)</v>
          </cell>
          <cell r="E296" t="str">
            <v>4.3.RD001-001</v>
          </cell>
          <cell r="F296" t="str">
            <v>ฝ่าย Cloud Solution</v>
          </cell>
          <cell r="G296" t="str">
            <v>Pre-Sales Engineer</v>
          </cell>
          <cell r="H296" t="str">
            <v>เทคนิค 2</v>
          </cell>
          <cell r="I296" t="str">
            <v>พนักงาน</v>
          </cell>
          <cell r="J296" t="str">
            <v>ไม่กำหนด</v>
          </cell>
          <cell r="K296" t="str">
            <v>รายเดือน</v>
          </cell>
          <cell r="L296" t="str">
            <v>E-01001</v>
          </cell>
          <cell r="M296" t="str">
            <v>ฝ่าย Cloud Solution</v>
          </cell>
          <cell r="N296" t="str">
            <v>006-ธนาคารกรุงไทย</v>
          </cell>
          <cell r="O296" t="str">
            <v>ธนาคารกรุงไทย(INET)</v>
          </cell>
          <cell r="P296">
            <v>4650463300</v>
          </cell>
          <cell r="Q296">
            <v>0</v>
          </cell>
          <cell r="R296">
            <v>42552</v>
          </cell>
          <cell r="S296">
            <v>42641</v>
          </cell>
          <cell r="T296">
            <v>34197</v>
          </cell>
          <cell r="U296" t="str">
            <v>ปริญญาตรี</v>
          </cell>
          <cell r="V296" t="str">
            <v>วิศวกรรมศาสตร์บัณฑิต</v>
          </cell>
        </row>
        <row r="297">
          <cell r="A297">
            <v>59207</v>
          </cell>
          <cell r="B297" t="str">
            <v>นายณัฐนันท์ เลิศเขื่อนขันธ์</v>
          </cell>
          <cell r="C297" t="str">
            <v>Mr. Nuttanun Lertkhuenkhan</v>
          </cell>
          <cell r="D297" t="str">
            <v>อินเทอร์เน็ตประเทศไทย จำกัด(มหาชน)</v>
          </cell>
          <cell r="E297" t="str">
            <v>4.3.RD001-001</v>
          </cell>
          <cell r="F297" t="str">
            <v>ฝ่าย Cloud Solution</v>
          </cell>
          <cell r="G297" t="str">
            <v>Pre-Sales Engineer</v>
          </cell>
          <cell r="H297" t="str">
            <v>เทคนิค 2</v>
          </cell>
          <cell r="I297" t="str">
            <v>พนักงาน</v>
          </cell>
          <cell r="J297" t="str">
            <v>ไม่กำหนด</v>
          </cell>
          <cell r="K297" t="str">
            <v>รายเดือน</v>
          </cell>
          <cell r="L297" t="str">
            <v>E-01001</v>
          </cell>
          <cell r="M297" t="str">
            <v>ฝ่าย Cloud Solution</v>
          </cell>
          <cell r="N297" t="str">
            <v>006-ธนาคารกรุงไทย</v>
          </cell>
          <cell r="O297" t="str">
            <v>ธนาคารกรุงไทย(INET)</v>
          </cell>
          <cell r="P297">
            <v>9846228635</v>
          </cell>
          <cell r="Q297">
            <v>0</v>
          </cell>
          <cell r="R297">
            <v>42552</v>
          </cell>
          <cell r="S297">
            <v>42641</v>
          </cell>
          <cell r="T297">
            <v>34386</v>
          </cell>
          <cell r="U297" t="str">
            <v>ปริญญาตรี</v>
          </cell>
          <cell r="V297" t="str">
            <v>วิทยาศาสตร์บัณฑิต</v>
          </cell>
        </row>
        <row r="298">
          <cell r="A298">
            <v>40003</v>
          </cell>
          <cell r="B298" t="str">
            <v>นายอนุวัตร โง้วเชียง</v>
          </cell>
          <cell r="C298" t="str">
            <v>Mr. Anuwat Ngowchieng</v>
          </cell>
          <cell r="D298" t="str">
            <v>อินเทอร์เน็ตประเทศไทย จำกัด(มหาชน)</v>
          </cell>
          <cell r="E298" t="str">
            <v>4.4.RD001-003</v>
          </cell>
          <cell r="F298" t="str">
            <v>ฝ่าย Mobility &amp; IT Service</v>
          </cell>
          <cell r="G298" t="str">
            <v>ที่ปรึกษา</v>
          </cell>
          <cell r="H298" t="str">
            <v>บริหาร 3</v>
          </cell>
          <cell r="I298" t="str">
            <v>ทีปรึกษา</v>
          </cell>
          <cell r="J298" t="str">
            <v>ไม่กำหนด</v>
          </cell>
          <cell r="K298" t="str">
            <v>รายเดือน</v>
          </cell>
          <cell r="L298" t="str">
            <v>E-08001</v>
          </cell>
          <cell r="M298" t="str">
            <v>ฝ่าย Mobility&amp;IT Service</v>
          </cell>
          <cell r="N298" t="str">
            <v>006-ธนาคารกรุงไทย</v>
          </cell>
          <cell r="O298" t="str">
            <v>ธนาคารกรุงไทย(INET)</v>
          </cell>
          <cell r="P298">
            <v>151526850</v>
          </cell>
          <cell r="Q298">
            <v>0</v>
          </cell>
          <cell r="R298">
            <v>35563</v>
          </cell>
          <cell r="S298">
            <v>35653</v>
          </cell>
          <cell r="T298">
            <v>26209</v>
          </cell>
          <cell r="U298" t="str">
            <v>ปริญญาตรี</v>
          </cell>
          <cell r="V298" t="str">
            <v>วิศวกรรมศาสตร์บัณฑิต</v>
          </cell>
        </row>
        <row r="299">
          <cell r="A299">
            <v>43020</v>
          </cell>
          <cell r="B299" t="str">
            <v>น.ส.ภูษณิศา นิลฉ่ำ</v>
          </cell>
          <cell r="C299" t="str">
            <v>Ms. Phusanisa Nincham</v>
          </cell>
          <cell r="D299" t="str">
            <v>อินเทอร์เน็ตประเทศไทย จำกัด(มหาชน)</v>
          </cell>
          <cell r="E299" t="str">
            <v>4.4.RD001-003</v>
          </cell>
          <cell r="F299" t="str">
            <v>ฝ่าย Mobility &amp; IT Service</v>
          </cell>
          <cell r="G299" t="str">
            <v>Executive Project Coordinator</v>
          </cell>
          <cell r="H299" t="str">
            <v>บริหาร 1</v>
          </cell>
          <cell r="I299" t="str">
            <v>รองผู้จัดการ</v>
          </cell>
          <cell r="J299" t="str">
            <v>ไม่กำหนด</v>
          </cell>
          <cell r="K299" t="str">
            <v>รายเดือน</v>
          </cell>
          <cell r="L299" t="str">
            <v>E-08001</v>
          </cell>
          <cell r="M299" t="str">
            <v>ฝ่าย Mobility&amp;IT Service</v>
          </cell>
          <cell r="N299" t="str">
            <v>006-ธนาคารกรุงไทย</v>
          </cell>
          <cell r="O299" t="str">
            <v>ธนาคารกรุงไทย(INET)</v>
          </cell>
          <cell r="P299">
            <v>151528365</v>
          </cell>
          <cell r="Q299">
            <v>0</v>
          </cell>
          <cell r="R299">
            <v>36770</v>
          </cell>
          <cell r="S299">
            <v>36859</v>
          </cell>
          <cell r="T299">
            <v>26688</v>
          </cell>
          <cell r="U299" t="str">
            <v>ปริญญาตรี</v>
          </cell>
          <cell r="V299" t="str">
            <v>บริหารธุรกิจบัณฑิต</v>
          </cell>
        </row>
        <row r="300">
          <cell r="A300">
            <v>47033</v>
          </cell>
          <cell r="B300" t="str">
            <v>น.ส.รุจิรา เหนือเกาะหวาย</v>
          </cell>
          <cell r="C300" t="str">
            <v>Ms. Rujira Nuagaowai</v>
          </cell>
          <cell r="D300" t="str">
            <v>อินเทอร์เน็ตประเทศไทย จำกัด(มหาชน)</v>
          </cell>
          <cell r="E300" t="str">
            <v>4.4.RD001-003</v>
          </cell>
          <cell r="F300" t="str">
            <v>ฝ่าย Mobility &amp; IT Service</v>
          </cell>
          <cell r="G300" t="str">
            <v>ผู้ช่วยผู้อำนวยการ</v>
          </cell>
          <cell r="H300" t="str">
            <v>บริหาร 3</v>
          </cell>
          <cell r="I300" t="str">
            <v>ผู้ช่วยผู้อำนวยการ</v>
          </cell>
          <cell r="J300" t="str">
            <v>ไม่กำหนด</v>
          </cell>
          <cell r="K300" t="str">
            <v>รายเดือน</v>
          </cell>
          <cell r="L300" t="str">
            <v>E-08001</v>
          </cell>
          <cell r="M300" t="str">
            <v>ฝ่าย Mobility&amp;IT Service</v>
          </cell>
          <cell r="N300" t="str">
            <v>006-ธนาคารกรุงไทย</v>
          </cell>
          <cell r="O300" t="str">
            <v>ธนาคารกรุงไทย(INET)</v>
          </cell>
          <cell r="P300">
            <v>1891345249</v>
          </cell>
          <cell r="Q300">
            <v>0</v>
          </cell>
          <cell r="R300">
            <v>38202</v>
          </cell>
          <cell r="S300">
            <v>38292</v>
          </cell>
          <cell r="T300">
            <v>29166</v>
          </cell>
          <cell r="U300" t="str">
            <v>ปริญญาตรี</v>
          </cell>
          <cell r="V300" t="str">
            <v>วิทยาศาสตร์บัณฑิต</v>
          </cell>
        </row>
        <row r="301">
          <cell r="A301">
            <v>55023</v>
          </cell>
          <cell r="B301" t="str">
            <v>นายสมชาย ฉ่ำบุญรอต</v>
          </cell>
          <cell r="C301" t="str">
            <v>Mr. Somchai Chumboonrot</v>
          </cell>
          <cell r="D301" t="str">
            <v>อินเทอร์เน็ตประเทศไทย จำกัด(มหาชน)</v>
          </cell>
          <cell r="E301" t="str">
            <v>4.4.RD001-003</v>
          </cell>
          <cell r="F301" t="str">
            <v>ฝ่าย Mobility &amp; IT Service</v>
          </cell>
          <cell r="G301" t="str">
            <v>Internal Service Engineer</v>
          </cell>
          <cell r="H301" t="str">
            <v>เทคนิค 2</v>
          </cell>
          <cell r="I301" t="str">
            <v>พนักงาน</v>
          </cell>
          <cell r="J301" t="str">
            <v>ไม่กำหนด</v>
          </cell>
          <cell r="K301" t="str">
            <v>รายเดือน</v>
          </cell>
          <cell r="L301" t="str">
            <v>E-08001</v>
          </cell>
          <cell r="M301" t="str">
            <v>ฝ่าย Mobility&amp;IT Service</v>
          </cell>
          <cell r="N301" t="str">
            <v>006-ธนาคารกรุงไทย</v>
          </cell>
          <cell r="O301" t="str">
            <v>ธนาคารกรุงไทย(INET)</v>
          </cell>
          <cell r="P301">
            <v>9808672094</v>
          </cell>
          <cell r="Q301">
            <v>0</v>
          </cell>
          <cell r="R301">
            <v>40994</v>
          </cell>
          <cell r="S301">
            <v>41084</v>
          </cell>
          <cell r="T301">
            <v>30918</v>
          </cell>
          <cell r="U301" t="str">
            <v>ปริญญาตรี</v>
          </cell>
          <cell r="V301" t="str">
            <v>วิศวกรรมศาสตร์บัณฑิต</v>
          </cell>
        </row>
        <row r="302">
          <cell r="A302">
            <v>55033</v>
          </cell>
          <cell r="B302" t="str">
            <v>นายพัฒนศักดิ์ แป้นสมบุญ</v>
          </cell>
          <cell r="C302" t="str">
            <v>Mr. Phattanasak Pansomboon</v>
          </cell>
          <cell r="D302" t="str">
            <v>อินเทอร์เน็ตประเทศไทย จำกัด(มหาชน)</v>
          </cell>
          <cell r="E302" t="str">
            <v>4.4.RD001-003</v>
          </cell>
          <cell r="F302" t="str">
            <v>ฝ่าย Mobility &amp; IT Service</v>
          </cell>
          <cell r="G302" t="str">
            <v>Product Engineer</v>
          </cell>
          <cell r="H302" t="str">
            <v>เทคนิค 2</v>
          </cell>
          <cell r="I302" t="str">
            <v>พนักงาน</v>
          </cell>
          <cell r="J302" t="str">
            <v>ไม่กำหนด</v>
          </cell>
          <cell r="K302" t="str">
            <v>รายเดือน</v>
          </cell>
          <cell r="L302" t="str">
            <v>E-08001</v>
          </cell>
          <cell r="M302" t="str">
            <v>ฝ่าย Mobility&amp;IT Service</v>
          </cell>
          <cell r="N302" t="str">
            <v>006-ธนาคารกรุงไทย</v>
          </cell>
          <cell r="O302" t="str">
            <v>ธนาคารกรุงไทย(INET)</v>
          </cell>
          <cell r="P302">
            <v>150208537</v>
          </cell>
          <cell r="Q302">
            <v>0</v>
          </cell>
          <cell r="R302">
            <v>41061</v>
          </cell>
          <cell r="S302">
            <v>41151</v>
          </cell>
          <cell r="T302">
            <v>30656</v>
          </cell>
          <cell r="U302" t="str">
            <v>ปริญญาตรี</v>
          </cell>
          <cell r="V302" t="str">
            <v>อุตสาหกรรมศาสตรบัณฑิต</v>
          </cell>
        </row>
        <row r="303">
          <cell r="A303">
            <v>57035</v>
          </cell>
          <cell r="B303" t="str">
            <v>นายพลากร พวร</v>
          </cell>
          <cell r="C303" t="str">
            <v>Mr. Palakorn Paworn</v>
          </cell>
          <cell r="D303" t="str">
            <v>อินเทอร์เน็ตประเทศไทย จำกัด(มหาชน)</v>
          </cell>
          <cell r="E303" t="str">
            <v>4.4.RD001-003</v>
          </cell>
          <cell r="F303" t="str">
            <v>ฝ่าย Mobility &amp; IT Service</v>
          </cell>
          <cell r="G303" t="str">
            <v>Senior Product Engineer</v>
          </cell>
          <cell r="H303" t="str">
            <v>เทคนิค 3</v>
          </cell>
          <cell r="I303" t="str">
            <v>อาวุโส</v>
          </cell>
          <cell r="J303" t="str">
            <v>ไม่กำหนด</v>
          </cell>
          <cell r="K303" t="str">
            <v>รายเดือน</v>
          </cell>
          <cell r="L303" t="str">
            <v>E-08001</v>
          </cell>
          <cell r="M303" t="str">
            <v>ฝ่าย Mobility&amp;IT Service</v>
          </cell>
          <cell r="N303" t="str">
            <v>006-ธนาคารกรุงไทย</v>
          </cell>
          <cell r="O303" t="str">
            <v>ธนาคารกรุงไทย(INET)</v>
          </cell>
          <cell r="P303">
            <v>6900278590</v>
          </cell>
          <cell r="Q303">
            <v>0</v>
          </cell>
          <cell r="R303">
            <v>41761</v>
          </cell>
          <cell r="S303">
            <v>41851</v>
          </cell>
          <cell r="T303">
            <v>32646</v>
          </cell>
          <cell r="U303" t="str">
            <v>ปริญญาตรี</v>
          </cell>
          <cell r="V303" t="str">
            <v>วิทยาศาสตร์บัณฑิต</v>
          </cell>
        </row>
        <row r="304">
          <cell r="A304">
            <v>58005</v>
          </cell>
          <cell r="B304" t="str">
            <v>น.ส.ทิพย์สุดา คำพันยิ้ม</v>
          </cell>
          <cell r="C304" t="str">
            <v>Ms. Tipsuda Khamphanyim</v>
          </cell>
          <cell r="D304" t="str">
            <v>อินเทอร์เน็ตประเทศไทย จำกัด(มหาชน)</v>
          </cell>
          <cell r="E304" t="str">
            <v>4.4.RD001-003</v>
          </cell>
          <cell r="F304" t="str">
            <v>ฝ่าย Mobility &amp; IT Service</v>
          </cell>
          <cell r="G304" t="str">
            <v>Product Manager</v>
          </cell>
          <cell r="H304" t="str">
            <v>เทคนิค 2</v>
          </cell>
          <cell r="I304" t="str">
            <v>พนักงาน</v>
          </cell>
          <cell r="J304" t="str">
            <v>ไม่กำหนด</v>
          </cell>
          <cell r="K304" t="str">
            <v>รายเดือน</v>
          </cell>
          <cell r="L304" t="str">
            <v>E-08001</v>
          </cell>
          <cell r="M304" t="str">
            <v>ฝ่าย Mobility&amp;IT Service</v>
          </cell>
          <cell r="N304" t="str">
            <v>006-ธนาคารกรุงไทย</v>
          </cell>
          <cell r="O304" t="str">
            <v>ธนาคารกรุงไทย(INET)</v>
          </cell>
          <cell r="P304">
            <v>1730312632</v>
          </cell>
          <cell r="Q304">
            <v>0</v>
          </cell>
          <cell r="R304">
            <v>42009</v>
          </cell>
          <cell r="S304">
            <v>42098</v>
          </cell>
          <cell r="T304">
            <v>31037</v>
          </cell>
          <cell r="U304" t="str">
            <v>ปริญญาตรี</v>
          </cell>
          <cell r="V304" t="str">
            <v>วิทยาศาสตร์บัณฑิต</v>
          </cell>
        </row>
        <row r="305">
          <cell r="A305">
            <v>58051</v>
          </cell>
          <cell r="B305" t="str">
            <v>นายจิรวรรธน์ วงศ์ทิพย์</v>
          </cell>
          <cell r="C305" t="str">
            <v>Mr. Jirawat Wongthip</v>
          </cell>
          <cell r="D305" t="str">
            <v>อินเทอร์เน็ตประเทศไทย จำกัด(มหาชน)</v>
          </cell>
          <cell r="E305" t="str">
            <v>4.4.RD001-003</v>
          </cell>
          <cell r="F305" t="str">
            <v>ฝ่าย Mobility &amp; IT Service</v>
          </cell>
          <cell r="G305" t="str">
            <v>Senior Product Engineer</v>
          </cell>
          <cell r="H305" t="str">
            <v>เทคนิค 3</v>
          </cell>
          <cell r="I305" t="str">
            <v>อาวุโส</v>
          </cell>
          <cell r="J305" t="str">
            <v>ไม่กำหนด</v>
          </cell>
          <cell r="K305" t="str">
            <v>รายเดือน</v>
          </cell>
          <cell r="L305" t="str">
            <v>E-08001</v>
          </cell>
          <cell r="M305" t="str">
            <v>ฝ่าย Mobility&amp;IT Service</v>
          </cell>
          <cell r="N305" t="str">
            <v>006-ธนาคารกรุงไทย</v>
          </cell>
          <cell r="O305" t="str">
            <v>ธนาคารกรุงไทย(INET)</v>
          </cell>
          <cell r="P305">
            <v>9834270666</v>
          </cell>
          <cell r="Q305">
            <v>0</v>
          </cell>
          <cell r="R305">
            <v>42170</v>
          </cell>
          <cell r="S305">
            <v>42260</v>
          </cell>
          <cell r="T305">
            <v>31662</v>
          </cell>
          <cell r="U305" t="str">
            <v>ปริญญาตรี</v>
          </cell>
          <cell r="V305" t="str">
            <v>บริหารธุรกิจบัณฑิต</v>
          </cell>
        </row>
        <row r="306">
          <cell r="A306">
            <v>58072</v>
          </cell>
          <cell r="B306" t="str">
            <v>นายวโรดม ดุสิตกุล</v>
          </cell>
          <cell r="C306" t="str">
            <v>Mr. Warodom Dusitkul</v>
          </cell>
          <cell r="D306" t="str">
            <v>อินเทอร์เน็ตประเทศไทย จำกัด(มหาชน)</v>
          </cell>
          <cell r="E306" t="str">
            <v>4.4.RD001-003</v>
          </cell>
          <cell r="F306" t="str">
            <v>ฝ่าย Mobility &amp; IT Service</v>
          </cell>
          <cell r="G306" t="str">
            <v>Senior Product Engineer</v>
          </cell>
          <cell r="H306" t="str">
            <v>เทคนิค 3</v>
          </cell>
          <cell r="I306" t="str">
            <v>พนักงาน</v>
          </cell>
          <cell r="J306" t="str">
            <v>ไม่กำหนด</v>
          </cell>
          <cell r="K306" t="str">
            <v>รายเดือน</v>
          </cell>
          <cell r="L306" t="str">
            <v>E-08001</v>
          </cell>
          <cell r="M306" t="str">
            <v>ฝ่าย Mobility&amp;IT Service</v>
          </cell>
          <cell r="N306" t="str">
            <v>006-ธนาคารกรุงไทย</v>
          </cell>
          <cell r="O306" t="str">
            <v>ธนาคารกรุงไทย(INET)</v>
          </cell>
          <cell r="P306">
            <v>6930140996</v>
          </cell>
          <cell r="Q306">
            <v>0</v>
          </cell>
          <cell r="R306">
            <v>42186</v>
          </cell>
          <cell r="S306">
            <v>42276</v>
          </cell>
          <cell r="T306">
            <v>33783</v>
          </cell>
          <cell r="U306" t="str">
            <v>ปริญญาตรี</v>
          </cell>
          <cell r="V306" t="str">
            <v>Unofficial Transcript</v>
          </cell>
        </row>
        <row r="307">
          <cell r="A307">
            <v>58126</v>
          </cell>
          <cell r="B307" t="str">
            <v>นายกิศนัย กวินเมธาวันต์</v>
          </cell>
          <cell r="C307" t="str">
            <v>Mr. Kissanai Kawinmethawan</v>
          </cell>
          <cell r="D307" t="str">
            <v>อินเทอร์เน็ตประเทศไทย จำกัด(มหาชน)</v>
          </cell>
          <cell r="E307" t="str">
            <v>4.4.RD001-003</v>
          </cell>
          <cell r="F307" t="str">
            <v>ฝ่าย Mobility &amp; IT Service</v>
          </cell>
          <cell r="G307" t="str">
            <v>Product Engineer</v>
          </cell>
          <cell r="H307" t="str">
            <v>เทคนิค 2</v>
          </cell>
          <cell r="I307" t="str">
            <v>พนักงาน</v>
          </cell>
          <cell r="J307" t="str">
            <v>ไม่กำหนด</v>
          </cell>
          <cell r="K307" t="str">
            <v>รายเดือน</v>
          </cell>
          <cell r="L307" t="str">
            <v>E-08001</v>
          </cell>
          <cell r="M307" t="str">
            <v>ฝ่าย Mobility&amp;IT Service</v>
          </cell>
          <cell r="N307" t="str">
            <v>006-ธนาคารกรุงไทย</v>
          </cell>
          <cell r="O307" t="str">
            <v>ธนาคารกรุงไทย(INET)</v>
          </cell>
          <cell r="P307">
            <v>9837268085</v>
          </cell>
          <cell r="Q307">
            <v>0</v>
          </cell>
          <cell r="R307">
            <v>42248</v>
          </cell>
          <cell r="S307">
            <v>42338</v>
          </cell>
          <cell r="T307">
            <v>34168</v>
          </cell>
          <cell r="U307" t="str">
            <v>ปริญญาตรี</v>
          </cell>
          <cell r="V307" t="str">
            <v>Unofficial Transcript</v>
          </cell>
        </row>
        <row r="308">
          <cell r="A308">
            <v>58134</v>
          </cell>
          <cell r="B308" t="str">
            <v>นายวรพล หริตวร</v>
          </cell>
          <cell r="C308" t="str">
            <v>Mr. Worapon Haritaworn</v>
          </cell>
          <cell r="D308" t="str">
            <v>อินเทอร์เน็ตประเทศไทย จำกัด(มหาชน)</v>
          </cell>
          <cell r="E308" t="str">
            <v>4.4.RD001-003</v>
          </cell>
          <cell r="F308" t="str">
            <v>ฝ่าย Mobility &amp; IT Service</v>
          </cell>
          <cell r="G308" t="str">
            <v>Product Engineer</v>
          </cell>
          <cell r="H308" t="str">
            <v>เทคนิค 2</v>
          </cell>
          <cell r="I308" t="str">
            <v>พนักงาน</v>
          </cell>
          <cell r="J308" t="str">
            <v>ไม่กำหนด</v>
          </cell>
          <cell r="K308" t="str">
            <v>รายเดือน</v>
          </cell>
          <cell r="L308" t="str">
            <v>E-08001</v>
          </cell>
          <cell r="M308" t="str">
            <v>ฝ่าย Mobility&amp;IT Service</v>
          </cell>
          <cell r="N308" t="str">
            <v>006-ธนาคารกรุงไทย</v>
          </cell>
          <cell r="O308" t="str">
            <v>ธนาคารกรุงไทย(INET)</v>
          </cell>
          <cell r="P308">
            <v>9838196584</v>
          </cell>
          <cell r="Q308">
            <v>0</v>
          </cell>
          <cell r="R308">
            <v>42278</v>
          </cell>
          <cell r="S308">
            <v>42368</v>
          </cell>
          <cell r="T308">
            <v>33759</v>
          </cell>
          <cell r="U308" t="str">
            <v>ปริญญาตรี</v>
          </cell>
          <cell r="V308" t="str">
            <v>วิศวกรรมศาสตร์บัณฑิต</v>
          </cell>
        </row>
        <row r="309">
          <cell r="A309">
            <v>58165</v>
          </cell>
          <cell r="B309" t="str">
            <v>นายชนาธิป ใจเอื้อน</v>
          </cell>
          <cell r="C309" t="str">
            <v>Mr. Chanathip Jaiearn</v>
          </cell>
          <cell r="D309" t="str">
            <v>อินเทอร์เน็ตประเทศไทย จำกัด(มหาชน)</v>
          </cell>
          <cell r="E309" t="str">
            <v>4.4.RD001-003</v>
          </cell>
          <cell r="F309" t="str">
            <v>ฝ่าย Mobility &amp; IT Service</v>
          </cell>
          <cell r="G309" t="str">
            <v>Product Engineer</v>
          </cell>
          <cell r="H309" t="str">
            <v>เทคนิค 2</v>
          </cell>
          <cell r="I309" t="str">
            <v>พนักงาน</v>
          </cell>
          <cell r="J309" t="str">
            <v>ไม่กำหนด</v>
          </cell>
          <cell r="K309" t="str">
            <v>รายเดือน</v>
          </cell>
          <cell r="L309" t="str">
            <v>E-08001</v>
          </cell>
          <cell r="M309" t="str">
            <v>ฝ่าย Mobility&amp;IT Service</v>
          </cell>
          <cell r="N309" t="str">
            <v>006-ธนาคารกรุงไทย</v>
          </cell>
          <cell r="O309" t="str">
            <v>ธนาคารกรุงไทย(INET)</v>
          </cell>
          <cell r="P309">
            <v>4880600148</v>
          </cell>
          <cell r="Q309">
            <v>0</v>
          </cell>
          <cell r="R309">
            <v>42339</v>
          </cell>
          <cell r="S309">
            <v>42429</v>
          </cell>
          <cell r="T309">
            <v>31471</v>
          </cell>
          <cell r="U309" t="str">
            <v>ปริญญาตรี</v>
          </cell>
          <cell r="V309" t="str">
            <v>วิศวกรรมศาสตร์บัณฑิต</v>
          </cell>
        </row>
        <row r="310">
          <cell r="A310">
            <v>58170</v>
          </cell>
          <cell r="B310" t="str">
            <v>นายปกรณ์ เอี่ยมระหงษ์</v>
          </cell>
          <cell r="C310" t="str">
            <v>Mr. Pakorn Iamrahong</v>
          </cell>
          <cell r="D310" t="str">
            <v>อินเทอร์เน็ตประเทศไทย จำกัด(มหาชน)</v>
          </cell>
          <cell r="E310" t="str">
            <v>4.4.RD001-003</v>
          </cell>
          <cell r="F310" t="str">
            <v>ฝ่าย Mobility &amp; IT Service</v>
          </cell>
          <cell r="G310" t="str">
            <v>Product Engineer</v>
          </cell>
          <cell r="H310" t="str">
            <v>เทคนิค 2</v>
          </cell>
          <cell r="I310" t="str">
            <v>พนักงาน</v>
          </cell>
          <cell r="J310" t="str">
            <v>ไม่กำหนด</v>
          </cell>
          <cell r="K310" t="str">
            <v>รายเดือน</v>
          </cell>
          <cell r="L310" t="str">
            <v>E-08001</v>
          </cell>
          <cell r="M310" t="str">
            <v>ฝ่าย Mobility&amp;IT Service</v>
          </cell>
          <cell r="N310" t="str">
            <v>006-ธนาคารกรุงไทย</v>
          </cell>
          <cell r="O310" t="str">
            <v>ธนาคารกรุงไทย(INET)</v>
          </cell>
          <cell r="P310">
            <v>6900378056</v>
          </cell>
          <cell r="Q310">
            <v>0</v>
          </cell>
          <cell r="R310">
            <v>42353</v>
          </cell>
          <cell r="S310">
            <v>42443</v>
          </cell>
          <cell r="T310">
            <v>32013</v>
          </cell>
          <cell r="U310" t="str">
            <v>ปริญญาโท</v>
          </cell>
          <cell r="V310" t="str">
            <v>วิทยาศาสตร์มหาบัณฑิต</v>
          </cell>
        </row>
        <row r="311">
          <cell r="A311">
            <v>58171</v>
          </cell>
          <cell r="B311" t="str">
            <v>นายณฐกรกฤต แรงเขตการ</v>
          </cell>
          <cell r="C311" t="str">
            <v>Mr. Nathakornkrit Rangketgan</v>
          </cell>
          <cell r="D311" t="str">
            <v>อินเทอร์เน็ตประเทศไทย จำกัด(มหาชน)</v>
          </cell>
          <cell r="E311" t="str">
            <v>4.4.RD001-003</v>
          </cell>
          <cell r="F311" t="str">
            <v>ฝ่าย Mobility &amp; IT Service</v>
          </cell>
          <cell r="G311" t="str">
            <v>Internal Service Engineer</v>
          </cell>
          <cell r="H311" t="str">
            <v>เทคนิค 1</v>
          </cell>
          <cell r="I311" t="str">
            <v>พนักงาน</v>
          </cell>
          <cell r="J311" t="str">
            <v>ไม่กำหนด</v>
          </cell>
          <cell r="K311" t="str">
            <v>รายเดือน</v>
          </cell>
          <cell r="L311" t="str">
            <v>E-08001</v>
          </cell>
          <cell r="M311" t="str">
            <v>ฝ่าย Mobility&amp;IT Service</v>
          </cell>
          <cell r="N311" t="str">
            <v>006-ธนาคารกรุงไทย</v>
          </cell>
          <cell r="O311" t="str">
            <v>ธนาคารกรุงไทย(INET)</v>
          </cell>
          <cell r="P311">
            <v>6900379079</v>
          </cell>
          <cell r="Q311">
            <v>0</v>
          </cell>
          <cell r="R311">
            <v>42353</v>
          </cell>
          <cell r="S311">
            <v>42443</v>
          </cell>
          <cell r="T311">
            <v>32412</v>
          </cell>
          <cell r="U311" t="str">
            <v>ปริญญาตรี</v>
          </cell>
          <cell r="V311" t="str">
            <v>วิทยาศาสตร์บัณฑิต</v>
          </cell>
        </row>
        <row r="312">
          <cell r="A312">
            <v>59081</v>
          </cell>
          <cell r="B312" t="str">
            <v>น.ส.ชนิกา แย้มสุวรรณ</v>
          </cell>
          <cell r="C312" t="str">
            <v>Ms. Chaniga Yamsuwon</v>
          </cell>
          <cell r="D312" t="str">
            <v>อินเทอร์เน็ตประเทศไทย จำกัด(มหาชน)</v>
          </cell>
          <cell r="E312" t="str">
            <v>4.4.RD001-003</v>
          </cell>
          <cell r="F312" t="str">
            <v>ฝ่าย Mobility &amp; IT Service</v>
          </cell>
          <cell r="G312" t="str">
            <v>รองผู้จัดการ</v>
          </cell>
          <cell r="H312" t="str">
            <v>บริหาร 1</v>
          </cell>
          <cell r="I312" t="str">
            <v>รองผู้จัดการ</v>
          </cell>
          <cell r="K312" t="str">
            <v>รายเดือน</v>
          </cell>
          <cell r="L312" t="str">
            <v>E-08001</v>
          </cell>
          <cell r="M312" t="str">
            <v>ฝ่าย Mobility&amp;IT Service</v>
          </cell>
          <cell r="N312" t="str">
            <v>006-ธนาคารกรุงไทย</v>
          </cell>
          <cell r="O312" t="str">
            <v>ธนาคารกรุงไทย(INET)</v>
          </cell>
          <cell r="P312">
            <v>9843895185</v>
          </cell>
          <cell r="Q312">
            <v>0</v>
          </cell>
          <cell r="R312">
            <v>42499</v>
          </cell>
          <cell r="S312">
            <v>42588</v>
          </cell>
          <cell r="T312">
            <v>30590</v>
          </cell>
          <cell r="U312" t="str">
            <v>ปริญญาโท</v>
          </cell>
          <cell r="V312" t="str">
            <v>บริหารธุรกิจมหาบัณฑิต</v>
          </cell>
        </row>
        <row r="313">
          <cell r="A313">
            <v>59129</v>
          </cell>
          <cell r="B313" t="str">
            <v>นายกิตติธัช ศรีโสภาคย์</v>
          </cell>
          <cell r="C313" t="str">
            <v>Mr. Kittithat Srisophak</v>
          </cell>
          <cell r="D313" t="str">
            <v>อินเทอร์เน็ตประเทศไทย จำกัด(มหาชน)</v>
          </cell>
          <cell r="E313" t="str">
            <v>4.4.RD001-003</v>
          </cell>
          <cell r="F313" t="str">
            <v>ฝ่าย Mobility &amp; IT Service</v>
          </cell>
          <cell r="G313" t="str">
            <v>Product Engineer</v>
          </cell>
          <cell r="H313" t="str">
            <v>เทคนิค 1</v>
          </cell>
          <cell r="I313" t="str">
            <v>พนักงานฝึกหัด</v>
          </cell>
          <cell r="J313" t="str">
            <v>ไม่กำหนด</v>
          </cell>
          <cell r="K313" t="str">
            <v>รายเดือน</v>
          </cell>
          <cell r="L313" t="str">
            <v>E-08001</v>
          </cell>
          <cell r="M313" t="str">
            <v>ฝ่าย Mobility&amp;IT Service</v>
          </cell>
          <cell r="N313" t="str">
            <v>006-ธนาคารกรุงไทย</v>
          </cell>
          <cell r="O313" t="str">
            <v>ธนาคารกรุงไทย(INET)</v>
          </cell>
          <cell r="P313">
            <v>9848108807</v>
          </cell>
          <cell r="Q313">
            <v>0</v>
          </cell>
          <cell r="R313">
            <v>42552</v>
          </cell>
          <cell r="S313">
            <v>42641</v>
          </cell>
          <cell r="T313">
            <v>34411</v>
          </cell>
          <cell r="U313" t="str">
            <v>ปริญญาตรี</v>
          </cell>
          <cell r="V313" t="str">
            <v>Unofficial Transcript</v>
          </cell>
        </row>
        <row r="314">
          <cell r="A314">
            <v>59131</v>
          </cell>
          <cell r="B314" t="str">
            <v>นายธนากร จิตต์สนธิ์</v>
          </cell>
          <cell r="C314" t="str">
            <v>Mr. Tanagon Jitson</v>
          </cell>
          <cell r="D314" t="str">
            <v>อินเทอร์เน็ตประเทศไทย จำกัด(มหาชน)</v>
          </cell>
          <cell r="E314" t="str">
            <v>4.4.RD001-003</v>
          </cell>
          <cell r="F314" t="str">
            <v>ฝ่าย Mobility &amp; IT Service</v>
          </cell>
          <cell r="G314" t="str">
            <v>Product Engineer</v>
          </cell>
          <cell r="H314" t="str">
            <v>เทคนิค 2</v>
          </cell>
          <cell r="I314" t="str">
            <v>อาวุโส</v>
          </cell>
          <cell r="J314" t="str">
            <v>ไม่กำหนด</v>
          </cell>
          <cell r="K314" t="str">
            <v>รายเดือน</v>
          </cell>
          <cell r="L314" t="str">
            <v>E-08001</v>
          </cell>
          <cell r="M314" t="str">
            <v>ฝ่าย Mobility&amp;IT Service</v>
          </cell>
          <cell r="N314" t="str">
            <v>006-ธนาคารกรุงไทย</v>
          </cell>
          <cell r="O314" t="str">
            <v>ธนาคารกรุงไทย(INET)</v>
          </cell>
          <cell r="P314">
            <v>5780037205</v>
          </cell>
          <cell r="Q314">
            <v>0</v>
          </cell>
          <cell r="R314">
            <v>42552</v>
          </cell>
          <cell r="S314">
            <v>42641</v>
          </cell>
          <cell r="T314">
            <v>33891</v>
          </cell>
          <cell r="U314" t="str">
            <v>ปริญญาตรี</v>
          </cell>
          <cell r="V314" t="str">
            <v>วิศวกรรมศาสตร์บัณฑิต</v>
          </cell>
        </row>
        <row r="315">
          <cell r="A315">
            <v>59145</v>
          </cell>
          <cell r="B315" t="str">
            <v>นายกวีพล ค้าเจริญยิ่ง</v>
          </cell>
          <cell r="C315" t="str">
            <v>Mr. Kaweepol Khajaroenying</v>
          </cell>
          <cell r="D315" t="str">
            <v>อินเทอร์เน็ตประเทศไทย จำกัด(มหาชน)</v>
          </cell>
          <cell r="E315" t="str">
            <v>4.4.RD001-003</v>
          </cell>
          <cell r="F315" t="str">
            <v>ฝ่าย Mobility &amp; IT Service</v>
          </cell>
          <cell r="G315" t="str">
            <v>Product Engineer</v>
          </cell>
          <cell r="H315" t="str">
            <v>เทคนิค 2</v>
          </cell>
          <cell r="I315" t="str">
            <v>อาวุโส</v>
          </cell>
          <cell r="J315" t="str">
            <v>ไม่กำหนด</v>
          </cell>
          <cell r="K315" t="str">
            <v>รายเดือน</v>
          </cell>
          <cell r="L315" t="str">
            <v>E-08001</v>
          </cell>
          <cell r="M315" t="str">
            <v>ฝ่าย Mobility&amp;IT Service</v>
          </cell>
          <cell r="N315" t="str">
            <v>006-ธนาคารกรุงไทย</v>
          </cell>
          <cell r="O315" t="str">
            <v>ธนาคารกรุงไทย(INET)</v>
          </cell>
          <cell r="P315">
            <v>4650291453</v>
          </cell>
          <cell r="Q315">
            <v>0</v>
          </cell>
          <cell r="R315">
            <v>42552</v>
          </cell>
          <cell r="S315">
            <v>42641</v>
          </cell>
          <cell r="T315">
            <v>34299</v>
          </cell>
          <cell r="U315" t="str">
            <v>ปริญญาตรี</v>
          </cell>
          <cell r="V315" t="str">
            <v>Unofficial Transcript</v>
          </cell>
        </row>
        <row r="316">
          <cell r="A316">
            <v>59229</v>
          </cell>
          <cell r="B316" t="str">
            <v>นายชลาดล เกตวัลห์</v>
          </cell>
          <cell r="C316" t="str">
            <v>Mr. Chaladol Greatone</v>
          </cell>
          <cell r="D316" t="str">
            <v>อินเทอร์เน็ตประเทศไทย จำกัด(มหาชน)</v>
          </cell>
          <cell r="E316" t="str">
            <v>4.4.RD001-003</v>
          </cell>
          <cell r="F316" t="str">
            <v>ฝ่าย Mobility &amp; IT Service</v>
          </cell>
          <cell r="G316" t="str">
            <v>Product Manager</v>
          </cell>
          <cell r="H316" t="str">
            <v>เทคนิค 2</v>
          </cell>
          <cell r="I316" t="str">
            <v>พนักงาน</v>
          </cell>
          <cell r="K316" t="str">
            <v>รายเดือน</v>
          </cell>
          <cell r="L316" t="str">
            <v>E-08001</v>
          </cell>
          <cell r="M316" t="str">
            <v>ฝ่าย Mobility&amp;IT Service</v>
          </cell>
          <cell r="N316" t="str">
            <v>006-ธนาคารกรุงไทย</v>
          </cell>
          <cell r="O316" t="str">
            <v>ธนาคารกรุงไทย(INET)</v>
          </cell>
          <cell r="P316">
            <v>310641152</v>
          </cell>
          <cell r="Q316">
            <v>0</v>
          </cell>
          <cell r="R316">
            <v>42598</v>
          </cell>
          <cell r="S316">
            <v>42687</v>
          </cell>
          <cell r="T316">
            <v>33357</v>
          </cell>
          <cell r="U316" t="str">
            <v>ปริญญาตรี</v>
          </cell>
          <cell r="V316" t="str">
            <v>วิศวกรรมศาสตร์บัณฑิต</v>
          </cell>
        </row>
        <row r="317">
          <cell r="A317">
            <v>60033</v>
          </cell>
          <cell r="B317" t="str">
            <v>นายธัชฤทธิ์ สมนิมิตร</v>
          </cell>
          <cell r="C317" t="str">
            <v>Mr. Toucharit Somnimitr</v>
          </cell>
          <cell r="D317" t="str">
            <v>อินเทอร์เน็ตประเทศไทย จำกัด(มหาชน)</v>
          </cell>
          <cell r="E317" t="str">
            <v>4.4.RD001-003</v>
          </cell>
          <cell r="F317" t="str">
            <v>ฝ่าย Mobility &amp; IT Service</v>
          </cell>
          <cell r="G317" t="str">
            <v>Product Specialist</v>
          </cell>
          <cell r="H317" t="str">
            <v>เทคนิค 2</v>
          </cell>
          <cell r="I317" t="str">
            <v>อาวุโส</v>
          </cell>
          <cell r="K317" t="str">
            <v>รายเดือน</v>
          </cell>
          <cell r="L317" t="str">
            <v>E-08001</v>
          </cell>
          <cell r="M317" t="str">
            <v>ฝ่าย Mobility&amp;IT Service</v>
          </cell>
          <cell r="N317" t="str">
            <v>006-ธนาคารกรุงไทย</v>
          </cell>
          <cell r="O317" t="str">
            <v>ธนาคารกรุงไทย(INET)</v>
          </cell>
          <cell r="P317">
            <v>290392594</v>
          </cell>
          <cell r="Q317">
            <v>0</v>
          </cell>
          <cell r="R317">
            <v>42767</v>
          </cell>
          <cell r="S317">
            <v>42856</v>
          </cell>
          <cell r="T317">
            <v>31961</v>
          </cell>
          <cell r="U317" t="str">
            <v>ปริญญาตรี</v>
          </cell>
          <cell r="V317" t="str">
            <v>วิทยาศาสตร์บัณฑิต</v>
          </cell>
        </row>
        <row r="318">
          <cell r="A318">
            <v>42003</v>
          </cell>
          <cell r="B318" t="str">
            <v>นายศตวัฒน์ มาลารัตน์</v>
          </cell>
          <cell r="C318" t="str">
            <v>Mr. Satawat Malarat</v>
          </cell>
          <cell r="D318" t="str">
            <v>อินเทอร์เน็ตประเทศไทย จำกัด(มหาชน)</v>
          </cell>
          <cell r="E318" t="str">
            <v>5.1.IDC001-001</v>
          </cell>
          <cell r="F318" t="str">
            <v>ศูนย์ข้อมูลคอมพิวเตอร์-ไทยซัมมิท ทาวเวอร์</v>
          </cell>
          <cell r="G318" t="str">
            <v>ผู้ช่วยผู้อำนวยการ</v>
          </cell>
          <cell r="H318" t="str">
            <v>บริหาร 3</v>
          </cell>
          <cell r="I318" t="str">
            <v>ผู้ช่วยผู้อำนวยการ</v>
          </cell>
          <cell r="J318" t="str">
            <v>ไม่กำหนด</v>
          </cell>
          <cell r="K318" t="str">
            <v>รายเดือน</v>
          </cell>
          <cell r="L318" t="str">
            <v>E-02001</v>
          </cell>
          <cell r="M318" t="str">
            <v>IDC-TST</v>
          </cell>
          <cell r="N318" t="str">
            <v>006-ธนาคารกรุงไทย</v>
          </cell>
          <cell r="O318" t="str">
            <v>ธนาคารกรุงไทย(INET)</v>
          </cell>
          <cell r="P318">
            <v>151528462</v>
          </cell>
          <cell r="Q318">
            <v>0</v>
          </cell>
          <cell r="R318">
            <v>36220</v>
          </cell>
          <cell r="S318">
            <v>36310</v>
          </cell>
          <cell r="T318">
            <v>28290</v>
          </cell>
          <cell r="U318" t="str">
            <v>ปริญญาตรี</v>
          </cell>
          <cell r="V318" t="str">
            <v>วิทยาศาสตร์บัณฑิต</v>
          </cell>
        </row>
        <row r="319">
          <cell r="A319">
            <v>55022</v>
          </cell>
          <cell r="B319" t="str">
            <v>นายก้อง ลุผานา</v>
          </cell>
          <cell r="C319" t="str">
            <v>Mr. Kong Luphana</v>
          </cell>
          <cell r="D319" t="str">
            <v>อินเทอร์เน็ตประเทศไทย จำกัด(มหาชน)</v>
          </cell>
          <cell r="E319" t="str">
            <v>5.1.IDC001-001</v>
          </cell>
          <cell r="F319" t="str">
            <v>ศูนย์ข้อมูลคอมพิวเตอร์-ไทยซัมมิท ทาวเวอร์</v>
          </cell>
          <cell r="G319" t="str">
            <v>เจ้าหน้าที่ดูแลศูนย์ข้อมูลคอมพิวเตอร์</v>
          </cell>
          <cell r="H319" t="str">
            <v>เทคนิค 1</v>
          </cell>
          <cell r="I319" t="str">
            <v>พนักงาน</v>
          </cell>
          <cell r="J319" t="str">
            <v>ไม่กำหนด</v>
          </cell>
          <cell r="K319" t="str">
            <v>รายเดือน</v>
          </cell>
          <cell r="L319" t="str">
            <v>E-02001</v>
          </cell>
          <cell r="M319" t="str">
            <v>IDC-TST</v>
          </cell>
          <cell r="N319" t="str">
            <v>006-ธนาคารกรุงไทย</v>
          </cell>
          <cell r="O319" t="str">
            <v>ธนาคารกรุงไทย(INET)</v>
          </cell>
          <cell r="P319">
            <v>4930232554</v>
          </cell>
          <cell r="Q319">
            <v>0</v>
          </cell>
          <cell r="R319">
            <v>40987</v>
          </cell>
          <cell r="S319">
            <v>41077</v>
          </cell>
          <cell r="T319">
            <v>30758</v>
          </cell>
          <cell r="U319" t="str">
            <v>ปริญญาตรี</v>
          </cell>
          <cell r="V319" t="str">
            <v>บริหารธุรกิจบัณฑิต</v>
          </cell>
        </row>
        <row r="320">
          <cell r="A320">
            <v>56052</v>
          </cell>
          <cell r="B320" t="str">
            <v>นายพิภัทร นาคฤทธิ์</v>
          </cell>
          <cell r="C320" t="str">
            <v>Mr. Piphat Warkarit</v>
          </cell>
          <cell r="D320" t="str">
            <v>อินเทอร์เน็ตประเทศไทย จำกัด(มหาชน)</v>
          </cell>
          <cell r="E320" t="str">
            <v>5.1.IDC001-001</v>
          </cell>
          <cell r="F320" t="str">
            <v>ศูนย์ข้อมูลคอมพิวเตอร์-ไทยซัมมิท ทาวเวอร์</v>
          </cell>
          <cell r="G320" t="str">
            <v>เจ้าหน้าที่ดูแลศูนย์ข้อมูลคอมพิวเตอร์</v>
          </cell>
          <cell r="H320" t="str">
            <v>เทคนิค 1</v>
          </cell>
          <cell r="I320" t="str">
            <v>พนักงาน</v>
          </cell>
          <cell r="J320" t="str">
            <v>ไม่กำหนด</v>
          </cell>
          <cell r="K320" t="str">
            <v>รายเดือน</v>
          </cell>
          <cell r="L320" t="str">
            <v>E-02001</v>
          </cell>
          <cell r="M320" t="str">
            <v>IDC-TST</v>
          </cell>
          <cell r="N320" t="str">
            <v>006-ธนาคารกรุงไทย</v>
          </cell>
          <cell r="O320" t="str">
            <v>ธนาคารกรุงไทย(INET)</v>
          </cell>
          <cell r="P320">
            <v>6900210392</v>
          </cell>
          <cell r="Q320">
            <v>0</v>
          </cell>
          <cell r="R320">
            <v>41428</v>
          </cell>
          <cell r="S320">
            <v>41518</v>
          </cell>
          <cell r="T320">
            <v>32547</v>
          </cell>
          <cell r="U320" t="str">
            <v>ปริญญาตรี</v>
          </cell>
          <cell r="V320" t="str">
            <v>ศึกษาศาสตร์บัณฑิต</v>
          </cell>
        </row>
        <row r="321">
          <cell r="A321">
            <v>57008</v>
          </cell>
          <cell r="B321" t="str">
            <v>นายธีระพัฒน์ เรือนวิเชียร</v>
          </cell>
          <cell r="C321" t="str">
            <v>Mr. Teerapat Rueanvichien</v>
          </cell>
          <cell r="D321" t="str">
            <v>อินเทอร์เน็ตประเทศไทย จำกัด(มหาชน)</v>
          </cell>
          <cell r="E321" t="str">
            <v>5.1.IDC001-001</v>
          </cell>
          <cell r="F321" t="str">
            <v>ศูนย์ข้อมูลคอมพิวเตอร์-ไทยซัมมิท ทาวเวอร์</v>
          </cell>
          <cell r="G321" t="str">
            <v>เจ้าหน้าที่ประสานงาน</v>
          </cell>
          <cell r="H321" t="str">
            <v>เจ้าหน้าที่ 1</v>
          </cell>
          <cell r="I321" t="str">
            <v>พนักงาน</v>
          </cell>
          <cell r="J321" t="str">
            <v>ไม่กำหนด</v>
          </cell>
          <cell r="K321" t="str">
            <v>รายเดือน</v>
          </cell>
          <cell r="L321" t="str">
            <v>E-02001</v>
          </cell>
          <cell r="M321" t="str">
            <v>IDC-TST</v>
          </cell>
          <cell r="N321" t="str">
            <v>006-ธนาคารกรุงไทย</v>
          </cell>
          <cell r="O321" t="str">
            <v>ธนาคารกรุงไทย(INET)</v>
          </cell>
          <cell r="P321">
            <v>9821500757</v>
          </cell>
          <cell r="Q321">
            <v>0</v>
          </cell>
          <cell r="R321">
            <v>41687</v>
          </cell>
          <cell r="S321">
            <v>41776</v>
          </cell>
          <cell r="T321">
            <v>31998</v>
          </cell>
          <cell r="U321" t="str">
            <v>ปริญญาตรี</v>
          </cell>
          <cell r="V321" t="str">
            <v>บริหารธุรกิจบัณฑิต</v>
          </cell>
        </row>
        <row r="322">
          <cell r="A322">
            <v>57013</v>
          </cell>
          <cell r="B322" t="str">
            <v>นายชัยวัฒน์ สุขสนอง</v>
          </cell>
          <cell r="C322" t="str">
            <v>Mr. Chaiwat Suksanong</v>
          </cell>
          <cell r="D322" t="str">
            <v>อินเทอร์เน็ตประเทศไทย จำกัด(มหาชน)</v>
          </cell>
          <cell r="E322" t="str">
            <v>5.1.IDC001-001</v>
          </cell>
          <cell r="F322" t="str">
            <v>ศูนย์ข้อมูลคอมพิวเตอร์-ไทยซัมมิท ทาวเวอร์</v>
          </cell>
          <cell r="G322" t="str">
            <v>เจ้าหน้าที่ดูแลศูนย์ข้อมูลคอมพิวเตอร์</v>
          </cell>
          <cell r="H322" t="str">
            <v>เทคนิค 1</v>
          </cell>
          <cell r="I322" t="str">
            <v>พนักงาน</v>
          </cell>
          <cell r="J322" t="str">
            <v>ไม่กำหนด</v>
          </cell>
          <cell r="K322" t="str">
            <v>รายเดือน</v>
          </cell>
          <cell r="L322" t="str">
            <v>E-02001</v>
          </cell>
          <cell r="M322" t="str">
            <v>IDC-TST</v>
          </cell>
          <cell r="N322" t="str">
            <v>006-ธนาคารกรุงไทย</v>
          </cell>
          <cell r="O322" t="str">
            <v>ธนาคารกรุงไทย(INET)</v>
          </cell>
          <cell r="P322">
            <v>8690157859</v>
          </cell>
          <cell r="Q322">
            <v>0</v>
          </cell>
          <cell r="R322">
            <v>41701</v>
          </cell>
          <cell r="S322">
            <v>41790</v>
          </cell>
          <cell r="T322">
            <v>32137</v>
          </cell>
          <cell r="U322" t="str">
            <v>ประกาศณียบัตรวิชาชีพชั้นสูง</v>
          </cell>
          <cell r="V322" t="str">
            <v>ประกาศณียบัตรวิชาชีพชั้นสูง (ปวส.)</v>
          </cell>
        </row>
        <row r="323">
          <cell r="A323">
            <v>57086</v>
          </cell>
          <cell r="B323" t="str">
            <v>น.ส.สิริพร ขำศิริ</v>
          </cell>
          <cell r="C323" t="str">
            <v>Ms. siriporn kumsiri</v>
          </cell>
          <cell r="D323" t="str">
            <v>อินเทอร์เน็ตประเทศไทย จำกัด(มหาชน)</v>
          </cell>
          <cell r="E323" t="str">
            <v>5.1.IDC001-001</v>
          </cell>
          <cell r="F323" t="str">
            <v>ศูนย์ข้อมูลคอมพิวเตอร์-ไทยซัมมิท ทาวเวอร์</v>
          </cell>
          <cell r="G323" t="str">
            <v>เจ้าหน้าที่ดูแลศูนย์ข้อมูลคอมพิวเตอร์</v>
          </cell>
          <cell r="H323" t="str">
            <v>เทคนิค 2</v>
          </cell>
          <cell r="I323" t="str">
            <v>พนักงาน</v>
          </cell>
          <cell r="J323" t="str">
            <v>ไม่กำหนด</v>
          </cell>
          <cell r="K323" t="str">
            <v>รายเดือน</v>
          </cell>
          <cell r="L323" t="str">
            <v>E-02001</v>
          </cell>
          <cell r="M323" t="str">
            <v>IDC-TST</v>
          </cell>
          <cell r="N323" t="str">
            <v>006-ธนาคารกรุงไทย</v>
          </cell>
          <cell r="O323" t="str">
            <v>ธนาคารกรุงไทย(INET)</v>
          </cell>
          <cell r="P323">
            <v>9826650412</v>
          </cell>
          <cell r="Q323">
            <v>0</v>
          </cell>
          <cell r="R323">
            <v>41883</v>
          </cell>
          <cell r="S323">
            <v>41973</v>
          </cell>
          <cell r="T323">
            <v>33495</v>
          </cell>
          <cell r="U323" t="str">
            <v>ปริญญาตรี</v>
          </cell>
          <cell r="V323" t="str">
            <v>วิทยาศาสตร์บัณฑิต</v>
          </cell>
        </row>
        <row r="324">
          <cell r="A324">
            <v>58015</v>
          </cell>
          <cell r="B324" t="str">
            <v>นายพัทธดนย์ โพธิ์กระจ่าง</v>
          </cell>
          <cell r="C324" t="str">
            <v>Mr. Patthadon Phokrachang</v>
          </cell>
          <cell r="D324" t="str">
            <v>อินเทอร์เน็ตประเทศไทย จำกัด(มหาชน)</v>
          </cell>
          <cell r="E324" t="str">
            <v>5.1.IDC001-001</v>
          </cell>
          <cell r="F324" t="str">
            <v>ศูนย์ข้อมูลคอมพิวเตอร์-ไทยซัมมิท ทาวเวอร์</v>
          </cell>
          <cell r="G324" t="str">
            <v>เจ้าหน้าที่ดูแลศูนย์ข้อมูลคอมพิวเตอร์</v>
          </cell>
          <cell r="H324" t="str">
            <v>เทคนิค 1</v>
          </cell>
          <cell r="I324" t="str">
            <v>พนักงาน</v>
          </cell>
          <cell r="J324" t="str">
            <v>ไม่กำหนด</v>
          </cell>
          <cell r="K324" t="str">
            <v>รายเดือน</v>
          </cell>
          <cell r="L324" t="str">
            <v>E-02001</v>
          </cell>
          <cell r="M324" t="str">
            <v>IDC-TST</v>
          </cell>
          <cell r="N324" t="str">
            <v>006-ธนาคารกรุงไทย</v>
          </cell>
          <cell r="O324" t="str">
            <v>ธนาคารกรุงไทย(INET)</v>
          </cell>
          <cell r="P324">
            <v>9830953378</v>
          </cell>
          <cell r="Q324">
            <v>0</v>
          </cell>
          <cell r="R324">
            <v>42037</v>
          </cell>
          <cell r="S324">
            <v>42127</v>
          </cell>
          <cell r="T324">
            <v>33798</v>
          </cell>
          <cell r="U324" t="str">
            <v>ประกาศณียบัตรวิชาชีพชั้นสูง</v>
          </cell>
          <cell r="V324" t="str">
            <v>ประกาศณียบัตรวิชาชีพชั้นสูง (ปวส.)</v>
          </cell>
        </row>
        <row r="325">
          <cell r="A325">
            <v>58047</v>
          </cell>
          <cell r="B325" t="str">
            <v>นายจักรกฤษ เรืองศรี</v>
          </cell>
          <cell r="C325" t="str">
            <v>Mr. Jakkirt Runesee</v>
          </cell>
          <cell r="D325" t="str">
            <v>อินเทอร์เน็ตประเทศไทย จำกัด(มหาชน)</v>
          </cell>
          <cell r="E325" t="str">
            <v>5.1.IDC001-001</v>
          </cell>
          <cell r="F325" t="str">
            <v>ศูนย์ข้อมูลคอมพิวเตอร์-ไทยซัมมิท ทาวเวอร์</v>
          </cell>
          <cell r="G325" t="str">
            <v>เจ้าหน้าที่ดูแลศูนย์ข้อมูลคอมพิวเตอร์</v>
          </cell>
          <cell r="H325" t="str">
            <v>เทคนิค 1</v>
          </cell>
          <cell r="I325" t="str">
            <v>พนักงาน</v>
          </cell>
          <cell r="J325" t="str">
            <v>ไม่กำหนด</v>
          </cell>
          <cell r="K325" t="str">
            <v>รายเดือน</v>
          </cell>
          <cell r="L325" t="str">
            <v>E-02001</v>
          </cell>
          <cell r="M325" t="str">
            <v>IDC-TST</v>
          </cell>
          <cell r="N325" t="str">
            <v>006-ธนาคารกรุงไทย</v>
          </cell>
          <cell r="O325" t="str">
            <v>ธนาคารกรุงไทย(INET)</v>
          </cell>
          <cell r="P325">
            <v>9833889956</v>
          </cell>
          <cell r="Q325">
            <v>0</v>
          </cell>
          <cell r="R325">
            <v>42157</v>
          </cell>
          <cell r="S325">
            <v>42247</v>
          </cell>
          <cell r="T325">
            <v>33847</v>
          </cell>
          <cell r="U325" t="str">
            <v>ปริญญาตรี</v>
          </cell>
          <cell r="V325" t="str">
            <v>เทคโนโลยีบัณฑิต</v>
          </cell>
        </row>
        <row r="326">
          <cell r="A326">
            <v>59012</v>
          </cell>
          <cell r="B326" t="str">
            <v>นายอัครพล ฉัตรบรรยงค์</v>
          </cell>
          <cell r="C326" t="str">
            <v>Mr. Akarapol Chatbanyong</v>
          </cell>
          <cell r="D326" t="str">
            <v>อินเทอร์เน็ตประเทศไทย จำกัด(มหาชน)</v>
          </cell>
          <cell r="E326" t="str">
            <v>5.1.IDC001-001</v>
          </cell>
          <cell r="F326" t="str">
            <v>ศูนย์ข้อมูลคอมพิวเตอร์-ไทยซัมมิท ทาวเวอร์</v>
          </cell>
          <cell r="G326" t="str">
            <v>เจ้าหน้าที่ดูแลศูนย์ข้อมูลคอมพิวเตอร์</v>
          </cell>
          <cell r="H326" t="str">
            <v>เทคนิค 1</v>
          </cell>
          <cell r="I326" t="str">
            <v>พนักงาน</v>
          </cell>
          <cell r="J326" t="str">
            <v>ไม่กำหนด</v>
          </cell>
          <cell r="K326" t="str">
            <v>รายเดือน</v>
          </cell>
          <cell r="L326" t="str">
            <v>E-02001</v>
          </cell>
          <cell r="M326" t="str">
            <v>IDC-TST</v>
          </cell>
          <cell r="N326" t="str">
            <v>006-ธนาคารกรุงไทย</v>
          </cell>
          <cell r="O326" t="str">
            <v>ธนาคารกรุงไทย(INET)</v>
          </cell>
          <cell r="P326">
            <v>1930135742</v>
          </cell>
          <cell r="Q326">
            <v>0</v>
          </cell>
          <cell r="R326">
            <v>42373</v>
          </cell>
          <cell r="S326">
            <v>42463</v>
          </cell>
          <cell r="T326">
            <v>33520</v>
          </cell>
          <cell r="U326" t="str">
            <v>ปริญญาตรี</v>
          </cell>
          <cell r="V326" t="str">
            <v>วิศวกรรมศาสตร์บัณฑิต</v>
          </cell>
        </row>
        <row r="327">
          <cell r="A327">
            <v>59032</v>
          </cell>
          <cell r="B327" t="str">
            <v>นายจิรยุทธ ผลิตสกุล</v>
          </cell>
          <cell r="C327" t="str">
            <v>Mr. Jirayuth Palitsakul</v>
          </cell>
          <cell r="D327" t="str">
            <v>อินเทอร์เน็ตประเทศไทย จำกัด(มหาชน)</v>
          </cell>
          <cell r="E327" t="str">
            <v>5.1.IDC001-001</v>
          </cell>
          <cell r="F327" t="str">
            <v>ศูนย์ข้อมูลคอมพิวเตอร์-ไทยซัมมิท ทาวเวอร์</v>
          </cell>
          <cell r="G327" t="str">
            <v>วิศวกรไฟฟ้า</v>
          </cell>
          <cell r="H327" t="str">
            <v>เทคนิค 2</v>
          </cell>
          <cell r="I327" t="str">
            <v>อาวุโส</v>
          </cell>
          <cell r="J327" t="str">
            <v>ไม่กำหนด</v>
          </cell>
          <cell r="K327" t="str">
            <v>รายเดือน</v>
          </cell>
          <cell r="L327" t="str">
            <v>E-02001</v>
          </cell>
          <cell r="M327" t="str">
            <v>IDC-TST</v>
          </cell>
          <cell r="N327" t="str">
            <v>006-ธนาคารกรุงไทย</v>
          </cell>
          <cell r="O327" t="str">
            <v>ธนาคารกรุงไทย(INET)</v>
          </cell>
          <cell r="P327">
            <v>4770214936</v>
          </cell>
          <cell r="Q327">
            <v>0</v>
          </cell>
          <cell r="R327">
            <v>42415</v>
          </cell>
          <cell r="S327">
            <v>42505</v>
          </cell>
          <cell r="T327">
            <v>34076</v>
          </cell>
          <cell r="U327" t="str">
            <v>ปริญญาตรี</v>
          </cell>
          <cell r="V327" t="str">
            <v>วิศวกรรมศาสตร์บัณฑิต</v>
          </cell>
        </row>
        <row r="328">
          <cell r="A328">
            <v>59057</v>
          </cell>
          <cell r="B328" t="str">
            <v>นายนครินทร์ ครองราช</v>
          </cell>
          <cell r="C328" t="str">
            <v>Mr. Nakarin Krongrat</v>
          </cell>
          <cell r="D328" t="str">
            <v>อินเทอร์เน็ตประเทศไทย จำกัด(มหาชน)</v>
          </cell>
          <cell r="E328" t="str">
            <v>5.1.IDC001-001</v>
          </cell>
          <cell r="F328" t="str">
            <v>ศูนย์ข้อมูลคอมพิวเตอร์-ไทยซัมมิท ทาวเวอร์</v>
          </cell>
          <cell r="G328" t="str">
            <v>เจ้าหน้าที่ประสานงาน</v>
          </cell>
          <cell r="H328" t="str">
            <v>เทคนิค 1</v>
          </cell>
          <cell r="I328" t="str">
            <v>พนักงาน</v>
          </cell>
          <cell r="K328" t="str">
            <v>รายเดือน</v>
          </cell>
          <cell r="L328" t="str">
            <v>E-02001</v>
          </cell>
          <cell r="M328" t="str">
            <v>IDC-TST</v>
          </cell>
          <cell r="N328" t="str">
            <v>006-ธนาคารกรุงไทย</v>
          </cell>
          <cell r="O328" t="str">
            <v>ธนาคารกรุงไทย(INET)</v>
          </cell>
          <cell r="P328">
            <v>9843279174</v>
          </cell>
          <cell r="Q328">
            <v>0</v>
          </cell>
          <cell r="R328">
            <v>42430</v>
          </cell>
          <cell r="S328">
            <v>42520</v>
          </cell>
          <cell r="T328">
            <v>31308</v>
          </cell>
          <cell r="U328" t="str">
            <v>ปริญญาตรี</v>
          </cell>
          <cell r="V328" t="str">
            <v>สังคมสังเคราะห์ศาสตร์บัณฑิต</v>
          </cell>
        </row>
        <row r="329">
          <cell r="A329">
            <v>59069</v>
          </cell>
          <cell r="B329" t="str">
            <v>นายมุรธา สิงหสุต</v>
          </cell>
          <cell r="C329" t="str">
            <v>Mr. Muratha Singhasut</v>
          </cell>
          <cell r="D329" t="str">
            <v>อินเทอร์เน็ตประเทศไทย จำกัด(มหาชน)</v>
          </cell>
          <cell r="E329" t="str">
            <v>5.1.IDC001-001</v>
          </cell>
          <cell r="F329" t="str">
            <v>ศูนย์ข้อมูลคอมพิวเตอร์-ไทยซัมมิท ทาวเวอร์</v>
          </cell>
          <cell r="G329" t="str">
            <v>เจ้าหน้าที่ดูแลศูนย์ข้อมูลคอมพิวเตอร์</v>
          </cell>
          <cell r="H329" t="str">
            <v>เทคนิค 1</v>
          </cell>
          <cell r="I329" t="str">
            <v>พนักงาน</v>
          </cell>
          <cell r="J329" t="str">
            <v>ไม่กำหนด</v>
          </cell>
          <cell r="K329" t="str">
            <v>รายเดือน</v>
          </cell>
          <cell r="L329" t="str">
            <v>E-02001</v>
          </cell>
          <cell r="M329" t="str">
            <v>IDC-TST</v>
          </cell>
          <cell r="N329" t="str">
            <v>006-ธนาคารกรุงไทย</v>
          </cell>
          <cell r="O329" t="str">
            <v>ธนาคารกรุงไทย(INET)</v>
          </cell>
          <cell r="P329">
            <v>4670862200</v>
          </cell>
          <cell r="Q329">
            <v>0</v>
          </cell>
          <cell r="R329">
            <v>42461</v>
          </cell>
          <cell r="S329">
            <v>42551</v>
          </cell>
          <cell r="T329">
            <v>33768</v>
          </cell>
          <cell r="U329" t="str">
            <v>ปริญญาตรี</v>
          </cell>
          <cell r="V329" t="str">
            <v>Unofficial Transcript</v>
          </cell>
        </row>
        <row r="330">
          <cell r="A330">
            <v>59080</v>
          </cell>
          <cell r="B330" t="str">
            <v>นายสรานนท์ จงสมจิตต์</v>
          </cell>
          <cell r="C330" t="str">
            <v>Mr. Saranon Jongsomjit</v>
          </cell>
          <cell r="D330" t="str">
            <v>อินเทอร์เน็ตประเทศไทย จำกัด(มหาชน)</v>
          </cell>
          <cell r="E330" t="str">
            <v>5.1.IDC001-001</v>
          </cell>
          <cell r="F330" t="str">
            <v>ศูนย์ข้อมูลคอมพิวเตอร์-ไทยซัมมิท ทาวเวอร์</v>
          </cell>
          <cell r="G330" t="str">
            <v>วิศวกรไฟฟ้า</v>
          </cell>
          <cell r="H330" t="str">
            <v>เทคนิค 2</v>
          </cell>
          <cell r="I330" t="str">
            <v>พนักงาน</v>
          </cell>
          <cell r="K330" t="str">
            <v>รายเดือน</v>
          </cell>
          <cell r="L330" t="str">
            <v>E-02001</v>
          </cell>
          <cell r="M330" t="str">
            <v>IDC-TST</v>
          </cell>
          <cell r="N330" t="str">
            <v>006-ธนาคารกรุงไทย</v>
          </cell>
          <cell r="O330" t="str">
            <v>ธนาคารกรุงไทย(INET)</v>
          </cell>
          <cell r="P330">
            <v>7660265997</v>
          </cell>
          <cell r="Q330">
            <v>0</v>
          </cell>
          <cell r="R330">
            <v>42493</v>
          </cell>
          <cell r="S330">
            <v>42582</v>
          </cell>
          <cell r="T330">
            <v>32905</v>
          </cell>
          <cell r="U330" t="str">
            <v>ปริญญาตรี</v>
          </cell>
          <cell r="V330" t="str">
            <v>อุตสาหกรรมศาสตรบัณฑิต</v>
          </cell>
        </row>
        <row r="331">
          <cell r="A331">
            <v>59259</v>
          </cell>
          <cell r="B331" t="str">
            <v>นายจิรันทนินท์ พงศกรรุ่งโรจน์</v>
          </cell>
          <cell r="C331" t="str">
            <v>Mr. Chiranthanin Phongsakonrungrot</v>
          </cell>
          <cell r="D331" t="str">
            <v>อินเทอร์เน็ตประเทศไทย จำกัด(มหาชน)</v>
          </cell>
          <cell r="E331" t="str">
            <v>5.1.IDC001-001</v>
          </cell>
          <cell r="F331" t="str">
            <v>ศูนย์ข้อมูลคอมพิวเตอร์-ไทยซัมมิท ทาวเวอร์</v>
          </cell>
          <cell r="G331" t="str">
            <v>เจ้าหน้าที่ดูแลศูนย์ข้อมูลคอมพิวเตอร์</v>
          </cell>
          <cell r="H331" t="str">
            <v>เทคนิค 1</v>
          </cell>
          <cell r="I331" t="str">
            <v>พนักงาน</v>
          </cell>
          <cell r="K331" t="str">
            <v>รายเดือน</v>
          </cell>
          <cell r="L331" t="str">
            <v>E-02001</v>
          </cell>
          <cell r="M331" t="str">
            <v>IDC-TST</v>
          </cell>
          <cell r="N331" t="str">
            <v>006-ธนาคารกรุงไทย</v>
          </cell>
          <cell r="O331" t="str">
            <v>ธนาคารกรุงไทย(INET)</v>
          </cell>
          <cell r="P331">
            <v>7990189410</v>
          </cell>
          <cell r="Q331">
            <v>0</v>
          </cell>
          <cell r="R331">
            <v>42660</v>
          </cell>
          <cell r="S331">
            <v>42749</v>
          </cell>
          <cell r="T331">
            <v>33971</v>
          </cell>
          <cell r="U331" t="str">
            <v>ปริญญาตรี</v>
          </cell>
          <cell r="V331" t="str">
            <v>วิทยาศาสตร์บัณฑิต</v>
          </cell>
        </row>
        <row r="332">
          <cell r="A332">
            <v>59263</v>
          </cell>
          <cell r="B332" t="str">
            <v>นายสมศักดิ์ ฤทธิ์เต็ม</v>
          </cell>
          <cell r="C332" t="str">
            <v>Mr. Somsak Rittem</v>
          </cell>
          <cell r="D332" t="str">
            <v>อินเทอร์เน็ตประเทศไทย จำกัด(มหาชน)</v>
          </cell>
          <cell r="E332" t="str">
            <v>5.1.IDC001-001</v>
          </cell>
          <cell r="F332" t="str">
            <v>ศูนย์ข้อมูลคอมพิวเตอร์-ไทยซัมมิท ทาวเวอร์</v>
          </cell>
          <cell r="G332" t="str">
            <v>เจ้าหน้าที่ดูแลศูนย์ข้อมูลคอมพิวเตอร์</v>
          </cell>
          <cell r="H332" t="str">
            <v>เทคนิค 1</v>
          </cell>
          <cell r="I332" t="str">
            <v>พนักงาน</v>
          </cell>
          <cell r="K332" t="str">
            <v>รายเดือน</v>
          </cell>
          <cell r="L332" t="str">
            <v>E-02001</v>
          </cell>
          <cell r="M332" t="str">
            <v>IDC-TST</v>
          </cell>
          <cell r="N332" t="str">
            <v>006-ธนาคารกรุงไทย</v>
          </cell>
          <cell r="O332" t="str">
            <v>ธนาคารกรุงไทย(INET)</v>
          </cell>
          <cell r="P332">
            <v>9851224073</v>
          </cell>
          <cell r="Q332">
            <v>0</v>
          </cell>
          <cell r="R332">
            <v>42675</v>
          </cell>
          <cell r="S332">
            <v>42764</v>
          </cell>
          <cell r="T332">
            <v>33451</v>
          </cell>
          <cell r="U332" t="str">
            <v>ปริญญาตรี</v>
          </cell>
          <cell r="V332" t="str">
            <v>Unofficial Transcript</v>
          </cell>
        </row>
        <row r="333">
          <cell r="A333">
            <v>60006</v>
          </cell>
          <cell r="B333" t="str">
            <v>นายกรวิชญ์ ลี</v>
          </cell>
          <cell r="C333" t="str">
            <v>Mr. Korawit Lee</v>
          </cell>
          <cell r="D333" t="str">
            <v>อินเทอร์เน็ตประเทศไทย จำกัด(มหาชน)</v>
          </cell>
          <cell r="E333" t="str">
            <v>5.1.IDC001-001</v>
          </cell>
          <cell r="F333" t="str">
            <v>ศูนย์ข้อมูลคอมพิวเตอร์-ไทยซัมมิท ทาวเวอร์</v>
          </cell>
          <cell r="G333" t="str">
            <v>เจ้าหน้าที่ดูแลศูนย์ข้อมูลคอมพิวเตอร์</v>
          </cell>
          <cell r="H333" t="str">
            <v>เทคนิค 1</v>
          </cell>
          <cell r="I333" t="str">
            <v>พนักงาน</v>
          </cell>
          <cell r="K333" t="str">
            <v>รายเดือน</v>
          </cell>
          <cell r="L333" t="str">
            <v>E-02001</v>
          </cell>
          <cell r="M333" t="str">
            <v>IDC-TST</v>
          </cell>
          <cell r="N333" t="str">
            <v>006-ธนาคารกรุงไทย</v>
          </cell>
          <cell r="O333" t="str">
            <v>ธนาคารกรุงไทย(INET)</v>
          </cell>
          <cell r="P333">
            <v>9854642216</v>
          </cell>
          <cell r="Q333">
            <v>0</v>
          </cell>
          <cell r="R333">
            <v>42739</v>
          </cell>
          <cell r="S333">
            <v>42828</v>
          </cell>
          <cell r="T333">
            <v>34186</v>
          </cell>
          <cell r="U333" t="str">
            <v>ปริญญาตรี</v>
          </cell>
          <cell r="V333" t="str">
            <v>วิศวกรรมศาสตร์บัณฑิต</v>
          </cell>
        </row>
        <row r="334">
          <cell r="A334">
            <v>60012</v>
          </cell>
          <cell r="B334" t="str">
            <v>นายพิพัฒน์พงศ์ สาดะระ</v>
          </cell>
          <cell r="C334" t="str">
            <v>Mr. Phiphatphong Sadara</v>
          </cell>
          <cell r="D334" t="str">
            <v>อินเทอร์เน็ตประเทศไทย จำกัด(มหาชน)</v>
          </cell>
          <cell r="E334" t="str">
            <v>5.1.IDC001-001</v>
          </cell>
          <cell r="F334" t="str">
            <v>ศูนย์ข้อมูลคอมพิวเตอร์-ไทยซัมมิท ทาวเวอร์</v>
          </cell>
          <cell r="G334" t="str">
            <v>เจ้าหน้าที่ดูแลศูนย์ข้อมูลคอมพิวเตอร์</v>
          </cell>
          <cell r="H334" t="str">
            <v>เทคนิค 1</v>
          </cell>
          <cell r="I334" t="str">
            <v>พนักงาน</v>
          </cell>
          <cell r="K334" t="str">
            <v>รายเดือน</v>
          </cell>
          <cell r="L334" t="str">
            <v>E-02001</v>
          </cell>
          <cell r="M334" t="str">
            <v>IDC-TST</v>
          </cell>
          <cell r="N334" t="str">
            <v>006-ธนาคารกรุงไทย</v>
          </cell>
          <cell r="O334" t="str">
            <v>ธนาคารกรุงไทย(INET)</v>
          </cell>
          <cell r="P334">
            <v>310661625</v>
          </cell>
          <cell r="Q334">
            <v>0</v>
          </cell>
          <cell r="R334">
            <v>42739</v>
          </cell>
          <cell r="S334">
            <v>42828</v>
          </cell>
          <cell r="T334">
            <v>33632</v>
          </cell>
          <cell r="U334" t="str">
            <v>ปริญญาตรี</v>
          </cell>
          <cell r="V334" t="str">
            <v>อุตสาหกรรมศาสตรบัณฑิต</v>
          </cell>
        </row>
        <row r="335">
          <cell r="A335">
            <v>60013</v>
          </cell>
          <cell r="B335" t="str">
            <v>น.ส.นาถวลี พรหมภักษร</v>
          </cell>
          <cell r="C335" t="str">
            <v>Ms. Nartwaree Prompaksorn</v>
          </cell>
          <cell r="D335" t="str">
            <v>อินเทอร์เน็ตประเทศไทย จำกัด(มหาชน)</v>
          </cell>
          <cell r="E335" t="str">
            <v>5.1.IDC001-001</v>
          </cell>
          <cell r="F335" t="str">
            <v>ศูนย์ข้อมูลคอมพิวเตอร์-ไทยซัมมิท ทาวเวอร์</v>
          </cell>
          <cell r="G335" t="str">
            <v>เจ้าหน้าที่ดูแลศูนย์ข้อมูลคอมพิวเตอร์</v>
          </cell>
          <cell r="H335" t="str">
            <v>เทคนิค 1</v>
          </cell>
          <cell r="I335" t="str">
            <v>พนักงาน</v>
          </cell>
          <cell r="K335" t="str">
            <v>รายเดือน</v>
          </cell>
          <cell r="L335" t="str">
            <v>E-02001</v>
          </cell>
          <cell r="M335" t="str">
            <v>IDC-TST</v>
          </cell>
          <cell r="N335" t="str">
            <v>006-ธนาคารกรุงไทย</v>
          </cell>
          <cell r="O335" t="str">
            <v>ธนาคารกรุงไทย(INET)</v>
          </cell>
          <cell r="P335">
            <v>9854672808</v>
          </cell>
          <cell r="Q335">
            <v>0</v>
          </cell>
          <cell r="R335">
            <v>42739</v>
          </cell>
          <cell r="S335">
            <v>42828</v>
          </cell>
          <cell r="T335">
            <v>33177</v>
          </cell>
          <cell r="U335" t="str">
            <v>ปริญญาตรี</v>
          </cell>
          <cell r="V335" t="str">
            <v>วิศวกรรมศาสตร์บัณฑิต</v>
          </cell>
        </row>
        <row r="336">
          <cell r="A336">
            <v>60022</v>
          </cell>
          <cell r="B336" t="str">
            <v>น.ส.สุนิษา รัตนการุณ</v>
          </cell>
          <cell r="C336" t="str">
            <v>Ms. Sunisa Rattanakarun</v>
          </cell>
          <cell r="D336" t="str">
            <v>อินเทอร์เน็ตประเทศไทย จำกัด(มหาชน)</v>
          </cell>
          <cell r="E336" t="str">
            <v>5.1.IDC001-001</v>
          </cell>
          <cell r="F336" t="str">
            <v>ศูนย์ข้อมูลคอมพิวเตอร์-ไทยซัมมิท ทาวเวอร์</v>
          </cell>
          <cell r="G336" t="str">
            <v>วิศวกรคอมพิวเตอร์</v>
          </cell>
          <cell r="H336" t="str">
            <v>เทคนิค 2</v>
          </cell>
          <cell r="I336" t="str">
            <v>พนักงาน</v>
          </cell>
          <cell r="K336" t="str">
            <v>รายเดือน</v>
          </cell>
          <cell r="L336" t="str">
            <v>E-02001</v>
          </cell>
          <cell r="M336" t="str">
            <v>IDC-TST</v>
          </cell>
          <cell r="N336" t="str">
            <v>006-ธนาคารกรุงไทย</v>
          </cell>
          <cell r="O336" t="str">
            <v>ธนาคารกรุงไทย(INET)</v>
          </cell>
          <cell r="P336">
            <v>6900448461</v>
          </cell>
          <cell r="Q336">
            <v>0</v>
          </cell>
          <cell r="R336">
            <v>42751</v>
          </cell>
          <cell r="S336">
            <v>42840</v>
          </cell>
          <cell r="T336">
            <v>33927</v>
          </cell>
          <cell r="U336" t="str">
            <v>ปริญญาตรี</v>
          </cell>
          <cell r="V336" t="str">
            <v>วิศวกรรมศาสตร์บัณฑิต</v>
          </cell>
        </row>
        <row r="337">
          <cell r="A337">
            <v>40026</v>
          </cell>
          <cell r="B337" t="str">
            <v>นายศักดิ์นนท์ กังสัมฤทธิ์</v>
          </cell>
          <cell r="C337" t="str">
            <v>Mr. Saknon Kangsumrith</v>
          </cell>
          <cell r="D337" t="str">
            <v>อินเทอร์เน็ตประเทศไทย จำกัด(มหาชน)</v>
          </cell>
          <cell r="E337" t="str">
            <v>5.2.IDC001-002</v>
          </cell>
          <cell r="F337" t="str">
            <v>ศูนย์ข้อมูลคอมพิวเตอร์-บางกอกไทย</v>
          </cell>
          <cell r="G337" t="str">
            <v>ผู้อำนวยการอาวุโส</v>
          </cell>
          <cell r="H337" t="str">
            <v>บริหาร 5</v>
          </cell>
          <cell r="I337" t="str">
            <v>ผู้อำนวยการอาวุโส</v>
          </cell>
          <cell r="J337" t="str">
            <v>ไม่กำหนด</v>
          </cell>
          <cell r="K337" t="str">
            <v>รายเดือน</v>
          </cell>
          <cell r="L337" t="str">
            <v>E-02002</v>
          </cell>
          <cell r="M337" t="str">
            <v>IDC-BTT</v>
          </cell>
          <cell r="N337" t="str">
            <v>006-ธนาคารกรุงไทย</v>
          </cell>
          <cell r="O337" t="str">
            <v>ธนาคารกรุงไทย(INET)</v>
          </cell>
          <cell r="P337">
            <v>151528403</v>
          </cell>
          <cell r="Q337">
            <v>0</v>
          </cell>
          <cell r="R337">
            <v>35563</v>
          </cell>
          <cell r="S337">
            <v>35653</v>
          </cell>
          <cell r="T337">
            <v>24807</v>
          </cell>
          <cell r="U337" t="str">
            <v>ปริญญาโท</v>
          </cell>
          <cell r="V337" t="str">
            <v>วิทยาศาสตร์มหาบัณฑิต</v>
          </cell>
        </row>
        <row r="338">
          <cell r="A338">
            <v>56023</v>
          </cell>
          <cell r="B338" t="str">
            <v>นายทรงพล คชสุวรรณ</v>
          </cell>
          <cell r="C338" t="str">
            <v>Mr. Kotsuwan Kotsuwan</v>
          </cell>
          <cell r="D338" t="str">
            <v>อินเทอร์เน็ตประเทศไทย จำกัด(มหาชน)</v>
          </cell>
          <cell r="E338" t="str">
            <v>5.2.IDC001-002</v>
          </cell>
          <cell r="F338" t="str">
            <v>ศูนย์ข้อมูลคอมพิวเตอร์-บางกอกไทย</v>
          </cell>
          <cell r="G338" t="str">
            <v>เจ้าหน้าที่ดูแลศูนย์ข้อมูลคอมพิวเตอร์</v>
          </cell>
          <cell r="H338" t="str">
            <v>เทคนิค 1</v>
          </cell>
          <cell r="I338" t="str">
            <v>พนักงาน</v>
          </cell>
          <cell r="J338" t="str">
            <v>ไม่กำหนด</v>
          </cell>
          <cell r="K338" t="str">
            <v>รายเดือน</v>
          </cell>
          <cell r="L338" t="str">
            <v>E-02002</v>
          </cell>
          <cell r="M338" t="str">
            <v>IDC-BTT</v>
          </cell>
          <cell r="N338" t="str">
            <v>006-ธนาคารกรุงไทย</v>
          </cell>
          <cell r="O338" t="str">
            <v>ธนาคารกรุงไทย(INET)</v>
          </cell>
          <cell r="P338">
            <v>6980133802</v>
          </cell>
          <cell r="Q338">
            <v>0</v>
          </cell>
          <cell r="R338">
            <v>41337</v>
          </cell>
          <cell r="S338">
            <v>41427</v>
          </cell>
          <cell r="T338">
            <v>32860</v>
          </cell>
          <cell r="U338" t="str">
            <v>ปริญญาตรี</v>
          </cell>
          <cell r="V338" t="str">
            <v>วิศวกรรมศาสตร์บัณฑิต</v>
          </cell>
        </row>
        <row r="339">
          <cell r="A339">
            <v>56096</v>
          </cell>
          <cell r="B339" t="str">
            <v>นายภูสิทธิ์ แก้วพวง</v>
          </cell>
          <cell r="C339" t="str">
            <v>Mr. Pusit Kaewpuang</v>
          </cell>
          <cell r="D339" t="str">
            <v>อินเทอร์เน็ตประเทศไทย จำกัด(มหาชน)</v>
          </cell>
          <cell r="E339" t="str">
            <v>5.2.IDC001-002</v>
          </cell>
          <cell r="F339" t="str">
            <v>ศูนย์ข้อมูลคอมพิวเตอร์-บางกอกไทย</v>
          </cell>
          <cell r="G339" t="str">
            <v>เจ้าหน้าที่ดูแลศูนย์ข้อมูลคอมพิวเตอร์</v>
          </cell>
          <cell r="H339" t="str">
            <v>เทคนิค 1</v>
          </cell>
          <cell r="I339" t="str">
            <v>พนักงาน</v>
          </cell>
          <cell r="J339" t="str">
            <v>ไม่กำหนด</v>
          </cell>
          <cell r="K339" t="str">
            <v>รายเดือน</v>
          </cell>
          <cell r="L339" t="str">
            <v>E-02002</v>
          </cell>
          <cell r="M339" t="str">
            <v>IDC-BTT</v>
          </cell>
          <cell r="N339" t="str">
            <v>006-ธนาคารกรุงไทย</v>
          </cell>
          <cell r="O339" t="str">
            <v>ธนาคารกรุงไทย(INET)</v>
          </cell>
          <cell r="P339">
            <v>150184905</v>
          </cell>
          <cell r="Q339">
            <v>0</v>
          </cell>
          <cell r="R339">
            <v>41487</v>
          </cell>
          <cell r="S339">
            <v>41577</v>
          </cell>
          <cell r="T339">
            <v>33493</v>
          </cell>
          <cell r="U339" t="str">
            <v>ประกาศณียบัตรวิชาชีพชั้นสูง</v>
          </cell>
          <cell r="V339" t="str">
            <v>ประกาศณียบัตรวิชาชีพชั้นสูง (ปวส.)</v>
          </cell>
        </row>
        <row r="340">
          <cell r="A340">
            <v>57022</v>
          </cell>
          <cell r="B340" t="str">
            <v>นายวิทวัส ทองขวัญ</v>
          </cell>
          <cell r="C340" t="str">
            <v>Mr. Vittavas Thongkwan</v>
          </cell>
          <cell r="D340" t="str">
            <v>อินเทอร์เน็ตประเทศไทย จำกัด(มหาชน)</v>
          </cell>
          <cell r="E340" t="str">
            <v>5.2.IDC001-002</v>
          </cell>
          <cell r="F340" t="str">
            <v>ศูนย์ข้อมูลคอมพิวเตอร์-บางกอกไทย</v>
          </cell>
          <cell r="G340" t="str">
            <v>เจ้าหน้าที่ดูแลศูนย์ข้อมูลคอมพิวเตอร์</v>
          </cell>
          <cell r="H340" t="str">
            <v>เทคนิค 1</v>
          </cell>
          <cell r="I340" t="str">
            <v>พนักงาน</v>
          </cell>
          <cell r="J340" t="str">
            <v>ไม่กำหนด</v>
          </cell>
          <cell r="K340" t="str">
            <v>รายเดือน</v>
          </cell>
          <cell r="L340" t="str">
            <v>E-02002</v>
          </cell>
          <cell r="M340" t="str">
            <v>IDC-BTT</v>
          </cell>
          <cell r="N340" t="str">
            <v>006-ธนาคารกรุงไทย</v>
          </cell>
          <cell r="O340" t="str">
            <v>ธนาคารกรุงไทย(INET)</v>
          </cell>
          <cell r="P340">
            <v>7990102013</v>
          </cell>
          <cell r="Q340">
            <v>0</v>
          </cell>
          <cell r="R340">
            <v>41730</v>
          </cell>
          <cell r="S340">
            <v>41820</v>
          </cell>
          <cell r="T340">
            <v>34513</v>
          </cell>
          <cell r="U340" t="str">
            <v>ประกาศณียบัตรวิชาชีพชั้นสูง</v>
          </cell>
          <cell r="V340" t="str">
            <v>ประกาศณียบัตรวิชาชีพชั้นสูง (ปวส.)</v>
          </cell>
        </row>
        <row r="341">
          <cell r="A341">
            <v>57061</v>
          </cell>
          <cell r="B341" t="str">
            <v>นายสุชาติ ศรีเนาว์</v>
          </cell>
          <cell r="C341" t="str">
            <v>Mr. Suchat Sinao</v>
          </cell>
          <cell r="D341" t="str">
            <v>อินเทอร์เน็ตประเทศไทย จำกัด(มหาชน)</v>
          </cell>
          <cell r="E341" t="str">
            <v>5.2.IDC001-002</v>
          </cell>
          <cell r="F341" t="str">
            <v>ศูนย์ข้อมูลคอมพิวเตอร์-บางกอกไทย</v>
          </cell>
          <cell r="G341" t="str">
            <v>วิศวกรไฟฟ้าอาวุโส</v>
          </cell>
          <cell r="H341" t="str">
            <v>เทคนิค 3</v>
          </cell>
          <cell r="I341" t="str">
            <v>อาวุโส</v>
          </cell>
          <cell r="J341" t="str">
            <v>ไม่กำหนด</v>
          </cell>
          <cell r="K341" t="str">
            <v>รายเดือน</v>
          </cell>
          <cell r="L341" t="str">
            <v>E-02002</v>
          </cell>
          <cell r="M341" t="str">
            <v>IDC-BTT</v>
          </cell>
          <cell r="N341" t="str">
            <v>006-ธนาคารกรุงไทย</v>
          </cell>
          <cell r="O341" t="str">
            <v>ธนาคารกรุงไทย(INET)</v>
          </cell>
          <cell r="P341">
            <v>330282603</v>
          </cell>
          <cell r="Q341">
            <v>0</v>
          </cell>
          <cell r="R341">
            <v>41792</v>
          </cell>
          <cell r="S341">
            <v>41882</v>
          </cell>
          <cell r="T341">
            <v>31783</v>
          </cell>
          <cell r="U341" t="str">
            <v>ปริญญาตรี</v>
          </cell>
          <cell r="V341" t="str">
            <v>อุตสาหกรรมศาสตรบัณฑิต</v>
          </cell>
        </row>
        <row r="342">
          <cell r="A342">
            <v>57082</v>
          </cell>
          <cell r="B342" t="str">
            <v>นายโสภณัฐ เฟืองแก้ว</v>
          </cell>
          <cell r="C342" t="str">
            <v>Mr. Sopanat Fiangkeaw</v>
          </cell>
          <cell r="D342" t="str">
            <v>อินเทอร์เน็ตประเทศไทย จำกัด(มหาชน)</v>
          </cell>
          <cell r="E342" t="str">
            <v>5.2.IDC001-002</v>
          </cell>
          <cell r="F342" t="str">
            <v>ศูนย์ข้อมูลคอมพิวเตอร์-บางกอกไทย</v>
          </cell>
          <cell r="G342" t="str">
            <v>เจ้าหน้าที่ดูแลศูนย์ข้อมูลคอมพิวเตอร์</v>
          </cell>
          <cell r="H342" t="str">
            <v>เทคนิค 1</v>
          </cell>
          <cell r="I342" t="str">
            <v>พนักงาน</v>
          </cell>
          <cell r="J342" t="str">
            <v>ไม่กำหนด</v>
          </cell>
          <cell r="K342" t="str">
            <v>รายเดือน</v>
          </cell>
          <cell r="L342" t="str">
            <v>E-02002</v>
          </cell>
          <cell r="M342" t="str">
            <v>IDC-BTT</v>
          </cell>
          <cell r="N342" t="str">
            <v>006-ธนาคารกรุงไทย</v>
          </cell>
          <cell r="O342" t="str">
            <v>ธนาคารกรุงไทย(INET)</v>
          </cell>
          <cell r="P342">
            <v>150196164</v>
          </cell>
          <cell r="Q342">
            <v>0</v>
          </cell>
          <cell r="R342">
            <v>41855</v>
          </cell>
          <cell r="S342">
            <v>41945</v>
          </cell>
          <cell r="T342">
            <v>33649</v>
          </cell>
          <cell r="U342" t="str">
            <v>ประกาศณียบัตรวิชาชีพชั้นสูง</v>
          </cell>
          <cell r="V342" t="str">
            <v>ประกาศณียบัตรวิชาชีพชั้นสูง (ปวส.)</v>
          </cell>
        </row>
        <row r="343">
          <cell r="A343">
            <v>57094</v>
          </cell>
          <cell r="B343" t="str">
            <v>นายพิษณุพงษ์ ภูคา</v>
          </cell>
          <cell r="C343" t="str">
            <v>Mr. Pissanupong Phuka</v>
          </cell>
          <cell r="D343" t="str">
            <v>อินเทอร์เน็ตประเทศไทย จำกัด(มหาชน)</v>
          </cell>
          <cell r="E343" t="str">
            <v>5.2.IDC001-002</v>
          </cell>
          <cell r="F343" t="str">
            <v>ศูนย์ข้อมูลคอมพิวเตอร์-บางกอกไทย</v>
          </cell>
          <cell r="G343" t="str">
            <v>เจ้าหน้าที่ดูแลศูนย์ข้อมูลคอมพิวเตอร์</v>
          </cell>
          <cell r="H343" t="str">
            <v>เทคนิค 1</v>
          </cell>
          <cell r="I343" t="str">
            <v>พนักงาน</v>
          </cell>
          <cell r="J343" t="str">
            <v>ไม่กำหนด</v>
          </cell>
          <cell r="K343" t="str">
            <v>รายเดือน</v>
          </cell>
          <cell r="L343" t="str">
            <v>E-02002</v>
          </cell>
          <cell r="M343" t="str">
            <v>IDC-BTT</v>
          </cell>
          <cell r="N343" t="str">
            <v>006-ธนาคารกรุงไทย</v>
          </cell>
          <cell r="O343" t="str">
            <v>ธนาคารกรุงไทย(INET)</v>
          </cell>
          <cell r="P343">
            <v>7990048779</v>
          </cell>
          <cell r="Q343">
            <v>0</v>
          </cell>
          <cell r="R343">
            <v>41913</v>
          </cell>
          <cell r="S343">
            <v>42003</v>
          </cell>
          <cell r="T343">
            <v>32218</v>
          </cell>
          <cell r="U343" t="str">
            <v>ปริญญาตรี</v>
          </cell>
          <cell r="V343" t="str">
            <v>บริหารธุรกิจบัณฑิต</v>
          </cell>
        </row>
        <row r="344">
          <cell r="A344">
            <v>58058</v>
          </cell>
          <cell r="B344" t="str">
            <v>นายกฤตธี วรสุทธิกา</v>
          </cell>
          <cell r="C344" t="str">
            <v>Mr. Kritthee Vorasuthika</v>
          </cell>
          <cell r="D344" t="str">
            <v>อินเทอร์เน็ตประเทศไทย จำกัด(มหาชน)</v>
          </cell>
          <cell r="E344" t="str">
            <v>5.2.IDC001-002</v>
          </cell>
          <cell r="F344" t="str">
            <v>ศูนย์ข้อมูลคอมพิวเตอร์-บางกอกไทย</v>
          </cell>
          <cell r="G344" t="str">
            <v>วิศวกรไฟฟ้าอาวุโส</v>
          </cell>
          <cell r="H344" t="str">
            <v>เทคนิค 3</v>
          </cell>
          <cell r="I344" t="str">
            <v>อาวุโส</v>
          </cell>
          <cell r="J344" t="str">
            <v>ไม่กำหนด</v>
          </cell>
          <cell r="K344" t="str">
            <v>รายเดือน</v>
          </cell>
          <cell r="L344" t="str">
            <v>E-02002</v>
          </cell>
          <cell r="M344" t="str">
            <v>IDC-BTT</v>
          </cell>
          <cell r="N344" t="str">
            <v>006-ธนาคารกรุงไทย</v>
          </cell>
          <cell r="O344" t="str">
            <v>ธนาคารกรุงไทย(INET)</v>
          </cell>
          <cell r="P344">
            <v>9834909594</v>
          </cell>
          <cell r="Q344">
            <v>0</v>
          </cell>
          <cell r="R344">
            <v>42219</v>
          </cell>
          <cell r="S344">
            <v>42309</v>
          </cell>
          <cell r="T344">
            <v>33207</v>
          </cell>
          <cell r="U344" t="str">
            <v>ปริญญาตรี</v>
          </cell>
          <cell r="V344" t="str">
            <v>วิทยาศาสตร์บัณฑิต</v>
          </cell>
        </row>
        <row r="345">
          <cell r="A345">
            <v>59036</v>
          </cell>
          <cell r="B345" t="str">
            <v>นายภาสกร ธนไพศาลกิจ</v>
          </cell>
          <cell r="C345" t="str">
            <v>Mr. Phasakorn Thanapaisalkit</v>
          </cell>
          <cell r="D345" t="str">
            <v>อินเทอร์เน็ตประเทศไทย จำกัด(มหาชน)</v>
          </cell>
          <cell r="E345" t="str">
            <v>5.2.IDC001-002</v>
          </cell>
          <cell r="F345" t="str">
            <v>ศูนย์ข้อมูลคอมพิวเตอร์-บางกอกไทย</v>
          </cell>
          <cell r="G345" t="str">
            <v>ผู้จัดการ</v>
          </cell>
          <cell r="H345" t="str">
            <v>บริหาร 2</v>
          </cell>
          <cell r="I345" t="str">
            <v>ผู้จัดการ</v>
          </cell>
          <cell r="J345" t="str">
            <v>ไม่กำหนด</v>
          </cell>
          <cell r="K345" t="str">
            <v>รายเดือน</v>
          </cell>
          <cell r="L345" t="str">
            <v>E-02002</v>
          </cell>
          <cell r="M345" t="str">
            <v>IDC-BTT</v>
          </cell>
          <cell r="N345" t="str">
            <v>006-ธนาคารกรุงไทย</v>
          </cell>
          <cell r="O345" t="str">
            <v>ธนาคารกรุงไทย(INET)</v>
          </cell>
          <cell r="P345">
            <v>8640139822</v>
          </cell>
          <cell r="Q345">
            <v>0</v>
          </cell>
          <cell r="R345">
            <v>42415</v>
          </cell>
          <cell r="S345">
            <v>42505</v>
          </cell>
          <cell r="T345">
            <v>30744</v>
          </cell>
          <cell r="U345" t="str">
            <v>ปริญญาตรี</v>
          </cell>
          <cell r="V345" t="str">
            <v>บริหารธุรกิจบัณฑิต</v>
          </cell>
        </row>
        <row r="346">
          <cell r="A346">
            <v>59085</v>
          </cell>
          <cell r="B346" t="str">
            <v>นายกฤตธี อินทร์ภักดี</v>
          </cell>
          <cell r="C346" t="str">
            <v>Mr. Krittee Inpakdee</v>
          </cell>
          <cell r="D346" t="str">
            <v>อินเทอร์เน็ตประเทศไทย จำกัด(มหาชน)</v>
          </cell>
          <cell r="E346" t="str">
            <v>5.2.IDC001-002</v>
          </cell>
          <cell r="F346" t="str">
            <v>ศูนย์ข้อมูลคอมพิวเตอร์-บางกอกไทย</v>
          </cell>
          <cell r="G346" t="str">
            <v>เจ้าหน้าที่ดูแลศูนย์ข้อมูลคอมพิวเตอร์</v>
          </cell>
          <cell r="H346" t="str">
            <v>เทคนิค 1</v>
          </cell>
          <cell r="I346" t="str">
            <v>พนักงาน</v>
          </cell>
          <cell r="K346" t="str">
            <v>รายเดือน</v>
          </cell>
          <cell r="L346" t="str">
            <v>E-02002</v>
          </cell>
          <cell r="M346" t="str">
            <v>IDC-BTT</v>
          </cell>
          <cell r="N346" t="str">
            <v>006-ธนาคารกรุงไทย</v>
          </cell>
          <cell r="O346" t="str">
            <v>ธนาคารกรุงไทย(INET)</v>
          </cell>
          <cell r="P346">
            <v>7660130889</v>
          </cell>
          <cell r="Q346">
            <v>0</v>
          </cell>
          <cell r="R346">
            <v>42522</v>
          </cell>
          <cell r="S346">
            <v>42611</v>
          </cell>
          <cell r="T346">
            <v>33032</v>
          </cell>
          <cell r="U346" t="str">
            <v>ปริญญาตรี</v>
          </cell>
          <cell r="V346" t="str">
            <v>วิศวกรรมศาสตร์บัณฑิต</v>
          </cell>
        </row>
        <row r="347">
          <cell r="A347">
            <v>59098</v>
          </cell>
          <cell r="B347" t="str">
            <v>นายฉัตริน ก้อมณี</v>
          </cell>
          <cell r="C347" t="str">
            <v>Mr. Chattarin Komani</v>
          </cell>
          <cell r="D347" t="str">
            <v>อินเทอร์เน็ตประเทศไทย จำกัด(มหาชน)</v>
          </cell>
          <cell r="E347" t="str">
            <v>5.2.IDC001-002</v>
          </cell>
          <cell r="F347" t="str">
            <v>ศูนย์ข้อมูลคอมพิวเตอร์-บางกอกไทย</v>
          </cell>
          <cell r="G347" t="str">
            <v>วิศวกรคอมพิวเตอร์</v>
          </cell>
          <cell r="H347" t="str">
            <v>เทคนิค 2</v>
          </cell>
          <cell r="I347" t="str">
            <v>พนักงาน</v>
          </cell>
          <cell r="K347" t="str">
            <v>รายเดือน</v>
          </cell>
          <cell r="L347" t="str">
            <v>E-02002</v>
          </cell>
          <cell r="M347" t="str">
            <v>IDC-BTT</v>
          </cell>
          <cell r="N347" t="str">
            <v>006-ธนาคารกรุงไทย</v>
          </cell>
          <cell r="O347" t="str">
            <v>ธนาคารกรุงไทย(INET)</v>
          </cell>
          <cell r="P347">
            <v>9845747426</v>
          </cell>
          <cell r="Q347">
            <v>0</v>
          </cell>
          <cell r="R347">
            <v>42537</v>
          </cell>
          <cell r="S347">
            <v>42626</v>
          </cell>
          <cell r="T347">
            <v>33461</v>
          </cell>
          <cell r="U347" t="str">
            <v>ปริญญาตรี</v>
          </cell>
          <cell r="V347" t="str">
            <v>อุตสาหกรรมศาสตรบัณฑิต</v>
          </cell>
        </row>
        <row r="348">
          <cell r="A348">
            <v>59224</v>
          </cell>
          <cell r="B348" t="str">
            <v>นายวรากร เฮงเจริญ</v>
          </cell>
          <cell r="C348" t="str">
            <v>Mr. Warakorn Hengcharoen</v>
          </cell>
          <cell r="D348" t="str">
            <v>อินเทอร์เน็ตประเทศไทย จำกัด(มหาชน)</v>
          </cell>
          <cell r="E348" t="str">
            <v>5.2.IDC001-002</v>
          </cell>
          <cell r="F348" t="str">
            <v>ศูนย์ข้อมูลคอมพิวเตอร์-บางกอกไทย</v>
          </cell>
          <cell r="G348" t="str">
            <v>เจ้าหน้าที่ดูแลศูนย์ข้อมูลคอมพิวเตอร์</v>
          </cell>
          <cell r="H348" t="str">
            <v>เทคนิค 1</v>
          </cell>
          <cell r="I348" t="str">
            <v>พนักงาน</v>
          </cell>
          <cell r="K348" t="str">
            <v>รายเดือน</v>
          </cell>
          <cell r="L348" t="str">
            <v>E-02002</v>
          </cell>
          <cell r="M348" t="str">
            <v>IDC-BTT</v>
          </cell>
          <cell r="N348" t="str">
            <v>006-ธนาคารกรุงไทย</v>
          </cell>
          <cell r="O348" t="str">
            <v>ธนาคารกรุงไทย(INET)</v>
          </cell>
          <cell r="P348">
            <v>9848961089</v>
          </cell>
          <cell r="Q348">
            <v>0</v>
          </cell>
          <cell r="R348">
            <v>42598</v>
          </cell>
          <cell r="S348">
            <v>42687</v>
          </cell>
          <cell r="T348">
            <v>34111</v>
          </cell>
          <cell r="U348" t="str">
            <v>ปริญญาตรี</v>
          </cell>
          <cell r="V348" t="str">
            <v>วิศวกรรมศาสตร์บัณฑิต</v>
          </cell>
        </row>
        <row r="349">
          <cell r="A349">
            <v>59249</v>
          </cell>
          <cell r="B349" t="str">
            <v>นายพลาธิป สุวรรณปิณฑะ</v>
          </cell>
          <cell r="C349" t="str">
            <v>Mr. Palatip Suwanpinta</v>
          </cell>
          <cell r="D349" t="str">
            <v>อินเทอร์เน็ตประเทศไทย จำกัด(มหาชน)</v>
          </cell>
          <cell r="E349" t="str">
            <v>5.2.IDC001-002</v>
          </cell>
          <cell r="F349" t="str">
            <v>ศูนย์ข้อมูลคอมพิวเตอร์-บางกอกไทย</v>
          </cell>
          <cell r="G349" t="str">
            <v>เจ้าหน้าที่ดูแลศูนย์ข้อมูลคอมพิวเตอร์</v>
          </cell>
          <cell r="H349" t="str">
            <v>เทคนิค 1</v>
          </cell>
          <cell r="I349" t="str">
            <v>พนักงาน</v>
          </cell>
          <cell r="K349" t="str">
            <v>รายเดือน</v>
          </cell>
          <cell r="L349" t="str">
            <v>E-02002</v>
          </cell>
          <cell r="M349" t="str">
            <v>IDC-BTT</v>
          </cell>
          <cell r="N349" t="str">
            <v>006-ธนาคารกรุงไทย</v>
          </cell>
          <cell r="O349" t="str">
            <v>ธนาคารกรุงไทย(INET)</v>
          </cell>
          <cell r="P349">
            <v>1910477206</v>
          </cell>
          <cell r="Q349">
            <v>0</v>
          </cell>
          <cell r="R349">
            <v>42646</v>
          </cell>
          <cell r="S349">
            <v>42735</v>
          </cell>
          <cell r="T349">
            <v>33668</v>
          </cell>
          <cell r="U349" t="str">
            <v>ปริญญาตรี</v>
          </cell>
          <cell r="V349" t="str">
            <v>วิศวกรรมศาสตร์บัณฑิต</v>
          </cell>
        </row>
        <row r="350">
          <cell r="A350">
            <v>60023</v>
          </cell>
          <cell r="B350" t="str">
            <v>นายรณกรณ์ วรเมธาพิพัฒน์</v>
          </cell>
          <cell r="C350" t="str">
            <v>Mr. Ronakon Woramethaphiphat</v>
          </cell>
          <cell r="D350" t="str">
            <v>อินเทอร์เน็ตประเทศไทย จำกัด(มหาชน)</v>
          </cell>
          <cell r="E350" t="str">
            <v>5.2.IDC001-002</v>
          </cell>
          <cell r="F350" t="str">
            <v>ศูนย์ข้อมูลคอมพิวเตอร์-บางกอกไทย</v>
          </cell>
          <cell r="G350" t="str">
            <v>เจ้าหน้าที่ดูแลศูนย์ข้อมูลคอมพิวเตอร์</v>
          </cell>
          <cell r="H350" t="str">
            <v>เทคนิค 1</v>
          </cell>
          <cell r="I350" t="str">
            <v>พนักงาน</v>
          </cell>
          <cell r="K350" t="str">
            <v>รายเดือน</v>
          </cell>
          <cell r="L350" t="str">
            <v>E-02002</v>
          </cell>
          <cell r="M350" t="str">
            <v>IDC-BTT</v>
          </cell>
          <cell r="N350" t="str">
            <v>006-ธนาคารกรุงไทย</v>
          </cell>
          <cell r="O350" t="str">
            <v>ธนาคารกรุงไทย(INET)</v>
          </cell>
          <cell r="P350">
            <v>4810240827</v>
          </cell>
          <cell r="Q350">
            <v>0</v>
          </cell>
          <cell r="R350">
            <v>42751</v>
          </cell>
          <cell r="S350">
            <v>42840</v>
          </cell>
          <cell r="T350">
            <v>34584</v>
          </cell>
          <cell r="U350" t="str">
            <v>ปริญญาตรี</v>
          </cell>
          <cell r="V350" t="str">
            <v>Unofficial Transcript</v>
          </cell>
        </row>
        <row r="351">
          <cell r="A351">
            <v>60024</v>
          </cell>
          <cell r="B351" t="str">
            <v>นายไกรสร สมงาม</v>
          </cell>
          <cell r="C351" t="str">
            <v>Mr. Kaison Somngam</v>
          </cell>
          <cell r="D351" t="str">
            <v>อินเทอร์เน็ตประเทศไทย จำกัด(มหาชน)</v>
          </cell>
          <cell r="E351" t="str">
            <v>5.2.IDC001-002</v>
          </cell>
          <cell r="F351" t="str">
            <v>ศูนย์ข้อมูลคอมพิวเตอร์-บางกอกไทย</v>
          </cell>
          <cell r="G351" t="str">
            <v>เจ้าหน้าที่ดูแลศูนย์ข้อมูลคอมพิวเตอร์</v>
          </cell>
          <cell r="H351" t="str">
            <v>เทคนิค 1</v>
          </cell>
          <cell r="I351" t="str">
            <v>พนักงาน</v>
          </cell>
          <cell r="K351" t="str">
            <v>รายเดือน</v>
          </cell>
          <cell r="L351" t="str">
            <v>E-02002</v>
          </cell>
          <cell r="M351" t="str">
            <v>IDC-BTT</v>
          </cell>
          <cell r="N351" t="str">
            <v>006-ธนาคารกรุงไทย</v>
          </cell>
          <cell r="O351" t="str">
            <v>ธนาคารกรุงไทย(INET)</v>
          </cell>
          <cell r="P351">
            <v>9855057422</v>
          </cell>
          <cell r="Q351">
            <v>0</v>
          </cell>
          <cell r="R351">
            <v>42751</v>
          </cell>
          <cell r="S351">
            <v>42840</v>
          </cell>
          <cell r="T351">
            <v>34171</v>
          </cell>
          <cell r="U351" t="str">
            <v>ปริญญาตรี</v>
          </cell>
          <cell r="V351" t="str">
            <v>วิศวกรรมศาสตร์บัณฑิต</v>
          </cell>
        </row>
        <row r="352">
          <cell r="A352">
            <v>60034</v>
          </cell>
          <cell r="B352" t="str">
            <v>นายณัฐภัทร เรืองจำเริญ</v>
          </cell>
          <cell r="C352" t="str">
            <v>Mr. Nattapat Ruangjamroen</v>
          </cell>
          <cell r="D352" t="str">
            <v>อินเทอร์เน็ตประเทศไทย จำกัด(มหาชน)</v>
          </cell>
          <cell r="E352" t="str">
            <v>5.2.IDC001-002</v>
          </cell>
          <cell r="F352" t="str">
            <v>ศูนย์ข้อมูลคอมพิวเตอร์-บางกอกไทย</v>
          </cell>
          <cell r="G352" t="str">
            <v>เจ้าหน้าที่ดูแลศูนย์ข้อมูลคอมพิวเตอร์</v>
          </cell>
          <cell r="H352" t="str">
            <v>เทคนิค 1</v>
          </cell>
          <cell r="I352" t="str">
            <v>พนักงาน</v>
          </cell>
          <cell r="K352" t="str">
            <v>รายเดือน</v>
          </cell>
          <cell r="L352" t="str">
            <v>E-02002</v>
          </cell>
          <cell r="M352" t="str">
            <v>IDC-BTT</v>
          </cell>
          <cell r="N352" t="str">
            <v>006-ธนาคารกรุงไทย</v>
          </cell>
          <cell r="O352" t="str">
            <v>ธนาคารกรุงไทย(INET)</v>
          </cell>
          <cell r="P352">
            <v>8510220352</v>
          </cell>
          <cell r="Q352">
            <v>0</v>
          </cell>
          <cell r="R352">
            <v>42767</v>
          </cell>
          <cell r="S352">
            <v>42856</v>
          </cell>
          <cell r="T352">
            <v>33875</v>
          </cell>
          <cell r="U352" t="str">
            <v>ปริญญาตรี</v>
          </cell>
          <cell r="V352" t="str">
            <v>วิศวกรรมศาสตร์บัณฑิต</v>
          </cell>
        </row>
        <row r="353">
          <cell r="A353">
            <v>57042</v>
          </cell>
          <cell r="B353" t="str">
            <v>นายสุพัฒน์พงศ์ ศรีทอง</v>
          </cell>
          <cell r="C353" t="str">
            <v>Mr. Surapong Srithong</v>
          </cell>
          <cell r="D353" t="str">
            <v>อินเทอร์เน็ตประเทศไทย จำกัด(มหาชน)</v>
          </cell>
          <cell r="E353" t="str">
            <v>5.3.IDC001-003</v>
          </cell>
          <cell r="F353" t="str">
            <v>ศูนย์ปฏิบัติการข้อมูลไอเน็ต 3</v>
          </cell>
          <cell r="G353" t="str">
            <v>วิศวกรคอมพิวเตอร์</v>
          </cell>
          <cell r="H353" t="str">
            <v>เทคนิค 2</v>
          </cell>
          <cell r="I353" t="str">
            <v>พนักงาน</v>
          </cell>
          <cell r="J353" t="str">
            <v>ไม่กำหนด</v>
          </cell>
          <cell r="K353" t="str">
            <v>รายเดือน</v>
          </cell>
          <cell r="L353" t="str">
            <v>E-02003</v>
          </cell>
          <cell r="M353" t="str">
            <v>INET-IDC3</v>
          </cell>
          <cell r="N353" t="str">
            <v>006-ธนาคารกรุงไทย</v>
          </cell>
          <cell r="O353" t="str">
            <v>ธนาคารกรุงไทย(INET)</v>
          </cell>
          <cell r="P353">
            <v>3830106025</v>
          </cell>
          <cell r="Q353">
            <v>0</v>
          </cell>
          <cell r="R353">
            <v>41761</v>
          </cell>
          <cell r="S353">
            <v>41851</v>
          </cell>
          <cell r="T353">
            <v>33380</v>
          </cell>
          <cell r="U353" t="str">
            <v>ประกาศณียบัตรวิชาชีพชั้นสูง</v>
          </cell>
          <cell r="V353" t="str">
            <v>ประกาศณียบัตรวิชาชีพชั้นสูง (ปวส.)</v>
          </cell>
        </row>
        <row r="354">
          <cell r="A354">
            <v>58037</v>
          </cell>
          <cell r="B354" t="str">
            <v>นายพฤตินัย ล่ำสูง</v>
          </cell>
          <cell r="C354" t="str">
            <v>Mr. Pruktinai Lamsoong</v>
          </cell>
          <cell r="D354" t="str">
            <v>อินเทอร์เน็ตประเทศไทย จำกัด(มหาชน)</v>
          </cell>
          <cell r="E354" t="str">
            <v>5.3.IDC001-003</v>
          </cell>
          <cell r="F354" t="str">
            <v>ศูนย์ปฏิบัติการข้อมูลไอเน็ต 3</v>
          </cell>
          <cell r="G354" t="str">
            <v>รองผู้จัดการ</v>
          </cell>
          <cell r="H354" t="str">
            <v>เทคนิค 3</v>
          </cell>
          <cell r="I354" t="str">
            <v>พนักงาน</v>
          </cell>
          <cell r="J354" t="str">
            <v>ไม่กำหนด</v>
          </cell>
          <cell r="K354" t="str">
            <v>รายเดือน</v>
          </cell>
          <cell r="L354" t="str">
            <v>E-02003</v>
          </cell>
          <cell r="M354" t="str">
            <v>INET-IDC3</v>
          </cell>
          <cell r="N354" t="str">
            <v>006-ธนาคารกรุงไทย</v>
          </cell>
          <cell r="O354" t="str">
            <v>ธนาคารกรุงไทย(INET)</v>
          </cell>
          <cell r="P354">
            <v>9832689120</v>
          </cell>
          <cell r="Q354">
            <v>0</v>
          </cell>
          <cell r="R354">
            <v>42130</v>
          </cell>
          <cell r="S354">
            <v>42220</v>
          </cell>
          <cell r="T354">
            <v>30272</v>
          </cell>
          <cell r="U354" t="str">
            <v>ปริญญาตรี</v>
          </cell>
          <cell r="V354" t="str">
            <v>วิศวกรรมศาสตร์บัณฑิต</v>
          </cell>
        </row>
        <row r="355">
          <cell r="A355">
            <v>58048</v>
          </cell>
          <cell r="B355" t="str">
            <v>ว่าที่ ร.ต.วีรศักดิ์ แปลลา</v>
          </cell>
          <cell r="C355" t="str">
            <v>Acting Sub Lt.Werasak Plaela</v>
          </cell>
          <cell r="D355" t="str">
            <v>อินเทอร์เน็ตประเทศไทย จำกัด(มหาชน)</v>
          </cell>
          <cell r="E355" t="str">
            <v>5.3.IDC001-003</v>
          </cell>
          <cell r="F355" t="str">
            <v>ศูนย์ปฏิบัติการข้อมูลไอเน็ต 3</v>
          </cell>
          <cell r="G355" t="str">
            <v>เจ้าหน้าที่ดูแลศูนย์ข้อมูลคอมพิวเตอร์</v>
          </cell>
          <cell r="H355" t="str">
            <v>เทคนิค 1</v>
          </cell>
          <cell r="I355" t="str">
            <v>พนักงาน</v>
          </cell>
          <cell r="J355" t="str">
            <v>ไม่กำหนด</v>
          </cell>
          <cell r="K355" t="str">
            <v>รายเดือน</v>
          </cell>
          <cell r="L355" t="str">
            <v>E-02003</v>
          </cell>
          <cell r="M355" t="str">
            <v>INET-IDC3</v>
          </cell>
          <cell r="N355" t="str">
            <v>006-ธนาคารกรุงไทย</v>
          </cell>
          <cell r="O355" t="str">
            <v>ธนาคารกรุงไทย(INET)</v>
          </cell>
          <cell r="P355">
            <v>6200386587</v>
          </cell>
          <cell r="Q355">
            <v>0</v>
          </cell>
          <cell r="R355">
            <v>42157</v>
          </cell>
          <cell r="S355">
            <v>42247</v>
          </cell>
          <cell r="T355">
            <v>33164</v>
          </cell>
          <cell r="U355" t="str">
            <v>ปริญญาตรี</v>
          </cell>
          <cell r="V355" t="str">
            <v>วิทยาศาสตร์บัณฑิต</v>
          </cell>
        </row>
        <row r="356">
          <cell r="A356">
            <v>58135</v>
          </cell>
          <cell r="B356" t="str">
            <v>นายพุฒิพงษ์ แก่นจันทร์</v>
          </cell>
          <cell r="C356" t="str">
            <v>Mr. Puthipong Kaenjan</v>
          </cell>
          <cell r="D356" t="str">
            <v>อินเทอร์เน็ตประเทศไทย จำกัด(มหาชน)</v>
          </cell>
          <cell r="E356" t="str">
            <v>5.3.IDC001-003</v>
          </cell>
          <cell r="F356" t="str">
            <v>ศูนย์ปฏิบัติการข้อมูลไอเน็ต 3</v>
          </cell>
          <cell r="G356" t="str">
            <v>เจ้าหน้าที่ดูแลศูนย์ข้อมูลคอมพิวเตอร์</v>
          </cell>
          <cell r="H356" t="str">
            <v>เทคนิค 1</v>
          </cell>
          <cell r="I356" t="str">
            <v>พนักงาน</v>
          </cell>
          <cell r="J356" t="str">
            <v>ไม่กำหนด</v>
          </cell>
          <cell r="K356" t="str">
            <v>รายเดือน</v>
          </cell>
          <cell r="L356" t="str">
            <v>E-02003</v>
          </cell>
          <cell r="M356" t="str">
            <v>INET-IDC3</v>
          </cell>
          <cell r="N356" t="str">
            <v>006-ธนาคารกรุงไทย</v>
          </cell>
          <cell r="O356" t="str">
            <v>ธนาคารกรุงไทย(INET)</v>
          </cell>
          <cell r="P356">
            <v>9838812706</v>
          </cell>
          <cell r="Q356">
            <v>0</v>
          </cell>
          <cell r="R356">
            <v>42282</v>
          </cell>
          <cell r="S356">
            <v>42372</v>
          </cell>
          <cell r="T356">
            <v>31496</v>
          </cell>
          <cell r="U356" t="str">
            <v>ปริญญาตรี</v>
          </cell>
          <cell r="V356" t="str">
            <v>วิศวกรรมศาสตร์บัณฑิต</v>
          </cell>
        </row>
        <row r="357">
          <cell r="A357">
            <v>58180</v>
          </cell>
          <cell r="B357" t="str">
            <v>นายประนัย แก่นจันทร์</v>
          </cell>
          <cell r="C357" t="str">
            <v>Mr. Pranai Kaenjun</v>
          </cell>
          <cell r="D357" t="str">
            <v>อินเทอร์เน็ตประเทศไทย จำกัด(มหาชน)</v>
          </cell>
          <cell r="E357" t="str">
            <v>5.3.IDC001-003</v>
          </cell>
          <cell r="F357" t="str">
            <v>ศูนย์ปฏิบัติการข้อมูลไอเน็ต 3</v>
          </cell>
          <cell r="G357" t="str">
            <v>เจ้าหน้าที่ดูแลศูนย์ข้อมูลคอมพิวเตอร์</v>
          </cell>
          <cell r="H357" t="str">
            <v>เทคนิค 1</v>
          </cell>
          <cell r="I357" t="str">
            <v>พนักงาน</v>
          </cell>
          <cell r="J357" t="str">
            <v>ไม่กำหนด</v>
          </cell>
          <cell r="K357" t="str">
            <v>รายเดือน</v>
          </cell>
          <cell r="L357" t="str">
            <v>E-02003</v>
          </cell>
          <cell r="M357" t="str">
            <v>INET-IDC3</v>
          </cell>
          <cell r="N357" t="str">
            <v>006-ธนาคารกรุงไทย</v>
          </cell>
          <cell r="O357" t="str">
            <v>ธนาคารกรุงไทย(INET)</v>
          </cell>
          <cell r="P357">
            <v>130266493</v>
          </cell>
          <cell r="Q357">
            <v>0</v>
          </cell>
          <cell r="R357">
            <v>42339</v>
          </cell>
          <cell r="S357">
            <v>42428</v>
          </cell>
          <cell r="T357">
            <v>32944</v>
          </cell>
          <cell r="U357" t="str">
            <v>ปริญญาตรี</v>
          </cell>
          <cell r="V357" t="str">
            <v>อุตสาหกรรมศาสตรบัณฑิต</v>
          </cell>
        </row>
        <row r="358">
          <cell r="A358">
            <v>59070</v>
          </cell>
          <cell r="B358" t="str">
            <v>นายขจรศักดิ์ ทับสน</v>
          </cell>
          <cell r="C358" t="str">
            <v>Mr. Kajornsak Thupson</v>
          </cell>
          <cell r="D358" t="str">
            <v>อินเทอร์เน็ตประเทศไทย จำกัด(มหาชน)</v>
          </cell>
          <cell r="E358" t="str">
            <v>5.3.IDC001-003</v>
          </cell>
          <cell r="F358" t="str">
            <v>ศูนย์ปฏิบัติการข้อมูลไอเน็ต 3</v>
          </cell>
          <cell r="G358" t="str">
            <v>เจ้าหน้าที่ดูแลศูนย์ข้อมูลคอมพิวเตอร์</v>
          </cell>
          <cell r="H358" t="str">
            <v>เทคนิค 1</v>
          </cell>
          <cell r="I358" t="str">
            <v>พนักงาน</v>
          </cell>
          <cell r="J358" t="str">
            <v>ไม่กำหนด</v>
          </cell>
          <cell r="K358" t="str">
            <v>รายเดือน</v>
          </cell>
          <cell r="L358" t="str">
            <v>E-02003</v>
          </cell>
          <cell r="M358" t="str">
            <v>INET-IDC3</v>
          </cell>
          <cell r="N358" t="str">
            <v>006-ธนาคารกรุงไทย</v>
          </cell>
          <cell r="O358" t="str">
            <v>ธนาคารกรุงไทย(INET)</v>
          </cell>
          <cell r="P358">
            <v>360160220</v>
          </cell>
          <cell r="Q358">
            <v>0</v>
          </cell>
          <cell r="R358">
            <v>42461</v>
          </cell>
          <cell r="S358">
            <v>42551</v>
          </cell>
          <cell r="T358">
            <v>34337</v>
          </cell>
          <cell r="U358" t="str">
            <v>ปริญญาตรี</v>
          </cell>
          <cell r="V358" t="str">
            <v>วิศวกรรมศาสตร์บัณฑิต</v>
          </cell>
        </row>
        <row r="359">
          <cell r="A359">
            <v>59211</v>
          </cell>
          <cell r="B359" t="str">
            <v>นายพีรพัฒน์ ตั้งธีรเดช</v>
          </cell>
          <cell r="C359" t="str">
            <v>Mr. Peerapat Tangteeradach</v>
          </cell>
          <cell r="D359" t="str">
            <v>อินเทอร์เน็ตประเทศไทย จำกัด(มหาชน)</v>
          </cell>
          <cell r="E359" t="str">
            <v>5.3.IDC001-003</v>
          </cell>
          <cell r="F359" t="str">
            <v>ศูนย์ปฏิบัติการข้อมูลไอเน็ต 3</v>
          </cell>
          <cell r="G359" t="str">
            <v>เจ้าหน้าที่ดูแลศูนย์ข้อมูลคอมพิวเตอร์</v>
          </cell>
          <cell r="H359" t="str">
            <v>เทคนิค 1</v>
          </cell>
          <cell r="I359" t="str">
            <v>พนักงาน</v>
          </cell>
          <cell r="K359" t="str">
            <v>รายเดือน</v>
          </cell>
          <cell r="L359" t="str">
            <v>E-02003</v>
          </cell>
          <cell r="M359" t="str">
            <v>INET-IDC3</v>
          </cell>
          <cell r="N359" t="str">
            <v>006-ธนาคารกรุงไทย</v>
          </cell>
          <cell r="O359" t="str">
            <v>ธนาคารกรุงไทย(INET)</v>
          </cell>
          <cell r="P359">
            <v>9819358256</v>
          </cell>
          <cell r="Q359">
            <v>0</v>
          </cell>
          <cell r="R359">
            <v>42571</v>
          </cell>
          <cell r="S359">
            <v>42660</v>
          </cell>
          <cell r="T359">
            <v>34150</v>
          </cell>
          <cell r="U359" t="str">
            <v>ปริญญาตรี</v>
          </cell>
          <cell r="V359" t="str">
            <v>วิศวกรรมศาสตร์บัณฑิต</v>
          </cell>
        </row>
        <row r="360">
          <cell r="A360">
            <v>59216</v>
          </cell>
          <cell r="B360" t="str">
            <v>นายนิพล พรมน้ำ</v>
          </cell>
          <cell r="C360" t="str">
            <v>Mr. Nipol Promnam</v>
          </cell>
          <cell r="D360" t="str">
            <v>อินเทอร์เน็ตประเทศไทย จำกัด(มหาชน)</v>
          </cell>
          <cell r="E360" t="str">
            <v>5.3.IDC001-003</v>
          </cell>
          <cell r="F360" t="str">
            <v>ศูนย์ปฏิบัติการข้อมูลไอเน็ต 3</v>
          </cell>
          <cell r="G360" t="str">
            <v>เจ้าหน้าที่ดูแลศูนย์ข้อมูลคอมพิวเตอร์</v>
          </cell>
          <cell r="H360" t="str">
            <v>เทคนิค 1</v>
          </cell>
          <cell r="I360" t="str">
            <v>พนักงาน</v>
          </cell>
          <cell r="K360" t="str">
            <v>รายเดือน</v>
          </cell>
          <cell r="L360" t="str">
            <v>E-02003</v>
          </cell>
          <cell r="M360" t="str">
            <v>INET-IDC3</v>
          </cell>
          <cell r="N360" t="str">
            <v>006-ธนาคารกรุงไทย</v>
          </cell>
          <cell r="O360" t="str">
            <v>ธนาคารกรุงไทย(INET)</v>
          </cell>
          <cell r="P360">
            <v>7940136712</v>
          </cell>
          <cell r="Q360">
            <v>0</v>
          </cell>
          <cell r="R360">
            <v>42583</v>
          </cell>
          <cell r="S360">
            <v>42672</v>
          </cell>
          <cell r="T360">
            <v>33580</v>
          </cell>
          <cell r="U360" t="str">
            <v>ปริญญาตรี</v>
          </cell>
          <cell r="V360" t="str">
            <v>วิศวกรรมศาสตร์บัณฑิต</v>
          </cell>
        </row>
        <row r="361">
          <cell r="A361">
            <v>59220</v>
          </cell>
          <cell r="B361" t="str">
            <v>นายกฤษณพงศ์ เขียวกลาง</v>
          </cell>
          <cell r="C361" t="str">
            <v>Mr. Kritsanapong Khawklang</v>
          </cell>
          <cell r="D361" t="str">
            <v>อินเทอร์เน็ตประเทศไทย จำกัด(มหาชน)</v>
          </cell>
          <cell r="E361" t="str">
            <v>5.3.IDC001-003</v>
          </cell>
          <cell r="F361" t="str">
            <v>ศูนย์ปฏิบัติการข้อมูลไอเน็ต 3</v>
          </cell>
          <cell r="G361" t="str">
            <v>เจ้าหน้าที่ดูแลศูนย์ข้อมูลคอมพิวเตอร์</v>
          </cell>
          <cell r="H361" t="str">
            <v>เทคนิค 1</v>
          </cell>
          <cell r="I361" t="str">
            <v>พนักงาน</v>
          </cell>
          <cell r="K361" t="str">
            <v>รายเดือน</v>
          </cell>
          <cell r="L361" t="str">
            <v>E-02003</v>
          </cell>
          <cell r="M361" t="str">
            <v>INET-IDC3</v>
          </cell>
          <cell r="N361" t="str">
            <v>006-ธนาคารกรุงไทย</v>
          </cell>
          <cell r="O361" t="str">
            <v>ธนาคารกรุงไทย(INET)</v>
          </cell>
          <cell r="P361">
            <v>4650304857</v>
          </cell>
          <cell r="Q361">
            <v>0</v>
          </cell>
          <cell r="R361">
            <v>42598</v>
          </cell>
          <cell r="S361">
            <v>42687</v>
          </cell>
          <cell r="T361">
            <v>34337</v>
          </cell>
          <cell r="U361" t="str">
            <v>ปริญญาตรี</v>
          </cell>
          <cell r="V361" t="str">
            <v>วิศวกรรมศาสตร์บัณฑิต</v>
          </cell>
        </row>
        <row r="362">
          <cell r="A362">
            <v>59221</v>
          </cell>
          <cell r="B362" t="str">
            <v>นายนิติภูมิ โจลัตสาห์กุล</v>
          </cell>
          <cell r="C362" t="str">
            <v>Mr. Nitiphum Jolutsakul</v>
          </cell>
          <cell r="D362" t="str">
            <v>อินเทอร์เน็ตประเทศไทย จำกัด(มหาชน)</v>
          </cell>
          <cell r="E362" t="str">
            <v>5.3.IDC001-003</v>
          </cell>
          <cell r="F362" t="str">
            <v>ศูนย์ปฏิบัติการข้อมูลไอเน็ต 3</v>
          </cell>
          <cell r="G362" t="str">
            <v>เจ้าหน้าที่ดูแลศูนย์ข้อมูลคอมพิวเตอร์</v>
          </cell>
          <cell r="H362" t="str">
            <v>เทคนิค 1</v>
          </cell>
          <cell r="I362" t="str">
            <v>พนักงาน</v>
          </cell>
          <cell r="K362" t="str">
            <v>รายเดือน</v>
          </cell>
          <cell r="L362" t="str">
            <v>E-02003</v>
          </cell>
          <cell r="M362" t="str">
            <v>INET-IDC3</v>
          </cell>
          <cell r="N362" t="str">
            <v>006-ธนาคารกรุงไทย</v>
          </cell>
          <cell r="O362" t="str">
            <v>ธนาคารกรุงไทย(INET)</v>
          </cell>
          <cell r="P362">
            <v>330326848</v>
          </cell>
          <cell r="Q362">
            <v>0</v>
          </cell>
          <cell r="R362">
            <v>42598</v>
          </cell>
          <cell r="S362">
            <v>42687</v>
          </cell>
          <cell r="T362">
            <v>33501</v>
          </cell>
          <cell r="U362" t="str">
            <v>ปริญญาตรี</v>
          </cell>
          <cell r="V362" t="str">
            <v>วิศวกรรมศาสตร์บัณฑิต</v>
          </cell>
        </row>
        <row r="363">
          <cell r="A363">
            <v>59222</v>
          </cell>
          <cell r="B363" t="str">
            <v>นายคทายุทธ์ หมู่โยธา</v>
          </cell>
          <cell r="C363" t="str">
            <v>Mr. Katayut Mooyota</v>
          </cell>
          <cell r="D363" t="str">
            <v>อินเทอร์เน็ตประเทศไทย จำกัด(มหาชน)</v>
          </cell>
          <cell r="E363" t="str">
            <v>5.3.IDC001-003</v>
          </cell>
          <cell r="F363" t="str">
            <v>ศูนย์ปฏิบัติการข้อมูลไอเน็ต 3</v>
          </cell>
          <cell r="G363" t="str">
            <v>เจ้าหน้าที่ดูแลศูนย์ข้อมูลคอมพิวเตอร์</v>
          </cell>
          <cell r="H363" t="str">
            <v>เทคนิค 1</v>
          </cell>
          <cell r="I363" t="str">
            <v>พนักงาน</v>
          </cell>
          <cell r="K363" t="str">
            <v>รายเดือน</v>
          </cell>
          <cell r="L363" t="str">
            <v>E-02003</v>
          </cell>
          <cell r="M363" t="str">
            <v>INET-IDC3</v>
          </cell>
          <cell r="N363" t="str">
            <v>006-ธนาคารกรุงไทย</v>
          </cell>
          <cell r="O363" t="str">
            <v>ธนาคารกรุงไทย(INET)</v>
          </cell>
          <cell r="P363">
            <v>7660173227</v>
          </cell>
          <cell r="Q363">
            <v>0</v>
          </cell>
          <cell r="R363">
            <v>42598</v>
          </cell>
          <cell r="S363">
            <v>42687</v>
          </cell>
          <cell r="T363">
            <v>34331</v>
          </cell>
          <cell r="U363" t="str">
            <v>ปริญญาตรี</v>
          </cell>
          <cell r="V363" t="str">
            <v>วิศวกรรมศาสตร์บัณฑิต</v>
          </cell>
        </row>
        <row r="364">
          <cell r="A364">
            <v>59231</v>
          </cell>
          <cell r="B364" t="str">
            <v>นายปวีร์ ปะวะเสนัง</v>
          </cell>
          <cell r="C364" t="str">
            <v>Mr. Pawee Pawasenung</v>
          </cell>
          <cell r="D364" t="str">
            <v>อินเทอร์เน็ตประเทศไทย จำกัด(มหาชน)</v>
          </cell>
          <cell r="E364" t="str">
            <v>5.3.IDC001-003</v>
          </cell>
          <cell r="F364" t="str">
            <v>ศูนย์ปฏิบัติการข้อมูลไอเน็ต 3</v>
          </cell>
          <cell r="G364" t="str">
            <v>เจ้าหน้าที่ดูแลศูนย์ข้อมูลคอมพิวเตอร์</v>
          </cell>
          <cell r="H364" t="str">
            <v>เทคนิค 1</v>
          </cell>
          <cell r="I364" t="str">
            <v>พนักงาน</v>
          </cell>
          <cell r="K364" t="str">
            <v>รายเดือน</v>
          </cell>
          <cell r="L364" t="str">
            <v>E-02003</v>
          </cell>
          <cell r="M364" t="str">
            <v>INET-IDC3</v>
          </cell>
          <cell r="N364" t="str">
            <v>006-ธนาคารกรุงไทย</v>
          </cell>
          <cell r="O364" t="str">
            <v>ธนาคารกรุงไทย(INET)</v>
          </cell>
          <cell r="P364">
            <v>4620138444</v>
          </cell>
          <cell r="Q364">
            <v>0</v>
          </cell>
          <cell r="R364">
            <v>42614</v>
          </cell>
          <cell r="S364">
            <v>42703</v>
          </cell>
          <cell r="T364">
            <v>33787</v>
          </cell>
          <cell r="U364" t="str">
            <v>ปริญญาตรี</v>
          </cell>
          <cell r="V364" t="str">
            <v>วิศวกรรมศาสตร์บัณฑิต</v>
          </cell>
        </row>
        <row r="365">
          <cell r="A365">
            <v>59232</v>
          </cell>
          <cell r="B365" t="str">
            <v>นายพัชร นรชาญ</v>
          </cell>
          <cell r="C365" t="str">
            <v>Mr. Phatchara Norachan</v>
          </cell>
          <cell r="D365" t="str">
            <v>อินเทอร์เน็ตประเทศไทย จำกัด(มหาชน)</v>
          </cell>
          <cell r="E365" t="str">
            <v>5.3.IDC001-003</v>
          </cell>
          <cell r="F365" t="str">
            <v>ศูนย์ปฏิบัติการข้อมูลไอเน็ต 3</v>
          </cell>
          <cell r="G365" t="str">
            <v>เจ้าหน้าที่ดูแลศูนย์ข้อมูลคอมพิวเตอร์</v>
          </cell>
          <cell r="H365" t="str">
            <v>เทคนิค 1</v>
          </cell>
          <cell r="I365" t="str">
            <v>พนักงาน</v>
          </cell>
          <cell r="K365" t="str">
            <v>รายเดือน</v>
          </cell>
          <cell r="L365" t="str">
            <v>E-02003</v>
          </cell>
          <cell r="M365" t="str">
            <v>INET-IDC3</v>
          </cell>
          <cell r="N365" t="str">
            <v>006-ธนาคารกรุงไทย</v>
          </cell>
          <cell r="O365" t="str">
            <v>ธนาคารกรุงไทย(INET)</v>
          </cell>
          <cell r="P365">
            <v>8800107281</v>
          </cell>
          <cell r="Q365">
            <v>0</v>
          </cell>
          <cell r="R365">
            <v>42614</v>
          </cell>
          <cell r="S365">
            <v>42703</v>
          </cell>
          <cell r="T365">
            <v>33981</v>
          </cell>
          <cell r="U365" t="str">
            <v>ปริญญาตรี</v>
          </cell>
          <cell r="V365" t="str">
            <v>วิทยาศาสตร์บัณฑิต</v>
          </cell>
        </row>
        <row r="366">
          <cell r="A366">
            <v>59246</v>
          </cell>
          <cell r="B366" t="str">
            <v>นายพิรัช เพียรการ</v>
          </cell>
          <cell r="C366" t="str">
            <v>Mr. Pirat Phiankan</v>
          </cell>
          <cell r="D366" t="str">
            <v>อินเทอร์เน็ตประเทศไทย จำกัด(มหาชน)</v>
          </cell>
          <cell r="E366" t="str">
            <v>5.3.IDC001-003</v>
          </cell>
          <cell r="F366" t="str">
            <v>ศูนย์ปฏิบัติการข้อมูลไอเน็ต 3</v>
          </cell>
          <cell r="G366" t="str">
            <v>เจ้าหน้าที่ดูแลศูนย์ข้อมูลคอมพิวเตอร์</v>
          </cell>
          <cell r="H366" t="str">
            <v>เทคนิค 1</v>
          </cell>
          <cell r="I366" t="str">
            <v>พนักงาน</v>
          </cell>
          <cell r="K366" t="str">
            <v>รายเดือน</v>
          </cell>
          <cell r="L366" t="str">
            <v>E-02003</v>
          </cell>
          <cell r="M366" t="str">
            <v>INET-IDC3</v>
          </cell>
          <cell r="N366" t="str">
            <v>006-ธนาคารกรุงไทย</v>
          </cell>
          <cell r="O366" t="str">
            <v>ธนาคารกรุงไทย(INET)</v>
          </cell>
          <cell r="P366">
            <v>7990187396</v>
          </cell>
          <cell r="Q366">
            <v>0</v>
          </cell>
          <cell r="R366">
            <v>42629</v>
          </cell>
          <cell r="S366">
            <v>42718</v>
          </cell>
          <cell r="T366">
            <v>33557</v>
          </cell>
          <cell r="U366" t="str">
            <v>ปริญญาตรี</v>
          </cell>
          <cell r="V366" t="str">
            <v>วิศวกรรมศาสตร์บัณฑิต</v>
          </cell>
        </row>
        <row r="367">
          <cell r="A367">
            <v>59247</v>
          </cell>
          <cell r="B367" t="str">
            <v>นายอดิศร ผลรักษ์</v>
          </cell>
          <cell r="C367" t="str">
            <v>Mr. Adison Pholrak</v>
          </cell>
          <cell r="D367" t="str">
            <v>อินเทอร์เน็ตประเทศไทย จำกัด(มหาชน)</v>
          </cell>
          <cell r="E367" t="str">
            <v>5.3.IDC001-003</v>
          </cell>
          <cell r="F367" t="str">
            <v>ศูนย์ปฏิบัติการข้อมูลไอเน็ต 3</v>
          </cell>
          <cell r="G367" t="str">
            <v>เจ้าหน้าที่ดูแลศูนย์ข้อมูลคอมพิวเตอร์</v>
          </cell>
          <cell r="H367" t="str">
            <v>เทคนิค 1</v>
          </cell>
          <cell r="I367" t="str">
            <v>พนักงาน</v>
          </cell>
          <cell r="K367" t="str">
            <v>รายเดือน</v>
          </cell>
          <cell r="L367" t="str">
            <v>E-02003</v>
          </cell>
          <cell r="M367" t="str">
            <v>INET-IDC3</v>
          </cell>
          <cell r="N367" t="str">
            <v>006-ธนาคารกรุงไทย</v>
          </cell>
          <cell r="O367" t="str">
            <v>ธนาคารกรุงไทย(INET)</v>
          </cell>
          <cell r="P367">
            <v>1540098273</v>
          </cell>
          <cell r="Q367">
            <v>0</v>
          </cell>
          <cell r="R367">
            <v>42629</v>
          </cell>
          <cell r="S367">
            <v>42718</v>
          </cell>
          <cell r="T367">
            <v>33589</v>
          </cell>
          <cell r="U367" t="str">
            <v>ปริญญาตรี</v>
          </cell>
          <cell r="V367" t="str">
            <v>Unofficial Transcript</v>
          </cell>
        </row>
        <row r="368">
          <cell r="A368">
            <v>59248</v>
          </cell>
          <cell r="B368" t="str">
            <v>นายอนุชา เฟื่องเจริญ</v>
          </cell>
          <cell r="C368" t="str">
            <v>Mr. Anucha Fuengcharoen</v>
          </cell>
          <cell r="D368" t="str">
            <v>อินเทอร์เน็ตประเทศไทย จำกัด(มหาชน)</v>
          </cell>
          <cell r="E368" t="str">
            <v>5.3.IDC001-003</v>
          </cell>
          <cell r="F368" t="str">
            <v>ศูนย์ปฏิบัติการข้อมูลไอเน็ต 3</v>
          </cell>
          <cell r="G368" t="str">
            <v>เจ้าหน้าที่ดูแลศูนย์ข้อมูลคอมพิวเตอร์</v>
          </cell>
          <cell r="H368" t="str">
            <v>เทคนิค 1</v>
          </cell>
          <cell r="I368" t="str">
            <v>พนักงาน</v>
          </cell>
          <cell r="K368" t="str">
            <v>รายเดือน</v>
          </cell>
          <cell r="L368" t="str">
            <v>E-02003</v>
          </cell>
          <cell r="M368" t="str">
            <v>INET-IDC3</v>
          </cell>
          <cell r="N368" t="str">
            <v>006-ธนาคารกรุงไทย</v>
          </cell>
          <cell r="O368" t="str">
            <v>ธนาคารกรุงไทย(INET)</v>
          </cell>
          <cell r="P368">
            <v>2613084731</v>
          </cell>
          <cell r="Q368">
            <v>0</v>
          </cell>
          <cell r="R368">
            <v>42629</v>
          </cell>
          <cell r="S368">
            <v>42718</v>
          </cell>
          <cell r="T368">
            <v>33825</v>
          </cell>
          <cell r="U368" t="str">
            <v>ปริญญาตรี</v>
          </cell>
          <cell r="V368" t="str">
            <v>Unofficial Transcript</v>
          </cell>
        </row>
        <row r="369">
          <cell r="A369">
            <v>59257</v>
          </cell>
          <cell r="B369" t="str">
            <v>นายธณากรณ์ จิตตำนาน</v>
          </cell>
          <cell r="C369" t="str">
            <v>Mr. Thanakon Jittamnan</v>
          </cell>
          <cell r="D369" t="str">
            <v>อินเทอร์เน็ตประเทศไทย จำกัด(มหาชน)</v>
          </cell>
          <cell r="E369" t="str">
            <v>5.3.IDC001-003</v>
          </cell>
          <cell r="F369" t="str">
            <v>ศูนย์ปฏิบัติการข้อมูลไอเน็ต 3</v>
          </cell>
          <cell r="G369" t="str">
            <v>เจ้าหน้าที่ดูแลศูนย์ข้อมูลคอมพิวเตอร์</v>
          </cell>
          <cell r="H369" t="str">
            <v>เทคนิค 1</v>
          </cell>
          <cell r="I369" t="str">
            <v>พนักงาน</v>
          </cell>
          <cell r="K369" t="str">
            <v>รายเดือน</v>
          </cell>
          <cell r="L369" t="str">
            <v>E-02003</v>
          </cell>
          <cell r="M369" t="str">
            <v>INET-IDC3</v>
          </cell>
          <cell r="N369" t="str">
            <v>006-ธนาคารกรุงไทย</v>
          </cell>
          <cell r="O369" t="str">
            <v>ธนาคารกรุงไทย(INET)</v>
          </cell>
          <cell r="P369">
            <v>9850516127</v>
          </cell>
          <cell r="Q369">
            <v>0</v>
          </cell>
          <cell r="R369">
            <v>42646</v>
          </cell>
          <cell r="S369">
            <v>42735</v>
          </cell>
          <cell r="T369">
            <v>34101</v>
          </cell>
          <cell r="U369" t="str">
            <v>ปริญญาตรี</v>
          </cell>
          <cell r="V369" t="str">
            <v>วิศวกรรมศาสตร์บัณฑิต</v>
          </cell>
        </row>
        <row r="370">
          <cell r="A370">
            <v>59260</v>
          </cell>
          <cell r="B370" t="str">
            <v>นายดำรงศักดิ์ ศรีเมือง</v>
          </cell>
          <cell r="C370" t="str">
            <v>Mr. Damrongsak Srimuang</v>
          </cell>
          <cell r="D370" t="str">
            <v>อินเทอร์เน็ตประเทศไทย จำกัด(มหาชน)</v>
          </cell>
          <cell r="E370" t="str">
            <v>5.3.IDC001-003</v>
          </cell>
          <cell r="F370" t="str">
            <v>ศูนย์ปฏิบัติการข้อมูลไอเน็ต 3</v>
          </cell>
          <cell r="G370" t="str">
            <v>เจ้าหน้าที่ดูแลศูนย์ข้อมูลคอมพิวเตอร์</v>
          </cell>
          <cell r="H370" t="str">
            <v>เทคนิค 1</v>
          </cell>
          <cell r="I370" t="str">
            <v>พนักงาน</v>
          </cell>
          <cell r="K370" t="str">
            <v>รายเดือน</v>
          </cell>
          <cell r="L370" t="str">
            <v>E-02003</v>
          </cell>
          <cell r="M370" t="str">
            <v>INET-IDC3</v>
          </cell>
          <cell r="N370" t="str">
            <v>006-ธนาคารกรุงไทย</v>
          </cell>
          <cell r="O370" t="str">
            <v>ธนาคารกรุงไทย(INET)</v>
          </cell>
          <cell r="P370">
            <v>9847827419</v>
          </cell>
          <cell r="Q370">
            <v>0</v>
          </cell>
          <cell r="R370">
            <v>42660</v>
          </cell>
          <cell r="S370">
            <v>42749</v>
          </cell>
          <cell r="T370">
            <v>33953</v>
          </cell>
          <cell r="U370" t="str">
            <v>ปริญญาตรี</v>
          </cell>
          <cell r="V370" t="str">
            <v>วิศวกรรมศาสตร์บัณฑิต</v>
          </cell>
        </row>
        <row r="371">
          <cell r="A371">
            <v>59264</v>
          </cell>
          <cell r="B371" t="str">
            <v>นายเรืองยุทธ ขันตยาภรณ์</v>
          </cell>
          <cell r="C371" t="str">
            <v>Mr. Rueangyut Khantayaphon</v>
          </cell>
          <cell r="D371" t="str">
            <v>อินเทอร์เน็ตประเทศไทย จำกัด(มหาชน)</v>
          </cell>
          <cell r="E371" t="str">
            <v>5.3.IDC001-003</v>
          </cell>
          <cell r="F371" t="str">
            <v>ศูนย์ปฏิบัติการข้อมูลไอเน็ต 3</v>
          </cell>
          <cell r="G371" t="str">
            <v>เจ้าหน้าที่ดูแลศูนย์ข้อมูลคอมพิวเตอร์</v>
          </cell>
          <cell r="H371" t="str">
            <v>เทคนิค 1</v>
          </cell>
          <cell r="I371" t="str">
            <v>พนักงาน</v>
          </cell>
          <cell r="K371" t="str">
            <v>รายเดือน</v>
          </cell>
          <cell r="L371" t="str">
            <v>E-02003</v>
          </cell>
          <cell r="M371" t="str">
            <v>INET-IDC3</v>
          </cell>
          <cell r="N371" t="str">
            <v>006-ธนาคารกรุงไทย</v>
          </cell>
          <cell r="O371" t="str">
            <v>ธนาคารกรุงไทย(INET)</v>
          </cell>
          <cell r="P371">
            <v>3740267615</v>
          </cell>
          <cell r="Q371">
            <v>0</v>
          </cell>
          <cell r="R371">
            <v>42675</v>
          </cell>
          <cell r="S371">
            <v>42764</v>
          </cell>
          <cell r="T371">
            <v>33971</v>
          </cell>
          <cell r="U371" t="str">
            <v>ปริญญาตรี</v>
          </cell>
          <cell r="V371" t="str">
            <v>วิทยาศาสตร์บัณฑิต</v>
          </cell>
        </row>
        <row r="372">
          <cell r="A372">
            <v>59278</v>
          </cell>
          <cell r="B372" t="str">
            <v>นายศิวารักษ์ ดำรงค์รักษ์</v>
          </cell>
          <cell r="C372" t="str">
            <v>Mr. Sivarak  Dumrongrak</v>
          </cell>
          <cell r="D372" t="str">
            <v>อินเทอร์เน็ตประเทศไทย จำกัด(มหาชน)</v>
          </cell>
          <cell r="E372" t="str">
            <v>5.3.IDC001-003</v>
          </cell>
          <cell r="F372" t="str">
            <v>ศูนย์ปฏิบัติการข้อมูลไอเน็ต 3</v>
          </cell>
          <cell r="G372" t="str">
            <v>วิศวกรไฟฟ้า</v>
          </cell>
          <cell r="H372" t="str">
            <v>เทคนิค 2</v>
          </cell>
          <cell r="I372" t="str">
            <v>พนักงาน</v>
          </cell>
          <cell r="K372" t="str">
            <v>รายเดือน</v>
          </cell>
          <cell r="L372" t="str">
            <v>E-02003</v>
          </cell>
          <cell r="M372" t="str">
            <v>INET-IDC3</v>
          </cell>
          <cell r="N372" t="str">
            <v>006-ธนาคารกรุงไทย</v>
          </cell>
          <cell r="O372" t="str">
            <v>ธนาคารกรุงไทย(INET)</v>
          </cell>
          <cell r="P372">
            <v>7990177862</v>
          </cell>
          <cell r="Q372">
            <v>0</v>
          </cell>
          <cell r="R372">
            <v>42705</v>
          </cell>
          <cell r="S372">
            <v>42794</v>
          </cell>
          <cell r="T372">
            <v>33242</v>
          </cell>
          <cell r="U372" t="str">
            <v>ปริญญาตรี</v>
          </cell>
          <cell r="V372" t="str">
            <v>วิศวกรรมศาสตร์บัณฑิต</v>
          </cell>
        </row>
        <row r="373">
          <cell r="A373">
            <v>59279</v>
          </cell>
          <cell r="B373" t="str">
            <v>นายชัยชนะ บุญสุข</v>
          </cell>
          <cell r="C373" t="str">
            <v>Mr. Chaichana  Bunsuk</v>
          </cell>
          <cell r="D373" t="str">
            <v>อินเทอร์เน็ตประเทศไทย จำกัด(มหาชน)</v>
          </cell>
          <cell r="E373" t="str">
            <v>5.3.IDC001-003</v>
          </cell>
          <cell r="F373" t="str">
            <v>ศูนย์ปฏิบัติการข้อมูลไอเน็ต 3</v>
          </cell>
          <cell r="G373" t="str">
            <v>เจ้าหน้าที่ดูแลศูนย์ข้อมูลคอมพิวเตอร์</v>
          </cell>
          <cell r="H373" t="str">
            <v>เทคนิค 1</v>
          </cell>
          <cell r="I373" t="str">
            <v>พนักงาน</v>
          </cell>
          <cell r="K373" t="str">
            <v>รายเดือน</v>
          </cell>
          <cell r="L373" t="str">
            <v>E-02003</v>
          </cell>
          <cell r="M373" t="str">
            <v>INET-IDC3</v>
          </cell>
          <cell r="N373" t="str">
            <v>006-ธนาคารกรุงไทย</v>
          </cell>
          <cell r="O373" t="str">
            <v>ธนาคารกรุงไทย(INET)</v>
          </cell>
          <cell r="P373">
            <v>9851812048</v>
          </cell>
          <cell r="Q373">
            <v>0</v>
          </cell>
          <cell r="R373">
            <v>42705</v>
          </cell>
          <cell r="S373">
            <v>42794</v>
          </cell>
          <cell r="T373">
            <v>33716</v>
          </cell>
          <cell r="U373" t="str">
            <v>ปริญญาตรี</v>
          </cell>
          <cell r="V373" t="str">
            <v>วิศวกรรมศาสตร์บัณฑิต</v>
          </cell>
        </row>
        <row r="374">
          <cell r="A374">
            <v>55001</v>
          </cell>
          <cell r="B374" t="str">
            <v>น.ส.กาวีนา สงวนสินธุ์</v>
          </cell>
          <cell r="C374" t="str">
            <v>Ms. Kaveena sanguansin</v>
          </cell>
          <cell r="D374" t="str">
            <v>อินเทอร์เน็ตประเทศไทย จำกัด(มหาชน)</v>
          </cell>
          <cell r="E374" t="str">
            <v>6.1.OD001-001</v>
          </cell>
          <cell r="F374" t="str">
            <v xml:space="preserve">ส่วนงานบริหารต้นทุนองค์กร </v>
          </cell>
          <cell r="G374" t="str">
            <v>เจ้าหน้าที่ประสานงานอาวุโส</v>
          </cell>
          <cell r="H374" t="str">
            <v>เจ้าหน้าที่ 2</v>
          </cell>
          <cell r="I374" t="str">
            <v>พนักงาน</v>
          </cell>
          <cell r="J374" t="str">
            <v>ไม่กำหนด</v>
          </cell>
          <cell r="K374" t="str">
            <v>รายเดือน</v>
          </cell>
          <cell r="L374" t="str">
            <v>S-02005</v>
          </cell>
          <cell r="M374" t="str">
            <v>ส่วนงานบริหารต้นทุนองค์กร</v>
          </cell>
          <cell r="N374" t="str">
            <v>006-ธนาคารกรุงไทย</v>
          </cell>
          <cell r="O374" t="str">
            <v>ธนาคารกรุงไทย(INET)</v>
          </cell>
          <cell r="P374">
            <v>8000170299</v>
          </cell>
          <cell r="Q374">
            <v>0</v>
          </cell>
          <cell r="R374">
            <v>40917</v>
          </cell>
          <cell r="S374">
            <v>41007</v>
          </cell>
          <cell r="T374">
            <v>30621</v>
          </cell>
          <cell r="U374" t="str">
            <v>ปริญญาตรี</v>
          </cell>
          <cell r="V374" t="str">
            <v>ครุศาสตรบัณฑิต</v>
          </cell>
        </row>
        <row r="375">
          <cell r="A375">
            <v>55087</v>
          </cell>
          <cell r="B375" t="str">
            <v>น.ส.ธัญญลักษณ์ แก้วกัลปพฤกษ์</v>
          </cell>
          <cell r="C375" t="str">
            <v>Ms. Thalyaluck Kaewkulapapruk</v>
          </cell>
          <cell r="D375" t="str">
            <v>อินเทอร์เน็ตประเทศไทย จำกัด(มหาชน)</v>
          </cell>
          <cell r="E375" t="str">
            <v>6.1.OD001-001</v>
          </cell>
          <cell r="F375" t="str">
            <v xml:space="preserve">ส่วนงานบริหารต้นทุนองค์กร </v>
          </cell>
          <cell r="G375" t="str">
            <v>เจ้าหน้าที่ประสานงาน</v>
          </cell>
          <cell r="H375" t="str">
            <v>เจ้าหน้าที่ 1</v>
          </cell>
          <cell r="I375" t="str">
            <v>พนักงาน</v>
          </cell>
          <cell r="J375" t="str">
            <v>ไม่กำหนด</v>
          </cell>
          <cell r="K375" t="str">
            <v>รายเดือน</v>
          </cell>
          <cell r="L375" t="str">
            <v>S-02005</v>
          </cell>
          <cell r="M375" t="str">
            <v>ส่วนงานบริหารต้นทุนองค์กร</v>
          </cell>
          <cell r="N375" t="str">
            <v>006-ธนาคารกรุงไทย</v>
          </cell>
          <cell r="O375" t="str">
            <v>ธนาคารกรุงไทย(INET)</v>
          </cell>
          <cell r="P375">
            <v>9812495312</v>
          </cell>
          <cell r="Q375">
            <v>0</v>
          </cell>
          <cell r="R375">
            <v>41246</v>
          </cell>
          <cell r="S375">
            <v>41336</v>
          </cell>
          <cell r="T375">
            <v>29150</v>
          </cell>
          <cell r="U375" t="str">
            <v>ปริญญาตรี</v>
          </cell>
          <cell r="V375" t="str">
            <v>ศิลปศาสตรบัณฑิต</v>
          </cell>
        </row>
        <row r="376">
          <cell r="A376">
            <v>58049</v>
          </cell>
          <cell r="B376" t="str">
            <v>น.ส.วิรัญญา ติดมา</v>
          </cell>
          <cell r="C376" t="str">
            <v>Ms. Wirunya Tidma</v>
          </cell>
          <cell r="D376" t="str">
            <v>อินเทอร์เน็ตประเทศไทย จำกัด(มหาชน)</v>
          </cell>
          <cell r="E376" t="str">
            <v>6.1.OD001-001</v>
          </cell>
          <cell r="F376" t="str">
            <v xml:space="preserve">ส่วนงานบริหารต้นทุนองค์กร </v>
          </cell>
          <cell r="G376" t="str">
            <v>รักษาการรองผู้จัดการ</v>
          </cell>
          <cell r="H376" t="str">
            <v>เจ้าหน้าที่ 2</v>
          </cell>
          <cell r="I376" t="str">
            <v>รองผู้จัดการ</v>
          </cell>
          <cell r="J376" t="str">
            <v>ไม่กำหนด</v>
          </cell>
          <cell r="K376" t="str">
            <v>รายเดือน</v>
          </cell>
          <cell r="L376" t="str">
            <v>S-02005</v>
          </cell>
          <cell r="M376" t="str">
            <v>ส่วนงานบริหารต้นทุนองค์กร</v>
          </cell>
          <cell r="N376" t="str">
            <v>006-ธนาคารกรุงไทย</v>
          </cell>
          <cell r="O376" t="str">
            <v>ธนาคารกรุงไทย(INET)</v>
          </cell>
          <cell r="P376">
            <v>9833887325</v>
          </cell>
          <cell r="Q376">
            <v>0</v>
          </cell>
          <cell r="R376">
            <v>42157</v>
          </cell>
          <cell r="S376">
            <v>42247</v>
          </cell>
          <cell r="T376">
            <v>32572</v>
          </cell>
          <cell r="U376" t="str">
            <v>ปริญญาตรี</v>
          </cell>
          <cell r="V376" t="str">
            <v>วิศวกรรมศาสตร์บัณฑิต</v>
          </cell>
        </row>
        <row r="377">
          <cell r="A377">
            <v>58085</v>
          </cell>
          <cell r="B377" t="str">
            <v>น.ส.ภาสินี เอ้งฉ้วน</v>
          </cell>
          <cell r="C377" t="str">
            <v>Ms. Pasinee Eangchuan</v>
          </cell>
          <cell r="D377" t="str">
            <v>อินเทอร์เน็ตประเทศไทย จำกัด(มหาชน)</v>
          </cell>
          <cell r="E377" t="str">
            <v>6.1.OD001-001</v>
          </cell>
          <cell r="F377" t="str">
            <v xml:space="preserve">ส่วนงานบริหารต้นทุนองค์กร </v>
          </cell>
          <cell r="G377" t="str">
            <v>เจ้าหน้าที่บริหารต้นทุน</v>
          </cell>
          <cell r="H377" t="str">
            <v>ธุรกิจ 1</v>
          </cell>
          <cell r="I377" t="str">
            <v>พนักงาน</v>
          </cell>
          <cell r="J377" t="str">
            <v>ไม่กำหนด</v>
          </cell>
          <cell r="K377" t="str">
            <v>รายเดือน</v>
          </cell>
          <cell r="L377" t="str">
            <v>S-02005</v>
          </cell>
          <cell r="M377" t="str">
            <v>ส่วนงานบริหารต้นทุนองค์กร</v>
          </cell>
          <cell r="N377" t="str">
            <v>006-ธนาคารกรุงไทย</v>
          </cell>
          <cell r="O377" t="str">
            <v>ธนาคารกรุงไทย(INET)</v>
          </cell>
          <cell r="P377">
            <v>8450143993</v>
          </cell>
          <cell r="Q377">
            <v>0</v>
          </cell>
          <cell r="R377">
            <v>42186</v>
          </cell>
          <cell r="S377">
            <v>42276</v>
          </cell>
          <cell r="T377">
            <v>33843</v>
          </cell>
          <cell r="U377" t="str">
            <v>ปริญญาตรี</v>
          </cell>
          <cell r="V377" t="str">
            <v>Unofficial Transcript</v>
          </cell>
        </row>
        <row r="378">
          <cell r="A378">
            <v>58090</v>
          </cell>
          <cell r="B378" t="str">
            <v>น.ส.สุภาวดี ไสยามู</v>
          </cell>
          <cell r="C378" t="str">
            <v>Ms. Supawadee Saiyamu</v>
          </cell>
          <cell r="D378" t="str">
            <v>อินเทอร์เน็ตประเทศไทย จำกัด(มหาชน)</v>
          </cell>
          <cell r="E378" t="str">
            <v>6.1.OD001-001</v>
          </cell>
          <cell r="F378" t="str">
            <v xml:space="preserve">ส่วนงานบริหารต้นทุนองค์กร </v>
          </cell>
          <cell r="G378" t="str">
            <v>เจ้าหน้าที่บริหารต้นทุน</v>
          </cell>
          <cell r="H378" t="str">
            <v>ธุรกิจ 1</v>
          </cell>
          <cell r="I378" t="str">
            <v>พนักงาน</v>
          </cell>
          <cell r="J378" t="str">
            <v>ไม่กำหนด</v>
          </cell>
          <cell r="K378" t="str">
            <v>รายเดือน</v>
          </cell>
          <cell r="L378" t="str">
            <v>S-02005</v>
          </cell>
          <cell r="M378" t="str">
            <v>ส่วนงานบริหารต้นทุนองค์กร</v>
          </cell>
          <cell r="N378" t="str">
            <v>006-ธนาคารกรุงไทย</v>
          </cell>
          <cell r="O378" t="str">
            <v>ธนาคารกรุงไทย(INET)</v>
          </cell>
          <cell r="P378">
            <v>8450143918</v>
          </cell>
          <cell r="Q378">
            <v>0</v>
          </cell>
          <cell r="R378">
            <v>42186</v>
          </cell>
          <cell r="S378">
            <v>42276</v>
          </cell>
          <cell r="T378">
            <v>33900</v>
          </cell>
          <cell r="U378" t="str">
            <v>ปริญญาตรี</v>
          </cell>
          <cell r="V378" t="str">
            <v>วิศวกรรมศาสตร์บัณฑิต</v>
          </cell>
        </row>
        <row r="379">
          <cell r="A379">
            <v>59016</v>
          </cell>
          <cell r="B379" t="str">
            <v>นายสรศักดิ์ เจริญวัย</v>
          </cell>
          <cell r="C379" t="str">
            <v>Mr. Sorasak Charoenvai</v>
          </cell>
          <cell r="D379" t="str">
            <v>อินเทอร์เน็ตประเทศไทย จำกัด(มหาชน)</v>
          </cell>
          <cell r="E379" t="str">
            <v>6.1.OD001-001</v>
          </cell>
          <cell r="F379" t="str">
            <v xml:space="preserve">ส่วนงานบริหารต้นทุนองค์กร </v>
          </cell>
          <cell r="G379" t="str">
            <v>ผู้ช่วยผู้อำนวยการ</v>
          </cell>
          <cell r="H379" t="str">
            <v>บริหาร 3</v>
          </cell>
          <cell r="I379" t="str">
            <v>ผู้ช่วยผู้อำนวยการ</v>
          </cell>
          <cell r="J379" t="str">
            <v>ไม่กำหนด</v>
          </cell>
          <cell r="K379" t="str">
            <v>รายเดือน</v>
          </cell>
          <cell r="L379" t="str">
            <v>S-02005</v>
          </cell>
          <cell r="M379" t="str">
            <v>ส่วนงานบริหารต้นทุนองค์กร</v>
          </cell>
          <cell r="N379" t="str">
            <v>006-ธนาคารกรุงไทย</v>
          </cell>
          <cell r="O379" t="str">
            <v>ธนาคารกรุงไทย(INET)</v>
          </cell>
          <cell r="P379">
            <v>7990173107</v>
          </cell>
          <cell r="Q379">
            <v>0</v>
          </cell>
          <cell r="R379">
            <v>42384</v>
          </cell>
          <cell r="S379">
            <v>42474</v>
          </cell>
          <cell r="T379">
            <v>30487</v>
          </cell>
          <cell r="U379" t="str">
            <v>ปริญญาโท</v>
          </cell>
          <cell r="V379" t="str">
            <v>บริหารธุรกิจมหาบัณฑิต</v>
          </cell>
        </row>
        <row r="380">
          <cell r="A380">
            <v>59040</v>
          </cell>
          <cell r="B380" t="str">
            <v>น.ส.นิภากร วรรณรังษี</v>
          </cell>
          <cell r="C380" t="str">
            <v>Ms. Nipakorn Wannarungsri</v>
          </cell>
          <cell r="D380" t="str">
            <v>อินเทอร์เน็ตประเทศไทย จำกัด(มหาชน)</v>
          </cell>
          <cell r="E380" t="str">
            <v>6.1.OD001-001</v>
          </cell>
          <cell r="F380" t="str">
            <v xml:space="preserve">ส่วนงานบริหารต้นทุนองค์กร </v>
          </cell>
          <cell r="G380" t="str">
            <v>เจ้าหน้าที่ประสานงาน</v>
          </cell>
          <cell r="H380" t="str">
            <v>เจ้าหน้าที่ 1</v>
          </cell>
          <cell r="I380" t="str">
            <v>พนักงาน</v>
          </cell>
          <cell r="J380" t="str">
            <v>ไม่กำหนด</v>
          </cell>
          <cell r="K380" t="str">
            <v>รายเดือน</v>
          </cell>
          <cell r="L380" t="str">
            <v>S-02005</v>
          </cell>
          <cell r="M380" t="str">
            <v>ส่วนงานบริหารต้นทุนองค์กร</v>
          </cell>
          <cell r="N380" t="str">
            <v>006-ธนาคารกรุงไทย</v>
          </cell>
          <cell r="O380" t="str">
            <v>ธนาคารกรุงไทย(INET)</v>
          </cell>
          <cell r="P380">
            <v>4750421111</v>
          </cell>
          <cell r="Q380">
            <v>0</v>
          </cell>
          <cell r="R380">
            <v>42415</v>
          </cell>
          <cell r="S380">
            <v>42504</v>
          </cell>
          <cell r="T380">
            <v>33381</v>
          </cell>
          <cell r="U380" t="str">
            <v>ปริญญาตรี</v>
          </cell>
          <cell r="V380" t="str">
            <v>วิทยาศาสตร์บัณฑิต</v>
          </cell>
        </row>
        <row r="381">
          <cell r="A381">
            <v>56086</v>
          </cell>
          <cell r="B381" t="str">
            <v>นายถิรภัทร จิระวัฒนากูล</v>
          </cell>
          <cell r="C381" t="str">
            <v>Mr. Tirapat Jirawattanakul</v>
          </cell>
          <cell r="D381" t="str">
            <v>อินเทอร์เน็ตประเทศไทย จำกัด(มหาชน)</v>
          </cell>
          <cell r="E381" t="str">
            <v>6.2.OD001-002</v>
          </cell>
          <cell r="F381" t="str">
            <v>ฝ่ายงานจัดซื้อ</v>
          </cell>
          <cell r="G381" t="str">
            <v>เจ้าหน้าที่จัดซื้ออาวุโส</v>
          </cell>
          <cell r="H381" t="str">
            <v>เจ้าหน้าที่ 2</v>
          </cell>
          <cell r="I381" t="str">
            <v>อาวุโส</v>
          </cell>
          <cell r="J381" t="str">
            <v>ไม่กำหนด</v>
          </cell>
          <cell r="K381" t="str">
            <v>รายเดือน</v>
          </cell>
          <cell r="L381" t="str">
            <v>S-02002</v>
          </cell>
          <cell r="M381" t="str">
            <v>ส่วนงานจัดซื้อ</v>
          </cell>
          <cell r="N381" t="str">
            <v>006-ธนาคารกรุงไทย</v>
          </cell>
          <cell r="O381" t="str">
            <v>ธนาคารกรุงไทย(INET)</v>
          </cell>
          <cell r="P381">
            <v>860501280</v>
          </cell>
          <cell r="Q381">
            <v>0</v>
          </cell>
          <cell r="R381">
            <v>41470</v>
          </cell>
          <cell r="S381">
            <v>41560</v>
          </cell>
          <cell r="T381">
            <v>30300</v>
          </cell>
          <cell r="U381" t="str">
            <v>ปริญญาตรี</v>
          </cell>
          <cell r="V381" t="str">
            <v>ศิลปศาสตรบัณฑิต</v>
          </cell>
        </row>
        <row r="382">
          <cell r="A382">
            <v>57006</v>
          </cell>
          <cell r="B382" t="str">
            <v>น.ส.นุสบา มินประเสริฐ</v>
          </cell>
          <cell r="C382" t="str">
            <v>Ms. Nussaba Minprasert</v>
          </cell>
          <cell r="D382" t="str">
            <v>อินเทอร์เน็ตประเทศไทย จำกัด(มหาชน)</v>
          </cell>
          <cell r="E382" t="str">
            <v>6.2.OD001-002</v>
          </cell>
          <cell r="F382" t="str">
            <v>ฝ่ายงานจัดซื้อ</v>
          </cell>
          <cell r="G382" t="str">
            <v>เจ้าหน้าที่จัดซื้อ</v>
          </cell>
          <cell r="H382" t="str">
            <v>เจ้าหน้าที่ 1</v>
          </cell>
          <cell r="I382" t="str">
            <v>พนักงาน</v>
          </cell>
          <cell r="J382" t="str">
            <v>ไม่กำหนด</v>
          </cell>
          <cell r="K382" t="str">
            <v>รายเดือน</v>
          </cell>
          <cell r="L382" t="str">
            <v>S-02002</v>
          </cell>
          <cell r="M382" t="str">
            <v>ส่วนงานจัดซื้อ</v>
          </cell>
          <cell r="N382" t="str">
            <v>006-ธนาคารกรุงไทย</v>
          </cell>
          <cell r="O382" t="str">
            <v>ธนาคารกรุงไทย(INET)</v>
          </cell>
          <cell r="P382">
            <v>2260272665</v>
          </cell>
          <cell r="Q382">
            <v>0</v>
          </cell>
          <cell r="R382">
            <v>41659</v>
          </cell>
          <cell r="S382">
            <v>41749</v>
          </cell>
          <cell r="T382">
            <v>34046</v>
          </cell>
          <cell r="U382" t="str">
            <v>มัธยมปีที่6</v>
          </cell>
          <cell r="V382" t="str">
            <v>มัธยมศึกษาปีที่ 6</v>
          </cell>
        </row>
        <row r="383">
          <cell r="A383">
            <v>58136</v>
          </cell>
          <cell r="B383" t="str">
            <v>น.ส.พรรณชนก เจริญศิลป์</v>
          </cell>
          <cell r="C383" t="str">
            <v>Ms. Panchanok Charoensilp</v>
          </cell>
          <cell r="D383" t="str">
            <v>อินเทอร์เน็ตประเทศไทย จำกัด(มหาชน)</v>
          </cell>
          <cell r="E383" t="str">
            <v>6.2.OD001-002</v>
          </cell>
          <cell r="F383" t="str">
            <v>ฝ่ายงานจัดซื้อ</v>
          </cell>
          <cell r="G383" t="str">
            <v>รักษาการผู้ช่วยผู้อำนวยการ</v>
          </cell>
          <cell r="H383" t="str">
            <v>บริหาร 3</v>
          </cell>
          <cell r="I383" t="str">
            <v>ผู้จัดการ</v>
          </cell>
          <cell r="J383" t="str">
            <v>ไม่กำหนด</v>
          </cell>
          <cell r="K383" t="str">
            <v>รายเดือน</v>
          </cell>
          <cell r="L383" t="str">
            <v>S-02002</v>
          </cell>
          <cell r="M383" t="str">
            <v>ส่วนงานจัดซื้อ</v>
          </cell>
          <cell r="N383" t="str">
            <v>006-ธนาคารกรุงไทย</v>
          </cell>
          <cell r="O383" t="str">
            <v>ธนาคารกรุงไทย(INET)</v>
          </cell>
          <cell r="P383">
            <v>9837530308</v>
          </cell>
          <cell r="Q383">
            <v>0</v>
          </cell>
          <cell r="R383">
            <v>42292</v>
          </cell>
          <cell r="S383">
            <v>42382</v>
          </cell>
          <cell r="T383">
            <v>24964</v>
          </cell>
          <cell r="U383" t="str">
            <v>ปริญญาตรี</v>
          </cell>
          <cell r="V383" t="str">
            <v>บริหารธุรกิจบัณฑิต</v>
          </cell>
        </row>
        <row r="384">
          <cell r="A384">
            <v>59017</v>
          </cell>
          <cell r="B384" t="str">
            <v>น.ส.นันท์นภัส โชติปทุมวรรณ</v>
          </cell>
          <cell r="C384" t="str">
            <v>Ms. Nannapat Chotipatumwan</v>
          </cell>
          <cell r="D384" t="str">
            <v>อินเทอร์เน็ตประเทศไทย จำกัด(มหาชน)</v>
          </cell>
          <cell r="E384" t="str">
            <v>6.2.OD001-002</v>
          </cell>
          <cell r="F384" t="str">
            <v>ฝ่ายงานจัดซื้อ</v>
          </cell>
          <cell r="G384" t="str">
            <v>เจ้าหน้าที่จัดซื้อ</v>
          </cell>
          <cell r="H384" t="str">
            <v>เจ้าหน้าที่ 1</v>
          </cell>
          <cell r="I384" t="str">
            <v>พนักงาน</v>
          </cell>
          <cell r="J384" t="str">
            <v>ไม่กำหนด</v>
          </cell>
          <cell r="K384" t="str">
            <v>รายเดือน</v>
          </cell>
          <cell r="L384" t="str">
            <v>S-02002</v>
          </cell>
          <cell r="M384" t="str">
            <v>ส่วนงานจัดซื้อ</v>
          </cell>
          <cell r="N384" t="str">
            <v>006-ธนาคารกรุงไทย</v>
          </cell>
          <cell r="O384" t="str">
            <v>ธนาคารกรุงไทย(INET)</v>
          </cell>
          <cell r="P384">
            <v>9841234149</v>
          </cell>
          <cell r="Q384">
            <v>0</v>
          </cell>
          <cell r="R384">
            <v>42384</v>
          </cell>
          <cell r="S384">
            <v>42474</v>
          </cell>
          <cell r="T384">
            <v>31192</v>
          </cell>
          <cell r="U384" t="str">
            <v>ปริญญาตรี</v>
          </cell>
          <cell r="V384" t="str">
            <v>ศิลปศาสตรบัณฑิต</v>
          </cell>
        </row>
        <row r="385">
          <cell r="A385">
            <v>59108</v>
          </cell>
          <cell r="B385" t="str">
            <v>น.ส.กุญจนาท แซ่ซิ้ม</v>
          </cell>
          <cell r="C385" t="str">
            <v>Ms. Kunjanat Saesim</v>
          </cell>
          <cell r="D385" t="str">
            <v>อินเทอร์เน็ตประเทศไทย จำกัด(มหาชน)</v>
          </cell>
          <cell r="E385" t="str">
            <v>6.2.OD001-002</v>
          </cell>
          <cell r="F385" t="str">
            <v>ฝ่ายงานจัดซื้อ</v>
          </cell>
          <cell r="G385" t="str">
            <v>เจ้าหน้าที่จัดซื้อ</v>
          </cell>
          <cell r="H385" t="str">
            <v>เจ้าหน้าที่ 1</v>
          </cell>
          <cell r="I385" t="str">
            <v>พนักงาน</v>
          </cell>
          <cell r="J385" t="str">
            <v>ไม่กำหนด</v>
          </cell>
          <cell r="K385" t="str">
            <v>รายเดือน</v>
          </cell>
          <cell r="L385" t="str">
            <v>S-02002</v>
          </cell>
          <cell r="M385" t="str">
            <v>ส่วนงานจัดซื้อ</v>
          </cell>
          <cell r="N385" t="str">
            <v>006-ธนาคารกรุงไทย</v>
          </cell>
          <cell r="O385" t="str">
            <v>ธนาคารกรุงไทย(INET)</v>
          </cell>
          <cell r="P385">
            <v>770221203</v>
          </cell>
          <cell r="Q385">
            <v>0</v>
          </cell>
          <cell r="R385">
            <v>42552</v>
          </cell>
          <cell r="S385">
            <v>42641</v>
          </cell>
          <cell r="T385">
            <v>33312</v>
          </cell>
          <cell r="U385" t="str">
            <v>ปริญญาตรี</v>
          </cell>
          <cell r="V385" t="str">
            <v>บริหารธุรกิจบัณฑิต</v>
          </cell>
        </row>
        <row r="386">
          <cell r="A386">
            <v>59281</v>
          </cell>
          <cell r="B386" t="str">
            <v>น.ส.พัชรี มาตย์คำมี</v>
          </cell>
          <cell r="C386" t="str">
            <v>Ms. Patcharee Matkummee</v>
          </cell>
          <cell r="D386" t="str">
            <v>อินเทอร์เน็ตประเทศไทย จำกัด(มหาชน)</v>
          </cell>
          <cell r="E386" t="str">
            <v>6.2.OD001-002</v>
          </cell>
          <cell r="F386" t="str">
            <v>ฝ่ายงานจัดซื้อ</v>
          </cell>
          <cell r="G386" t="str">
            <v>เจ้าหน้าที่จัดซื้อ</v>
          </cell>
          <cell r="H386" t="str">
            <v>เจ้าหน้าที่ 1</v>
          </cell>
          <cell r="I386" t="str">
            <v>พนักงาน</v>
          </cell>
          <cell r="K386" t="str">
            <v>รายเดือน</v>
          </cell>
          <cell r="L386" t="str">
            <v>S-02002</v>
          </cell>
          <cell r="M386" t="str">
            <v>ส่วนงานจัดซื้อ</v>
          </cell>
          <cell r="N386" t="str">
            <v>006-ธนาคารกรุงไทย</v>
          </cell>
          <cell r="O386" t="str">
            <v>ธนาคารกรุงไทย(INET)</v>
          </cell>
          <cell r="P386">
            <v>8000356953</v>
          </cell>
          <cell r="Q386">
            <v>0</v>
          </cell>
          <cell r="R386">
            <v>42705</v>
          </cell>
          <cell r="S386">
            <v>42794</v>
          </cell>
          <cell r="T386">
            <v>32541</v>
          </cell>
          <cell r="U386" t="str">
            <v>ปริญญาตรี</v>
          </cell>
          <cell r="V386" t="str">
            <v>บัญชีบัณฑิต</v>
          </cell>
        </row>
        <row r="387">
          <cell r="A387">
            <v>55059</v>
          </cell>
          <cell r="B387" t="str">
            <v>นางนันทนัช สายสุวรรณ</v>
          </cell>
          <cell r="C387" t="str">
            <v>Mrs. Nanthanat Saisuwan</v>
          </cell>
          <cell r="D387" t="str">
            <v>อินเทอร์เน็ตประเทศไทย จำกัด(มหาชน)</v>
          </cell>
          <cell r="E387" t="str">
            <v>6.3.OD001-003</v>
          </cell>
          <cell r="F387" t="str">
            <v>ส่วนงานสนับสนุนงานขาย</v>
          </cell>
          <cell r="G387" t="str">
            <v>รักษาการผู้จัดการ</v>
          </cell>
          <cell r="H387" t="str">
            <v>บริหาร 2</v>
          </cell>
          <cell r="I387" t="str">
            <v>ผู้จัดการ</v>
          </cell>
          <cell r="J387" t="str">
            <v>ไม่กำหนด</v>
          </cell>
          <cell r="K387" t="str">
            <v>รายเดือน</v>
          </cell>
          <cell r="L387" t="str">
            <v>S-02003</v>
          </cell>
          <cell r="M387" t="str">
            <v>ส่วนงานสนับสนุนงานขาย</v>
          </cell>
          <cell r="N387" t="str">
            <v>006-ธนาคารกรุงไทย</v>
          </cell>
          <cell r="O387" t="str">
            <v>ธนาคารกรุงไทย(INET)</v>
          </cell>
          <cell r="P387">
            <v>820150339</v>
          </cell>
          <cell r="Q387">
            <v>0</v>
          </cell>
          <cell r="R387">
            <v>41137</v>
          </cell>
          <cell r="S387">
            <v>41227</v>
          </cell>
          <cell r="T387">
            <v>31122</v>
          </cell>
          <cell r="U387" t="str">
            <v>ปริญญาตรี</v>
          </cell>
          <cell r="V387" t="str">
            <v>วิทยาศาสตร์บัณฑิต</v>
          </cell>
        </row>
        <row r="388">
          <cell r="A388">
            <v>57034</v>
          </cell>
          <cell r="B388" t="str">
            <v>น.ส.มะลิวรรณ์ มะเรือง</v>
          </cell>
          <cell r="C388" t="str">
            <v>Ms. Maliwan Marueng</v>
          </cell>
          <cell r="D388" t="str">
            <v>อินเทอร์เน็ตประเทศไทย จำกัด(มหาชน)</v>
          </cell>
          <cell r="E388" t="str">
            <v>6.3.OD001-003</v>
          </cell>
          <cell r="F388" t="str">
            <v>ส่วนงานสนับสนุนงานขาย</v>
          </cell>
          <cell r="G388" t="str">
            <v>เจ้าหน้าที่ประสานงาน</v>
          </cell>
          <cell r="H388" t="str">
            <v>เจ้าหน้าที่ 1</v>
          </cell>
          <cell r="I388" t="str">
            <v>พนักงาน</v>
          </cell>
          <cell r="J388" t="str">
            <v>ไม่กำหนด</v>
          </cell>
          <cell r="K388" t="str">
            <v>รายเดือน</v>
          </cell>
          <cell r="L388" t="str">
            <v>S-02003</v>
          </cell>
          <cell r="M388" t="str">
            <v>ส่วนงานสนับสนุนงานขาย</v>
          </cell>
          <cell r="N388" t="str">
            <v>006-ธนาคารกรุงไทย</v>
          </cell>
          <cell r="O388" t="str">
            <v>ธนาคารกรุงไทย(INET)</v>
          </cell>
          <cell r="P388">
            <v>5690192236</v>
          </cell>
          <cell r="Q388">
            <v>0</v>
          </cell>
          <cell r="R388">
            <v>41745</v>
          </cell>
          <cell r="S388">
            <v>41835</v>
          </cell>
          <cell r="T388">
            <v>30551</v>
          </cell>
          <cell r="U388" t="str">
            <v>ปริญญาตรี</v>
          </cell>
          <cell r="V388" t="str">
            <v>ศิลปศาสตรบัณฑิต</v>
          </cell>
        </row>
        <row r="389">
          <cell r="A389">
            <v>59060</v>
          </cell>
          <cell r="B389" t="str">
            <v>น.ส.อังคณา มีเถื่อน</v>
          </cell>
          <cell r="C389" t="str">
            <v>Ms. Ungkana Meetaun</v>
          </cell>
          <cell r="D389" t="str">
            <v>อินเทอร์เน็ตประเทศไทย จำกัด(มหาชน)</v>
          </cell>
          <cell r="E389" t="str">
            <v>6.3.OD001-003</v>
          </cell>
          <cell r="F389" t="str">
            <v>ส่วนงานสนับสนุนงานขาย</v>
          </cell>
          <cell r="G389" t="str">
            <v>เจ้าหน้าที่ประสานงาน</v>
          </cell>
          <cell r="H389" t="str">
            <v>เจ้าหน้าที่ 1</v>
          </cell>
          <cell r="I389" t="str">
            <v>พนักงาน</v>
          </cell>
          <cell r="K389" t="str">
            <v>รายเดือน</v>
          </cell>
          <cell r="L389" t="str">
            <v>S-02003</v>
          </cell>
          <cell r="M389" t="str">
            <v>ส่วนงานสนับสนุนงานขาย</v>
          </cell>
          <cell r="N389" t="str">
            <v>006-ธนาคารกรุงไทย</v>
          </cell>
          <cell r="O389" t="str">
            <v>ธนาคารกรุงไทย(INET)</v>
          </cell>
          <cell r="P389">
            <v>640305202</v>
          </cell>
          <cell r="Q389">
            <v>0</v>
          </cell>
          <cell r="R389">
            <v>42450</v>
          </cell>
          <cell r="S389">
            <v>42539</v>
          </cell>
          <cell r="T389">
            <v>34268</v>
          </cell>
          <cell r="U389" t="str">
            <v>ปริญญาตรี</v>
          </cell>
          <cell r="V389" t="str">
            <v>บริหารธุรกิจบัณฑิต</v>
          </cell>
        </row>
        <row r="390">
          <cell r="A390">
            <v>59091</v>
          </cell>
          <cell r="B390" t="str">
            <v>น.ส.ปิยะนุช สงเนียม</v>
          </cell>
          <cell r="C390" t="str">
            <v>Ms. Piyanud Songniam</v>
          </cell>
          <cell r="D390" t="str">
            <v>อินเทอร์เน็ตประเทศไทย จำกัด(มหาชน)</v>
          </cell>
          <cell r="E390" t="str">
            <v>6.3.OD001-003</v>
          </cell>
          <cell r="F390" t="str">
            <v>ส่วนงานสนับสนุนงานขาย</v>
          </cell>
          <cell r="G390" t="str">
            <v>เจ้าหน้าที่ประสานงาน</v>
          </cell>
          <cell r="H390" t="str">
            <v>เจ้าหน้าที่ 1</v>
          </cell>
          <cell r="I390" t="str">
            <v>พนักงาน</v>
          </cell>
          <cell r="K390" t="str">
            <v>รายเดือน</v>
          </cell>
          <cell r="L390" t="str">
            <v>S-02003</v>
          </cell>
          <cell r="M390" t="str">
            <v>ส่วนงานสนับสนุนงานขาย</v>
          </cell>
          <cell r="N390" t="str">
            <v>006-ธนาคารกรุงไทย</v>
          </cell>
          <cell r="O390" t="str">
            <v>ธนาคารกรุงไทย(INET)</v>
          </cell>
          <cell r="P390">
            <v>4830164166</v>
          </cell>
          <cell r="Q390">
            <v>0</v>
          </cell>
          <cell r="R390">
            <v>42522</v>
          </cell>
          <cell r="S390">
            <v>42611</v>
          </cell>
          <cell r="T390">
            <v>33883</v>
          </cell>
          <cell r="U390" t="str">
            <v>ปริญญาตรี</v>
          </cell>
          <cell r="V390" t="str">
            <v>บริหารธุรกิจบัณฑิต</v>
          </cell>
        </row>
        <row r="391">
          <cell r="A391">
            <v>60031</v>
          </cell>
          <cell r="B391" t="str">
            <v>น.ส.จาริยา ไทยสุวรรณ</v>
          </cell>
          <cell r="C391" t="str">
            <v>Ms. Jariya Thaisuwan</v>
          </cell>
          <cell r="D391" t="str">
            <v>อินเทอร์เน็ตประเทศไทย จำกัด(มหาชน)</v>
          </cell>
          <cell r="E391" t="str">
            <v>6.3.OD001-003</v>
          </cell>
          <cell r="F391" t="str">
            <v>ส่วนงานสนับสนุนงานขาย</v>
          </cell>
          <cell r="G391" t="str">
            <v>เจ้าหน้าที่ประสานงาน</v>
          </cell>
          <cell r="H391" t="str">
            <v>เจ้าหน้าที่ 1</v>
          </cell>
          <cell r="I391" t="str">
            <v>พนักงาน</v>
          </cell>
          <cell r="K391" t="str">
            <v>รายเดือน</v>
          </cell>
          <cell r="L391" t="str">
            <v>S-02003</v>
          </cell>
          <cell r="M391" t="str">
            <v>ส่วนงานสนับสนุนงานขาย</v>
          </cell>
          <cell r="N391" t="str">
            <v>006-ธนาคารกรุงไทย</v>
          </cell>
          <cell r="O391" t="str">
            <v>ธนาคารกรุงไทย(INET)</v>
          </cell>
          <cell r="P391">
            <v>7990197898</v>
          </cell>
          <cell r="Q391">
            <v>0</v>
          </cell>
          <cell r="R391">
            <v>42767</v>
          </cell>
          <cell r="S391">
            <v>42856</v>
          </cell>
          <cell r="T391">
            <v>33810</v>
          </cell>
          <cell r="U391" t="str">
            <v>ปริญญาตรี</v>
          </cell>
          <cell r="V391" t="str">
            <v>วิทยาศาสตร์บัณฑิต</v>
          </cell>
        </row>
        <row r="392">
          <cell r="A392">
            <v>56106</v>
          </cell>
          <cell r="B392" t="str">
            <v>น.ส.รัฐชญา ขวัญมั่น</v>
          </cell>
          <cell r="C392" t="str">
            <v>Ms. Ratchaya Khwanmun</v>
          </cell>
          <cell r="D392" t="str">
            <v>อินเทอร์เน็ตประเทศไทย จำกัด(มหาชน)</v>
          </cell>
          <cell r="E392" t="str">
            <v>6.4.OD001-004</v>
          </cell>
          <cell r="F392" t="str">
            <v>ส่วนงานพัฒนาและสนับสนุนธุรกิจ</v>
          </cell>
          <cell r="G392" t="str">
            <v>ผู้ช่วยผู้อำนวยการ</v>
          </cell>
          <cell r="H392" t="str">
            <v>บริหาร 3</v>
          </cell>
          <cell r="I392" t="str">
            <v>ผู้ช่วยผู้อำนวยการ</v>
          </cell>
          <cell r="J392" t="str">
            <v>ไม่กำหนด</v>
          </cell>
          <cell r="K392" t="str">
            <v>รายเดือน</v>
          </cell>
          <cell r="L392" t="str">
            <v>S-02006</v>
          </cell>
          <cell r="M392" t="str">
            <v>ส่วนงานพัฒนาและสนับสนุนธุรกิจ</v>
          </cell>
          <cell r="N392" t="str">
            <v>006-ธนาคารกรุงไทย</v>
          </cell>
          <cell r="O392" t="str">
            <v>ธนาคารกรุงไทย(INET)</v>
          </cell>
          <cell r="P392">
            <v>9817761320</v>
          </cell>
          <cell r="Q392">
            <v>0</v>
          </cell>
          <cell r="R392">
            <v>41548</v>
          </cell>
          <cell r="S392">
            <v>41638</v>
          </cell>
          <cell r="T392">
            <v>26771</v>
          </cell>
          <cell r="U392" t="str">
            <v>ปริญญาโท</v>
          </cell>
          <cell r="V392" t="str">
            <v>วิทยาศาสตร์มหาบัณฑิต</v>
          </cell>
        </row>
        <row r="393">
          <cell r="A393">
            <v>51014</v>
          </cell>
          <cell r="B393" t="str">
            <v>นายภาคภูมิ สุวลักษณ์</v>
          </cell>
          <cell r="C393" t="str">
            <v>Mr. Parkpoom Suvalux</v>
          </cell>
          <cell r="D393" t="str">
            <v>อินเทอร์เน็ตประเทศไทย จำกัด(มหาชน)</v>
          </cell>
          <cell r="E393" t="str">
            <v>6.5.OD001-005</v>
          </cell>
          <cell r="F393" t="str">
            <v>ส่วนงานกฏหมายธุรกิจ</v>
          </cell>
          <cell r="G393" t="str">
            <v>รักษาการผู้จัดการ</v>
          </cell>
          <cell r="H393" t="str">
            <v>บริหาร 2</v>
          </cell>
          <cell r="I393" t="str">
            <v>ผู้จัดการ</v>
          </cell>
          <cell r="J393" t="str">
            <v>ไม่กำหนด</v>
          </cell>
          <cell r="K393" t="str">
            <v>รายเดือน</v>
          </cell>
          <cell r="L393" t="str">
            <v>S-03001</v>
          </cell>
          <cell r="M393" t="str">
            <v>ส่วนงานกฏหมาย (Business Law)</v>
          </cell>
          <cell r="N393" t="str">
            <v>006-ธนาคารกรุงไทย</v>
          </cell>
          <cell r="O393" t="str">
            <v>ธนาคารกรุงไทย(INET)</v>
          </cell>
          <cell r="P393">
            <v>150111568</v>
          </cell>
          <cell r="Q393">
            <v>0</v>
          </cell>
          <cell r="R393">
            <v>39570</v>
          </cell>
          <cell r="S393">
            <v>39660</v>
          </cell>
          <cell r="T393">
            <v>30536</v>
          </cell>
          <cell r="U393" t="str">
            <v>ปริญญาตรี</v>
          </cell>
          <cell r="V393" t="str">
            <v>นิติศาสตร์บัณฑิต</v>
          </cell>
        </row>
        <row r="394">
          <cell r="A394">
            <v>57096</v>
          </cell>
          <cell r="B394" t="str">
            <v>น.ส.ปิยะฉัตร สุนทรวิภาต</v>
          </cell>
          <cell r="C394" t="str">
            <v>Ms. Piyachat Suntornwipat</v>
          </cell>
          <cell r="D394" t="str">
            <v>อินเทอร์เน็ตประเทศไทย จำกัด(มหาชน)</v>
          </cell>
          <cell r="E394" t="str">
            <v>6.5.OD001-005</v>
          </cell>
          <cell r="F394" t="str">
            <v>ส่วนงานกฏหมายธุรกิจ</v>
          </cell>
          <cell r="G394" t="str">
            <v>นิติกร</v>
          </cell>
          <cell r="H394" t="str">
            <v>เจ้าหน้าที่ 1</v>
          </cell>
          <cell r="I394" t="str">
            <v>พนักงาน</v>
          </cell>
          <cell r="J394" t="str">
            <v>ไม่กำหนด</v>
          </cell>
          <cell r="K394" t="str">
            <v>รายเดือน</v>
          </cell>
          <cell r="L394" t="str">
            <v>S-03001</v>
          </cell>
          <cell r="M394" t="str">
            <v>ส่วนงานกฏหมาย (Business Law)</v>
          </cell>
          <cell r="N394" t="str">
            <v>006-ธนาคารกรุงไทย</v>
          </cell>
          <cell r="O394" t="str">
            <v>ธนาคารกรุงไทย(INET)</v>
          </cell>
          <cell r="P394">
            <v>8600018374</v>
          </cell>
          <cell r="Q394">
            <v>0</v>
          </cell>
          <cell r="R394">
            <v>41928</v>
          </cell>
          <cell r="S394">
            <v>42017</v>
          </cell>
          <cell r="T394">
            <v>30441</v>
          </cell>
          <cell r="U394" t="str">
            <v>ปริญญาตรี</v>
          </cell>
          <cell r="V394" t="str">
            <v>นิติศาสตร์บัณฑิต</v>
          </cell>
        </row>
        <row r="395">
          <cell r="A395">
            <v>59038</v>
          </cell>
          <cell r="B395" t="str">
            <v>น.ส.จิรัชญา เทพไพฑูรย์</v>
          </cell>
          <cell r="C395" t="str">
            <v>Ms. Jiratchaya Thepphaithun</v>
          </cell>
          <cell r="D395" t="str">
            <v>อินเทอร์เน็ตประเทศไทย จำกัด(มหาชน)</v>
          </cell>
          <cell r="E395" t="str">
            <v>6.5.OD001-005</v>
          </cell>
          <cell r="F395" t="str">
            <v>ส่วนงานกฏหมายธุรกิจ</v>
          </cell>
          <cell r="G395" t="str">
            <v>เจ้าหน้าที่ประสานงาน</v>
          </cell>
          <cell r="H395" t="str">
            <v>เจ้าหน้าที่ 1</v>
          </cell>
          <cell r="I395" t="str">
            <v>พนักงาน</v>
          </cell>
          <cell r="J395" t="str">
            <v>ไม่กำหนด</v>
          </cell>
          <cell r="K395" t="str">
            <v>รายเดือน</v>
          </cell>
          <cell r="L395" t="str">
            <v>S-03001</v>
          </cell>
          <cell r="M395" t="str">
            <v>ส่วนงานกฏหมาย (Business Law)</v>
          </cell>
          <cell r="N395" t="str">
            <v>006-ธนาคารกรุงไทย</v>
          </cell>
          <cell r="O395" t="str">
            <v>ธนาคารกรุงไทย(INET)</v>
          </cell>
          <cell r="P395">
            <v>7620287183</v>
          </cell>
          <cell r="Q395">
            <v>0</v>
          </cell>
          <cell r="R395">
            <v>42415</v>
          </cell>
          <cell r="S395">
            <v>42505</v>
          </cell>
          <cell r="T395">
            <v>32845</v>
          </cell>
          <cell r="U395" t="str">
            <v>ปริญญาตรี</v>
          </cell>
          <cell r="V395" t="str">
            <v>นิติศาสตร์บัณฑิต</v>
          </cell>
        </row>
        <row r="396">
          <cell r="A396">
            <v>60029</v>
          </cell>
          <cell r="B396" t="str">
            <v>นายภาสกร สู่สกุล</v>
          </cell>
          <cell r="C396" t="str">
            <v>Mr. Passakorn Susakun</v>
          </cell>
          <cell r="D396" t="str">
            <v>อินเทอร์เน็ตประเทศไทย จำกัด(มหาชน)</v>
          </cell>
          <cell r="E396" t="str">
            <v>6.5.OD001-005</v>
          </cell>
          <cell r="F396" t="str">
            <v>ส่วนงานกฏหมายธุรกิจ</v>
          </cell>
          <cell r="G396" t="str">
            <v>เจ้าหน้าที่ประสานงาน</v>
          </cell>
          <cell r="H396" t="str">
            <v>เจ้าหน้าที่ 1</v>
          </cell>
          <cell r="I396" t="str">
            <v>พนักงาน</v>
          </cell>
          <cell r="K396" t="str">
            <v>รายเดือน</v>
          </cell>
          <cell r="L396" t="str">
            <v>S-03001</v>
          </cell>
          <cell r="M396" t="str">
            <v>ส่วนงานกฏหมาย (Business Law)</v>
          </cell>
          <cell r="N396" t="str">
            <v>006-ธนาคารกรุงไทย</v>
          </cell>
          <cell r="O396" t="str">
            <v>ธนาคารกรุงไทย(INET)</v>
          </cell>
          <cell r="P396">
            <v>9833548954</v>
          </cell>
          <cell r="Q396">
            <v>0</v>
          </cell>
          <cell r="R396">
            <v>42751</v>
          </cell>
          <cell r="S396">
            <v>42840</v>
          </cell>
          <cell r="T396">
            <v>34235</v>
          </cell>
          <cell r="U396" t="str">
            <v>ปริญญาตรี</v>
          </cell>
          <cell r="V396" t="str">
            <v>ศิลปศาสคร์บัณฑิต</v>
          </cell>
        </row>
        <row r="397">
          <cell r="A397">
            <v>56047</v>
          </cell>
          <cell r="B397" t="str">
            <v>น.ส.เนาวรัตน์ ปุภรัตนพงษ์</v>
          </cell>
          <cell r="C397" t="str">
            <v>Ms. Naowarat Puparattanapong</v>
          </cell>
          <cell r="D397" t="str">
            <v>อินเทอร์เน็ตประเทศไทย จำกัด(มหาชน)</v>
          </cell>
          <cell r="E397" t="str">
            <v>6.6.OD001-006</v>
          </cell>
          <cell r="F397" t="str">
            <v>ส่วนงานบริหารคุณภาพชีวิตการทำงาน</v>
          </cell>
          <cell r="G397" t="str">
            <v>ผู้ช่วยผู้อำนวยการ</v>
          </cell>
          <cell r="H397" t="str">
            <v>บริหาร 3</v>
          </cell>
          <cell r="I397" t="str">
            <v>ผู้ช่วยผู้อำนวยการ</v>
          </cell>
          <cell r="J397" t="str">
            <v>ไม่กำหนด</v>
          </cell>
          <cell r="K397" t="str">
            <v>รายเดือน</v>
          </cell>
          <cell r="L397" t="str">
            <v>S-02007</v>
          </cell>
          <cell r="M397" t="str">
            <v>บริหารคุณภาพชีวิตการทำงาน</v>
          </cell>
          <cell r="N397" t="str">
            <v>006-ธนาคารกรุงไทย</v>
          </cell>
          <cell r="O397" t="str">
            <v>ธนาคารกรุงไทย(INET)</v>
          </cell>
          <cell r="P397">
            <v>9815234188</v>
          </cell>
          <cell r="Q397">
            <v>0</v>
          </cell>
          <cell r="R397">
            <v>41396</v>
          </cell>
          <cell r="S397">
            <v>41486</v>
          </cell>
          <cell r="T397">
            <v>25489</v>
          </cell>
          <cell r="U397" t="str">
            <v>ปริญญาโท</v>
          </cell>
          <cell r="V397" t="str">
            <v>บริหารธุรกิจมหาบัณฑิต</v>
          </cell>
        </row>
        <row r="398">
          <cell r="A398">
            <v>56028</v>
          </cell>
          <cell r="B398" t="str">
            <v>น.ส.ธณิฐ์ฌญา เรืองประจักษ์</v>
          </cell>
          <cell r="C398" t="str">
            <v>Ms. Thanichaya Rueangprajak</v>
          </cell>
          <cell r="D398" t="str">
            <v>อินเทอร์เน็ตประเทศไทย จำกัด(มหาชน)</v>
          </cell>
          <cell r="E398" t="str">
            <v>7.1.SL001-001</v>
          </cell>
          <cell r="F398" t="str">
            <v>ฝ่ายบัญชี</v>
          </cell>
          <cell r="G398" t="str">
            <v>เจ้าหน้าที่บัญชี</v>
          </cell>
          <cell r="H398" t="str">
            <v>เจ้าหน้าที่ 1</v>
          </cell>
          <cell r="I398" t="str">
            <v>พนักงาน</v>
          </cell>
          <cell r="J398" t="str">
            <v>ไม่กำหนด</v>
          </cell>
          <cell r="K398" t="str">
            <v>รายเดือน</v>
          </cell>
          <cell r="L398" t="str">
            <v>S-01001</v>
          </cell>
          <cell r="M398" t="str">
            <v>ฝ่ายบัญชี</v>
          </cell>
          <cell r="N398" t="str">
            <v>006-ธนาคารกรุงไทย</v>
          </cell>
          <cell r="O398" t="str">
            <v>ธนาคารกรุงไทย(INET)</v>
          </cell>
          <cell r="P398">
            <v>150182325</v>
          </cell>
          <cell r="Q398">
            <v>0</v>
          </cell>
          <cell r="R398">
            <v>41365</v>
          </cell>
          <cell r="S398">
            <v>41455</v>
          </cell>
          <cell r="T398">
            <v>30129</v>
          </cell>
          <cell r="U398" t="str">
            <v>ปริญญาตรี</v>
          </cell>
          <cell r="V398" t="str">
            <v>ศิลปศาสคร์บัณฑิต</v>
          </cell>
        </row>
        <row r="399">
          <cell r="A399">
            <v>56030</v>
          </cell>
          <cell r="B399" t="str">
            <v>น.ส.หนึ่งนุช สังฆธรรม</v>
          </cell>
          <cell r="C399" t="str">
            <v>Ms. Nuengnuch Sangkatum</v>
          </cell>
          <cell r="D399" t="str">
            <v>อินเทอร์เน็ตประเทศไทย จำกัด(มหาชน)</v>
          </cell>
          <cell r="E399" t="str">
            <v>7.1.SL001-001</v>
          </cell>
          <cell r="F399" t="str">
            <v>ฝ่ายบัญชี</v>
          </cell>
          <cell r="G399" t="str">
            <v>รักษาการผู้ช่วยผู้อำนวยการ</v>
          </cell>
          <cell r="H399" t="str">
            <v>บริหาร 3</v>
          </cell>
          <cell r="I399" t="str">
            <v>ผู้จัดการ</v>
          </cell>
          <cell r="J399" t="str">
            <v>ไม่กำหนด</v>
          </cell>
          <cell r="K399" t="str">
            <v>รายเดือน</v>
          </cell>
          <cell r="L399" t="str">
            <v>S-01001</v>
          </cell>
          <cell r="M399" t="str">
            <v>ฝ่ายบัญชี</v>
          </cell>
          <cell r="N399" t="str">
            <v>006-ธนาคารกรุงไทย</v>
          </cell>
          <cell r="O399" t="str">
            <v>ธนาคารกรุงไทย(INET)</v>
          </cell>
          <cell r="P399">
            <v>7540191864</v>
          </cell>
          <cell r="Q399">
            <v>0</v>
          </cell>
          <cell r="R399">
            <v>41365</v>
          </cell>
          <cell r="S399">
            <v>41455</v>
          </cell>
          <cell r="T399">
            <v>29127</v>
          </cell>
          <cell r="U399" t="str">
            <v>ปริญญาตรี</v>
          </cell>
          <cell r="V399" t="str">
            <v>บัญชีบัณฑิต</v>
          </cell>
        </row>
        <row r="400">
          <cell r="A400">
            <v>56113</v>
          </cell>
          <cell r="B400" t="str">
            <v>น.ส.สุพรรษา ศรีโย</v>
          </cell>
          <cell r="C400" t="str">
            <v>Ms. Suphansa Sriyo</v>
          </cell>
          <cell r="D400" t="str">
            <v>อินเทอร์เน็ตประเทศไทย จำกัด(มหาชน)</v>
          </cell>
          <cell r="E400" t="str">
            <v>7.1.SL001-001</v>
          </cell>
          <cell r="F400" t="str">
            <v>ฝ่ายบัญชี</v>
          </cell>
          <cell r="G400" t="str">
            <v>เจ้าหน้าที่บัญชี</v>
          </cell>
          <cell r="H400" t="str">
            <v>เจ้าหน้าที่ 1</v>
          </cell>
          <cell r="I400" t="str">
            <v>พนักงาน</v>
          </cell>
          <cell r="J400" t="str">
            <v>ไม่กำหนด</v>
          </cell>
          <cell r="K400" t="str">
            <v>รายเดือน</v>
          </cell>
          <cell r="L400" t="str">
            <v>S-01001</v>
          </cell>
          <cell r="M400" t="str">
            <v>ฝ่ายบัญชี</v>
          </cell>
          <cell r="N400" t="str">
            <v>006-ธนาคารกรุงไทย</v>
          </cell>
          <cell r="O400" t="str">
            <v>ธนาคารกรุงไทย(INET)</v>
          </cell>
          <cell r="P400">
            <v>860506460</v>
          </cell>
          <cell r="Q400">
            <v>0</v>
          </cell>
          <cell r="R400">
            <v>41519</v>
          </cell>
          <cell r="S400">
            <v>41609</v>
          </cell>
          <cell r="T400">
            <v>30767</v>
          </cell>
          <cell r="U400" t="str">
            <v>ปริญญาตรี</v>
          </cell>
          <cell r="V400" t="str">
            <v>บริหารธุรกิจบัณฑิต</v>
          </cell>
        </row>
        <row r="401">
          <cell r="A401">
            <v>56119</v>
          </cell>
          <cell r="B401" t="str">
            <v>นายวรัตถ์ เถลิงวุฒิวงศ์</v>
          </cell>
          <cell r="C401" t="str">
            <v>Mr. Warat Thaleongwuttiwong</v>
          </cell>
          <cell r="D401" t="str">
            <v>อินเทอร์เน็ตประเทศไทย จำกัด(มหาชน)</v>
          </cell>
          <cell r="E401" t="str">
            <v>7.1.SL001-001</v>
          </cell>
          <cell r="F401" t="str">
            <v>ฝ่ายบัญชี</v>
          </cell>
          <cell r="G401" t="str">
            <v>เจ้าหน้าที่บัญชีอาวุโส</v>
          </cell>
          <cell r="H401" t="str">
            <v>เจ้าหน้าที่ 2</v>
          </cell>
          <cell r="I401" t="str">
            <v>พนักงาน</v>
          </cell>
          <cell r="J401" t="str">
            <v>ไม่กำหนด</v>
          </cell>
          <cell r="K401" t="str">
            <v>รายเดือน</v>
          </cell>
          <cell r="L401" t="str">
            <v>S-01001</v>
          </cell>
          <cell r="M401" t="str">
            <v>ฝ่ายบัญชี</v>
          </cell>
          <cell r="N401" t="str">
            <v>006-ธนาคารกรุงไทย</v>
          </cell>
          <cell r="O401" t="str">
            <v>ธนาคารกรุงไทย(INET)</v>
          </cell>
          <cell r="P401">
            <v>7620354611</v>
          </cell>
          <cell r="Q401">
            <v>0</v>
          </cell>
          <cell r="R401">
            <v>41512</v>
          </cell>
          <cell r="S401">
            <v>41601</v>
          </cell>
          <cell r="T401">
            <v>30457</v>
          </cell>
          <cell r="U401" t="str">
            <v>ปริญญาตรี</v>
          </cell>
          <cell r="V401" t="str">
            <v>บริหารธุรกิจบัณฑิต</v>
          </cell>
        </row>
        <row r="402">
          <cell r="A402">
            <v>56139</v>
          </cell>
          <cell r="B402" t="str">
            <v>น.ส.พิมพ์พนิต ปะตุมวะ</v>
          </cell>
          <cell r="C402" t="str">
            <v>Ms. Phimpanit Patumwa</v>
          </cell>
          <cell r="D402" t="str">
            <v>อินเทอร์เน็ตประเทศไทย จำกัด(มหาชน)</v>
          </cell>
          <cell r="E402" t="str">
            <v>7.1.SL001-001</v>
          </cell>
          <cell r="F402" t="str">
            <v>ฝ่ายบัญชี</v>
          </cell>
          <cell r="G402" t="str">
            <v>เจ้าหน้าที่บัญชีอาวุโส</v>
          </cell>
          <cell r="H402" t="str">
            <v>เจ้าหน้าที่ 2</v>
          </cell>
          <cell r="I402" t="str">
            <v>อาวุโส</v>
          </cell>
          <cell r="J402" t="str">
            <v>ไม่กำหนด</v>
          </cell>
          <cell r="K402" t="str">
            <v>รายเดือน</v>
          </cell>
          <cell r="L402" t="str">
            <v>S-01001</v>
          </cell>
          <cell r="M402" t="str">
            <v>ฝ่ายบัญชี</v>
          </cell>
          <cell r="N402" t="str">
            <v>006-ธนาคารกรุงไทย</v>
          </cell>
          <cell r="O402" t="str">
            <v>ธนาคารกรุงไทย(INET)</v>
          </cell>
          <cell r="P402">
            <v>7990035332</v>
          </cell>
          <cell r="Q402">
            <v>0</v>
          </cell>
          <cell r="R402">
            <v>41548</v>
          </cell>
          <cell r="S402">
            <v>41638</v>
          </cell>
          <cell r="T402">
            <v>31286</v>
          </cell>
          <cell r="U402" t="str">
            <v>ปริญญาตรี</v>
          </cell>
          <cell r="V402" t="str">
            <v>บริหารธุรกิจบัณฑิต</v>
          </cell>
        </row>
        <row r="403">
          <cell r="A403">
            <v>57005</v>
          </cell>
          <cell r="B403" t="str">
            <v>น.ส.พัชราภรณ์ แนบเนียน</v>
          </cell>
          <cell r="C403" t="str">
            <v>Ms. Phatcharaporn Nabnean</v>
          </cell>
          <cell r="D403" t="str">
            <v>อินเทอร์เน็ตประเทศไทย จำกัด(มหาชน)</v>
          </cell>
          <cell r="E403" t="str">
            <v>7.1.SL001-001</v>
          </cell>
          <cell r="F403" t="str">
            <v>ฝ่ายบัญชี</v>
          </cell>
          <cell r="G403" t="str">
            <v>เจ้าหน้าที่บัญชี</v>
          </cell>
          <cell r="H403" t="str">
            <v>เจ้าหน้าที่ 1</v>
          </cell>
          <cell r="I403" t="str">
            <v>พนักงาน</v>
          </cell>
          <cell r="J403" t="str">
            <v>ไม่กำหนด</v>
          </cell>
          <cell r="K403" t="str">
            <v>รายเดือน</v>
          </cell>
          <cell r="L403" t="str">
            <v>S-01001</v>
          </cell>
          <cell r="M403" t="str">
            <v>ฝ่ายบัญชี</v>
          </cell>
          <cell r="N403" t="str">
            <v>006-ธนาคารกรุงไทย</v>
          </cell>
          <cell r="O403" t="str">
            <v>ธนาคารกรุงไทย(INET)</v>
          </cell>
          <cell r="P403">
            <v>9813382465</v>
          </cell>
          <cell r="Q403">
            <v>0</v>
          </cell>
          <cell r="R403">
            <v>41659</v>
          </cell>
          <cell r="S403">
            <v>41749</v>
          </cell>
          <cell r="T403">
            <v>32544</v>
          </cell>
          <cell r="U403" t="str">
            <v>มัธยมปีที่6</v>
          </cell>
          <cell r="V403" t="str">
            <v>มัธยมศึกษาปีที่ 6</v>
          </cell>
        </row>
        <row r="404">
          <cell r="A404">
            <v>58156</v>
          </cell>
          <cell r="B404" t="str">
            <v>น.ส.ศศิธร กตกุลปัญญา</v>
          </cell>
          <cell r="C404" t="str">
            <v>Ms. Sasitorn Katakunpanya</v>
          </cell>
          <cell r="D404" t="str">
            <v>อินเทอร์เน็ตประเทศไทย จำกัด(มหาชน)</v>
          </cell>
          <cell r="E404" t="str">
            <v>7.1.SL001-001</v>
          </cell>
          <cell r="F404" t="str">
            <v>ฝ่ายบัญชี</v>
          </cell>
          <cell r="G404" t="str">
            <v>รองผู้จัดการ</v>
          </cell>
          <cell r="H404" t="str">
            <v>บริหาร 1</v>
          </cell>
          <cell r="I404" t="str">
            <v>รองผู้จัดการ</v>
          </cell>
          <cell r="J404" t="str">
            <v>ไม่กำหนด</v>
          </cell>
          <cell r="K404" t="str">
            <v>รายเดือน</v>
          </cell>
          <cell r="L404" t="str">
            <v>S-01001</v>
          </cell>
          <cell r="M404" t="str">
            <v>ฝ่ายบัญชี</v>
          </cell>
          <cell r="N404" t="str">
            <v>006-ธนาคารกรุงไทย</v>
          </cell>
          <cell r="O404" t="str">
            <v>ธนาคารกรุงไทย(INET)</v>
          </cell>
          <cell r="P404">
            <v>6900374301</v>
          </cell>
          <cell r="Q404">
            <v>0</v>
          </cell>
          <cell r="R404">
            <v>42317</v>
          </cell>
          <cell r="S404">
            <v>42407</v>
          </cell>
          <cell r="T404">
            <v>28044</v>
          </cell>
          <cell r="U404" t="str">
            <v>ปริญญาตรี</v>
          </cell>
          <cell r="V404" t="str">
            <v>บริหารธุรกิจบัณฑิต</v>
          </cell>
        </row>
        <row r="405">
          <cell r="A405">
            <v>59110</v>
          </cell>
          <cell r="B405" t="str">
            <v>น.ส.ชลนิสา ธรรมวิเศษ</v>
          </cell>
          <cell r="C405" t="str">
            <v>Ms. Cholnisa Thammawiset</v>
          </cell>
          <cell r="D405" t="str">
            <v>อินเทอร์เน็ตประเทศไทย จำกัด(มหาชน)</v>
          </cell>
          <cell r="E405" t="str">
            <v>7.1.SL001-001</v>
          </cell>
          <cell r="F405" t="str">
            <v>ฝ่ายบัญชี</v>
          </cell>
          <cell r="G405" t="str">
            <v>เจ้าหน้าที่บัญชี</v>
          </cell>
          <cell r="H405" t="str">
            <v>เจ้าหน้าที่ 1</v>
          </cell>
          <cell r="I405" t="str">
            <v>พนักงาน</v>
          </cell>
          <cell r="J405" t="str">
            <v>ไม่กำหนด</v>
          </cell>
          <cell r="K405" t="str">
            <v>รายเดือน</v>
          </cell>
          <cell r="L405" t="str">
            <v>S-01001</v>
          </cell>
          <cell r="M405" t="str">
            <v>ฝ่ายบัญชี</v>
          </cell>
          <cell r="N405" t="str">
            <v>006-ธนาคารกรุงไทย</v>
          </cell>
          <cell r="O405" t="str">
            <v>ธนาคารกรุงไทย(INET)</v>
          </cell>
          <cell r="P405">
            <v>8000337223</v>
          </cell>
          <cell r="Q405">
            <v>0</v>
          </cell>
          <cell r="R405">
            <v>42552</v>
          </cell>
          <cell r="S405">
            <v>42641</v>
          </cell>
          <cell r="T405">
            <v>33608</v>
          </cell>
          <cell r="U405" t="str">
            <v>ปริญญาตรี</v>
          </cell>
          <cell r="V405" t="str">
            <v>บัญชีบัณฑิต</v>
          </cell>
        </row>
        <row r="406">
          <cell r="A406">
            <v>59112</v>
          </cell>
          <cell r="B406" t="str">
            <v>น.ส.จุฑามาศ ปลื้มสระไชย</v>
          </cell>
          <cell r="C406" t="str">
            <v>Ms. Chutamat Pluemsarachai</v>
          </cell>
          <cell r="D406" t="str">
            <v>อินเทอร์เน็ตประเทศไทย จำกัด(มหาชน)</v>
          </cell>
          <cell r="E406" t="str">
            <v>7.1.SL001-001</v>
          </cell>
          <cell r="F406" t="str">
            <v>ฝ่ายบัญชี</v>
          </cell>
          <cell r="G406" t="str">
            <v>เจ้าหน้าที่บัญชี</v>
          </cell>
          <cell r="H406" t="str">
            <v>เจ้าหน้าที่ 1</v>
          </cell>
          <cell r="I406" t="str">
            <v>พนักงาน</v>
          </cell>
          <cell r="J406" t="str">
            <v>ไม่กำหนด</v>
          </cell>
          <cell r="K406" t="str">
            <v>รายเดือน</v>
          </cell>
          <cell r="L406" t="str">
            <v>S-01001</v>
          </cell>
          <cell r="M406" t="str">
            <v>ฝ่ายบัญชี</v>
          </cell>
          <cell r="N406" t="str">
            <v>006-ธนาคารกรุงไทย</v>
          </cell>
          <cell r="O406" t="str">
            <v>ธนาคารกรุงไทย(INET)</v>
          </cell>
          <cell r="P406">
            <v>4810229777</v>
          </cell>
          <cell r="Q406">
            <v>0</v>
          </cell>
          <cell r="R406">
            <v>42552</v>
          </cell>
          <cell r="S406">
            <v>42641</v>
          </cell>
          <cell r="T406">
            <v>33893</v>
          </cell>
          <cell r="U406" t="str">
            <v>ปริญญาตรี</v>
          </cell>
          <cell r="V406" t="str">
            <v>บัญชีบัณฑิต</v>
          </cell>
        </row>
        <row r="407">
          <cell r="A407">
            <v>59265</v>
          </cell>
          <cell r="B407" t="str">
            <v>น.ส.วชิราภรณ์ มะหาหิง</v>
          </cell>
          <cell r="C407" t="str">
            <v>Ms. Wachiraporn Mahahing</v>
          </cell>
          <cell r="D407" t="str">
            <v>อินเทอร์เน็ตประเทศไทย จำกัด(มหาชน)</v>
          </cell>
          <cell r="E407" t="str">
            <v>7.1.SL001-001</v>
          </cell>
          <cell r="F407" t="str">
            <v>ฝ่ายบัญชี</v>
          </cell>
          <cell r="G407" t="str">
            <v>เจ้าหน้าที่บัญชี</v>
          </cell>
          <cell r="H407" t="str">
            <v>เจ้าหน้าที่ 1</v>
          </cell>
          <cell r="I407" t="str">
            <v>พนักงาน</v>
          </cell>
          <cell r="K407" t="str">
            <v>รายเดือน</v>
          </cell>
          <cell r="L407" t="str">
            <v>S-01001</v>
          </cell>
          <cell r="M407" t="str">
            <v>ฝ่ายบัญชี</v>
          </cell>
          <cell r="N407" t="str">
            <v>006-ธนาคารกรุงไทย</v>
          </cell>
          <cell r="O407" t="str">
            <v>ธนาคารกรุงไทย(INET)</v>
          </cell>
          <cell r="P407">
            <v>9851391131</v>
          </cell>
          <cell r="Q407">
            <v>0</v>
          </cell>
          <cell r="R407">
            <v>42675</v>
          </cell>
          <cell r="S407">
            <v>42764</v>
          </cell>
          <cell r="T407">
            <v>33451</v>
          </cell>
          <cell r="U407" t="str">
            <v>ปริญญาตรี</v>
          </cell>
          <cell r="V407" t="str">
            <v>บริหารธุรกิจบัณฑิต</v>
          </cell>
        </row>
        <row r="408">
          <cell r="A408">
            <v>44020</v>
          </cell>
          <cell r="B408" t="str">
            <v>น.ส.สริญญา บุญชัยวัฒนา</v>
          </cell>
          <cell r="C408" t="str">
            <v>Ms. Sarinya Boonchaiwattana</v>
          </cell>
          <cell r="D408" t="str">
            <v>อินเทอร์เน็ตประเทศไทย จำกัด(มหาชน)</v>
          </cell>
          <cell r="E408" t="str">
            <v>7.2.SL001-003</v>
          </cell>
          <cell r="F408" t="str">
            <v>ฝ่ายการเงิน</v>
          </cell>
          <cell r="G408" t="str">
            <v>รองผู้จัดการ</v>
          </cell>
          <cell r="H408" t="str">
            <v>บริหาร 1</v>
          </cell>
          <cell r="I408" t="str">
            <v>รองผู้จัดการ</v>
          </cell>
          <cell r="J408" t="str">
            <v>ไม่กำหนด</v>
          </cell>
          <cell r="K408" t="str">
            <v>รายเดือน</v>
          </cell>
          <cell r="L408" t="str">
            <v>S-01002</v>
          </cell>
          <cell r="M408" t="str">
            <v>การเงิน</v>
          </cell>
          <cell r="N408" t="str">
            <v>006-ธนาคารกรุงไทย</v>
          </cell>
          <cell r="O408" t="str">
            <v>ธนาคารกรุงไทย(INET)</v>
          </cell>
          <cell r="P408">
            <v>151528373</v>
          </cell>
          <cell r="Q408">
            <v>0</v>
          </cell>
          <cell r="R408">
            <v>37012</v>
          </cell>
          <cell r="S408">
            <v>37102</v>
          </cell>
          <cell r="T408">
            <v>27349</v>
          </cell>
          <cell r="U408" t="str">
            <v>ปริญญาตรี</v>
          </cell>
          <cell r="V408" t="str">
            <v>บริหารธุรกิจบัณฑิต</v>
          </cell>
        </row>
        <row r="409">
          <cell r="A409">
            <v>56060</v>
          </cell>
          <cell r="B409" t="str">
            <v>น.ส.เนตรฤดี กาญจนราช</v>
          </cell>
          <cell r="C409" t="str">
            <v>Ms. Nateruedee Kanchanarat</v>
          </cell>
          <cell r="D409" t="str">
            <v>อินเทอร์เน็ตประเทศไทย จำกัด(มหาชน)</v>
          </cell>
          <cell r="E409" t="str">
            <v>7.2.SL001-003</v>
          </cell>
          <cell r="F409" t="str">
            <v>ฝ่ายการเงิน</v>
          </cell>
          <cell r="G409" t="str">
            <v>เจ้าหน้าที่เร่งรัดหนี้</v>
          </cell>
          <cell r="H409" t="str">
            <v>เจ้าหน้าที่ 1</v>
          </cell>
          <cell r="I409" t="str">
            <v>พนักงาน</v>
          </cell>
          <cell r="J409" t="str">
            <v>ไม่กำหนด</v>
          </cell>
          <cell r="K409" t="str">
            <v>รายเดือน</v>
          </cell>
          <cell r="L409" t="str">
            <v>S-01002</v>
          </cell>
          <cell r="M409" t="str">
            <v>การเงิน</v>
          </cell>
          <cell r="N409" t="str">
            <v>006-ธนาคารกรุงไทย</v>
          </cell>
          <cell r="O409" t="str">
            <v>ธนาคารกรุงไทย(INET)</v>
          </cell>
          <cell r="P409">
            <v>5700195011</v>
          </cell>
          <cell r="Q409">
            <v>0</v>
          </cell>
          <cell r="R409">
            <v>41442</v>
          </cell>
          <cell r="S409">
            <v>41532</v>
          </cell>
          <cell r="T409">
            <v>30388</v>
          </cell>
          <cell r="U409" t="str">
            <v>ปริญญาตรี</v>
          </cell>
          <cell r="V409" t="str">
            <v>บริหารธุรกิจบัณฑิต</v>
          </cell>
        </row>
        <row r="410">
          <cell r="A410">
            <v>56115</v>
          </cell>
          <cell r="B410" t="str">
            <v>นายณัฐวุฒิ วิทยมาศ</v>
          </cell>
          <cell r="C410" t="str">
            <v>Mr. Nattawut Wittayamas</v>
          </cell>
          <cell r="D410" t="str">
            <v>อินเทอร์เน็ตประเทศไทย จำกัด(มหาชน)</v>
          </cell>
          <cell r="E410" t="str">
            <v>7.2.SL001-003</v>
          </cell>
          <cell r="F410" t="str">
            <v>ฝ่ายการเงิน</v>
          </cell>
          <cell r="G410" t="str">
            <v>รองผู้จัดการ</v>
          </cell>
          <cell r="H410" t="str">
            <v>บริหาร 1</v>
          </cell>
          <cell r="I410" t="str">
            <v>รองผู้จัดการ</v>
          </cell>
          <cell r="J410" t="str">
            <v>ไม่กำหนด</v>
          </cell>
          <cell r="K410" t="str">
            <v>รายเดือน</v>
          </cell>
          <cell r="L410" t="str">
            <v>S-01002</v>
          </cell>
          <cell r="M410" t="str">
            <v>การเงิน</v>
          </cell>
          <cell r="N410" t="str">
            <v>006-ธนาคารกรุงไทย</v>
          </cell>
          <cell r="O410" t="str">
            <v>ธนาคารกรุงไทย(INET)</v>
          </cell>
          <cell r="P410">
            <v>9813766557</v>
          </cell>
          <cell r="Q410">
            <v>0</v>
          </cell>
          <cell r="R410">
            <v>41512</v>
          </cell>
          <cell r="S410">
            <v>41601</v>
          </cell>
          <cell r="T410">
            <v>29775</v>
          </cell>
          <cell r="U410" t="str">
            <v>ปริญญาโท</v>
          </cell>
          <cell r="V410" t="str">
            <v>บริหารธุรกิจมหาบัณฑิต</v>
          </cell>
        </row>
        <row r="411">
          <cell r="A411">
            <v>57004</v>
          </cell>
          <cell r="B411" t="str">
            <v>นายณัฐรัฐ อ่อนเทศ</v>
          </cell>
          <cell r="C411" t="str">
            <v>Mr. Nattharat Ontes</v>
          </cell>
          <cell r="D411" t="str">
            <v>อินเทอร์เน็ตประเทศไทย จำกัด(มหาชน)</v>
          </cell>
          <cell r="E411" t="str">
            <v>7.2.SL001-003</v>
          </cell>
          <cell r="F411" t="str">
            <v>ฝ่ายการเงิน</v>
          </cell>
          <cell r="G411" t="str">
            <v>เจ้าหน้าที่การเงิน</v>
          </cell>
          <cell r="H411" t="str">
            <v>เจ้าหน้าที่ 1</v>
          </cell>
          <cell r="I411" t="str">
            <v>พนักงาน</v>
          </cell>
          <cell r="J411" t="str">
            <v>ไม่กำหนด</v>
          </cell>
          <cell r="K411" t="str">
            <v>รายเดือน</v>
          </cell>
          <cell r="L411" t="str">
            <v>S-01002</v>
          </cell>
          <cell r="M411" t="str">
            <v>การเงิน</v>
          </cell>
          <cell r="N411" t="str">
            <v>006-ธนาคารกรุงไทย</v>
          </cell>
          <cell r="O411" t="str">
            <v>ธนาคารกรุงไทย(INET)</v>
          </cell>
          <cell r="P411">
            <v>9820910528</v>
          </cell>
          <cell r="Q411">
            <v>0</v>
          </cell>
          <cell r="R411">
            <v>41673</v>
          </cell>
          <cell r="S411">
            <v>41763</v>
          </cell>
          <cell r="T411">
            <v>32084</v>
          </cell>
          <cell r="U411" t="str">
            <v>ปริญญาตรี</v>
          </cell>
          <cell r="V411" t="str">
            <v>บริหารธุรกิจบัณฑิต</v>
          </cell>
        </row>
        <row r="412">
          <cell r="A412">
            <v>57046</v>
          </cell>
          <cell r="B412" t="str">
            <v>นายพัสกร วงศ์ดาว</v>
          </cell>
          <cell r="C412" t="str">
            <v>Mr. Patsakorn Wongdown</v>
          </cell>
          <cell r="D412" t="str">
            <v>อินเทอร์เน็ตประเทศไทย จำกัด(มหาชน)</v>
          </cell>
          <cell r="E412" t="str">
            <v>7.2.SL001-003</v>
          </cell>
          <cell r="F412" t="str">
            <v>ฝ่ายการเงิน</v>
          </cell>
          <cell r="G412" t="str">
            <v>เจ้าหน้าที่การเงิน</v>
          </cell>
          <cell r="H412" t="str">
            <v>เจ้าหน้าที่ 1</v>
          </cell>
          <cell r="I412" t="str">
            <v>พนักงาน</v>
          </cell>
          <cell r="J412" t="str">
            <v>ไม่กำหนด</v>
          </cell>
          <cell r="K412" t="str">
            <v>รายเดือน</v>
          </cell>
          <cell r="L412" t="str">
            <v>S-01002</v>
          </cell>
          <cell r="M412" t="str">
            <v>การเงิน</v>
          </cell>
          <cell r="N412" t="str">
            <v>006-ธนาคารกรุงไทย</v>
          </cell>
          <cell r="O412" t="str">
            <v>ธนาคารกรุงไทย(INET)</v>
          </cell>
          <cell r="P412">
            <v>7660198211</v>
          </cell>
          <cell r="Q412">
            <v>0</v>
          </cell>
          <cell r="R412">
            <v>41774</v>
          </cell>
          <cell r="S412">
            <v>41864</v>
          </cell>
          <cell r="T412">
            <v>32884</v>
          </cell>
          <cell r="U412" t="str">
            <v>ปริญญาตรี</v>
          </cell>
          <cell r="V412" t="str">
            <v>บริหารธุรกิจบัณฑิต</v>
          </cell>
        </row>
        <row r="413">
          <cell r="A413">
            <v>57076</v>
          </cell>
          <cell r="B413" t="str">
            <v>น.ส.จันทรัสม์ ลอยวานิชย์</v>
          </cell>
          <cell r="C413" t="str">
            <v>Ms. Chantharas Loywanit</v>
          </cell>
          <cell r="D413" t="str">
            <v>อินเทอร์เน็ตประเทศไทย จำกัด(มหาชน)</v>
          </cell>
          <cell r="E413" t="str">
            <v>7.2.SL001-003</v>
          </cell>
          <cell r="F413" t="str">
            <v>ฝ่ายการเงิน</v>
          </cell>
          <cell r="G413" t="str">
            <v>เจ้าหน้าที่การเงิน</v>
          </cell>
          <cell r="H413" t="str">
            <v>เจ้าหน้าที่ 1</v>
          </cell>
          <cell r="I413" t="str">
            <v>พนักงาน</v>
          </cell>
          <cell r="J413" t="str">
            <v>ไม่กำหนด</v>
          </cell>
          <cell r="K413" t="str">
            <v>รายเดือน</v>
          </cell>
          <cell r="L413" t="str">
            <v>S-01002</v>
          </cell>
          <cell r="M413" t="str">
            <v>การเงิน</v>
          </cell>
          <cell r="N413" t="str">
            <v>006-ธนาคารกรุงไทย</v>
          </cell>
          <cell r="O413" t="str">
            <v>ธนาคารกรุงไทย(INET)</v>
          </cell>
          <cell r="P413">
            <v>6900289568</v>
          </cell>
          <cell r="Q413">
            <v>0</v>
          </cell>
          <cell r="R413">
            <v>41852</v>
          </cell>
          <cell r="S413">
            <v>41942</v>
          </cell>
          <cell r="T413">
            <v>31773</v>
          </cell>
          <cell r="U413" t="str">
            <v>ปริญญาตรี</v>
          </cell>
          <cell r="V413" t="str">
            <v>บริหารธุรกิจบัณฑิต</v>
          </cell>
        </row>
        <row r="414">
          <cell r="A414">
            <v>59099</v>
          </cell>
          <cell r="B414" t="str">
            <v>น.ส.พรกรัณย์ ศรีพฤกษ์ภูมิ</v>
          </cell>
          <cell r="C414" t="str">
            <v>Ms. Pornkarun Sriplukpoom</v>
          </cell>
          <cell r="D414" t="str">
            <v>อินเทอร์เน็ตประเทศไทย จำกัด(มหาชน)</v>
          </cell>
          <cell r="E414" t="str">
            <v>7.2.SL001-003</v>
          </cell>
          <cell r="F414" t="str">
            <v>ฝ่ายการเงิน</v>
          </cell>
          <cell r="G414" t="str">
            <v>เจ้าหน้าที่การเงิน</v>
          </cell>
          <cell r="H414" t="str">
            <v>เจ้าหน้าที่ 1</v>
          </cell>
          <cell r="I414" t="str">
            <v>พนักงาน</v>
          </cell>
          <cell r="K414" t="str">
            <v>รายเดือน</v>
          </cell>
          <cell r="L414" t="str">
            <v>S-01002</v>
          </cell>
          <cell r="M414" t="str">
            <v>การเงิน</v>
          </cell>
          <cell r="N414" t="str">
            <v>006-ธนาคารกรุงไทย</v>
          </cell>
          <cell r="O414" t="str">
            <v>ธนาคารกรุงไทย(INET)</v>
          </cell>
          <cell r="P414">
            <v>1850347573</v>
          </cell>
          <cell r="Q414">
            <v>0</v>
          </cell>
          <cell r="R414">
            <v>42537</v>
          </cell>
          <cell r="S414">
            <v>42626</v>
          </cell>
          <cell r="T414">
            <v>34309</v>
          </cell>
          <cell r="U414" t="str">
            <v>ปริญญาตรี</v>
          </cell>
          <cell r="V414" t="str">
            <v>Unofficial Transcript</v>
          </cell>
        </row>
        <row r="415">
          <cell r="A415">
            <v>59255</v>
          </cell>
          <cell r="B415" t="str">
            <v>น.ส.นงนุช จีนเดิม</v>
          </cell>
          <cell r="C415" t="str">
            <v>Ms. Nongnuch Jeenderm</v>
          </cell>
          <cell r="D415" t="str">
            <v>อินเทอร์เน็ตประเทศไทย จำกัด(มหาชน)</v>
          </cell>
          <cell r="E415" t="str">
            <v>7.2.SL001-003</v>
          </cell>
          <cell r="F415" t="str">
            <v>ฝ่ายการเงิน</v>
          </cell>
          <cell r="G415" t="str">
            <v>เจ้าหน้าที่บัญชี</v>
          </cell>
          <cell r="H415" t="str">
            <v>เจ้าหน้าที่ 1</v>
          </cell>
          <cell r="I415" t="str">
            <v>พนักงาน</v>
          </cell>
          <cell r="K415" t="str">
            <v>รายเดือน</v>
          </cell>
          <cell r="L415" t="str">
            <v>S-01002</v>
          </cell>
          <cell r="M415" t="str">
            <v>การเงิน</v>
          </cell>
          <cell r="N415" t="str">
            <v>006-ธนาคารกรุงไทย</v>
          </cell>
          <cell r="O415" t="str">
            <v>ธนาคารกรุงไทย(INET)</v>
          </cell>
          <cell r="P415">
            <v>7990188449</v>
          </cell>
          <cell r="Q415">
            <v>0</v>
          </cell>
          <cell r="R415">
            <v>42646</v>
          </cell>
          <cell r="S415">
            <v>42735</v>
          </cell>
          <cell r="T415">
            <v>28204</v>
          </cell>
          <cell r="U415" t="str">
            <v>ปริญญาตรี</v>
          </cell>
          <cell r="V415" t="str">
            <v>บริหารธุรกิจบัณฑิต</v>
          </cell>
        </row>
        <row r="416">
          <cell r="A416">
            <v>59285</v>
          </cell>
          <cell r="B416" t="str">
            <v>น.ส.เกษณี อังคณาวิสูตร</v>
          </cell>
          <cell r="C416" t="str">
            <v>Ms. Ketsanee  Angkanawisut</v>
          </cell>
          <cell r="D416" t="str">
            <v>อินเทอร์เน็ตประเทศไทย จำกัด(มหาชน)</v>
          </cell>
          <cell r="E416" t="str">
            <v>7.2.SL001-003</v>
          </cell>
          <cell r="F416" t="str">
            <v>ฝ่ายการเงิน</v>
          </cell>
          <cell r="G416" t="str">
            <v>ผู้จัดการ</v>
          </cell>
          <cell r="H416" t="str">
            <v>บริหาร 2</v>
          </cell>
          <cell r="I416" t="str">
            <v>ผู้จัดการ</v>
          </cell>
          <cell r="K416" t="str">
            <v>รายเดือน</v>
          </cell>
          <cell r="L416" t="str">
            <v>S-01002</v>
          </cell>
          <cell r="M416" t="str">
            <v>การเงิน</v>
          </cell>
          <cell r="N416" t="str">
            <v>006-ธนาคารกรุงไทย</v>
          </cell>
          <cell r="O416" t="str">
            <v>ธนาคารกรุงไทย(INET)</v>
          </cell>
          <cell r="P416">
            <v>7990191628</v>
          </cell>
          <cell r="Q416">
            <v>0</v>
          </cell>
          <cell r="R416">
            <v>42710</v>
          </cell>
          <cell r="S416">
            <v>42799</v>
          </cell>
          <cell r="T416">
            <v>28905</v>
          </cell>
          <cell r="U416" t="str">
            <v>ปริญญาโท</v>
          </cell>
          <cell r="V416" t="str">
            <v>Master Of Business Administrstion</v>
          </cell>
        </row>
        <row r="417">
          <cell r="A417">
            <v>59270</v>
          </cell>
          <cell r="B417" t="str">
            <v>น.ส.สุพรรณิการ์ เกียรติดุริยกุล</v>
          </cell>
          <cell r="C417" t="str">
            <v>Ms. Suphanika  Kietduriyakul</v>
          </cell>
          <cell r="D417" t="str">
            <v>อินเทอร์เน็ตประเทศไทย จำกัด(มหาชน)</v>
          </cell>
          <cell r="E417" t="str">
            <v>7.2.SL001-003-1</v>
          </cell>
          <cell r="F417" t="str">
            <v>ส่วนงานบริหารเงินทุน</v>
          </cell>
          <cell r="G417" t="str">
            <v>ผู้อำนวยการ</v>
          </cell>
          <cell r="H417" t="str">
            <v>บริหาร 4</v>
          </cell>
          <cell r="I417" t="str">
            <v>ผู้อำนวยการ</v>
          </cell>
          <cell r="K417" t="str">
            <v>รายเดือน</v>
          </cell>
          <cell r="L417" t="str">
            <v>S-01002</v>
          </cell>
          <cell r="M417" t="str">
            <v>การเงิน</v>
          </cell>
          <cell r="N417" t="str">
            <v>006-ธนาคารกรุงไทย</v>
          </cell>
          <cell r="O417" t="str">
            <v>ธนาคารกรุงไทย(INET)</v>
          </cell>
          <cell r="P417">
            <v>9852117858</v>
          </cell>
          <cell r="Q417">
            <v>0</v>
          </cell>
          <cell r="R417">
            <v>42690</v>
          </cell>
          <cell r="S417">
            <v>42779</v>
          </cell>
          <cell r="T417">
            <v>27327</v>
          </cell>
          <cell r="U417" t="str">
            <v>ปริญญาโท</v>
          </cell>
          <cell r="V417" t="str">
            <v>Master Of Business Administrstion</v>
          </cell>
        </row>
        <row r="418">
          <cell r="A418">
            <v>53036</v>
          </cell>
          <cell r="B418" t="str">
            <v>น.ส.นริสรา วงษ์เพ็ชร</v>
          </cell>
          <cell r="C418" t="str">
            <v>Ms. Narissara Wongpet</v>
          </cell>
          <cell r="D418" t="str">
            <v>อินเทอร์เน็ตประเทศไทย จำกัด(มหาชน)</v>
          </cell>
          <cell r="E418" t="str">
            <v>7.3.SL001-004</v>
          </cell>
          <cell r="F418" t="str">
            <v>ฝ่ายบริหารทั่วไป</v>
          </cell>
          <cell r="G418" t="str">
            <v>รักษาการผู้ช่วยผู้อำนวยการ</v>
          </cell>
          <cell r="H418" t="str">
            <v>บริหาร 3</v>
          </cell>
          <cell r="I418" t="str">
            <v>ผู้จัดการ</v>
          </cell>
          <cell r="J418" t="str">
            <v>ไม่กำหนด</v>
          </cell>
          <cell r="K418" t="str">
            <v>รายเดือน</v>
          </cell>
          <cell r="L418" t="str">
            <v>S-02001</v>
          </cell>
          <cell r="M418" t="str">
            <v>ฝ่ายบริหารทั่วไป</v>
          </cell>
          <cell r="N418" t="str">
            <v>006-ธนาคารกรุงไทย</v>
          </cell>
          <cell r="O418" t="str">
            <v>ธนาคารกรุงไทย(INET)</v>
          </cell>
          <cell r="P418">
            <v>391902199</v>
          </cell>
          <cell r="Q418">
            <v>0</v>
          </cell>
          <cell r="R418">
            <v>40391</v>
          </cell>
          <cell r="S418">
            <v>40480</v>
          </cell>
          <cell r="T418">
            <v>30023</v>
          </cell>
          <cell r="U418" t="str">
            <v>ปริญญาตรี</v>
          </cell>
          <cell r="V418" t="str">
            <v>ศิลปศาสตรบัณฑิต</v>
          </cell>
        </row>
        <row r="419">
          <cell r="A419">
            <v>56024</v>
          </cell>
          <cell r="B419" t="str">
            <v>นายศรายุทธ เกตุแก้ว</v>
          </cell>
          <cell r="C419" t="str">
            <v>Mr. Sarayut Katekaew</v>
          </cell>
          <cell r="D419" t="str">
            <v>อินเทอร์เน็ตประเทศไทย จำกัด(มหาชน)</v>
          </cell>
          <cell r="E419" t="str">
            <v>7.3.SL001-004</v>
          </cell>
          <cell r="F419" t="str">
            <v>ฝ่ายบริหารทั่วไป</v>
          </cell>
          <cell r="G419" t="str">
            <v>เจ้าหน้าที่บริหารสำนักงาน</v>
          </cell>
          <cell r="H419" t="str">
            <v>เจ้าหน้าที่ 1</v>
          </cell>
          <cell r="I419" t="str">
            <v>พนักงาน</v>
          </cell>
          <cell r="J419" t="str">
            <v>ไม่กำหนด</v>
          </cell>
          <cell r="K419" t="str">
            <v>รายเดือน</v>
          </cell>
          <cell r="L419" t="str">
            <v>S-02001</v>
          </cell>
          <cell r="M419" t="str">
            <v>ฝ่ายบริหารทั่วไป</v>
          </cell>
          <cell r="N419" t="str">
            <v>006-ธนาคารกรุงไทย</v>
          </cell>
          <cell r="O419" t="str">
            <v>ธนาคารกรุงไทย(INET)</v>
          </cell>
          <cell r="P419">
            <v>9813923032</v>
          </cell>
          <cell r="Q419">
            <v>0</v>
          </cell>
          <cell r="R419">
            <v>41337</v>
          </cell>
          <cell r="S419">
            <v>41426</v>
          </cell>
          <cell r="T419">
            <v>31683</v>
          </cell>
          <cell r="U419" t="str">
            <v>ประกาศณียบัตรวิชาชีพชั้นสูง</v>
          </cell>
          <cell r="V419" t="str">
            <v>ประกาศณียบัตรวิชาชีพชั้นสูง (ปวส.)</v>
          </cell>
        </row>
        <row r="420">
          <cell r="A420">
            <v>56076</v>
          </cell>
          <cell r="B420" t="str">
            <v>น.ส.มาวลี วรไกร</v>
          </cell>
          <cell r="C420" t="str">
            <v>Ms. Mawalee Vorakrai</v>
          </cell>
          <cell r="D420" t="str">
            <v>อินเทอร์เน็ตประเทศไทย จำกัด(มหาชน)</v>
          </cell>
          <cell r="E420" t="str">
            <v>7.3.SL001-004</v>
          </cell>
          <cell r="F420" t="str">
            <v>ฝ่ายบริหารทั่วไป</v>
          </cell>
          <cell r="G420" t="str">
            <v>รักษาการผู้จัดการ</v>
          </cell>
          <cell r="H420" t="str">
            <v>บริหาร 2</v>
          </cell>
          <cell r="I420" t="str">
            <v>ผู้จัดการ</v>
          </cell>
          <cell r="J420" t="str">
            <v>ไม่กำหนด</v>
          </cell>
          <cell r="K420" t="str">
            <v>รายเดือน</v>
          </cell>
          <cell r="L420" t="str">
            <v>S-02001</v>
          </cell>
          <cell r="M420" t="str">
            <v>ฝ่ายบริหารทั่วไป</v>
          </cell>
          <cell r="N420" t="str">
            <v>006-ธนาคารกรุงไทย</v>
          </cell>
          <cell r="O420" t="str">
            <v>ธนาคารกรุงไทย(INET)</v>
          </cell>
          <cell r="P420">
            <v>7620348867</v>
          </cell>
          <cell r="Q420">
            <v>0</v>
          </cell>
          <cell r="R420">
            <v>41457</v>
          </cell>
          <cell r="S420">
            <v>41547</v>
          </cell>
          <cell r="T420">
            <v>30076</v>
          </cell>
          <cell r="U420" t="str">
            <v>ปริญญาตรี</v>
          </cell>
          <cell r="V420" t="str">
            <v>บริหารธุรกิจบัณฑิต</v>
          </cell>
        </row>
        <row r="421">
          <cell r="A421">
            <v>58038</v>
          </cell>
          <cell r="B421" t="str">
            <v>น.ส.กัญญา วาตะรัมย์</v>
          </cell>
          <cell r="C421" t="str">
            <v>Ms. Kanya Wataram</v>
          </cell>
          <cell r="D421" t="str">
            <v>อินเทอร์เน็ตประเทศไทย จำกัด(มหาชน)</v>
          </cell>
          <cell r="E421" t="str">
            <v>7.3.SL001-004</v>
          </cell>
          <cell r="F421" t="str">
            <v>ฝ่ายบริหารทั่วไป</v>
          </cell>
          <cell r="G421" t="str">
            <v>เจ้าหน้าที่บริหารสำนักงานอาวุโส</v>
          </cell>
          <cell r="H421" t="str">
            <v>เจ้าหน้าที่ 2</v>
          </cell>
          <cell r="I421" t="str">
            <v>พนักงาน</v>
          </cell>
          <cell r="J421" t="str">
            <v>ไม่กำหนด</v>
          </cell>
          <cell r="K421" t="str">
            <v>รายเดือน</v>
          </cell>
          <cell r="L421" t="str">
            <v>S-02001</v>
          </cell>
          <cell r="M421" t="str">
            <v>ฝ่ายบริหารทั่วไป</v>
          </cell>
          <cell r="N421" t="str">
            <v>006-ธนาคารกรุงไทย</v>
          </cell>
          <cell r="O421" t="str">
            <v>ธนาคารกรุงไทย(INET)</v>
          </cell>
          <cell r="P421">
            <v>4770201613</v>
          </cell>
          <cell r="Q421">
            <v>0</v>
          </cell>
          <cell r="R421">
            <v>42130</v>
          </cell>
          <cell r="S421">
            <v>42220</v>
          </cell>
          <cell r="T421">
            <v>28397</v>
          </cell>
          <cell r="U421" t="str">
            <v>ปริญญาตรี</v>
          </cell>
          <cell r="V421" t="str">
            <v>ครุศาสตรบัณฑิต</v>
          </cell>
        </row>
        <row r="422">
          <cell r="A422">
            <v>58077</v>
          </cell>
          <cell r="B422" t="str">
            <v>นายกฤตภาส ศรีสุข</v>
          </cell>
          <cell r="C422" t="str">
            <v>Mr. Krittapas Srisuk</v>
          </cell>
          <cell r="D422" t="str">
            <v>อินเทอร์เน็ตประเทศไทย จำกัด(มหาชน)</v>
          </cell>
          <cell r="E422" t="str">
            <v>7.3.SL001-004</v>
          </cell>
          <cell r="F422" t="str">
            <v>ฝ่ายบริหารทั่วไป</v>
          </cell>
          <cell r="G422" t="str">
            <v>Messenger</v>
          </cell>
          <cell r="H422" t="str">
            <v>เจ้าหน้าที่ 1</v>
          </cell>
          <cell r="I422" t="str">
            <v>พนักงาน</v>
          </cell>
          <cell r="J422" t="str">
            <v>ไม่กำหนด</v>
          </cell>
          <cell r="K422" t="str">
            <v>รายเดือน</v>
          </cell>
          <cell r="L422" t="str">
            <v>S-02001</v>
          </cell>
          <cell r="M422" t="str">
            <v>ฝ่ายบริหารทั่วไป</v>
          </cell>
          <cell r="N422" t="str">
            <v>006-ธนาคารกรุงไทย</v>
          </cell>
          <cell r="O422" t="str">
            <v>ธนาคารกรุงไทย(INET)</v>
          </cell>
          <cell r="P422">
            <v>410126489</v>
          </cell>
          <cell r="Q422">
            <v>0</v>
          </cell>
          <cell r="R422">
            <v>41835</v>
          </cell>
          <cell r="S422">
            <v>41924</v>
          </cell>
          <cell r="T422">
            <v>29966</v>
          </cell>
          <cell r="U422" t="str">
            <v>ปริญญาตรี</v>
          </cell>
          <cell r="V422" t="str">
            <v>วิศวกรรมศาสตร์บัณฑิต</v>
          </cell>
        </row>
        <row r="423">
          <cell r="A423">
            <v>58106</v>
          </cell>
          <cell r="B423" t="str">
            <v>น.ส.รัชนีกร บุตรรักษ์</v>
          </cell>
          <cell r="C423" t="str">
            <v>Ms. Ratchaneekorn Butrak</v>
          </cell>
          <cell r="D423" t="str">
            <v>อินเทอร์เน็ตประเทศไทย จำกัด(มหาชน)</v>
          </cell>
          <cell r="E423" t="str">
            <v>7.3.SL001-004</v>
          </cell>
          <cell r="F423" t="str">
            <v>ฝ่ายบริหารทั่วไป</v>
          </cell>
          <cell r="G423" t="str">
            <v>เจ้าหน้าที่ประชาสัมพันธ์</v>
          </cell>
          <cell r="H423" t="str">
            <v>เจ้าหน้าที่ 1</v>
          </cell>
          <cell r="I423" t="str">
            <v>พนักงาน</v>
          </cell>
          <cell r="J423" t="str">
            <v>ไม่กำหนด</v>
          </cell>
          <cell r="K423" t="str">
            <v>รายเดือน</v>
          </cell>
          <cell r="L423" t="str">
            <v>S-02001</v>
          </cell>
          <cell r="M423" t="str">
            <v>ฝ่ายบริหารทั่วไป</v>
          </cell>
          <cell r="N423" t="str">
            <v>006-ธนาคารกรุงไทย</v>
          </cell>
          <cell r="O423" t="str">
            <v>ธนาคารกรุงไทย(INET)</v>
          </cell>
          <cell r="P423">
            <v>7620050272</v>
          </cell>
          <cell r="Q423">
            <v>0</v>
          </cell>
          <cell r="R423">
            <v>42219</v>
          </cell>
          <cell r="S423">
            <v>42309</v>
          </cell>
          <cell r="T423">
            <v>31371</v>
          </cell>
          <cell r="U423" t="str">
            <v>ปริญญาตรี</v>
          </cell>
          <cell r="V423" t="str">
            <v>วารสารศาสตรบัณฑิต</v>
          </cell>
        </row>
        <row r="424">
          <cell r="A424">
            <v>59052</v>
          </cell>
          <cell r="B424" t="str">
            <v>น.ส.ฐิดาพร เดชสุวรรณ</v>
          </cell>
          <cell r="C424" t="str">
            <v>Ms. Thidaporn Dechsuwan</v>
          </cell>
          <cell r="D424" t="str">
            <v>อินเทอร์เน็ตประเทศไทย จำกัด(มหาชน)</v>
          </cell>
          <cell r="E424" t="str">
            <v>7.3.SL001-004</v>
          </cell>
          <cell r="F424" t="str">
            <v>ฝ่ายบริหารทั่วไป</v>
          </cell>
          <cell r="G424" t="str">
            <v>เจ้าหน้าที่ประชาสัมพันธ์</v>
          </cell>
          <cell r="H424" t="str">
            <v>เจ้าหน้าที่ 1</v>
          </cell>
          <cell r="I424" t="str">
            <v>พนักงาน</v>
          </cell>
          <cell r="K424" t="str">
            <v>รายเดือน</v>
          </cell>
          <cell r="L424" t="str">
            <v>S-02001</v>
          </cell>
          <cell r="M424" t="str">
            <v>ฝ่ายบริหารทั่วไป</v>
          </cell>
          <cell r="N424" t="str">
            <v>006-ธนาคารกรุงไทย</v>
          </cell>
          <cell r="O424" t="str">
            <v>ธนาคารกรุงไทย(INET)</v>
          </cell>
          <cell r="P424">
            <v>9842911187</v>
          </cell>
          <cell r="Q424">
            <v>0</v>
          </cell>
          <cell r="R424">
            <v>42430</v>
          </cell>
          <cell r="S424">
            <v>42520</v>
          </cell>
          <cell r="T424">
            <v>34754</v>
          </cell>
          <cell r="U424" t="str">
            <v>ปริญญาตรี</v>
          </cell>
          <cell r="V424" t="str">
            <v>Unofficial Transcript</v>
          </cell>
        </row>
        <row r="425">
          <cell r="A425">
            <v>59056</v>
          </cell>
          <cell r="B425" t="str">
            <v>นายเทพมงคล น้อยสำแดง</v>
          </cell>
          <cell r="C425" t="str">
            <v>Mr. Thepmongkhon Noisamdaeng</v>
          </cell>
          <cell r="D425" t="str">
            <v>อินเทอร์เน็ตประเทศไทย จำกัด(มหาชน)</v>
          </cell>
          <cell r="E425" t="str">
            <v>7.3.SL001-004</v>
          </cell>
          <cell r="F425" t="str">
            <v>ฝ่ายบริหารทั่วไป</v>
          </cell>
          <cell r="G425" t="str">
            <v>เจ้าหน้าที่บริหารสำนักงาน</v>
          </cell>
          <cell r="H425" t="str">
            <v>เจ้าหน้าที่ 1</v>
          </cell>
          <cell r="I425" t="str">
            <v>พนักงาน</v>
          </cell>
          <cell r="K425" t="str">
            <v>รายเดือน</v>
          </cell>
          <cell r="L425" t="str">
            <v>S-02001</v>
          </cell>
          <cell r="M425" t="str">
            <v>ฝ่ายบริหารทั่วไป</v>
          </cell>
          <cell r="N425" t="str">
            <v>006-ธนาคารกรุงไทย</v>
          </cell>
          <cell r="O425" t="str">
            <v>ธนาคารกรุงไทย(INET)</v>
          </cell>
          <cell r="P425">
            <v>4770155115</v>
          </cell>
          <cell r="Q425">
            <v>0</v>
          </cell>
          <cell r="R425">
            <v>42444</v>
          </cell>
          <cell r="S425">
            <v>42533</v>
          </cell>
          <cell r="T425">
            <v>32657</v>
          </cell>
          <cell r="U425" t="str">
            <v>ปริญญาตรี</v>
          </cell>
          <cell r="V425" t="str">
            <v>บริหารธุรกิจบัณฑิต</v>
          </cell>
        </row>
        <row r="426">
          <cell r="A426">
            <v>59074</v>
          </cell>
          <cell r="B426" t="str">
            <v>น.ส.ณัฐรุจา น้อยจันทร์</v>
          </cell>
          <cell r="C426" t="str">
            <v>Ms. Natruja Noijan</v>
          </cell>
          <cell r="D426" t="str">
            <v>อินเทอร์เน็ตประเทศไทย จำกัด(มหาชน)</v>
          </cell>
          <cell r="E426" t="str">
            <v>7.3.SL001-004</v>
          </cell>
          <cell r="F426" t="str">
            <v>ฝ่ายบริหารทั่วไป</v>
          </cell>
          <cell r="G426" t="str">
            <v>เจ้าหน้าที่ประชาสัมพันธ์</v>
          </cell>
          <cell r="H426" t="str">
            <v>เจ้าหน้าที่ 1</v>
          </cell>
          <cell r="I426" t="str">
            <v>พนักงาน</v>
          </cell>
          <cell r="J426" t="str">
            <v>ไม่กำหนด</v>
          </cell>
          <cell r="K426" t="str">
            <v>รายเดือน</v>
          </cell>
          <cell r="L426" t="str">
            <v>S-02001</v>
          </cell>
          <cell r="M426" t="str">
            <v>ฝ่ายบริหารทั่วไป</v>
          </cell>
          <cell r="N426" t="str">
            <v>006-ธนาคารกรุงไทย</v>
          </cell>
          <cell r="O426" t="str">
            <v>ธนาคารกรุงไทย(INET)</v>
          </cell>
          <cell r="P426">
            <v>9800527680</v>
          </cell>
          <cell r="Q426">
            <v>0</v>
          </cell>
          <cell r="R426">
            <v>42478</v>
          </cell>
          <cell r="S426">
            <v>42568</v>
          </cell>
          <cell r="T426">
            <v>33785</v>
          </cell>
          <cell r="U426" t="str">
            <v>ปริญญาตรี</v>
          </cell>
          <cell r="V426" t="str">
            <v>บริหารธุรกิจบัณฑิต</v>
          </cell>
        </row>
        <row r="427">
          <cell r="A427">
            <v>40024</v>
          </cell>
          <cell r="B427" t="str">
            <v>นางปัทมาพร ลีพุทธพันธ์</v>
          </cell>
          <cell r="C427" t="str">
            <v>Mrs. Pathamaporn Leeputtaphan</v>
          </cell>
          <cell r="D427" t="str">
            <v>อินเทอร์เน็ตประเทศไทย จำกัด(มหาชน)</v>
          </cell>
          <cell r="E427" t="str">
            <v>7.4.SL001-005</v>
          </cell>
          <cell r="F427" t="str">
            <v>ฝ่ายทรัพยากรบุคคล</v>
          </cell>
          <cell r="G427" t="str">
            <v>เจ้าหน้าที่ทรัพยากรบุคคลอาวุโส</v>
          </cell>
          <cell r="H427" t="str">
            <v>เจ้าหน้าที่ 2</v>
          </cell>
          <cell r="I427" t="str">
            <v>อาวุโส</v>
          </cell>
          <cell r="J427" t="str">
            <v>ไม่กำหนด</v>
          </cell>
          <cell r="K427" t="str">
            <v>รายเดือน</v>
          </cell>
          <cell r="L427" t="str">
            <v>S-02004</v>
          </cell>
          <cell r="M427" t="str">
            <v>ฝ่ายทรัพยากรบุคคล</v>
          </cell>
          <cell r="N427" t="str">
            <v>006-ธนาคารกรุงไทย</v>
          </cell>
          <cell r="O427" t="str">
            <v>ธนาคารกรุงไทย(INET)</v>
          </cell>
          <cell r="P427">
            <v>151528292</v>
          </cell>
          <cell r="Q427">
            <v>0</v>
          </cell>
          <cell r="R427">
            <v>35563</v>
          </cell>
          <cell r="S427">
            <v>35652</v>
          </cell>
          <cell r="T427">
            <v>27562</v>
          </cell>
          <cell r="U427" t="str">
            <v>ปริญญาตรี</v>
          </cell>
          <cell r="V427" t="str">
            <v>ศิลปศาสคร์บัณฑิต</v>
          </cell>
        </row>
        <row r="428">
          <cell r="A428">
            <v>57098</v>
          </cell>
          <cell r="B428" t="str">
            <v>นายกฤตัชญ์ เตชปัญญาโชติ</v>
          </cell>
          <cell r="C428" t="str">
            <v>Mr. Kiritad Taechapunyachod</v>
          </cell>
          <cell r="D428" t="str">
            <v>อินเทอร์เน็ตประเทศไทย จำกัด(มหาชน)</v>
          </cell>
          <cell r="E428" t="str">
            <v>7.4.SL001-005</v>
          </cell>
          <cell r="F428" t="str">
            <v>ฝ่ายทรัพยากรบุคคล</v>
          </cell>
          <cell r="G428" t="str">
            <v>เจ้าหน้าที่ทรัพยากรบุคคลอาวุโส</v>
          </cell>
          <cell r="H428" t="str">
            <v>เจ้าหน้าที่ 2</v>
          </cell>
          <cell r="I428" t="str">
            <v>พนักงาน</v>
          </cell>
          <cell r="J428" t="str">
            <v>ไม่กำหนด</v>
          </cell>
          <cell r="K428" t="str">
            <v>รายเดือน</v>
          </cell>
          <cell r="L428" t="str">
            <v>S-02004</v>
          </cell>
          <cell r="M428" t="str">
            <v>ฝ่ายทรัพยากรบุคคล</v>
          </cell>
          <cell r="N428" t="str">
            <v>006-ธนาคารกรุงไทย</v>
          </cell>
          <cell r="O428" t="str">
            <v>ธนาคารกรุงไทย(INET)</v>
          </cell>
          <cell r="P428">
            <v>5980318771</v>
          </cell>
          <cell r="Q428">
            <v>0</v>
          </cell>
          <cell r="R428">
            <v>41928</v>
          </cell>
          <cell r="S428">
            <v>42017</v>
          </cell>
          <cell r="T428">
            <v>32724</v>
          </cell>
          <cell r="U428" t="str">
            <v>ปริญญาตรี</v>
          </cell>
          <cell r="V428" t="str">
            <v>บริหารธุรกิจบัณฑิต</v>
          </cell>
        </row>
        <row r="429">
          <cell r="A429">
            <v>58019</v>
          </cell>
          <cell r="B429" t="str">
            <v>นางศศพินทุ์ พินิจธนะพงษ์</v>
          </cell>
          <cell r="C429" t="str">
            <v>Mrs. Sasapin Pinijthanapong</v>
          </cell>
          <cell r="D429" t="str">
            <v>อินเทอร์เน็ตประเทศไทย จำกัด(มหาชน)</v>
          </cell>
          <cell r="E429" t="str">
            <v>7.4.SL001-005</v>
          </cell>
          <cell r="F429" t="str">
            <v>ฝ่ายทรัพยากรบุคคล</v>
          </cell>
          <cell r="G429" t="str">
            <v>รักษาการผู้ช่วยผู้อำนวยการ</v>
          </cell>
          <cell r="H429" t="str">
            <v>บริหาร 3</v>
          </cell>
          <cell r="I429" t="str">
            <v>ผู้จัดการ</v>
          </cell>
          <cell r="J429" t="str">
            <v>ไม่กำหนด</v>
          </cell>
          <cell r="K429" t="str">
            <v>รายเดือน</v>
          </cell>
          <cell r="L429" t="str">
            <v>S-02004</v>
          </cell>
          <cell r="M429" t="str">
            <v>ฝ่ายทรัพยากรบุคคล</v>
          </cell>
          <cell r="N429" t="str">
            <v>006-ธนาคารกรุงไทย</v>
          </cell>
          <cell r="O429" t="str">
            <v>ธนาคารกรุงไทย(INET)</v>
          </cell>
          <cell r="P429">
            <v>6900329551</v>
          </cell>
          <cell r="Q429">
            <v>0</v>
          </cell>
          <cell r="R429">
            <v>42065</v>
          </cell>
          <cell r="S429">
            <v>42155</v>
          </cell>
          <cell r="T429">
            <v>29378</v>
          </cell>
          <cell r="U429" t="str">
            <v>ปริญญาตรี</v>
          </cell>
          <cell r="V429" t="str">
            <v>ศิลปศาสตรบัณฑิต</v>
          </cell>
        </row>
        <row r="430">
          <cell r="A430">
            <v>58057</v>
          </cell>
          <cell r="B430" t="str">
            <v>น.ส.จุฑามาศ กั้วเจริญ</v>
          </cell>
          <cell r="C430" t="str">
            <v>Ms. Jutamaht Kourjaroen</v>
          </cell>
          <cell r="D430" t="str">
            <v>อินเทอร์เน็ตประเทศไทย จำกัด(มหาชน)</v>
          </cell>
          <cell r="E430" t="str">
            <v>7.4.SL001-005</v>
          </cell>
          <cell r="F430" t="str">
            <v>ฝ่ายทรัพยากรบุคคล</v>
          </cell>
          <cell r="G430" t="str">
            <v>เจ้าหน้าที่ทรัพยากรบุคคลอาวุโส</v>
          </cell>
          <cell r="H430" t="str">
            <v>เจ้าหน้าที่ 2</v>
          </cell>
          <cell r="I430" t="str">
            <v>อาวุโส</v>
          </cell>
          <cell r="J430" t="str">
            <v>ไม่กำหนด</v>
          </cell>
          <cell r="K430" t="str">
            <v>รายเดือน</v>
          </cell>
          <cell r="L430" t="str">
            <v>S-02004</v>
          </cell>
          <cell r="M430" t="str">
            <v>ฝ่ายทรัพยากรบุคคล</v>
          </cell>
          <cell r="N430" t="str">
            <v>006-ธนาคารกรุงไทย</v>
          </cell>
          <cell r="O430" t="str">
            <v>ธนาคารกรุงไทย(INET)</v>
          </cell>
          <cell r="P430">
            <v>9834941722</v>
          </cell>
          <cell r="Q430">
            <v>0</v>
          </cell>
          <cell r="R430">
            <v>42186</v>
          </cell>
          <cell r="S430">
            <v>42276</v>
          </cell>
          <cell r="T430">
            <v>31380</v>
          </cell>
          <cell r="U430" t="str">
            <v>ปริญญาตรี</v>
          </cell>
          <cell r="V430" t="str">
            <v>บริหารธุรกิจบัณฑิต</v>
          </cell>
        </row>
        <row r="431">
          <cell r="A431">
            <v>58184</v>
          </cell>
          <cell r="B431" t="str">
            <v>น.ส.กุลธิดา ศรีปัญญา</v>
          </cell>
          <cell r="C431" t="str">
            <v>Ms. Kullatida Sripanya</v>
          </cell>
          <cell r="D431" t="str">
            <v>อินเทอร์เน็ตประเทศไทย จำกัด(มหาชน)</v>
          </cell>
          <cell r="E431" t="str">
            <v>7.4.SL001-005</v>
          </cell>
          <cell r="F431" t="str">
            <v>ฝ่ายทรัพยากรบุคคล</v>
          </cell>
          <cell r="G431" t="str">
            <v>เจ้าหน้าที่ทรัพยากรบุคคลอาวุโส</v>
          </cell>
          <cell r="H431" t="str">
            <v>เจ้าหน้าที่ 2</v>
          </cell>
          <cell r="I431" t="str">
            <v>อาวุโส</v>
          </cell>
          <cell r="J431" t="str">
            <v>ไม่กำหนด</v>
          </cell>
          <cell r="K431" t="str">
            <v>รายเดือน</v>
          </cell>
          <cell r="L431" t="str">
            <v>S-02004</v>
          </cell>
          <cell r="M431" t="str">
            <v>ฝ่ายทรัพยากรบุคคล</v>
          </cell>
          <cell r="N431" t="str">
            <v>006-ธนาคารกรุงไทย</v>
          </cell>
          <cell r="O431" t="str">
            <v>ธนาคารกรุงไทย(INET)</v>
          </cell>
          <cell r="P431">
            <v>150208847</v>
          </cell>
          <cell r="Q431">
            <v>0</v>
          </cell>
          <cell r="R431">
            <v>42359</v>
          </cell>
          <cell r="S431">
            <v>42449</v>
          </cell>
          <cell r="T431">
            <v>32989</v>
          </cell>
          <cell r="U431" t="str">
            <v>ปริญญาตรี</v>
          </cell>
          <cell r="V431" t="str">
            <v>รัฐศาสตร์บัณฑิต</v>
          </cell>
        </row>
        <row r="432">
          <cell r="A432">
            <v>59021</v>
          </cell>
          <cell r="B432" t="str">
            <v>นางสาวิตรี ปิ่นทศิริ</v>
          </cell>
          <cell r="C432" t="str">
            <v>Mrs. Savitree Pintasiri</v>
          </cell>
          <cell r="D432" t="str">
            <v>อินเทอร์เน็ตประเทศไทย จำกัด(มหาชน)</v>
          </cell>
          <cell r="E432" t="str">
            <v>7.4.SL001-005</v>
          </cell>
          <cell r="F432" t="str">
            <v>ฝ่ายทรัพยากรบุคคล</v>
          </cell>
          <cell r="G432" t="str">
            <v>เจ้าหน้าที่ทรัพยากรบุคคลอาวุโส</v>
          </cell>
          <cell r="H432" t="str">
            <v>เจ้าหน้าที่ 2</v>
          </cell>
          <cell r="I432" t="str">
            <v>อาวุโส</v>
          </cell>
          <cell r="J432" t="str">
            <v>ไม่กำหนด</v>
          </cell>
          <cell r="K432" t="str">
            <v>รายเดือน</v>
          </cell>
          <cell r="L432" t="str">
            <v>S-02004</v>
          </cell>
          <cell r="M432" t="str">
            <v>ฝ่ายทรัพยากรบุคคล</v>
          </cell>
          <cell r="N432" t="str">
            <v>006-ธนาคารกรุงไทย</v>
          </cell>
          <cell r="O432" t="str">
            <v>ธนาคารกรุงไทย(INET)</v>
          </cell>
          <cell r="P432">
            <v>9841914433</v>
          </cell>
          <cell r="Q432">
            <v>0</v>
          </cell>
          <cell r="R432">
            <v>42387</v>
          </cell>
          <cell r="S432">
            <v>42476</v>
          </cell>
          <cell r="T432">
            <v>30183</v>
          </cell>
          <cell r="U432" t="str">
            <v>ปริญญาตรี</v>
          </cell>
          <cell r="V432" t="str">
            <v>บริหารธุรกิจบัณฑิต</v>
          </cell>
        </row>
        <row r="433">
          <cell r="A433">
            <v>59061</v>
          </cell>
          <cell r="B433" t="str">
            <v>น.ส.พัสชณัญช์ ศรีพนมเขต</v>
          </cell>
          <cell r="C433" t="str">
            <v>Ms. Paschanan Sripanomket</v>
          </cell>
          <cell r="D433" t="str">
            <v>อินเทอร์เน็ตประเทศไทย จำกัด(มหาชน)</v>
          </cell>
          <cell r="E433" t="str">
            <v>7.4.SL001-005</v>
          </cell>
          <cell r="F433" t="str">
            <v>ฝ่ายทรัพยากรบุคคล</v>
          </cell>
          <cell r="G433" t="str">
            <v>รองผู้จัดการ</v>
          </cell>
          <cell r="H433" t="str">
            <v>บริหาร 1</v>
          </cell>
          <cell r="I433" t="str">
            <v>รองผู้จัดการ</v>
          </cell>
          <cell r="K433" t="str">
            <v>รายเดือน</v>
          </cell>
          <cell r="L433" t="str">
            <v>S-02004</v>
          </cell>
          <cell r="M433" t="str">
            <v>ฝ่ายทรัพยากรบุคคล</v>
          </cell>
          <cell r="N433" t="str">
            <v>006-ธนาคารกรุงไทย</v>
          </cell>
          <cell r="O433" t="str">
            <v>ธนาคารกรุงไทย(INET)</v>
          </cell>
          <cell r="P433">
            <v>9843525566</v>
          </cell>
          <cell r="Q433">
            <v>0</v>
          </cell>
          <cell r="R433">
            <v>42457</v>
          </cell>
          <cell r="S433">
            <v>42546</v>
          </cell>
          <cell r="T433">
            <v>27943</v>
          </cell>
          <cell r="U433" t="str">
            <v>ปริญญาโท</v>
          </cell>
          <cell r="V433" t="str">
            <v>บริหารธุรกิจมหาบัณฑิต</v>
          </cell>
        </row>
        <row r="434">
          <cell r="A434">
            <v>59115</v>
          </cell>
          <cell r="B434" t="str">
            <v>น.ส.สุชญา วิทยวัฒนไพศาล</v>
          </cell>
          <cell r="C434" t="str">
            <v>Ms. Suchaya Vitayawatanapaisal</v>
          </cell>
          <cell r="D434" t="str">
            <v>อินเทอร์เน็ตประเทศไทย จำกัด(มหาชน)</v>
          </cell>
          <cell r="E434" t="str">
            <v>7.4.SL001-0051</v>
          </cell>
          <cell r="F434" t="str">
            <v>ฝ่าย Engineer Trainee</v>
          </cell>
          <cell r="G434" t="str">
            <v>Engineer Trainee</v>
          </cell>
          <cell r="H434" t="str">
            <v>เทคนิค 1</v>
          </cell>
          <cell r="I434" t="str">
            <v>พนักงานฝึกหัด</v>
          </cell>
          <cell r="J434" t="str">
            <v>ไม่กำหนด</v>
          </cell>
          <cell r="K434" t="str">
            <v>รายเดือน</v>
          </cell>
          <cell r="L434" t="str">
            <v>E-05003</v>
          </cell>
          <cell r="M434" t="str">
            <v>Engineer Trainee</v>
          </cell>
          <cell r="N434" t="str">
            <v>006-ธนาคารกรุงไทย</v>
          </cell>
          <cell r="O434" t="str">
            <v>ธนาคารกรุงไทย(INET)</v>
          </cell>
          <cell r="P434">
            <v>4650324564</v>
          </cell>
          <cell r="Q434">
            <v>0</v>
          </cell>
          <cell r="R434">
            <v>42552</v>
          </cell>
          <cell r="S434">
            <v>42765</v>
          </cell>
          <cell r="T434">
            <v>34494</v>
          </cell>
          <cell r="U434" t="str">
            <v>ปริญญาตรี</v>
          </cell>
          <cell r="V434" t="str">
            <v>วิศวกรรมศาสตร์บัณฑิต</v>
          </cell>
        </row>
        <row r="435">
          <cell r="A435">
            <v>59118</v>
          </cell>
          <cell r="B435" t="str">
            <v>น.ส.ภณิตา ภิญโญภาพ</v>
          </cell>
          <cell r="C435" t="str">
            <v>Ms. Panita Pinyoparp</v>
          </cell>
          <cell r="D435" t="str">
            <v>อินเทอร์เน็ตประเทศไทย จำกัด(มหาชน)</v>
          </cell>
          <cell r="E435" t="str">
            <v>7.4.SL001-0051</v>
          </cell>
          <cell r="F435" t="str">
            <v>ฝ่าย Engineer Trainee</v>
          </cell>
          <cell r="G435" t="str">
            <v>Engineer Trainee</v>
          </cell>
          <cell r="H435" t="str">
            <v>เทคนิค 1</v>
          </cell>
          <cell r="I435" t="str">
            <v>พนักงานฝึกหัด</v>
          </cell>
          <cell r="J435" t="str">
            <v>ไม่กำหนด</v>
          </cell>
          <cell r="K435" t="str">
            <v>รายเดือน</v>
          </cell>
          <cell r="L435" t="str">
            <v>E-05003</v>
          </cell>
          <cell r="M435" t="str">
            <v>Engineer Trainee</v>
          </cell>
          <cell r="N435" t="str">
            <v>006-ธนาคารกรุงไทย</v>
          </cell>
          <cell r="O435" t="str">
            <v>ธนาคารกรุงไทย(INET)</v>
          </cell>
          <cell r="P435">
            <v>6930114014</v>
          </cell>
          <cell r="Q435">
            <v>0</v>
          </cell>
          <cell r="R435">
            <v>42552</v>
          </cell>
          <cell r="S435">
            <v>42641</v>
          </cell>
          <cell r="T435">
            <v>34240</v>
          </cell>
          <cell r="U435" t="str">
            <v>ปริญญาตรี</v>
          </cell>
          <cell r="V435" t="str">
            <v>วิศวกรรมศาสตร์บัณฑิต</v>
          </cell>
        </row>
        <row r="436">
          <cell r="A436">
            <v>59121</v>
          </cell>
          <cell r="B436" t="str">
            <v>น.ส.วงศ์ศิริ ทรงสถาพรเจริญ</v>
          </cell>
          <cell r="C436" t="str">
            <v>Ms. Wongsiri Songsathaporncharoen</v>
          </cell>
          <cell r="D436" t="str">
            <v>อินเทอร์เน็ตประเทศไทย จำกัด(มหาชน)</v>
          </cell>
          <cell r="E436" t="str">
            <v>7.4.SL001-0051</v>
          </cell>
          <cell r="F436" t="str">
            <v>ฝ่าย Engineer Trainee</v>
          </cell>
          <cell r="G436" t="str">
            <v>Engineer Trainee</v>
          </cell>
          <cell r="H436" t="str">
            <v>เทคนิค 1</v>
          </cell>
          <cell r="I436" t="str">
            <v>พนักงานฝึกหัด</v>
          </cell>
          <cell r="J436" t="str">
            <v>ไม่กำหนด</v>
          </cell>
          <cell r="K436" t="str">
            <v>รายเดือน</v>
          </cell>
          <cell r="L436" t="str">
            <v>E-05003</v>
          </cell>
          <cell r="M436" t="str">
            <v>Engineer Trainee</v>
          </cell>
          <cell r="N436" t="str">
            <v>006-ธนาคารกรุงไทย</v>
          </cell>
          <cell r="O436" t="str">
            <v>ธนาคารกรุงไทย(INET)</v>
          </cell>
          <cell r="P436">
            <v>6930109525</v>
          </cell>
          <cell r="Q436">
            <v>0</v>
          </cell>
          <cell r="R436">
            <v>42552</v>
          </cell>
          <cell r="S436">
            <v>42641</v>
          </cell>
          <cell r="T436">
            <v>33959</v>
          </cell>
          <cell r="U436" t="str">
            <v>ปริญญาตรี</v>
          </cell>
          <cell r="V436" t="str">
            <v>วิศวกรรมศาสตร์บัณฑิต</v>
          </cell>
        </row>
        <row r="437">
          <cell r="A437">
            <v>59130</v>
          </cell>
          <cell r="B437" t="str">
            <v>น.ส.นวรัตน์ รัตนะ</v>
          </cell>
          <cell r="C437" t="str">
            <v>Ms. Navarat Rattana</v>
          </cell>
          <cell r="D437" t="str">
            <v>อินเทอร์เน็ตประเทศไทย จำกัด(มหาชน)</v>
          </cell>
          <cell r="E437" t="str">
            <v>7.4.SL001-0051</v>
          </cell>
          <cell r="F437" t="str">
            <v>ฝ่าย Engineer Trainee</v>
          </cell>
          <cell r="G437" t="str">
            <v>Engineer Trainee</v>
          </cell>
          <cell r="H437" t="str">
            <v>เทคนิค 1</v>
          </cell>
          <cell r="I437" t="str">
            <v>พนักงานฝึกหัด</v>
          </cell>
          <cell r="J437" t="str">
            <v>ไม่กำหนด</v>
          </cell>
          <cell r="K437" t="str">
            <v>รายเดือน</v>
          </cell>
          <cell r="L437" t="str">
            <v>E-05003</v>
          </cell>
          <cell r="M437" t="str">
            <v>Engineer Trainee</v>
          </cell>
          <cell r="N437" t="str">
            <v>006-ธนาคารกรุงไทย</v>
          </cell>
          <cell r="O437" t="str">
            <v>ธนาคารกรุงไทย(INET)</v>
          </cell>
          <cell r="P437">
            <v>570251923</v>
          </cell>
          <cell r="Q437">
            <v>0</v>
          </cell>
          <cell r="R437">
            <v>42552</v>
          </cell>
          <cell r="S437">
            <v>42641</v>
          </cell>
          <cell r="T437">
            <v>34393</v>
          </cell>
          <cell r="U437" t="str">
            <v>ปริญญาตรี</v>
          </cell>
          <cell r="V437" t="str">
            <v>Unofficial Transcript</v>
          </cell>
        </row>
        <row r="438">
          <cell r="A438">
            <v>59139</v>
          </cell>
          <cell r="B438" t="str">
            <v>นายอภิศักดิ์ สุโน</v>
          </cell>
          <cell r="C438" t="str">
            <v>Mr. Apisak Suno</v>
          </cell>
          <cell r="D438" t="str">
            <v>อินเทอร์เน็ตประเทศไทย จำกัด(มหาชน)</v>
          </cell>
          <cell r="E438" t="str">
            <v>7.4.SL001-0051</v>
          </cell>
          <cell r="F438" t="str">
            <v>ฝ่าย Engineer Trainee</v>
          </cell>
          <cell r="G438" t="str">
            <v>Engineer Trainee</v>
          </cell>
          <cell r="H438" t="str">
            <v>เทคนิค 1</v>
          </cell>
          <cell r="I438" t="str">
            <v>พนักงานฝึกหัด</v>
          </cell>
          <cell r="J438" t="str">
            <v>ไม่กำหนด</v>
          </cell>
          <cell r="K438" t="str">
            <v>รายเดือน</v>
          </cell>
          <cell r="L438" t="str">
            <v>E-05003</v>
          </cell>
          <cell r="M438" t="str">
            <v>Engineer Trainee</v>
          </cell>
          <cell r="N438" t="str">
            <v>006-ธนาคารกรุงไทย</v>
          </cell>
          <cell r="O438" t="str">
            <v>ธนาคารกรุงไทย(INET)</v>
          </cell>
          <cell r="P438">
            <v>9845470505</v>
          </cell>
          <cell r="Q438">
            <v>0</v>
          </cell>
          <cell r="R438">
            <v>42552</v>
          </cell>
          <cell r="S438">
            <v>42641</v>
          </cell>
          <cell r="T438">
            <v>34345</v>
          </cell>
          <cell r="U438" t="str">
            <v>ปริญญาตรี</v>
          </cell>
          <cell r="V438" t="str">
            <v>วิศวกรรมศาสตร์บัณฑิต</v>
          </cell>
        </row>
        <row r="439">
          <cell r="A439">
            <v>59144</v>
          </cell>
          <cell r="B439" t="str">
            <v>นายเมธี คำอยู่</v>
          </cell>
          <cell r="C439" t="str">
            <v>Mr. Matee Kumyou</v>
          </cell>
          <cell r="D439" t="str">
            <v>อินเทอร์เน็ตประเทศไทย จำกัด(มหาชน)</v>
          </cell>
          <cell r="E439" t="str">
            <v>7.4.SL001-0051</v>
          </cell>
          <cell r="F439" t="str">
            <v>ฝ่าย Engineer Trainee</v>
          </cell>
          <cell r="G439" t="str">
            <v>Engineer Trainee</v>
          </cell>
          <cell r="H439" t="str">
            <v>เจ้าหน้าที่ 1</v>
          </cell>
          <cell r="I439" t="str">
            <v>พนักงานฝึกหัด</v>
          </cell>
          <cell r="J439" t="str">
            <v>ไม่กำหนด</v>
          </cell>
          <cell r="K439" t="str">
            <v>รายเดือน</v>
          </cell>
          <cell r="L439" t="str">
            <v>E-05003</v>
          </cell>
          <cell r="M439" t="str">
            <v>Engineer Trainee</v>
          </cell>
          <cell r="N439" t="str">
            <v>006-ธนาคารกรุงไทย</v>
          </cell>
          <cell r="O439" t="str">
            <v>ธนาคารกรุงไทย(INET)</v>
          </cell>
          <cell r="P439">
            <v>960234918</v>
          </cell>
          <cell r="Q439">
            <v>0</v>
          </cell>
          <cell r="R439">
            <v>42552</v>
          </cell>
          <cell r="S439">
            <v>42641</v>
          </cell>
          <cell r="T439">
            <v>34223</v>
          </cell>
          <cell r="U439" t="str">
            <v>ปริญญาตรี</v>
          </cell>
          <cell r="V439" t="str">
            <v>Unofficial Transcript</v>
          </cell>
        </row>
        <row r="440">
          <cell r="A440">
            <v>59149</v>
          </cell>
          <cell r="B440" t="str">
            <v>นายพงศธร สนามเหล่า</v>
          </cell>
          <cell r="C440" t="str">
            <v>Mr. Pongsatorn Sanamlao</v>
          </cell>
          <cell r="D440" t="str">
            <v>อินเทอร์เน็ตประเทศไทย จำกัด(มหาชน)</v>
          </cell>
          <cell r="E440" t="str">
            <v>7.4.SL001-0051</v>
          </cell>
          <cell r="F440" t="str">
            <v>ฝ่าย Engineer Trainee</v>
          </cell>
          <cell r="G440" t="str">
            <v>Engineer Trainee</v>
          </cell>
          <cell r="H440" t="str">
            <v>เทคนิค 1</v>
          </cell>
          <cell r="I440" t="str">
            <v>พนักงานฝึกหัด</v>
          </cell>
          <cell r="J440" t="str">
            <v>ไม่กำหนด</v>
          </cell>
          <cell r="K440" t="str">
            <v>รายเดือน</v>
          </cell>
          <cell r="L440" t="str">
            <v>E-05003</v>
          </cell>
          <cell r="M440" t="str">
            <v>Engineer Trainee</v>
          </cell>
          <cell r="N440" t="str">
            <v>006-ธนาคารกรุงไทย</v>
          </cell>
          <cell r="O440" t="str">
            <v>ธนาคารกรุงไทย(INET)</v>
          </cell>
          <cell r="P440">
            <v>5970255378</v>
          </cell>
          <cell r="Q440">
            <v>0</v>
          </cell>
          <cell r="R440">
            <v>42552</v>
          </cell>
          <cell r="S440">
            <v>42641</v>
          </cell>
          <cell r="T440">
            <v>34269</v>
          </cell>
          <cell r="U440" t="str">
            <v>ปริญญาตรี</v>
          </cell>
          <cell r="V440" t="str">
            <v>Unofficial Transcript</v>
          </cell>
        </row>
        <row r="441">
          <cell r="A441">
            <v>59152</v>
          </cell>
          <cell r="B441" t="str">
            <v>นายธีร์ธนวัชร์ ธรรมวิจิตเดช</v>
          </cell>
          <cell r="C441" t="str">
            <v>Mr. Titanawat Thammawijitdaj</v>
          </cell>
          <cell r="D441" t="str">
            <v>อินเทอร์เน็ตประเทศไทย จำกัด(มหาชน)</v>
          </cell>
          <cell r="E441" t="str">
            <v>7.4.SL001-0051</v>
          </cell>
          <cell r="F441" t="str">
            <v>ฝ่าย Engineer Trainee</v>
          </cell>
          <cell r="G441" t="str">
            <v>Engineer Trainee</v>
          </cell>
          <cell r="H441" t="str">
            <v>เทคนิค 1</v>
          </cell>
          <cell r="I441" t="str">
            <v>พนักงานฝึกหัด</v>
          </cell>
          <cell r="J441" t="str">
            <v>ไม่กำหนด</v>
          </cell>
          <cell r="K441" t="str">
            <v>รายเดือน</v>
          </cell>
          <cell r="L441" t="str">
            <v>E-05003</v>
          </cell>
          <cell r="M441" t="str">
            <v>Engineer Trainee</v>
          </cell>
          <cell r="N441" t="str">
            <v>006-ธนาคารกรุงไทย</v>
          </cell>
          <cell r="O441" t="str">
            <v>ธนาคารกรุงไทย(INET)</v>
          </cell>
          <cell r="P441">
            <v>5960184028</v>
          </cell>
          <cell r="Q441">
            <v>0</v>
          </cell>
          <cell r="R441">
            <v>42552</v>
          </cell>
          <cell r="S441">
            <v>42641</v>
          </cell>
          <cell r="T441">
            <v>34167</v>
          </cell>
          <cell r="U441" t="str">
            <v>ปริญญาตรี</v>
          </cell>
          <cell r="V441" t="str">
            <v>Unofficial Transcript</v>
          </cell>
        </row>
        <row r="442">
          <cell r="A442">
            <v>59157</v>
          </cell>
          <cell r="B442" t="str">
            <v>น.ส.ภรณ์พรรณนา จางนิติวิชย์</v>
          </cell>
          <cell r="C442" t="str">
            <v>Ms. Phonphanna Jangnitiwit</v>
          </cell>
          <cell r="D442" t="str">
            <v>อินเทอร์เน็ตประเทศไทย จำกัด(มหาชน)</v>
          </cell>
          <cell r="E442" t="str">
            <v>7.4.SL001-0051</v>
          </cell>
          <cell r="F442" t="str">
            <v>ฝ่าย Engineer Trainee</v>
          </cell>
          <cell r="G442" t="str">
            <v>Engineer Trainee</v>
          </cell>
          <cell r="H442" t="str">
            <v>เทคนิค 1</v>
          </cell>
          <cell r="I442" t="str">
            <v>พนักงานฝึกหัด</v>
          </cell>
          <cell r="J442" t="str">
            <v>ไม่กำหนด</v>
          </cell>
          <cell r="K442" t="str">
            <v>รายเดือน</v>
          </cell>
          <cell r="L442" t="str">
            <v>E-05003</v>
          </cell>
          <cell r="M442" t="str">
            <v>Engineer Trainee</v>
          </cell>
          <cell r="N442" t="str">
            <v>006-ธนาคารกรุงไทย</v>
          </cell>
          <cell r="O442" t="str">
            <v>ธนาคารกรุงไทย(INET)</v>
          </cell>
          <cell r="P442">
            <v>9845450881</v>
          </cell>
          <cell r="Q442">
            <v>0</v>
          </cell>
          <cell r="R442">
            <v>42552</v>
          </cell>
          <cell r="S442">
            <v>42641</v>
          </cell>
          <cell r="T442">
            <v>34396</v>
          </cell>
          <cell r="U442" t="str">
            <v>ปริญญาตรี</v>
          </cell>
          <cell r="V442" t="str">
            <v>วิศวกรรมศาสตร์บัณฑิต</v>
          </cell>
        </row>
        <row r="443">
          <cell r="A443">
            <v>59161</v>
          </cell>
          <cell r="B443" t="str">
            <v>น.ส.ชมบงกช ขันติไพศาลสกุล</v>
          </cell>
          <cell r="C443" t="str">
            <v>Ms. Chombongkot Khantipaisansakun</v>
          </cell>
          <cell r="D443" t="str">
            <v>อินเทอร์เน็ตประเทศไทย จำกัด(มหาชน)</v>
          </cell>
          <cell r="E443" t="str">
            <v>7.4.SL001-0051</v>
          </cell>
          <cell r="F443" t="str">
            <v>ฝ่าย Engineer Trainee</v>
          </cell>
          <cell r="G443" t="str">
            <v>Engineer Trainee</v>
          </cell>
          <cell r="H443" t="str">
            <v>เทคนิค 1</v>
          </cell>
          <cell r="I443" t="str">
            <v>พนักงานฝึกหัด</v>
          </cell>
          <cell r="J443" t="str">
            <v>ไม่กำหนด</v>
          </cell>
          <cell r="K443" t="str">
            <v>รายเดือน</v>
          </cell>
          <cell r="L443" t="str">
            <v>E-05003</v>
          </cell>
          <cell r="M443" t="str">
            <v>Engineer Trainee</v>
          </cell>
          <cell r="N443" t="str">
            <v>006-ธนาคารกรุงไทย</v>
          </cell>
          <cell r="O443" t="str">
            <v>ธนาคารกรุงไทย(INET)</v>
          </cell>
          <cell r="P443">
            <v>8780294863</v>
          </cell>
          <cell r="Q443">
            <v>0</v>
          </cell>
          <cell r="R443">
            <v>42552</v>
          </cell>
          <cell r="S443">
            <v>42641</v>
          </cell>
          <cell r="T443">
            <v>34099</v>
          </cell>
          <cell r="U443" t="str">
            <v>ปริญญาตรี</v>
          </cell>
          <cell r="V443" t="str">
            <v>วิศวกรรมศาสตร์บัณฑิต</v>
          </cell>
        </row>
        <row r="444">
          <cell r="A444">
            <v>59163</v>
          </cell>
          <cell r="B444" t="str">
            <v>นายวงศกร การิยา</v>
          </cell>
          <cell r="C444" t="str">
            <v>Mr. Wongsakorn Kariya</v>
          </cell>
          <cell r="D444" t="str">
            <v>อินเทอร์เน็ตประเทศไทย จำกัด(มหาชน)</v>
          </cell>
          <cell r="E444" t="str">
            <v>7.4.SL001-0051</v>
          </cell>
          <cell r="F444" t="str">
            <v>ฝ่าย Engineer Trainee</v>
          </cell>
          <cell r="G444" t="str">
            <v>Engineer Trainee</v>
          </cell>
          <cell r="H444" t="str">
            <v>เทคนิค 1</v>
          </cell>
          <cell r="I444" t="str">
            <v>พนักงานฝึกหัด</v>
          </cell>
          <cell r="J444" t="str">
            <v>ไม่กำหนด</v>
          </cell>
          <cell r="K444" t="str">
            <v>รายเดือน</v>
          </cell>
          <cell r="L444" t="str">
            <v>E-05003</v>
          </cell>
          <cell r="M444" t="str">
            <v>Engineer Trainee</v>
          </cell>
          <cell r="N444" t="str">
            <v>006-ธนาคารกรุงไทย</v>
          </cell>
          <cell r="O444" t="str">
            <v>ธนาคารกรุงไทย(INET)</v>
          </cell>
          <cell r="P444">
            <v>1930207069</v>
          </cell>
          <cell r="Q444">
            <v>0</v>
          </cell>
          <cell r="R444">
            <v>42552</v>
          </cell>
          <cell r="S444">
            <v>42722</v>
          </cell>
          <cell r="T444">
            <v>33769</v>
          </cell>
          <cell r="U444" t="str">
            <v>ปริญญาตรี</v>
          </cell>
          <cell r="V444" t="str">
            <v>Unofficial Transcript</v>
          </cell>
        </row>
        <row r="445">
          <cell r="A445">
            <v>59166</v>
          </cell>
          <cell r="B445" t="str">
            <v>น.ส.จุฑามาศ เสาวรส</v>
          </cell>
          <cell r="C445" t="str">
            <v>Ms. Jutamas Saowaros</v>
          </cell>
          <cell r="D445" t="str">
            <v>อินเทอร์เน็ตประเทศไทย จำกัด(มหาชน)</v>
          </cell>
          <cell r="E445" t="str">
            <v>7.4.SL001-0051</v>
          </cell>
          <cell r="F445" t="str">
            <v>ฝ่าย Engineer Trainee</v>
          </cell>
          <cell r="G445" t="str">
            <v>Engineer Trainee</v>
          </cell>
          <cell r="H445" t="str">
            <v>เทคนิค 1</v>
          </cell>
          <cell r="I445" t="str">
            <v>พนักงานฝึกหัด</v>
          </cell>
          <cell r="J445" t="str">
            <v>ไม่กำหนด</v>
          </cell>
          <cell r="K445" t="str">
            <v>รายเดือน</v>
          </cell>
          <cell r="L445" t="str">
            <v>E-05003</v>
          </cell>
          <cell r="M445" t="str">
            <v>Engineer Trainee</v>
          </cell>
          <cell r="N445" t="str">
            <v>006-ธนาคารกรุงไทย</v>
          </cell>
          <cell r="O445" t="str">
            <v>ธนาคารกรุงไทย(INET)</v>
          </cell>
          <cell r="P445">
            <v>9760239264</v>
          </cell>
          <cell r="Q445">
            <v>0</v>
          </cell>
          <cell r="R445">
            <v>42552</v>
          </cell>
          <cell r="S445">
            <v>42641</v>
          </cell>
          <cell r="T445">
            <v>34509</v>
          </cell>
          <cell r="U445" t="str">
            <v>ปริญญาตรี</v>
          </cell>
          <cell r="V445" t="str">
            <v>Unofficial Transcript</v>
          </cell>
        </row>
        <row r="446">
          <cell r="A446">
            <v>59170</v>
          </cell>
          <cell r="B446" t="str">
            <v>นายนครินทร์ เครือแก้ว</v>
          </cell>
          <cell r="C446" t="str">
            <v>Mr. Nakarin Karuakaew</v>
          </cell>
          <cell r="D446" t="str">
            <v>อินเทอร์เน็ตประเทศไทย จำกัด(มหาชน)</v>
          </cell>
          <cell r="E446" t="str">
            <v>7.4.SL001-0051</v>
          </cell>
          <cell r="F446" t="str">
            <v>ฝ่าย Engineer Trainee</v>
          </cell>
          <cell r="G446" t="str">
            <v>Engineer Trainee</v>
          </cell>
          <cell r="H446" t="str">
            <v>เทคนิค 1</v>
          </cell>
          <cell r="I446" t="str">
            <v>พนักงานฝึกหัด</v>
          </cell>
          <cell r="J446" t="str">
            <v>ไม่กำหนด</v>
          </cell>
          <cell r="K446" t="str">
            <v>รายเดือน</v>
          </cell>
          <cell r="L446" t="str">
            <v>E-05003</v>
          </cell>
          <cell r="M446" t="str">
            <v>Engineer Trainee</v>
          </cell>
          <cell r="N446" t="str">
            <v>006-ธนาคารกรุงไทย</v>
          </cell>
          <cell r="O446" t="str">
            <v>ธนาคารกรุงไทย(INET)</v>
          </cell>
          <cell r="P446">
            <v>9845731686</v>
          </cell>
          <cell r="Q446">
            <v>0</v>
          </cell>
          <cell r="R446">
            <v>42552</v>
          </cell>
          <cell r="S446">
            <v>42734</v>
          </cell>
          <cell r="T446">
            <v>34288</v>
          </cell>
          <cell r="U446" t="str">
            <v>ปริญญาตรี</v>
          </cell>
          <cell r="V446" t="str">
            <v>วิศวกรรมศาสตร์บัณฑิต</v>
          </cell>
        </row>
        <row r="447">
          <cell r="A447">
            <v>59171</v>
          </cell>
          <cell r="B447" t="str">
            <v>นายธนภูมิ ประกิจวินิจพันธ์</v>
          </cell>
          <cell r="C447" t="str">
            <v>Mr. Thanapum Prakitwinitphan</v>
          </cell>
          <cell r="D447" t="str">
            <v>อินเทอร์เน็ตประเทศไทย จำกัด(มหาชน)</v>
          </cell>
          <cell r="E447" t="str">
            <v>7.4.SL001-0051</v>
          </cell>
          <cell r="F447" t="str">
            <v>ฝ่าย Engineer Trainee</v>
          </cell>
          <cell r="G447" t="str">
            <v>Engineer Trainee</v>
          </cell>
          <cell r="H447" t="str">
            <v>เทคนิค 1</v>
          </cell>
          <cell r="I447" t="str">
            <v>พนักงานฝึกหัด</v>
          </cell>
          <cell r="J447" t="str">
            <v>ไม่กำหนด</v>
          </cell>
          <cell r="K447" t="str">
            <v>รายเดือน</v>
          </cell>
          <cell r="L447" t="str">
            <v>E-05003</v>
          </cell>
          <cell r="M447" t="str">
            <v>Engineer Trainee</v>
          </cell>
          <cell r="N447" t="str">
            <v>006-ธนาคารกรุงไทย</v>
          </cell>
          <cell r="O447" t="str">
            <v>ธนาคารกรุงไทย(INET)</v>
          </cell>
          <cell r="P447">
            <v>9845858910</v>
          </cell>
          <cell r="Q447">
            <v>0</v>
          </cell>
          <cell r="R447">
            <v>42552</v>
          </cell>
          <cell r="S447">
            <v>42734</v>
          </cell>
          <cell r="T447">
            <v>34415</v>
          </cell>
          <cell r="U447" t="str">
            <v>ปริญญาตรี</v>
          </cell>
          <cell r="V447" t="str">
            <v>วิศวกรรมศาสตร์บัณฑิต</v>
          </cell>
        </row>
        <row r="448">
          <cell r="A448">
            <v>59173</v>
          </cell>
          <cell r="B448" t="str">
            <v>นายพงษ์สิทธิ์ หมื่นสุนทร</v>
          </cell>
          <cell r="C448" t="str">
            <v>Mr. Pongsit Muensoontorn</v>
          </cell>
          <cell r="D448" t="str">
            <v>อินเทอร์เน็ตประเทศไทย จำกัด(มหาชน)</v>
          </cell>
          <cell r="E448" t="str">
            <v>7.4.SL001-0051</v>
          </cell>
          <cell r="F448" t="str">
            <v>ฝ่าย Engineer Trainee</v>
          </cell>
          <cell r="G448" t="str">
            <v>Engineer Trainee</v>
          </cell>
          <cell r="H448" t="str">
            <v>เทคนิค 1</v>
          </cell>
          <cell r="I448" t="str">
            <v>พนักงานฝึกหัด</v>
          </cell>
          <cell r="J448" t="str">
            <v>ไม่กำหนด</v>
          </cell>
          <cell r="K448" t="str">
            <v>รายเดือน</v>
          </cell>
          <cell r="L448" t="str">
            <v>E-05003</v>
          </cell>
          <cell r="M448" t="str">
            <v>Engineer Trainee</v>
          </cell>
          <cell r="N448" t="str">
            <v>006-ธนาคารกรุงไทย</v>
          </cell>
          <cell r="O448" t="str">
            <v>ธนาคารกรุงไทย(INET)</v>
          </cell>
          <cell r="P448">
            <v>9845931499</v>
          </cell>
          <cell r="Q448">
            <v>0</v>
          </cell>
          <cell r="R448">
            <v>42552</v>
          </cell>
          <cell r="S448">
            <v>42641</v>
          </cell>
          <cell r="T448">
            <v>34030</v>
          </cell>
          <cell r="U448" t="str">
            <v>ปริญญาตรี</v>
          </cell>
          <cell r="V448" t="str">
            <v>อุตสาหกรรมศาสตรบัณฑิต</v>
          </cell>
        </row>
        <row r="449">
          <cell r="A449">
            <v>59174</v>
          </cell>
          <cell r="B449" t="str">
            <v>นายธนนนท์ มานะชัยมงคล</v>
          </cell>
          <cell r="C449" t="str">
            <v>Mr. Thananon Manachaimongkol</v>
          </cell>
          <cell r="D449" t="str">
            <v>อินเทอร์เน็ตประเทศไทย จำกัด(มหาชน)</v>
          </cell>
          <cell r="E449" t="str">
            <v>7.4.SL001-0051</v>
          </cell>
          <cell r="F449" t="str">
            <v>ฝ่าย Engineer Trainee</v>
          </cell>
          <cell r="G449" t="str">
            <v>Engineer Trainee</v>
          </cell>
          <cell r="H449" t="str">
            <v>เทคนิค 1</v>
          </cell>
          <cell r="I449" t="str">
            <v>พนักงานฝึกหัด</v>
          </cell>
          <cell r="J449" t="str">
            <v>ไม่กำหนด</v>
          </cell>
          <cell r="K449" t="str">
            <v>รายเดือน</v>
          </cell>
          <cell r="L449" t="str">
            <v>E-05003</v>
          </cell>
          <cell r="M449" t="str">
            <v>Engineer Trainee</v>
          </cell>
          <cell r="N449" t="str">
            <v>006-ธนาคารกรุงไทย</v>
          </cell>
          <cell r="O449" t="str">
            <v>ธนาคารกรุงไทย(INET)</v>
          </cell>
          <cell r="P449">
            <v>4650303893</v>
          </cell>
          <cell r="Q449">
            <v>0</v>
          </cell>
          <cell r="R449">
            <v>42552</v>
          </cell>
          <cell r="S449">
            <v>42641</v>
          </cell>
          <cell r="T449">
            <v>34300</v>
          </cell>
          <cell r="U449" t="str">
            <v>ปริญญาตรี</v>
          </cell>
          <cell r="V449" t="str">
            <v>วิศวกรรมศาสตร์บัณฑิต</v>
          </cell>
        </row>
        <row r="450">
          <cell r="A450">
            <v>59191</v>
          </cell>
          <cell r="B450" t="str">
            <v>น.ส.บุษยา นิธิไวกูณฐ์</v>
          </cell>
          <cell r="C450" t="str">
            <v>Ms. Busaya Nithiwaigoon</v>
          </cell>
          <cell r="D450" t="str">
            <v>อินเทอร์เน็ตประเทศไทย จำกัด(มหาชน)</v>
          </cell>
          <cell r="E450" t="str">
            <v>7.4.SL001-0051</v>
          </cell>
          <cell r="F450" t="str">
            <v>ฝ่าย Engineer Trainee</v>
          </cell>
          <cell r="G450" t="str">
            <v>Engineer Trainee</v>
          </cell>
          <cell r="H450" t="str">
            <v>เทคนิค 1</v>
          </cell>
          <cell r="I450" t="str">
            <v>พนักงานฝึกหัด</v>
          </cell>
          <cell r="J450" t="str">
            <v>ไม่กำหนด</v>
          </cell>
          <cell r="K450" t="str">
            <v>รายเดือน</v>
          </cell>
          <cell r="L450" t="str">
            <v>E-05003</v>
          </cell>
          <cell r="M450" t="str">
            <v>Engineer Trainee</v>
          </cell>
          <cell r="N450" t="str">
            <v>006-ธนาคารกรุงไทย</v>
          </cell>
          <cell r="O450" t="str">
            <v>ธนาคารกรุงไทย(INET)</v>
          </cell>
          <cell r="P450">
            <v>1830211161</v>
          </cell>
          <cell r="Q450">
            <v>0</v>
          </cell>
          <cell r="R450">
            <v>42552</v>
          </cell>
          <cell r="S450">
            <v>42641</v>
          </cell>
          <cell r="T450">
            <v>34359</v>
          </cell>
          <cell r="U450" t="str">
            <v>ปริญญาตรี</v>
          </cell>
          <cell r="V450" t="str">
            <v>Unofficial Transcript</v>
          </cell>
        </row>
        <row r="451">
          <cell r="A451">
            <v>59192</v>
          </cell>
          <cell r="B451" t="str">
            <v>นายวีรภัทร ธวัชโชคทวี</v>
          </cell>
          <cell r="C451" t="str">
            <v>Mr. Weerapat Thawatchoketawee</v>
          </cell>
          <cell r="D451" t="str">
            <v>อินเทอร์เน็ตประเทศไทย จำกัด(มหาชน)</v>
          </cell>
          <cell r="E451" t="str">
            <v>7.4.SL001-0051</v>
          </cell>
          <cell r="F451" t="str">
            <v>ฝ่าย Engineer Trainee</v>
          </cell>
          <cell r="G451" t="str">
            <v>Engineer Trainee</v>
          </cell>
          <cell r="H451" t="str">
            <v>เทคนิค 1</v>
          </cell>
          <cell r="I451" t="str">
            <v>พนักงานฝึกหัด</v>
          </cell>
          <cell r="J451" t="str">
            <v>ไม่กำหนด</v>
          </cell>
          <cell r="K451" t="str">
            <v>รายเดือน</v>
          </cell>
          <cell r="L451" t="str">
            <v>E-05003</v>
          </cell>
          <cell r="M451" t="str">
            <v>Engineer Trainee</v>
          </cell>
          <cell r="N451" t="str">
            <v>006-ธนาคารกรุงไทย</v>
          </cell>
          <cell r="O451" t="str">
            <v>ธนาคารกรุงไทย(INET)</v>
          </cell>
          <cell r="P451">
            <v>9845961479</v>
          </cell>
          <cell r="Q451">
            <v>0</v>
          </cell>
          <cell r="R451">
            <v>42552</v>
          </cell>
          <cell r="S451">
            <v>42641</v>
          </cell>
          <cell r="T451">
            <v>34272</v>
          </cell>
          <cell r="U451" t="str">
            <v>ปริญญาตรี</v>
          </cell>
          <cell r="V451" t="str">
            <v>วิทยาศาสตร์บัณฑิต</v>
          </cell>
        </row>
        <row r="452">
          <cell r="A452">
            <v>59201</v>
          </cell>
          <cell r="B452" t="str">
            <v>นายดนุพล ขาวพุ่ม</v>
          </cell>
          <cell r="C452" t="str">
            <v>Mr. Danupon Khowpoom</v>
          </cell>
          <cell r="D452" t="str">
            <v>อินเทอร์เน็ตประเทศไทย จำกัด(มหาชน)</v>
          </cell>
          <cell r="E452" t="str">
            <v>7.4.SL001-0051</v>
          </cell>
          <cell r="F452" t="str">
            <v>ฝ่าย Engineer Trainee</v>
          </cell>
          <cell r="G452" t="str">
            <v>Engineer Trainee</v>
          </cell>
          <cell r="H452" t="str">
            <v>เทคนิค 1</v>
          </cell>
          <cell r="I452" t="str">
            <v>พนักงานฝึกหัด</v>
          </cell>
          <cell r="J452" t="str">
            <v>ไม่กำหนด</v>
          </cell>
          <cell r="K452" t="str">
            <v>รายเดือน</v>
          </cell>
          <cell r="L452" t="str">
            <v>E-05003</v>
          </cell>
          <cell r="M452" t="str">
            <v>Engineer Trainee</v>
          </cell>
          <cell r="N452" t="str">
            <v>006-ธนาคารกรุงไทย</v>
          </cell>
          <cell r="O452" t="str">
            <v>ธนาคารกรุงไทย(INET)</v>
          </cell>
          <cell r="P452">
            <v>3570150046</v>
          </cell>
          <cell r="Q452">
            <v>0</v>
          </cell>
          <cell r="R452">
            <v>42552</v>
          </cell>
          <cell r="S452">
            <v>42641</v>
          </cell>
          <cell r="T452">
            <v>34327</v>
          </cell>
          <cell r="U452" t="str">
            <v>ปริญญาตรี</v>
          </cell>
          <cell r="V452" t="str">
            <v>วิทยาศาสตร์บัณฑิต</v>
          </cell>
        </row>
        <row r="453">
          <cell r="A453">
            <v>59203</v>
          </cell>
          <cell r="B453" t="str">
            <v>นายอนุสรณ์ เทียนนาค</v>
          </cell>
          <cell r="C453" t="str">
            <v>Mr. Anusorn Tiannark</v>
          </cell>
          <cell r="D453" t="str">
            <v>อินเทอร์เน็ตประเทศไทย จำกัด(มหาชน)</v>
          </cell>
          <cell r="E453" t="str">
            <v>7.4.SL001-0051</v>
          </cell>
          <cell r="F453" t="str">
            <v>ฝ่าย Engineer Trainee</v>
          </cell>
          <cell r="G453" t="str">
            <v>Engineer Trainee</v>
          </cell>
          <cell r="H453" t="str">
            <v>เทคนิค 1</v>
          </cell>
          <cell r="I453" t="str">
            <v>พนักงานฝึกหัด</v>
          </cell>
          <cell r="J453" t="str">
            <v>ไม่กำหนด</v>
          </cell>
          <cell r="K453" t="str">
            <v>รายเดือน</v>
          </cell>
          <cell r="L453" t="str">
            <v>E-05003</v>
          </cell>
          <cell r="M453" t="str">
            <v>Engineer Trainee</v>
          </cell>
          <cell r="N453" t="str">
            <v>006-ธนาคารกรุงไทย</v>
          </cell>
          <cell r="O453" t="str">
            <v>ธนาคารกรุงไทย(INET)</v>
          </cell>
          <cell r="P453">
            <v>6930111775</v>
          </cell>
          <cell r="Q453">
            <v>0</v>
          </cell>
          <cell r="R453">
            <v>42552</v>
          </cell>
          <cell r="S453">
            <v>42641</v>
          </cell>
          <cell r="T453">
            <v>34070</v>
          </cell>
          <cell r="U453" t="str">
            <v>ปริญญาตรี</v>
          </cell>
          <cell r="V453" t="str">
            <v>วิศวกรรมศาสตร์บัณฑิต</v>
          </cell>
        </row>
        <row r="454">
          <cell r="A454">
            <v>59206</v>
          </cell>
          <cell r="B454" t="str">
            <v>น.ส.กชพร ไพโรจน์ฤทธิ์กุล</v>
          </cell>
          <cell r="C454" t="str">
            <v>Ms. Kochaporn Phairojrithikul</v>
          </cell>
          <cell r="D454" t="str">
            <v>อินเทอร์เน็ตประเทศไทย จำกัด(มหาชน)</v>
          </cell>
          <cell r="E454" t="str">
            <v>7.4.SL001-0051</v>
          </cell>
          <cell r="F454" t="str">
            <v>ฝ่าย Engineer Trainee</v>
          </cell>
          <cell r="G454" t="str">
            <v>Engineer Trainee</v>
          </cell>
          <cell r="H454" t="str">
            <v>เทคนิค 1</v>
          </cell>
          <cell r="I454" t="str">
            <v>พนักงานฝึกหัด</v>
          </cell>
          <cell r="J454" t="str">
            <v>ไม่กำหนด</v>
          </cell>
          <cell r="K454" t="str">
            <v>รายเดือน</v>
          </cell>
          <cell r="L454" t="str">
            <v>E-05003</v>
          </cell>
          <cell r="M454" t="str">
            <v>Engineer Trainee</v>
          </cell>
          <cell r="N454" t="str">
            <v>006-ธนาคารกรุงไทย</v>
          </cell>
          <cell r="O454" t="str">
            <v>ธนาคารกรุงไทย(INET)</v>
          </cell>
          <cell r="P454">
            <v>9846183410</v>
          </cell>
          <cell r="Q454">
            <v>0</v>
          </cell>
          <cell r="R454">
            <v>42552</v>
          </cell>
          <cell r="S454">
            <v>42641</v>
          </cell>
          <cell r="T454">
            <v>34306</v>
          </cell>
          <cell r="U454" t="str">
            <v>ปริญญาตรี</v>
          </cell>
          <cell r="V454" t="str">
            <v>Unofficial Transcript</v>
          </cell>
        </row>
        <row r="455">
          <cell r="A455">
            <v>59291</v>
          </cell>
          <cell r="B455" t="str">
            <v>น.ส.ฐานิตา ธิช่างทอง</v>
          </cell>
          <cell r="C455" t="str">
            <v>Ms. Thanita Thichangthong</v>
          </cell>
          <cell r="D455" t="str">
            <v>อินเทอร์เน็ตประเทศไทย จำกัด(มหาชน)</v>
          </cell>
          <cell r="E455" t="str">
            <v>7.4.SL001-0051</v>
          </cell>
          <cell r="F455" t="str">
            <v>ฝ่าย Engineer Trainee</v>
          </cell>
          <cell r="G455" t="str">
            <v>Engineer Trainee</v>
          </cell>
          <cell r="H455" t="str">
            <v>เทคนิค 1</v>
          </cell>
          <cell r="I455" t="str">
            <v>พนักงานฝึกหัด</v>
          </cell>
          <cell r="K455" t="str">
            <v>รายเดือน</v>
          </cell>
          <cell r="L455" t="str">
            <v>E-05003</v>
          </cell>
          <cell r="M455" t="str">
            <v>Engineer Trainee</v>
          </cell>
          <cell r="N455" t="str">
            <v>006-ธนาคารกรุงไทย</v>
          </cell>
          <cell r="O455" t="str">
            <v>ธนาคารกรุงไทย(INET)</v>
          </cell>
          <cell r="P455">
            <v>6900443222</v>
          </cell>
          <cell r="Q455">
            <v>0</v>
          </cell>
          <cell r="R455">
            <v>42720</v>
          </cell>
          <cell r="S455">
            <v>42809</v>
          </cell>
          <cell r="T455">
            <v>34112</v>
          </cell>
          <cell r="U455" t="str">
            <v>ปริญญาตรี</v>
          </cell>
          <cell r="V455" t="str">
            <v>วิศวกรรมศาสตร์บัณฑิต</v>
          </cell>
        </row>
        <row r="456">
          <cell r="A456">
            <v>59292</v>
          </cell>
          <cell r="B456" t="str">
            <v>น.ส.เปมิกา สุวรรณรัตน์</v>
          </cell>
          <cell r="C456" t="str">
            <v>Ms. Pemika Suwannarat</v>
          </cell>
          <cell r="D456" t="str">
            <v>อินเทอร์เน็ตประเทศไทย จำกัด(มหาชน)</v>
          </cell>
          <cell r="E456" t="str">
            <v>7.4.SL001-0051</v>
          </cell>
          <cell r="F456" t="str">
            <v>ฝ่าย Engineer Trainee</v>
          </cell>
          <cell r="G456" t="str">
            <v>Engineer Trainee</v>
          </cell>
          <cell r="H456" t="str">
            <v>เทคนิค 1</v>
          </cell>
          <cell r="I456" t="str">
            <v>พนักงานฝึกหัด</v>
          </cell>
          <cell r="K456" t="str">
            <v>รายเดือน</v>
          </cell>
          <cell r="L456" t="str">
            <v>E-05003</v>
          </cell>
          <cell r="M456" t="str">
            <v>Engineer Trainee</v>
          </cell>
          <cell r="N456" t="str">
            <v>006-ธนาคารกรุงไทย</v>
          </cell>
          <cell r="O456" t="str">
            <v>ธนาคารกรุงไทย(INET)</v>
          </cell>
          <cell r="P456">
            <v>9852831771</v>
          </cell>
          <cell r="Q456">
            <v>0</v>
          </cell>
          <cell r="R456">
            <v>42720</v>
          </cell>
          <cell r="S456">
            <v>42809</v>
          </cell>
          <cell r="T456">
            <v>34382</v>
          </cell>
          <cell r="U456" t="str">
            <v>ปริญญาตรี</v>
          </cell>
          <cell r="V456" t="str">
            <v>วิทยาศาสตร์บัณฑิต</v>
          </cell>
        </row>
        <row r="457">
          <cell r="A457">
            <v>59293</v>
          </cell>
          <cell r="B457" t="str">
            <v>น.ส.ซาดิน่า จันทร์กลิ่น</v>
          </cell>
          <cell r="C457" t="str">
            <v>Ms. Sadina Janklin</v>
          </cell>
          <cell r="D457" t="str">
            <v>อินเทอร์เน็ตประเทศไทย จำกัด(มหาชน)</v>
          </cell>
          <cell r="E457" t="str">
            <v>7.4.SL001-0051</v>
          </cell>
          <cell r="F457" t="str">
            <v>ฝ่าย Engineer Trainee</v>
          </cell>
          <cell r="G457" t="str">
            <v>Engineer Trainee</v>
          </cell>
          <cell r="H457" t="str">
            <v>เทคนิค 1</v>
          </cell>
          <cell r="I457" t="str">
            <v>พนักงานฝึกหัด</v>
          </cell>
          <cell r="K457" t="str">
            <v>รายเดือน</v>
          </cell>
          <cell r="L457" t="str">
            <v>E-05003</v>
          </cell>
          <cell r="M457" t="str">
            <v>Engineer Trainee</v>
          </cell>
          <cell r="N457" t="str">
            <v>006-ธนาคารกรุงไทย</v>
          </cell>
          <cell r="O457" t="str">
            <v>ธนาคารกรุงไทย(INET)</v>
          </cell>
          <cell r="P457">
            <v>9844064988</v>
          </cell>
          <cell r="Q457">
            <v>0</v>
          </cell>
          <cell r="R457">
            <v>42720</v>
          </cell>
          <cell r="S457">
            <v>42809</v>
          </cell>
          <cell r="T457">
            <v>34429</v>
          </cell>
          <cell r="U457" t="str">
            <v>ปริญญาตรี</v>
          </cell>
          <cell r="V457" t="str">
            <v>วิศวกรรมศาสตร์บัณฑิต</v>
          </cell>
        </row>
        <row r="458">
          <cell r="A458">
            <v>59295</v>
          </cell>
          <cell r="B458" t="str">
            <v>น.ส.กาญจนา แสนนาใต้</v>
          </cell>
          <cell r="C458" t="str">
            <v>Ms. Kanchana Sannatai</v>
          </cell>
          <cell r="D458" t="str">
            <v>อินเทอร์เน็ตประเทศไทย จำกัด(มหาชน)</v>
          </cell>
          <cell r="E458" t="str">
            <v>7.4.SL001-0051</v>
          </cell>
          <cell r="F458" t="str">
            <v>ฝ่าย Engineer Trainee</v>
          </cell>
          <cell r="G458" t="str">
            <v>Engineer Trainee</v>
          </cell>
          <cell r="H458" t="str">
            <v>เทคนิค 1</v>
          </cell>
          <cell r="I458" t="str">
            <v>พนักงานฝึกหัด</v>
          </cell>
          <cell r="K458" t="str">
            <v>รายเดือน</v>
          </cell>
          <cell r="L458" t="str">
            <v>E-05003</v>
          </cell>
          <cell r="M458" t="str">
            <v>Engineer Trainee</v>
          </cell>
          <cell r="N458" t="str">
            <v>006-ธนาคารกรุงไทย</v>
          </cell>
          <cell r="O458" t="str">
            <v>ธนาคารกรุงไทย(INET)</v>
          </cell>
          <cell r="P458">
            <v>1730400000</v>
          </cell>
          <cell r="Q458">
            <v>0</v>
          </cell>
          <cell r="R458">
            <v>42720</v>
          </cell>
          <cell r="S458">
            <v>42809</v>
          </cell>
          <cell r="T458">
            <v>34286</v>
          </cell>
          <cell r="U458" t="str">
            <v>ไม่กำหนด</v>
          </cell>
          <cell r="V458" t="str">
            <v>ไม่กำหนด</v>
          </cell>
        </row>
        <row r="459">
          <cell r="A459">
            <v>60004</v>
          </cell>
          <cell r="B459" t="str">
            <v>น.ส.สุปราณี แซ่เหวียง</v>
          </cell>
          <cell r="C459" t="str">
            <v>Ms. Supranee Saeweang</v>
          </cell>
          <cell r="D459" t="str">
            <v>อินเทอร์เน็ตประเทศไทย จำกัด(มหาชน)</v>
          </cell>
          <cell r="E459" t="str">
            <v>7.4.SL001-0051</v>
          </cell>
          <cell r="F459" t="str">
            <v>ฝ่าย Engineer Trainee</v>
          </cell>
          <cell r="G459" t="str">
            <v>Engineer Trainee</v>
          </cell>
          <cell r="H459" t="str">
            <v>เทคนิค 1</v>
          </cell>
          <cell r="I459" t="str">
            <v>พนักงานฝึกหัด</v>
          </cell>
          <cell r="K459" t="str">
            <v>รายเดือน</v>
          </cell>
          <cell r="L459" t="str">
            <v>E-05003</v>
          </cell>
          <cell r="M459" t="str">
            <v>Engineer Trainee</v>
          </cell>
          <cell r="N459" t="str">
            <v>006-ธนาคารกรุงไทย</v>
          </cell>
          <cell r="O459" t="str">
            <v>ธนาคารกรุงไทย(INET)</v>
          </cell>
          <cell r="P459">
            <v>8510370265</v>
          </cell>
          <cell r="Q459">
            <v>0</v>
          </cell>
          <cell r="R459">
            <v>42739</v>
          </cell>
          <cell r="S459">
            <v>42828</v>
          </cell>
          <cell r="T459">
            <v>34029</v>
          </cell>
          <cell r="U459" t="str">
            <v>ปริญญาตรี</v>
          </cell>
          <cell r="V459" t="str">
            <v>Unofficial Transcript</v>
          </cell>
        </row>
        <row r="460">
          <cell r="A460">
            <v>60011</v>
          </cell>
          <cell r="B460" t="str">
            <v>นายฐิติวัฒน์ นีรนาทเมธีกุล</v>
          </cell>
          <cell r="C460" t="str">
            <v>Mr. Thitiwat Neranatmategun</v>
          </cell>
          <cell r="D460" t="str">
            <v>อินเทอร์เน็ตประเทศไทย จำกัด(มหาชน)</v>
          </cell>
          <cell r="E460" t="str">
            <v>7.4.SL001-0051</v>
          </cell>
          <cell r="F460" t="str">
            <v>ฝ่าย Engineer Trainee</v>
          </cell>
          <cell r="G460" t="str">
            <v>Engineer Trainee</v>
          </cell>
          <cell r="H460" t="str">
            <v>เทคนิค 1</v>
          </cell>
          <cell r="I460" t="str">
            <v>พนักงานฝึกหัด</v>
          </cell>
          <cell r="K460" t="str">
            <v>รายเดือน</v>
          </cell>
          <cell r="L460" t="str">
            <v>E-05003</v>
          </cell>
          <cell r="M460" t="str">
            <v>Engineer Trainee</v>
          </cell>
          <cell r="N460" t="str">
            <v>006-ธนาคารกรุงไทย</v>
          </cell>
          <cell r="O460" t="str">
            <v>ธนาคารกรุงไทย(INET)</v>
          </cell>
          <cell r="P460">
            <v>9854724603</v>
          </cell>
          <cell r="Q460">
            <v>0</v>
          </cell>
          <cell r="R460">
            <v>42739</v>
          </cell>
          <cell r="S460">
            <v>42828</v>
          </cell>
          <cell r="T460">
            <v>34308</v>
          </cell>
          <cell r="U460" t="str">
            <v>ปริญญาตรี</v>
          </cell>
          <cell r="V460" t="str">
            <v>วิศวกรรมศาสตร์บัณฑิต</v>
          </cell>
        </row>
        <row r="461">
          <cell r="A461">
            <v>60015</v>
          </cell>
          <cell r="B461" t="str">
            <v>นายนพดล แซ่จ๋าว</v>
          </cell>
          <cell r="C461" t="str">
            <v>Mr. Nopadol Seajaw</v>
          </cell>
          <cell r="D461" t="str">
            <v>อินเทอร์เน็ตประเทศไทย จำกัด(มหาชน)</v>
          </cell>
          <cell r="E461" t="str">
            <v>7.4.SL001-0051</v>
          </cell>
          <cell r="F461" t="str">
            <v>ฝ่าย Engineer Trainee</v>
          </cell>
          <cell r="G461" t="str">
            <v>Engineer Trainee</v>
          </cell>
          <cell r="H461" t="str">
            <v>เทคนิค 1</v>
          </cell>
          <cell r="I461" t="str">
            <v>พนักงานฝึกหัด</v>
          </cell>
          <cell r="K461" t="str">
            <v>รายเดือน</v>
          </cell>
          <cell r="L461" t="str">
            <v>E-05003</v>
          </cell>
          <cell r="M461" t="str">
            <v>Engineer Trainee</v>
          </cell>
          <cell r="N461" t="str">
            <v>006-ธนาคารกรุงไทย</v>
          </cell>
          <cell r="O461" t="str">
            <v>ธนาคารกรุงไทย(INET)</v>
          </cell>
          <cell r="P461">
            <v>7660144901</v>
          </cell>
          <cell r="Q461">
            <v>0</v>
          </cell>
          <cell r="R461">
            <v>42739</v>
          </cell>
          <cell r="S461">
            <v>42828</v>
          </cell>
          <cell r="T461">
            <v>34136</v>
          </cell>
          <cell r="U461" t="str">
            <v>ปริญญาตรี</v>
          </cell>
          <cell r="V461" t="str">
            <v>วิศวกรรมศาสตร์บัณฑิต</v>
          </cell>
        </row>
        <row r="462">
          <cell r="A462">
            <v>60016</v>
          </cell>
          <cell r="B462" t="str">
            <v>นายสราวุธ อังคาระอาพันธ์</v>
          </cell>
          <cell r="C462" t="str">
            <v>Mr. Sarawut Ungcaraapun</v>
          </cell>
          <cell r="D462" t="str">
            <v>อินเทอร์เน็ตประเทศไทย จำกัด(มหาชน)</v>
          </cell>
          <cell r="E462" t="str">
            <v>7.4.SL001-0051</v>
          </cell>
          <cell r="F462" t="str">
            <v>ฝ่าย Engineer Trainee</v>
          </cell>
          <cell r="G462" t="str">
            <v>Engineer Trainee</v>
          </cell>
          <cell r="H462" t="str">
            <v>เทคนิค 1</v>
          </cell>
          <cell r="I462" t="str">
            <v>พนักงานฝึกหัด</v>
          </cell>
          <cell r="K462" t="str">
            <v>รายเดือน</v>
          </cell>
          <cell r="L462" t="str">
            <v>E-05003</v>
          </cell>
          <cell r="M462" t="str">
            <v>Engineer Trainee</v>
          </cell>
          <cell r="N462" t="str">
            <v>006-ธนาคารกรุงไทย</v>
          </cell>
          <cell r="O462" t="str">
            <v>ธนาคารกรุงไทย(INET)</v>
          </cell>
          <cell r="P462">
            <v>1930214685</v>
          </cell>
          <cell r="Q462">
            <v>0</v>
          </cell>
          <cell r="R462">
            <v>42739</v>
          </cell>
          <cell r="S462">
            <v>42828</v>
          </cell>
          <cell r="T462">
            <v>34172</v>
          </cell>
          <cell r="U462" t="str">
            <v>ปริญญาตรี</v>
          </cell>
          <cell r="V462" t="str">
            <v>วิศวกรรมศาสตร์บัณฑิต</v>
          </cell>
        </row>
        <row r="463">
          <cell r="A463">
            <v>60017</v>
          </cell>
          <cell r="B463" t="str">
            <v>น.ส.ภาวนา ไชยสุริยวิรัตน์</v>
          </cell>
          <cell r="C463" t="str">
            <v>Ms. Pawana Chaisuriyawirat</v>
          </cell>
          <cell r="D463" t="str">
            <v>อินเทอร์เน็ตประเทศไทย จำกัด(มหาชน)</v>
          </cell>
          <cell r="E463" t="str">
            <v>7.4.SL001-0051</v>
          </cell>
          <cell r="F463" t="str">
            <v>ฝ่าย Engineer Trainee</v>
          </cell>
          <cell r="G463" t="str">
            <v>Engineer Trainee</v>
          </cell>
          <cell r="H463" t="str">
            <v>เทคนิค 1</v>
          </cell>
          <cell r="I463" t="str">
            <v>พนักงานฝึกหัด</v>
          </cell>
          <cell r="K463" t="str">
            <v>รายเดือน</v>
          </cell>
          <cell r="L463" t="str">
            <v>E-05003</v>
          </cell>
          <cell r="M463" t="str">
            <v>Engineer Trainee</v>
          </cell>
          <cell r="N463" t="str">
            <v>006-ธนาคารกรุงไทย</v>
          </cell>
          <cell r="O463" t="str">
            <v>ธนาคารกรุงไทย(INET)</v>
          </cell>
          <cell r="P463">
            <v>9854729389</v>
          </cell>
          <cell r="Q463">
            <v>0</v>
          </cell>
          <cell r="R463">
            <v>42739</v>
          </cell>
          <cell r="S463">
            <v>42828</v>
          </cell>
          <cell r="T463">
            <v>34149</v>
          </cell>
          <cell r="U463" t="str">
            <v>ปริญญาตรี</v>
          </cell>
          <cell r="V463" t="str">
            <v>วิศวกรรมศาสตร์บัณฑิต</v>
          </cell>
        </row>
        <row r="464">
          <cell r="A464">
            <v>60018</v>
          </cell>
          <cell r="B464" t="str">
            <v>น.ส.อรชนา แอ่นลอย</v>
          </cell>
          <cell r="C464" t="str">
            <v>Ms. Onchana Aenloi</v>
          </cell>
          <cell r="D464" t="str">
            <v>อินเทอร์เน็ตประเทศไทย จำกัด(มหาชน)</v>
          </cell>
          <cell r="E464" t="str">
            <v>7.4.SL001-0051</v>
          </cell>
          <cell r="F464" t="str">
            <v>ฝ่าย Engineer Trainee</v>
          </cell>
          <cell r="G464" t="str">
            <v>Engineer Trainee</v>
          </cell>
          <cell r="H464" t="str">
            <v>เทคนิค 1</v>
          </cell>
          <cell r="I464" t="str">
            <v>พนักงานฝึกหัด</v>
          </cell>
          <cell r="K464" t="str">
            <v>รายเดือน</v>
          </cell>
          <cell r="L464" t="str">
            <v>E-05003</v>
          </cell>
          <cell r="M464" t="str">
            <v>Engineer Trainee</v>
          </cell>
          <cell r="N464" t="str">
            <v>006-ธนาคารกรุงไทย</v>
          </cell>
          <cell r="O464" t="str">
            <v>ธนาคารกรุงไทย(INET)</v>
          </cell>
          <cell r="P464">
            <v>4650334667</v>
          </cell>
          <cell r="Q464">
            <v>0</v>
          </cell>
          <cell r="R464">
            <v>42739</v>
          </cell>
          <cell r="S464">
            <v>42828</v>
          </cell>
          <cell r="T464">
            <v>34245</v>
          </cell>
          <cell r="U464" t="str">
            <v>ปริญญาตรี</v>
          </cell>
          <cell r="V464" t="str">
            <v>วิศวกรรมศาสตร์บัณฑิต</v>
          </cell>
        </row>
        <row r="465">
          <cell r="A465">
            <v>60026</v>
          </cell>
          <cell r="B465" t="str">
            <v>นายศิริชัย แก้วมงคล</v>
          </cell>
          <cell r="C465" t="str">
            <v>Mr. Sirichai Kaewmongkol</v>
          </cell>
          <cell r="D465" t="str">
            <v>อินเทอร์เน็ตประเทศไทย จำกัด(มหาชน)</v>
          </cell>
          <cell r="E465" t="str">
            <v>7.4.SL001-0051</v>
          </cell>
          <cell r="F465" t="str">
            <v>ฝ่าย Engineer Trainee</v>
          </cell>
          <cell r="G465" t="str">
            <v>Engineer Trainee</v>
          </cell>
          <cell r="H465" t="str">
            <v>เทคนิค 1</v>
          </cell>
          <cell r="I465" t="str">
            <v>พนักงานฝึกหัด</v>
          </cell>
          <cell r="K465" t="str">
            <v>รายเดือน</v>
          </cell>
          <cell r="L465" t="str">
            <v>E-05003</v>
          </cell>
          <cell r="M465" t="str">
            <v>Engineer Trainee</v>
          </cell>
          <cell r="N465" t="str">
            <v>006-ธนาคารกรุงไทย</v>
          </cell>
          <cell r="O465" t="str">
            <v>ธนาคารกรุงไทย(INET)</v>
          </cell>
          <cell r="P465">
            <v>9855059565</v>
          </cell>
          <cell r="Q465">
            <v>0</v>
          </cell>
          <cell r="R465">
            <v>42751</v>
          </cell>
          <cell r="S465">
            <v>42840</v>
          </cell>
          <cell r="T465">
            <v>34214</v>
          </cell>
          <cell r="U465" t="str">
            <v>ปริญญาตรี</v>
          </cell>
          <cell r="V465" t="str">
            <v>วิศวกรรมศาสตร์บัณฑิต</v>
          </cell>
        </row>
        <row r="466">
          <cell r="A466">
            <v>60037</v>
          </cell>
          <cell r="B466" t="str">
            <v>นายวศิน กาสา</v>
          </cell>
          <cell r="C466" t="str">
            <v>Mr. Wasin Ka-sa</v>
          </cell>
          <cell r="D466" t="str">
            <v>อินเทอร์เน็ตประเทศไทย จำกัด(มหาชน)</v>
          </cell>
          <cell r="E466" t="str">
            <v>7.4.SL001-0051</v>
          </cell>
          <cell r="F466" t="str">
            <v>ฝ่าย Engineer Trainee</v>
          </cell>
          <cell r="G466" t="str">
            <v>Engineer Trainee</v>
          </cell>
          <cell r="H466" t="str">
            <v>เทคนิค 1</v>
          </cell>
          <cell r="I466" t="str">
            <v>พนักงานฝึกหัด</v>
          </cell>
          <cell r="K466" t="str">
            <v>รายเดือน</v>
          </cell>
          <cell r="L466" t="str">
            <v>E-05003</v>
          </cell>
          <cell r="M466" t="str">
            <v>Engineer Trainee</v>
          </cell>
          <cell r="N466" t="str">
            <v>006-ธนาคารกรุงไทย</v>
          </cell>
          <cell r="O466" t="str">
            <v>ธนาคารกรุงไทย(INET)</v>
          </cell>
          <cell r="P466">
            <v>160419263</v>
          </cell>
          <cell r="Q466">
            <v>0</v>
          </cell>
          <cell r="R466">
            <v>42767</v>
          </cell>
          <cell r="S466">
            <v>42856</v>
          </cell>
          <cell r="T466">
            <v>34321</v>
          </cell>
          <cell r="U466" t="str">
            <v>ปริญญาตรี</v>
          </cell>
          <cell r="V466" t="str">
            <v>วิศวกรรมศาสตร์บัณฑิต</v>
          </cell>
        </row>
        <row r="467">
          <cell r="A467">
            <v>59196</v>
          </cell>
          <cell r="B467" t="str">
            <v>นายสุทธิพงศ์ ภูวนวิจักขณ์</v>
          </cell>
          <cell r="C467" t="str">
            <v>Mr. Sutipong Puwanawijuk</v>
          </cell>
          <cell r="D467" t="str">
            <v>อินเทอร์เน็ตประเทศไทย จำกัด(มหาชน)</v>
          </cell>
          <cell r="E467" t="str">
            <v>7.4.SL001-0052</v>
          </cell>
          <cell r="F467" t="str">
            <v>ฝ่าย Business Trainee</v>
          </cell>
          <cell r="G467" t="str">
            <v>Business Trainee</v>
          </cell>
          <cell r="H467" t="str">
            <v>ธุรกิจ 1</v>
          </cell>
          <cell r="I467" t="str">
            <v>พนักงานฝึกหัด</v>
          </cell>
          <cell r="J467" t="str">
            <v>ไม่กำหนด</v>
          </cell>
          <cell r="K467" t="str">
            <v>รายเดือน</v>
          </cell>
          <cell r="L467" t="str">
            <v>B-09002</v>
          </cell>
          <cell r="M467" t="str">
            <v>Business Trainee</v>
          </cell>
          <cell r="N467" t="str">
            <v>006-ธนาคารกรุงไทย</v>
          </cell>
          <cell r="O467" t="str">
            <v>ธนาคารกรุงไทย(INET)</v>
          </cell>
          <cell r="P467">
            <v>7680236399</v>
          </cell>
          <cell r="Q467">
            <v>0</v>
          </cell>
          <cell r="R467">
            <v>42552</v>
          </cell>
          <cell r="S467">
            <v>42641</v>
          </cell>
          <cell r="T467">
            <v>34495</v>
          </cell>
          <cell r="U467" t="str">
            <v>ปริญญาตรี</v>
          </cell>
          <cell r="V467" t="str">
            <v>สังคมสงเคราะห์ศาสตร์บัณฑิค</v>
          </cell>
        </row>
        <row r="468">
          <cell r="A468">
            <v>59244</v>
          </cell>
          <cell r="B468" t="str">
            <v>น.ส.วิภาดา อาทิเวช</v>
          </cell>
          <cell r="C468" t="str">
            <v>Ms. Wipada Atiwet</v>
          </cell>
          <cell r="D468" t="str">
            <v>อินเทอร์เน็ตประเทศไทย จำกัด(มหาชน)</v>
          </cell>
          <cell r="E468" t="str">
            <v>7.4.SL001-0052</v>
          </cell>
          <cell r="F468" t="str">
            <v>ฝ่าย Business Trainee</v>
          </cell>
          <cell r="G468" t="str">
            <v>Business Trainee</v>
          </cell>
          <cell r="H468" t="str">
            <v>ธุรกิจ 1</v>
          </cell>
          <cell r="I468" t="str">
            <v>พนักงานฝึกหัด</v>
          </cell>
          <cell r="K468" t="str">
            <v>รายเดือน</v>
          </cell>
          <cell r="L468" t="str">
            <v>B-09002</v>
          </cell>
          <cell r="M468" t="str">
            <v>Business Trainee</v>
          </cell>
          <cell r="N468" t="str">
            <v>006-ธนาคารกรุงไทย</v>
          </cell>
          <cell r="O468" t="str">
            <v>ธนาคารกรุงไทย(INET)</v>
          </cell>
          <cell r="P468">
            <v>4650420423</v>
          </cell>
          <cell r="Q468">
            <v>0</v>
          </cell>
          <cell r="R468">
            <v>42629</v>
          </cell>
          <cell r="S468">
            <v>42718</v>
          </cell>
          <cell r="T468">
            <v>34197</v>
          </cell>
          <cell r="U468" t="str">
            <v>ปริญญาตรี</v>
          </cell>
          <cell r="V468" t="str">
            <v>วิทยาศาสตร์บัณฑิต</v>
          </cell>
        </row>
        <row r="469">
          <cell r="A469">
            <v>59245</v>
          </cell>
          <cell r="B469" t="str">
            <v>น.ส.เสาวรักษ์ แจ้งหิรัญ</v>
          </cell>
          <cell r="C469" t="str">
            <v>Ms. Saowarak Chaenghiran</v>
          </cell>
          <cell r="D469" t="str">
            <v>อินเทอร์เน็ตประเทศไทย จำกัด(มหาชน)</v>
          </cell>
          <cell r="E469" t="str">
            <v>7.4.SL001-0052</v>
          </cell>
          <cell r="F469" t="str">
            <v>ฝ่าย Business Trainee</v>
          </cell>
          <cell r="G469" t="str">
            <v>Business Trainee</v>
          </cell>
          <cell r="H469" t="str">
            <v>ธุรกิจ 1</v>
          </cell>
          <cell r="I469" t="str">
            <v>พนักงานฝึกหัด</v>
          </cell>
          <cell r="K469" t="str">
            <v>รายเดือน</v>
          </cell>
          <cell r="L469" t="str">
            <v>B-09002</v>
          </cell>
          <cell r="M469" t="str">
            <v>Business Trainee</v>
          </cell>
          <cell r="N469" t="str">
            <v>006-ธนาคารกรุงไทย</v>
          </cell>
          <cell r="O469" t="str">
            <v>ธนาคารกรุงไทย(INET)</v>
          </cell>
          <cell r="P469">
            <v>280580851</v>
          </cell>
          <cell r="Q469">
            <v>0</v>
          </cell>
          <cell r="R469">
            <v>42629</v>
          </cell>
          <cell r="S469">
            <v>42718</v>
          </cell>
          <cell r="T469">
            <v>34435</v>
          </cell>
          <cell r="U469" t="str">
            <v>ปริญญาตรี</v>
          </cell>
          <cell r="V469" t="str">
            <v>วิทยาศาสตร์บัณฑิต</v>
          </cell>
        </row>
        <row r="470">
          <cell r="A470">
            <v>59252</v>
          </cell>
          <cell r="B470" t="str">
            <v>น.ส.อรทัย แพพระยอม</v>
          </cell>
          <cell r="C470" t="str">
            <v>Ms. Orathai Peaprayom</v>
          </cell>
          <cell r="D470" t="str">
            <v>อินเทอร์เน็ตประเทศไทย จำกัด(มหาชน)</v>
          </cell>
          <cell r="E470" t="str">
            <v>7.4.SL001-0052</v>
          </cell>
          <cell r="F470" t="str">
            <v>ฝ่าย Business Trainee</v>
          </cell>
          <cell r="G470" t="str">
            <v>Business Trainee</v>
          </cell>
          <cell r="H470" t="str">
            <v>ธุรกิจ 1</v>
          </cell>
          <cell r="I470" t="str">
            <v>พนักงานฝึกหัด</v>
          </cell>
          <cell r="K470" t="str">
            <v>รายเดือน</v>
          </cell>
          <cell r="L470" t="str">
            <v>B-09002</v>
          </cell>
          <cell r="M470" t="str">
            <v>Business Trainee</v>
          </cell>
          <cell r="N470" t="str">
            <v>006-ธนาคารกรุงไทย</v>
          </cell>
          <cell r="O470" t="str">
            <v>ธนาคารกรุงไทย(INET)</v>
          </cell>
          <cell r="P470">
            <v>310646804</v>
          </cell>
          <cell r="Q470">
            <v>0</v>
          </cell>
          <cell r="R470">
            <v>42646</v>
          </cell>
          <cell r="S470">
            <v>42735</v>
          </cell>
          <cell r="T470">
            <v>34457</v>
          </cell>
          <cell r="U470" t="str">
            <v>ปริญญาตรี</v>
          </cell>
          <cell r="V470" t="str">
            <v>ศิลปศาสคร์บัณฑิต</v>
          </cell>
        </row>
        <row r="471">
          <cell r="A471">
            <v>59254</v>
          </cell>
          <cell r="B471" t="str">
            <v>น.ส.ณัฐนรี ดำรงอารีกุล</v>
          </cell>
          <cell r="C471" t="str">
            <v>Ms. Nutnaree Damrongareekul</v>
          </cell>
          <cell r="D471" t="str">
            <v>อินเทอร์เน็ตประเทศไทย จำกัด(มหาชน)</v>
          </cell>
          <cell r="E471" t="str">
            <v>7.4.SL001-0052</v>
          </cell>
          <cell r="F471" t="str">
            <v>ฝ่าย Business Trainee</v>
          </cell>
          <cell r="G471" t="str">
            <v>Business Trainee</v>
          </cell>
          <cell r="H471" t="str">
            <v>ธุรกิจ 1</v>
          </cell>
          <cell r="I471" t="str">
            <v>พนักงานฝึกหัด</v>
          </cell>
          <cell r="K471" t="str">
            <v>รายเดือน</v>
          </cell>
          <cell r="L471" t="str">
            <v>B-09002</v>
          </cell>
          <cell r="M471" t="str">
            <v>Business Trainee</v>
          </cell>
          <cell r="N471" t="str">
            <v>006-ธนาคารกรุงไทย</v>
          </cell>
          <cell r="O471" t="str">
            <v>ธนาคารกรุงไทย(INET)</v>
          </cell>
          <cell r="P471">
            <v>4650301890</v>
          </cell>
          <cell r="Q471">
            <v>0</v>
          </cell>
          <cell r="R471">
            <v>42646</v>
          </cell>
          <cell r="S471">
            <v>42735</v>
          </cell>
          <cell r="T471">
            <v>34467</v>
          </cell>
          <cell r="U471" t="str">
            <v>ปริญญาตรี</v>
          </cell>
          <cell r="V471" t="str">
            <v>วิศวกรรมศาสตร์บัณฑิต</v>
          </cell>
        </row>
        <row r="472">
          <cell r="A472">
            <v>59262</v>
          </cell>
          <cell r="B472" t="str">
            <v>น.ส.กมลพรรณ เพิ่มทอง</v>
          </cell>
          <cell r="C472" t="str">
            <v>Ms. Kamonpan Poemthong</v>
          </cell>
          <cell r="D472" t="str">
            <v>อินเทอร์เน็ตประเทศไทย จำกัด(มหาชน)</v>
          </cell>
          <cell r="E472" t="str">
            <v>7.4.SL001-0052</v>
          </cell>
          <cell r="F472" t="str">
            <v>ฝ่าย Business Trainee</v>
          </cell>
          <cell r="G472" t="str">
            <v>Business Trainee</v>
          </cell>
          <cell r="H472" t="str">
            <v>ธุรกิจ 1</v>
          </cell>
          <cell r="I472" t="str">
            <v>พนักงานฝึกหัด</v>
          </cell>
          <cell r="J472" t="str">
            <v>ไม่กำหนด</v>
          </cell>
          <cell r="K472" t="str">
            <v>รายเดือน</v>
          </cell>
          <cell r="L472" t="str">
            <v>B-09002</v>
          </cell>
          <cell r="M472" t="str">
            <v>Business Trainee</v>
          </cell>
          <cell r="N472" t="str">
            <v>006-ธนาคารกรุงไทย</v>
          </cell>
          <cell r="O472" t="str">
            <v>ธนาคารกรุงไทย(INET)</v>
          </cell>
          <cell r="P472">
            <v>4650290449</v>
          </cell>
          <cell r="Q472">
            <v>0</v>
          </cell>
          <cell r="R472">
            <v>42675</v>
          </cell>
          <cell r="S472">
            <v>42764</v>
          </cell>
          <cell r="T472">
            <v>34386</v>
          </cell>
          <cell r="U472" t="str">
            <v>ปริญญาตรี</v>
          </cell>
          <cell r="V472" t="str">
            <v>วิศวกรรมศาสตร์บัณฑิต</v>
          </cell>
        </row>
        <row r="473">
          <cell r="A473">
            <v>59272</v>
          </cell>
          <cell r="B473" t="str">
            <v>น.ส.อัญชัญ ฉันทวรลักษณ์</v>
          </cell>
          <cell r="C473" t="str">
            <v>Ms. Anchan Chantaworralak</v>
          </cell>
          <cell r="D473" t="str">
            <v>อินเทอร์เน็ตประเทศไทย จำกัด(มหาชน)</v>
          </cell>
          <cell r="E473" t="str">
            <v>7.4.SL001-0052</v>
          </cell>
          <cell r="F473" t="str">
            <v>ฝ่าย Business Trainee</v>
          </cell>
          <cell r="G473" t="str">
            <v>Business Trainee</v>
          </cell>
          <cell r="H473" t="str">
            <v>ธุรกิจ 1</v>
          </cell>
          <cell r="I473" t="str">
            <v>พนักงานฝึกหัด</v>
          </cell>
          <cell r="K473" t="str">
            <v>รายเดือน</v>
          </cell>
          <cell r="L473" t="str">
            <v>B-09002</v>
          </cell>
          <cell r="M473" t="str">
            <v>Business Trainee</v>
          </cell>
          <cell r="N473" t="str">
            <v>006-ธนาคารกรุงไทย</v>
          </cell>
          <cell r="O473" t="str">
            <v>ธนาคารกรุงไทย(INET)</v>
          </cell>
          <cell r="P473">
            <v>6930114170</v>
          </cell>
          <cell r="Q473">
            <v>0</v>
          </cell>
          <cell r="R473">
            <v>42705</v>
          </cell>
          <cell r="S473">
            <v>42794</v>
          </cell>
          <cell r="T473">
            <v>34655</v>
          </cell>
          <cell r="U473" t="str">
            <v>ปริญญาตรี</v>
          </cell>
          <cell r="V473" t="str">
            <v>Unofficial Transcript</v>
          </cell>
        </row>
        <row r="474">
          <cell r="A474">
            <v>59280</v>
          </cell>
          <cell r="B474" t="str">
            <v>นายเอกชาติ นันตสุวรรณ</v>
          </cell>
          <cell r="C474" t="str">
            <v>Mr. Aekachat Nantasuwan</v>
          </cell>
          <cell r="D474" t="str">
            <v>อินเทอร์เน็ตประเทศไทย จำกัด(มหาชน)</v>
          </cell>
          <cell r="E474" t="str">
            <v>7.4.SL001-0052</v>
          </cell>
          <cell r="F474" t="str">
            <v>ฝ่าย Business Trainee</v>
          </cell>
          <cell r="G474" t="str">
            <v>Business Trainee</v>
          </cell>
          <cell r="H474" t="str">
            <v>ธุรกิจ 1</v>
          </cell>
          <cell r="I474" t="str">
            <v>พนักงานฝึกหัด</v>
          </cell>
          <cell r="K474" t="str">
            <v>รายเดือน</v>
          </cell>
          <cell r="L474" t="str">
            <v>B-09002</v>
          </cell>
          <cell r="M474" t="str">
            <v>Business Trainee</v>
          </cell>
          <cell r="N474" t="str">
            <v>006-ธนาคารกรุงไทย</v>
          </cell>
          <cell r="O474" t="str">
            <v>ธนาคารกรุงไทย(INET)</v>
          </cell>
          <cell r="P474">
            <v>4810054764</v>
          </cell>
          <cell r="Q474">
            <v>0</v>
          </cell>
          <cell r="R474">
            <v>42705</v>
          </cell>
          <cell r="S474">
            <v>42794</v>
          </cell>
          <cell r="T474">
            <v>33318</v>
          </cell>
          <cell r="U474" t="str">
            <v>ปริญญาตรี</v>
          </cell>
          <cell r="V474" t="str">
            <v>วิศวกรรมศาสตร์บัณฑิต</v>
          </cell>
        </row>
        <row r="475">
          <cell r="A475">
            <v>60027</v>
          </cell>
          <cell r="B475" t="str">
            <v>น.ส.จินตนา ธารสว่างดำรงค์</v>
          </cell>
          <cell r="C475" t="str">
            <v>Ms. Jintana Thanasawangdamrong</v>
          </cell>
          <cell r="D475" t="str">
            <v>อินเทอร์เน็ตประเทศไทย จำกัด(มหาชน)</v>
          </cell>
          <cell r="E475" t="str">
            <v>7.4.SL001-0052</v>
          </cell>
          <cell r="F475" t="str">
            <v>ฝ่าย Business Trainee</v>
          </cell>
          <cell r="G475" t="str">
            <v>Business Trainee</v>
          </cell>
          <cell r="H475" t="str">
            <v>ธุรกิจ 1</v>
          </cell>
          <cell r="I475" t="str">
            <v>พนักงานฝึกหัด</v>
          </cell>
          <cell r="K475" t="str">
            <v>รายเดือน</v>
          </cell>
          <cell r="L475" t="str">
            <v>B-09002</v>
          </cell>
          <cell r="M475" t="str">
            <v>Business Trainee</v>
          </cell>
          <cell r="N475" t="str">
            <v>006-ธนาคารกรุงไทย</v>
          </cell>
          <cell r="O475" t="str">
            <v>ธนาคารกรุงไทย(INET)</v>
          </cell>
          <cell r="P475">
            <v>9837639938</v>
          </cell>
          <cell r="Q475">
            <v>0</v>
          </cell>
          <cell r="R475">
            <v>42751</v>
          </cell>
          <cell r="S475">
            <v>42840</v>
          </cell>
          <cell r="T475">
            <v>34292</v>
          </cell>
          <cell r="U475" t="str">
            <v>ปริญญาตรี</v>
          </cell>
          <cell r="V475" t="str">
            <v>วิทยาศาสตร์บัณฑิต</v>
          </cell>
        </row>
        <row r="476">
          <cell r="A476">
            <v>60028</v>
          </cell>
          <cell r="B476" t="str">
            <v>นายชนินทร์ รัตนกาญจน์</v>
          </cell>
          <cell r="C476" t="str">
            <v>Mr. Chanin Rattanakan</v>
          </cell>
          <cell r="D476" t="str">
            <v>อินเทอร์เน็ตประเทศไทย จำกัด(มหาชน)</v>
          </cell>
          <cell r="E476" t="str">
            <v>7.4.SL001-0052</v>
          </cell>
          <cell r="F476" t="str">
            <v>ฝ่าย Business Trainee</v>
          </cell>
          <cell r="G476" t="str">
            <v>Business Trainee</v>
          </cell>
          <cell r="H476" t="str">
            <v>ธุรกิจ 1</v>
          </cell>
          <cell r="I476" t="str">
            <v>พนักงานฝึกหัด</v>
          </cell>
          <cell r="K476" t="str">
            <v>รายเดือน</v>
          </cell>
          <cell r="L476" t="str">
            <v>B-09002</v>
          </cell>
          <cell r="M476" t="str">
            <v>Business Trainee</v>
          </cell>
          <cell r="N476" t="str">
            <v>006-ธนาคารกรุงไทย</v>
          </cell>
          <cell r="O476" t="str">
            <v>ธนาคารกรุงไทย(INET)</v>
          </cell>
          <cell r="P476">
            <v>9855034147</v>
          </cell>
          <cell r="Q476">
            <v>0</v>
          </cell>
          <cell r="R476">
            <v>42751</v>
          </cell>
          <cell r="S476">
            <v>42840</v>
          </cell>
          <cell r="T476">
            <v>33244</v>
          </cell>
          <cell r="U476" t="str">
            <v>ปริญญาตรี</v>
          </cell>
          <cell r="V476" t="str">
            <v>Unofficial Transcript</v>
          </cell>
        </row>
        <row r="477">
          <cell r="A477">
            <v>41001</v>
          </cell>
          <cell r="B477" t="str">
            <v>นางมรกต กุลธรรมโยธิน</v>
          </cell>
          <cell r="C477" t="str">
            <v>Mrs. Morragot Kulatumyotin</v>
          </cell>
          <cell r="D477" t="str">
            <v>อินเทอร์เน็ตประเทศไทย จำกัด(มหาชน)</v>
          </cell>
          <cell r="E477" t="str">
            <v>8.0.MA-001</v>
          </cell>
          <cell r="F477" t="str">
            <v>บริหารระดับสูง</v>
          </cell>
          <cell r="G477" t="str">
            <v>กรรมการผู้จัดการ</v>
          </cell>
          <cell r="H477" t="str">
            <v>บริหารระดับสูง</v>
          </cell>
          <cell r="I477" t="str">
            <v>ผู้บริหารระดับสูง</v>
          </cell>
          <cell r="J477" t="str">
            <v>ไม่กำหนด</v>
          </cell>
          <cell r="K477" t="str">
            <v>รายเดือน</v>
          </cell>
          <cell r="L477" t="str">
            <v>M-01001</v>
          </cell>
          <cell r="M477" t="str">
            <v>บริหารระดับสูง</v>
          </cell>
          <cell r="N477" t="str">
            <v>006-ธนาคารกรุงไทย</v>
          </cell>
          <cell r="O477" t="str">
            <v>ธนาคารกรุงไทย(INET)</v>
          </cell>
          <cell r="P477">
            <v>151527709</v>
          </cell>
          <cell r="Q477">
            <v>0</v>
          </cell>
          <cell r="R477">
            <v>35563</v>
          </cell>
          <cell r="S477">
            <v>35653</v>
          </cell>
          <cell r="T477">
            <v>24439</v>
          </cell>
          <cell r="U477" t="str">
            <v>ปริญญาโท</v>
          </cell>
          <cell r="V477" t="str">
            <v>วิทยาศาสตร์มหาบัณฑิต</v>
          </cell>
        </row>
        <row r="478">
          <cell r="A478">
            <v>54035</v>
          </cell>
          <cell r="B478" t="str">
            <v>นายวัลล์ชัย เวชชีวะดำรงค์</v>
          </cell>
          <cell r="C478" t="str">
            <v>Mr. Wanchai Vach-shewadumrong</v>
          </cell>
          <cell r="D478" t="str">
            <v>อินเทอร์เน็ตประเทศไทย จำกัด(มหาชน)</v>
          </cell>
          <cell r="E478" t="str">
            <v>8.0.MA-001</v>
          </cell>
          <cell r="F478" t="str">
            <v>บริหารระดับสูง</v>
          </cell>
          <cell r="G478" t="str">
            <v>รองกรรมการผู้จัดการ</v>
          </cell>
          <cell r="H478" t="str">
            <v>บริหาร 6</v>
          </cell>
          <cell r="I478" t="str">
            <v>ผู้บริหารระดับสูง</v>
          </cell>
          <cell r="J478" t="str">
            <v>ไม่กำหนด</v>
          </cell>
          <cell r="K478" t="str">
            <v>รายเดือน</v>
          </cell>
          <cell r="L478" t="str">
            <v>M-01001</v>
          </cell>
          <cell r="M478" t="str">
            <v>บริหารระดับสูง</v>
          </cell>
          <cell r="N478" t="str">
            <v>006-ธนาคารกรุงไทย</v>
          </cell>
          <cell r="O478" t="str">
            <v>ธนาคารกรุงไทย(INET)</v>
          </cell>
          <cell r="P478">
            <v>7680095485</v>
          </cell>
          <cell r="Q478">
            <v>0</v>
          </cell>
          <cell r="R478">
            <v>40787</v>
          </cell>
          <cell r="S478">
            <v>40876</v>
          </cell>
          <cell r="T478">
            <v>27392</v>
          </cell>
          <cell r="U478" t="str">
            <v>ปริญญาโท</v>
          </cell>
          <cell r="V478" t="str">
            <v>บริหารธุรกิจมหาบัณฑิต</v>
          </cell>
        </row>
        <row r="479">
          <cell r="A479">
            <v>57071</v>
          </cell>
          <cell r="B479" t="str">
            <v>น.ส.พรวิสาข์ มังกิจ</v>
          </cell>
          <cell r="C479" t="str">
            <v>Ms. Pornwisa Mangkit</v>
          </cell>
          <cell r="D479" t="str">
            <v>อินเทอร์เน็ตประเทศไทย จำกัด(มหาชน)</v>
          </cell>
          <cell r="E479" t="str">
            <v>8.2.OM001-001</v>
          </cell>
          <cell r="F479" t="str">
            <v>ส่วนงานสำนักงานเลขานุการ</v>
          </cell>
          <cell r="G479" t="str">
            <v>รักษาการผู้จัดการ</v>
          </cell>
          <cell r="H479" t="str">
            <v>บริหาร 2</v>
          </cell>
          <cell r="I479" t="str">
            <v>ผู้จัดการ</v>
          </cell>
          <cell r="J479" t="str">
            <v>ไม่กำหนด</v>
          </cell>
          <cell r="K479" t="str">
            <v>รายเดือน</v>
          </cell>
          <cell r="L479" t="str">
            <v>S-03002</v>
          </cell>
          <cell r="M479" t="str">
            <v>ส่วนงานสำนักงานเลขานุการ</v>
          </cell>
          <cell r="N479" t="str">
            <v>006-ธนาคารกรุงไทย</v>
          </cell>
          <cell r="O479" t="str">
            <v>ธนาคารกรุงไทย(INET)</v>
          </cell>
          <cell r="P479">
            <v>9825020350</v>
          </cell>
          <cell r="Q479">
            <v>0</v>
          </cell>
          <cell r="R479">
            <v>41834</v>
          </cell>
          <cell r="S479">
            <v>41924</v>
          </cell>
          <cell r="T479">
            <v>31466</v>
          </cell>
          <cell r="U479" t="str">
            <v>ปริญญาตรี</v>
          </cell>
          <cell r="V479" t="str">
            <v>บริหารธุรกิจบัณฑิต</v>
          </cell>
        </row>
        <row r="480">
          <cell r="A480">
            <v>60005</v>
          </cell>
          <cell r="B480" t="str">
            <v>น.ส.พลอยไพลิน โยธา</v>
          </cell>
          <cell r="C480" t="str">
            <v>Ms. Ploypailin Yota</v>
          </cell>
          <cell r="D480" t="str">
            <v>อินเทอร์เน็ตประเทศไทย จำกัด(มหาชน)</v>
          </cell>
          <cell r="E480" t="str">
            <v>8.2.OM001-001</v>
          </cell>
          <cell r="F480" t="str">
            <v>ส่วนงานสำนักงานเลขานุการ</v>
          </cell>
          <cell r="G480" t="str">
            <v>ผู้ช่วยเลขานุการผู้บริหาร</v>
          </cell>
          <cell r="H480" t="str">
            <v>เจ้าหน้าที่ 1</v>
          </cell>
          <cell r="I480" t="str">
            <v>พนักงาน</v>
          </cell>
          <cell r="K480" t="str">
            <v>รายเดือน</v>
          </cell>
          <cell r="L480" t="str">
            <v>S-03002</v>
          </cell>
          <cell r="M480" t="str">
            <v>ส่วนงานสำนักงานเลขานุการ</v>
          </cell>
          <cell r="N480" t="str">
            <v>006-ธนาคารกรุงไทย</v>
          </cell>
          <cell r="O480" t="str">
            <v>ธนาคารกรุงไทย(INET)</v>
          </cell>
          <cell r="P480">
            <v>7620485279</v>
          </cell>
          <cell r="Q480">
            <v>0</v>
          </cell>
          <cell r="R480">
            <v>42739</v>
          </cell>
          <cell r="S480">
            <v>42828</v>
          </cell>
          <cell r="T480">
            <v>33202</v>
          </cell>
          <cell r="U480" t="str">
            <v>ปริญญาตรี</v>
          </cell>
          <cell r="V480" t="str">
            <v>รัฐศาสตร์บัณฑิต</v>
          </cell>
        </row>
        <row r="481">
          <cell r="A481">
            <v>59289</v>
          </cell>
          <cell r="B481" t="str">
            <v>น.ส.ชัชรีย์ เฉลิมทรัพย์</v>
          </cell>
          <cell r="C481" t="str">
            <v>Ms. Chatcharee Chaloemsup</v>
          </cell>
          <cell r="D481" t="str">
            <v>อินเทอร์เน็ตประเทศไทย จำกัด(มหาชน)</v>
          </cell>
          <cell r="E481" t="str">
            <v>9.0.OM001</v>
          </cell>
          <cell r="F481" t="str">
            <v>สำนักกรรมการผู้จัดการ</v>
          </cell>
          <cell r="G481" t="str">
            <v>ผู้ช่วยเลขานุการบริษัท</v>
          </cell>
          <cell r="H481" t="str">
            <v>เจ้าหน้าที่ 2</v>
          </cell>
          <cell r="I481" t="str">
            <v>อาวุโส</v>
          </cell>
          <cell r="K481" t="str">
            <v>รายเดือน</v>
          </cell>
          <cell r="L481" t="str">
            <v>S-03002</v>
          </cell>
          <cell r="M481" t="str">
            <v>ส่วนงานสำนักงานเลขานุการ</v>
          </cell>
          <cell r="N481" t="str">
            <v>006-ธนาคารกรุงไทย</v>
          </cell>
          <cell r="O481" t="str">
            <v>ธนาคารกรุงไทย(INET)</v>
          </cell>
          <cell r="P481">
            <v>9853288354</v>
          </cell>
          <cell r="Q481">
            <v>0</v>
          </cell>
          <cell r="R481">
            <v>42720</v>
          </cell>
          <cell r="S481">
            <v>42809</v>
          </cell>
          <cell r="T481">
            <v>28435</v>
          </cell>
          <cell r="U481" t="str">
            <v>ปริญญาโท</v>
          </cell>
          <cell r="V481" t="str">
            <v>บริหารธุรกิจบัณฑิต</v>
          </cell>
        </row>
        <row r="482">
          <cell r="A482">
            <v>46059</v>
          </cell>
          <cell r="B482" t="str">
            <v>น.ส.ศราพร วาทะสัตย์</v>
          </cell>
          <cell r="C482" t="str">
            <v>Ms. Saraporn Watasat</v>
          </cell>
          <cell r="D482" t="str">
            <v>อินเทอร์เน็ตประเทศไทย จำกัด(มหาชน)</v>
          </cell>
          <cell r="E482" t="str">
            <v>9.1.OM001-003</v>
          </cell>
          <cell r="F482" t="str">
            <v>ส่วนงานตรวจสอบภายใน</v>
          </cell>
          <cell r="G482" t="str">
            <v>ผู้ช่วยผู้อำนวยการ</v>
          </cell>
          <cell r="H482" t="str">
            <v>บริหาร 3</v>
          </cell>
          <cell r="I482" t="str">
            <v>ผู้ช่วยผู้อำนวยการ</v>
          </cell>
          <cell r="J482" t="str">
            <v>ไม่กำหนด</v>
          </cell>
          <cell r="K482" t="str">
            <v>รายเดือน</v>
          </cell>
          <cell r="L482" t="str">
            <v>S-04000</v>
          </cell>
          <cell r="M482" t="str">
            <v>ตรวจสอบภายใน</v>
          </cell>
          <cell r="N482" t="str">
            <v>006-ธนาคารกรุงไทย</v>
          </cell>
          <cell r="O482" t="str">
            <v>ธนาคารกรุงไทย(INET)</v>
          </cell>
          <cell r="P482">
            <v>151567182</v>
          </cell>
          <cell r="Q482">
            <v>0</v>
          </cell>
          <cell r="R482">
            <v>38033</v>
          </cell>
          <cell r="S482">
            <v>38123</v>
          </cell>
          <cell r="T482">
            <v>25915</v>
          </cell>
          <cell r="U482" t="str">
            <v>ปริญญาโท</v>
          </cell>
          <cell r="V482" t="str">
            <v>ครุศาสตรมหาบัณฑิต</v>
          </cell>
        </row>
        <row r="483">
          <cell r="A483">
            <v>58152</v>
          </cell>
          <cell r="B483" t="str">
            <v>น.ส.อัญชลี สิงห์สิริวณิชกุล</v>
          </cell>
          <cell r="C483" t="str">
            <v>Ms. Anchalee Singhsiriwanichkul</v>
          </cell>
          <cell r="D483" t="str">
            <v>อินเทอร์เน็ตประเทศไทย จำกัด(มหาชน)</v>
          </cell>
          <cell r="E483" t="str">
            <v>9.1.OM001-003</v>
          </cell>
          <cell r="F483" t="str">
            <v>ส่วนงานตรวจสอบภายใน</v>
          </cell>
          <cell r="G483" t="str">
            <v>เจ้าหน้าที่ตรวจสอบภายในอาวุโส</v>
          </cell>
          <cell r="H483" t="str">
            <v>เจ้าหน้าที่ 2</v>
          </cell>
          <cell r="I483" t="str">
            <v>อาวุโส</v>
          </cell>
          <cell r="J483" t="str">
            <v>ไม่กำหนด</v>
          </cell>
          <cell r="K483" t="str">
            <v>รายเดือน</v>
          </cell>
          <cell r="L483" t="str">
            <v>S-04000</v>
          </cell>
          <cell r="M483" t="str">
            <v>ตรวจสอบภายใน</v>
          </cell>
          <cell r="N483" t="str">
            <v>006-ธนาคารกรุงไทย</v>
          </cell>
          <cell r="O483" t="str">
            <v>ธนาคารกรุงไทย(INET)</v>
          </cell>
          <cell r="P483">
            <v>9839716794</v>
          </cell>
          <cell r="Q483">
            <v>0</v>
          </cell>
          <cell r="R483">
            <v>42324</v>
          </cell>
          <cell r="S483">
            <v>42413</v>
          </cell>
          <cell r="T483">
            <v>30890</v>
          </cell>
          <cell r="U483" t="str">
            <v>ปริญญาตรี</v>
          </cell>
          <cell r="V483" t="str">
            <v>บัญชีบัณฑิต</v>
          </cell>
        </row>
        <row r="484">
          <cell r="A484">
            <v>59086</v>
          </cell>
          <cell r="B484" t="str">
            <v>นายพิภัช กุลวรหทัย</v>
          </cell>
          <cell r="C484" t="str">
            <v>Mr. Pibhach Kulworahathai</v>
          </cell>
          <cell r="D484" t="str">
            <v>อินเทอร์เน็ตประเทศไทย จำกัด(มหาชน)</v>
          </cell>
          <cell r="E484" t="str">
            <v>9.2.OM001-004</v>
          </cell>
          <cell r="F484" t="str">
            <v>ส่วนงานบริหารความเสี่ยง</v>
          </cell>
          <cell r="G484" t="str">
            <v>เจ้าหน้าที่บริหารความเสี่ยง</v>
          </cell>
          <cell r="H484" t="str">
            <v>เจ้าหน้าที่ 1</v>
          </cell>
          <cell r="I484" t="str">
            <v>พนักงาน</v>
          </cell>
          <cell r="K484" t="str">
            <v>รายเดือน</v>
          </cell>
          <cell r="L484" t="str">
            <v>S-03004</v>
          </cell>
          <cell r="M484" t="str">
            <v>ส่วนงานบริหารความเสี่ยง</v>
          </cell>
          <cell r="N484" t="str">
            <v>006-ธนาคารกรุงไทย</v>
          </cell>
          <cell r="O484" t="str">
            <v>ธนาคารกรุงไทย(INET)</v>
          </cell>
          <cell r="P484">
            <v>9802512907</v>
          </cell>
          <cell r="Q484">
            <v>0</v>
          </cell>
          <cell r="R484">
            <v>42522</v>
          </cell>
          <cell r="S484">
            <v>42611</v>
          </cell>
          <cell r="T484">
            <v>33276</v>
          </cell>
          <cell r="U484" t="str">
            <v>ปริญญาตรี</v>
          </cell>
          <cell r="V484" t="str">
            <v>เศรษฐศาสตร์บัณฑิต</v>
          </cell>
        </row>
        <row r="485">
          <cell r="A485">
            <v>55031</v>
          </cell>
          <cell r="B485" t="str">
            <v>น.ส.ศรัณย์ภา มิ่งขวัญ</v>
          </cell>
          <cell r="C485" t="str">
            <v>Ms. Saranpa Mingkwan</v>
          </cell>
          <cell r="D485" t="str">
            <v>อินเทอร์เน็ตประเทศไทย จำกัด(มหาชน)</v>
          </cell>
          <cell r="E485" t="str">
            <v>A.1.SA001-001</v>
          </cell>
          <cell r="F485" t="str">
            <v>ฝ่ายวิเคราะห์การลงทุน</v>
          </cell>
          <cell r="G485" t="str">
            <v>ผู้จัดการ</v>
          </cell>
          <cell r="H485" t="str">
            <v>บริหาร 2</v>
          </cell>
          <cell r="I485" t="str">
            <v>ผู้จัดการ</v>
          </cell>
          <cell r="J485" t="str">
            <v>ไม่กำหนด</v>
          </cell>
          <cell r="K485" t="str">
            <v>รายเดือน</v>
          </cell>
          <cell r="L485" t="str">
            <v>S-01004</v>
          </cell>
          <cell r="M485" t="str">
            <v>ฝ่ายวิเคราะห์การลงทุน</v>
          </cell>
          <cell r="N485" t="str">
            <v>006-ธนาคารกรุงไทย</v>
          </cell>
          <cell r="O485" t="str">
            <v>ธนาคารกรุงไทย(INET)</v>
          </cell>
          <cell r="P485">
            <v>5970142743</v>
          </cell>
          <cell r="Q485">
            <v>0</v>
          </cell>
          <cell r="R485">
            <v>41050</v>
          </cell>
          <cell r="S485">
            <v>41140</v>
          </cell>
          <cell r="T485">
            <v>32737</v>
          </cell>
          <cell r="U485" t="str">
            <v>ปริญญาตรี</v>
          </cell>
          <cell r="V485" t="str">
            <v>Unofficial Transcript</v>
          </cell>
        </row>
        <row r="486">
          <cell r="A486">
            <v>57072</v>
          </cell>
          <cell r="B486" t="str">
            <v>นายศรัณย์ เลิศรัตน์</v>
          </cell>
          <cell r="C486" t="str">
            <v>Mr. Saran Lertrat</v>
          </cell>
          <cell r="D486" t="str">
            <v>อินเทอร์เน็ตประเทศไทย จำกัด(มหาชน)</v>
          </cell>
          <cell r="E486" t="str">
            <v>A.1.SA001-001</v>
          </cell>
          <cell r="F486" t="str">
            <v>ฝ่ายวิเคราะห์การลงทุน</v>
          </cell>
          <cell r="G486" t="str">
            <v>ผู้จัดการ</v>
          </cell>
          <cell r="H486" t="str">
            <v>บริหาร 2</v>
          </cell>
          <cell r="I486" t="str">
            <v>ผู้จัดการ</v>
          </cell>
          <cell r="J486" t="str">
            <v>ไม่กำหนด</v>
          </cell>
          <cell r="K486" t="str">
            <v>รายเดือน</v>
          </cell>
          <cell r="L486" t="str">
            <v>S-01004</v>
          </cell>
          <cell r="M486" t="str">
            <v>ฝ่ายวิเคราะห์การลงทุน</v>
          </cell>
          <cell r="N486" t="str">
            <v>006-ธนาคารกรุงไทย</v>
          </cell>
          <cell r="O486" t="str">
            <v>ธนาคารกรุงไทย(INET)</v>
          </cell>
          <cell r="P486">
            <v>6900289614</v>
          </cell>
          <cell r="Q486">
            <v>0</v>
          </cell>
          <cell r="R486">
            <v>41834</v>
          </cell>
          <cell r="S486">
            <v>41924</v>
          </cell>
          <cell r="T486">
            <v>32352</v>
          </cell>
          <cell r="U486" t="str">
            <v>ปริญญาโท</v>
          </cell>
          <cell r="V486" t="str">
            <v>วิศวกรรมศาสตร์มหาบัณฑิต</v>
          </cell>
        </row>
        <row r="487">
          <cell r="A487">
            <v>59077</v>
          </cell>
          <cell r="B487" t="str">
            <v>น.ส.วิภาพร วงศ์กำภู</v>
          </cell>
          <cell r="C487" t="str">
            <v>Ms. Wipaporn Wongkumpoo</v>
          </cell>
          <cell r="D487" t="str">
            <v>อินเทอร์เน็ตประเทศไทย จำกัด(มหาชน)</v>
          </cell>
          <cell r="E487" t="str">
            <v>A.1.SA001-001</v>
          </cell>
          <cell r="F487" t="str">
            <v>ฝ่ายวิเคราะห์การลงทุน</v>
          </cell>
          <cell r="G487" t="str">
            <v>ผู้จัดการ</v>
          </cell>
          <cell r="H487" t="str">
            <v>บริหาร 2</v>
          </cell>
          <cell r="I487" t="str">
            <v>ผู้จัดการ</v>
          </cell>
          <cell r="K487" t="str">
            <v>รายเดือน</v>
          </cell>
          <cell r="L487" t="str">
            <v>S-01004</v>
          </cell>
          <cell r="M487" t="str">
            <v>ฝ่ายวิเคราะห์การลงทุน</v>
          </cell>
          <cell r="N487" t="str">
            <v>006-ธนาคารกรุงไทย</v>
          </cell>
          <cell r="O487" t="str">
            <v>ธนาคารกรุงไทย(INET)</v>
          </cell>
          <cell r="P487">
            <v>1720222878</v>
          </cell>
          <cell r="Q487">
            <v>0</v>
          </cell>
          <cell r="R487">
            <v>42493</v>
          </cell>
          <cell r="S487">
            <v>42582</v>
          </cell>
          <cell r="T487">
            <v>32303</v>
          </cell>
          <cell r="U487" t="str">
            <v>ปริญญาตรี</v>
          </cell>
          <cell r="V487" t="str">
            <v>บริหารธุรกิจบัณฑิต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B2:CW79"/>
  <sheetViews>
    <sheetView tabSelected="1" topLeftCell="A5" zoomScaleNormal="100" workbookViewId="0">
      <selection activeCell="AD35" sqref="AD35"/>
    </sheetView>
  </sheetViews>
  <sheetFormatPr defaultColWidth="9" defaultRowHeight="21"/>
  <cols>
    <col min="1" max="1" width="9" style="2"/>
    <col min="2" max="2" width="6.109375" style="2" customWidth="1"/>
    <col min="3" max="3" width="4.77734375" style="2" customWidth="1"/>
    <col min="4" max="4" width="5.88671875" style="2" customWidth="1"/>
    <col min="5" max="5" width="3.109375" style="2" customWidth="1"/>
    <col min="6" max="6" width="2.21875" style="2" customWidth="1"/>
    <col min="7" max="7" width="5.109375" style="2" customWidth="1"/>
    <col min="8" max="9" width="7" style="2" customWidth="1"/>
    <col min="10" max="10" width="7.109375" style="2" customWidth="1"/>
    <col min="11" max="11" width="13.21875" style="2" bestFit="1" customWidth="1"/>
    <col min="12" max="12" width="7.33203125" style="2" customWidth="1"/>
    <col min="13" max="13" width="5.88671875" style="2" customWidth="1"/>
    <col min="14" max="14" width="5.88671875" style="2" hidden="1" customWidth="1"/>
    <col min="15" max="15" width="5.88671875" style="2" customWidth="1"/>
    <col min="16" max="18" width="4.88671875" style="2" customWidth="1"/>
    <col min="19" max="19" width="5.33203125" style="2" hidden="1" customWidth="1"/>
    <col min="20" max="20" width="6.21875" style="2" hidden="1" customWidth="1"/>
    <col min="21" max="23" width="4.88671875" style="2" hidden="1" customWidth="1"/>
    <col min="24" max="25" width="5.6640625" style="2" hidden="1" customWidth="1"/>
    <col min="26" max="28" width="5.77734375" style="2" hidden="1" customWidth="1"/>
    <col min="29" max="29" width="6" style="2" hidden="1" customWidth="1"/>
    <col min="30" max="31" width="6.88671875" style="2" customWidth="1"/>
    <col min="32" max="32" width="5.88671875" style="2" hidden="1" customWidth="1"/>
    <col min="33" max="33" width="8" style="2" hidden="1" customWidth="1"/>
    <col min="34" max="34" width="8.77734375" style="2" hidden="1" customWidth="1"/>
    <col min="35" max="36" width="5.88671875" style="2" hidden="1" customWidth="1"/>
    <col min="37" max="37" width="7.109375" style="2" hidden="1" customWidth="1"/>
    <col min="38" max="39" width="5.88671875" style="2" hidden="1" customWidth="1"/>
    <col min="40" max="40" width="6.21875" style="2" hidden="1" customWidth="1"/>
    <col min="41" max="41" width="10.77734375" style="2" hidden="1" customWidth="1"/>
    <col min="42" max="42" width="5.21875" style="2" hidden="1" customWidth="1"/>
    <col min="43" max="43" width="10.109375" style="2" hidden="1" customWidth="1"/>
    <col min="44" max="44" width="5.77734375" style="96" hidden="1" customWidth="1"/>
    <col min="45" max="45" width="6.33203125" style="2" hidden="1" customWidth="1"/>
    <col min="46" max="46" width="6" style="2" customWidth="1"/>
    <col min="47" max="47" width="5.6640625" style="2" customWidth="1"/>
    <col min="48" max="48" width="6.6640625" style="2" hidden="1" customWidth="1"/>
    <col min="49" max="51" width="8" style="2" hidden="1" customWidth="1"/>
    <col min="52" max="52" width="7.109375" style="2" customWidth="1"/>
    <col min="53" max="53" width="7.109375" style="2" hidden="1" customWidth="1"/>
    <col min="54" max="54" width="7.109375" style="2" customWidth="1"/>
    <col min="55" max="55" width="5.21875" style="2" customWidth="1"/>
    <col min="56" max="56" width="10.33203125" style="2" customWidth="1"/>
    <col min="57" max="57" width="9" style="89"/>
    <col min="58" max="58" width="8.109375" style="89" customWidth="1"/>
    <col min="59" max="59" width="12" style="89" customWidth="1"/>
    <col min="60" max="60" width="8.109375" style="89" customWidth="1"/>
    <col min="61" max="63" width="10" style="89" customWidth="1"/>
    <col min="64" max="64" width="6.77734375" style="89" customWidth="1"/>
    <col min="65" max="65" width="13.109375" style="89" customWidth="1"/>
    <col min="66" max="66" width="7.33203125" style="89" customWidth="1"/>
    <col min="67" max="97" width="4.6640625" style="2" customWidth="1"/>
    <col min="98" max="98" width="9" style="2" customWidth="1"/>
    <col min="99" max="16384" width="9" style="2"/>
  </cols>
  <sheetData>
    <row r="2" spans="2:101">
      <c r="BF2" s="88" t="s">
        <v>110</v>
      </c>
      <c r="BG2" s="145" t="s">
        <v>94</v>
      </c>
      <c r="BH2" s="145" t="s">
        <v>85</v>
      </c>
      <c r="BI2" s="145" t="s">
        <v>86</v>
      </c>
      <c r="BJ2" s="334" t="s">
        <v>91</v>
      </c>
      <c r="BK2" s="334"/>
      <c r="BL2" s="149"/>
      <c r="BM2" s="90"/>
      <c r="BN2" s="90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76"/>
      <c r="CP2" s="76"/>
      <c r="CQ2" s="76"/>
      <c r="CR2" s="76"/>
      <c r="CS2" s="76"/>
      <c r="CT2" s="78" t="s">
        <v>110</v>
      </c>
    </row>
    <row r="3" spans="2:101" s="19" customFormat="1">
      <c r="B3" s="318" t="s">
        <v>61</v>
      </c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  <c r="P3" s="318"/>
      <c r="Q3" s="318"/>
      <c r="R3" s="318"/>
      <c r="S3" s="318"/>
      <c r="T3" s="318"/>
      <c r="U3" s="318"/>
      <c r="V3" s="318"/>
      <c r="W3" s="318"/>
      <c r="X3" s="318"/>
      <c r="Y3" s="318"/>
      <c r="Z3" s="318"/>
      <c r="AA3" s="318"/>
      <c r="AB3" s="318"/>
      <c r="AC3" s="318"/>
      <c r="AD3" s="318"/>
      <c r="AE3" s="318"/>
      <c r="AF3" s="318"/>
      <c r="AG3" s="318"/>
      <c r="AH3" s="318"/>
      <c r="AI3" s="318"/>
      <c r="AJ3" s="318"/>
      <c r="AK3" s="318"/>
      <c r="AL3" s="318"/>
      <c r="AM3" s="318"/>
      <c r="AN3" s="318"/>
      <c r="AO3" s="318"/>
      <c r="AP3" s="318"/>
      <c r="AQ3" s="318"/>
      <c r="AR3" s="318"/>
      <c r="AS3" s="318"/>
      <c r="AT3" s="318"/>
      <c r="AU3" s="318"/>
      <c r="AV3" s="318"/>
      <c r="AW3" s="318"/>
      <c r="AX3" s="318"/>
      <c r="AY3" s="318"/>
      <c r="AZ3" s="318"/>
      <c r="BA3" s="318"/>
      <c r="BB3" s="318"/>
      <c r="BC3" s="318"/>
      <c r="BD3" s="318"/>
      <c r="BE3" s="142"/>
      <c r="BF3" s="88" t="s">
        <v>110</v>
      </c>
      <c r="BG3" s="142" t="s">
        <v>87</v>
      </c>
      <c r="BH3" s="150">
        <v>0.75</v>
      </c>
      <c r="BI3" s="142"/>
      <c r="BJ3" s="150" t="s">
        <v>89</v>
      </c>
      <c r="BK3" s="150">
        <v>0</v>
      </c>
      <c r="BL3" s="151"/>
      <c r="BM3" s="90" t="s">
        <v>69</v>
      </c>
      <c r="BN3" s="159" t="s">
        <v>71</v>
      </c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5"/>
      <c r="CO3" s="75"/>
      <c r="CP3" s="75"/>
      <c r="CQ3" s="75"/>
      <c r="CR3" s="75"/>
      <c r="CS3" s="75"/>
      <c r="CT3" s="78" t="s">
        <v>110</v>
      </c>
    </row>
    <row r="4" spans="2:101" s="19" customFormat="1">
      <c r="B4" s="318" t="s">
        <v>156</v>
      </c>
      <c r="C4" s="318"/>
      <c r="D4" s="318"/>
      <c r="E4" s="318"/>
      <c r="F4" s="318"/>
      <c r="G4" s="318"/>
      <c r="H4" s="318"/>
      <c r="I4" s="318"/>
      <c r="J4" s="318"/>
      <c r="K4" s="318"/>
      <c r="L4" s="318"/>
      <c r="M4" s="318"/>
      <c r="N4" s="318"/>
      <c r="O4" s="318"/>
      <c r="P4" s="318"/>
      <c r="Q4" s="318"/>
      <c r="R4" s="318"/>
      <c r="S4" s="318"/>
      <c r="T4" s="318"/>
      <c r="U4" s="318"/>
      <c r="V4" s="318"/>
      <c r="W4" s="318"/>
      <c r="X4" s="318"/>
      <c r="Y4" s="318"/>
      <c r="Z4" s="318"/>
      <c r="AA4" s="318"/>
      <c r="AB4" s="318"/>
      <c r="AC4" s="318"/>
      <c r="AD4" s="318"/>
      <c r="AE4" s="318"/>
      <c r="AF4" s="318"/>
      <c r="AG4" s="318"/>
      <c r="AH4" s="318"/>
      <c r="AI4" s="318"/>
      <c r="AJ4" s="318"/>
      <c r="AK4" s="318"/>
      <c r="AL4" s="318"/>
      <c r="AM4" s="318"/>
      <c r="AN4" s="318"/>
      <c r="AO4" s="318"/>
      <c r="AP4" s="318"/>
      <c r="AQ4" s="318"/>
      <c r="AR4" s="318"/>
      <c r="AS4" s="318"/>
      <c r="AT4" s="318"/>
      <c r="AU4" s="318"/>
      <c r="AV4" s="318"/>
      <c r="AW4" s="318"/>
      <c r="AX4" s="318"/>
      <c r="AY4" s="318"/>
      <c r="AZ4" s="318"/>
      <c r="BA4" s="318"/>
      <c r="BB4" s="318"/>
      <c r="BC4" s="318"/>
      <c r="BD4" s="318"/>
      <c r="BE4" s="142"/>
      <c r="BF4" s="88"/>
      <c r="BG4" s="146"/>
      <c r="BH4" s="152">
        <v>0.72916666666666663</v>
      </c>
      <c r="BI4" s="142"/>
      <c r="BJ4" s="150"/>
      <c r="BK4" s="150"/>
      <c r="BL4" s="151"/>
      <c r="BM4" s="90"/>
      <c r="BN4" s="159"/>
      <c r="BO4" s="75"/>
      <c r="BP4" s="75"/>
      <c r="BQ4" s="75"/>
      <c r="BR4" s="75"/>
      <c r="BS4" s="75"/>
      <c r="BT4" s="75"/>
      <c r="BU4" s="75"/>
      <c r="BV4" s="75"/>
      <c r="BW4" s="75"/>
      <c r="BX4" s="75"/>
      <c r="BY4" s="75"/>
      <c r="BZ4" s="75"/>
      <c r="CA4" s="75"/>
      <c r="CB4" s="75"/>
      <c r="CC4" s="75"/>
      <c r="CD4" s="75"/>
      <c r="CE4" s="75"/>
      <c r="CF4" s="75"/>
      <c r="CG4" s="75"/>
      <c r="CH4" s="75"/>
      <c r="CI4" s="75"/>
      <c r="CJ4" s="75"/>
      <c r="CK4" s="75"/>
      <c r="CL4" s="75"/>
      <c r="CM4" s="75"/>
      <c r="CN4" s="75"/>
      <c r="CO4" s="75"/>
      <c r="CP4" s="75"/>
      <c r="CQ4" s="75"/>
      <c r="CR4" s="75"/>
      <c r="CS4" s="75"/>
      <c r="CT4" s="78"/>
    </row>
    <row r="5" spans="2:101" ht="25.5" customHeight="1">
      <c r="B5" s="365" t="s">
        <v>157</v>
      </c>
      <c r="C5" s="365"/>
      <c r="D5" s="365"/>
      <c r="E5" s="365"/>
      <c r="F5" s="365"/>
      <c r="G5" s="365"/>
      <c r="H5" s="365"/>
      <c r="I5" s="365"/>
      <c r="J5" s="365"/>
      <c r="K5" s="365"/>
      <c r="L5" s="365"/>
      <c r="M5" s="365"/>
      <c r="N5" s="365"/>
      <c r="O5" s="365"/>
      <c r="P5" s="365"/>
      <c r="Q5" s="365"/>
      <c r="R5" s="365"/>
      <c r="S5" s="365"/>
      <c r="T5" s="365"/>
      <c r="U5" s="365"/>
      <c r="V5" s="365"/>
      <c r="W5" s="365"/>
      <c r="X5" s="365"/>
      <c r="Y5" s="365"/>
      <c r="Z5" s="365"/>
      <c r="AA5" s="365"/>
      <c r="AB5" s="365"/>
      <c r="AC5" s="365"/>
      <c r="AD5" s="365"/>
      <c r="AE5" s="365"/>
      <c r="AF5" s="365"/>
      <c r="AG5" s="365"/>
      <c r="AH5" s="365"/>
      <c r="AI5" s="365"/>
      <c r="AJ5" s="365"/>
      <c r="AK5" s="365"/>
      <c r="AL5" s="365"/>
      <c r="AM5" s="365"/>
      <c r="AN5" s="365"/>
      <c r="AO5" s="365"/>
      <c r="AP5" s="365"/>
      <c r="AQ5" s="365"/>
      <c r="AR5" s="365"/>
      <c r="AS5" s="365"/>
      <c r="AT5" s="365"/>
      <c r="AU5" s="365"/>
      <c r="AV5" s="365"/>
      <c r="AW5" s="365"/>
      <c r="AX5" s="365"/>
      <c r="AY5" s="365"/>
      <c r="AZ5" s="365"/>
      <c r="BA5" s="365"/>
      <c r="BB5" s="365"/>
      <c r="BC5" s="365"/>
      <c r="BD5" s="365"/>
      <c r="BF5" s="88" t="s">
        <v>110</v>
      </c>
      <c r="BG5" s="142" t="s">
        <v>88</v>
      </c>
      <c r="BH5" s="150">
        <v>0.75</v>
      </c>
      <c r="BJ5" s="150" t="s">
        <v>90</v>
      </c>
      <c r="BK5" s="150">
        <v>2.0833333333333332E-2</v>
      </c>
      <c r="BL5" s="90"/>
      <c r="BM5" s="90" t="s">
        <v>70</v>
      </c>
      <c r="BN5" s="159" t="s">
        <v>71</v>
      </c>
      <c r="BO5" s="76">
        <v>2</v>
      </c>
      <c r="BP5" s="76">
        <v>3</v>
      </c>
      <c r="BQ5" s="76">
        <v>4</v>
      </c>
      <c r="BR5" s="76">
        <v>5</v>
      </c>
      <c r="BS5" s="76">
        <v>6</v>
      </c>
      <c r="BT5" s="76">
        <v>7</v>
      </c>
      <c r="BU5" s="76">
        <v>8</v>
      </c>
      <c r="BV5" s="76">
        <v>9</v>
      </c>
      <c r="BW5" s="76">
        <v>10</v>
      </c>
      <c r="BX5" s="76">
        <v>11</v>
      </c>
      <c r="BY5" s="76">
        <v>12</v>
      </c>
      <c r="BZ5" s="76">
        <v>13</v>
      </c>
      <c r="CA5" s="76">
        <v>14</v>
      </c>
      <c r="CB5" s="76">
        <v>15</v>
      </c>
      <c r="CC5" s="76">
        <v>16</v>
      </c>
      <c r="CD5" s="76">
        <v>17</v>
      </c>
      <c r="CE5" s="76">
        <v>18</v>
      </c>
      <c r="CF5" s="76">
        <v>19</v>
      </c>
      <c r="CG5" s="76">
        <v>20</v>
      </c>
      <c r="CH5" s="76">
        <v>21</v>
      </c>
      <c r="CI5" s="76">
        <v>22</v>
      </c>
      <c r="CJ5" s="76">
        <v>23</v>
      </c>
      <c r="CK5" s="76">
        <v>24</v>
      </c>
      <c r="CL5" s="76">
        <v>25</v>
      </c>
      <c r="CM5" s="76">
        <v>26</v>
      </c>
      <c r="CN5" s="76">
        <v>27</v>
      </c>
      <c r="CO5" s="76">
        <v>28</v>
      </c>
      <c r="CP5" s="76">
        <v>29</v>
      </c>
      <c r="CQ5" s="76">
        <v>30</v>
      </c>
      <c r="CR5" s="76">
        <v>31</v>
      </c>
      <c r="CS5" s="76">
        <v>32</v>
      </c>
      <c r="CT5" s="78" t="s">
        <v>110</v>
      </c>
      <c r="CU5" s="19"/>
      <c r="CV5" s="19"/>
      <c r="CW5" s="19"/>
    </row>
    <row r="6" spans="2:101" ht="16.5" customHeight="1">
      <c r="B6" s="72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135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4"/>
      <c r="BE6" s="316" t="s">
        <v>151</v>
      </c>
      <c r="BF6" s="317"/>
      <c r="BG6" s="147" t="s">
        <v>70</v>
      </c>
      <c r="BH6" s="153">
        <v>0.35416666666666669</v>
      </c>
      <c r="BI6" s="154">
        <v>0.72916666666666663</v>
      </c>
      <c r="BJ6" s="154" t="s">
        <v>92</v>
      </c>
      <c r="BK6" s="155">
        <v>4.1666666666666664E-2</v>
      </c>
      <c r="BL6" s="156">
        <f>VLOOKUP($C10,CalendarMaker!$AL$2:$AM$13,2,0)</f>
        <v>2</v>
      </c>
      <c r="BM6" s="157" t="str">
        <f>+C10</f>
        <v>กุมภาพันธ์</v>
      </c>
      <c r="BN6" s="157">
        <f>+F10</f>
        <v>2564</v>
      </c>
      <c r="BO6" s="128">
        <v>1</v>
      </c>
      <c r="BP6" s="128">
        <v>2</v>
      </c>
      <c r="BQ6" s="128">
        <v>3</v>
      </c>
      <c r="BR6" s="128">
        <v>4</v>
      </c>
      <c r="BS6" s="128">
        <v>5</v>
      </c>
      <c r="BT6" s="128">
        <v>6</v>
      </c>
      <c r="BU6" s="128">
        <v>7</v>
      </c>
      <c r="BV6" s="128">
        <v>8</v>
      </c>
      <c r="BW6" s="128">
        <v>9</v>
      </c>
      <c r="BX6" s="128">
        <v>10</v>
      </c>
      <c r="BY6" s="128">
        <v>11</v>
      </c>
      <c r="BZ6" s="128">
        <v>12</v>
      </c>
      <c r="CA6" s="128">
        <v>13</v>
      </c>
      <c r="CB6" s="128">
        <v>14</v>
      </c>
      <c r="CC6" s="128">
        <v>15</v>
      </c>
      <c r="CD6" s="128">
        <v>16</v>
      </c>
      <c r="CE6" s="128">
        <v>17</v>
      </c>
      <c r="CF6" s="128">
        <v>18</v>
      </c>
      <c r="CG6" s="128">
        <v>19</v>
      </c>
      <c r="CH6" s="128">
        <v>20</v>
      </c>
      <c r="CI6" s="128">
        <v>21</v>
      </c>
      <c r="CJ6" s="128">
        <v>22</v>
      </c>
      <c r="CK6" s="128">
        <v>23</v>
      </c>
      <c r="CL6" s="128">
        <v>24</v>
      </c>
      <c r="CM6" s="128">
        <v>25</v>
      </c>
      <c r="CN6" s="128">
        <v>26</v>
      </c>
      <c r="CO6" s="128">
        <v>27</v>
      </c>
      <c r="CP6" s="128">
        <v>28</v>
      </c>
      <c r="CQ6" s="128">
        <v>29</v>
      </c>
      <c r="CR6" s="128">
        <v>30</v>
      </c>
      <c r="CS6" s="128">
        <v>31</v>
      </c>
      <c r="CT6" s="127" t="s">
        <v>110</v>
      </c>
      <c r="CU6" s="19"/>
      <c r="CV6" s="19"/>
      <c r="CW6" s="19"/>
    </row>
    <row r="7" spans="2:101">
      <c r="B7" s="3" t="s">
        <v>4</v>
      </c>
      <c r="C7" s="4"/>
      <c r="D7" s="321">
        <v>63096</v>
      </c>
      <c r="E7" s="321"/>
      <c r="F7" s="34" t="s">
        <v>104</v>
      </c>
      <c r="G7" s="68"/>
      <c r="H7" s="69" t="s">
        <v>230</v>
      </c>
      <c r="I7" s="70" t="s">
        <v>231</v>
      </c>
      <c r="J7" s="70"/>
      <c r="K7" s="69"/>
      <c r="L7" s="4" t="s">
        <v>8</v>
      </c>
      <c r="M7" s="68"/>
      <c r="N7" s="68"/>
      <c r="O7" s="69"/>
      <c r="P7" s="69"/>
      <c r="Q7" s="69"/>
      <c r="R7" s="69"/>
      <c r="S7" s="69"/>
      <c r="T7" s="69"/>
      <c r="U7" s="69"/>
      <c r="V7" s="69"/>
      <c r="W7" s="69"/>
      <c r="X7" s="71"/>
      <c r="Y7" s="71"/>
      <c r="Z7" s="71"/>
      <c r="AA7" s="71"/>
      <c r="AB7" s="71"/>
      <c r="AC7" s="71"/>
      <c r="AD7" s="69"/>
      <c r="AE7" s="70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136"/>
      <c r="AS7" s="5"/>
      <c r="AT7" s="4"/>
      <c r="AU7" s="4"/>
      <c r="AV7" s="4"/>
      <c r="AW7" s="4"/>
      <c r="AX7" s="4"/>
      <c r="AY7" s="4"/>
      <c r="AZ7" s="4"/>
      <c r="BA7" s="4"/>
      <c r="BB7" s="4"/>
      <c r="BC7" s="4"/>
      <c r="BD7" s="6"/>
      <c r="BE7" s="316"/>
      <c r="BF7" s="317"/>
      <c r="BJ7" s="158" t="s">
        <v>93</v>
      </c>
      <c r="BK7" s="150">
        <v>0</v>
      </c>
      <c r="BL7" s="90"/>
      <c r="BM7" s="90"/>
      <c r="BN7" s="160" t="str">
        <f>BM6&amp;BN6</f>
        <v>กุมภาพันธ์2564</v>
      </c>
      <c r="BO7" s="76" t="str">
        <f>VLOOKUP($BN$7,CalendarMaker!$D$2:$AI$25,OT!BO5,0)</f>
        <v>Mon</v>
      </c>
      <c r="BP7" s="76" t="str">
        <f>VLOOKUP($BN$7,CalendarMaker!$D$2:$AI$25,OT!BP5,0)</f>
        <v>Tue</v>
      </c>
      <c r="BQ7" s="76" t="str">
        <f>VLOOKUP($BN$7,CalendarMaker!$D$2:$AI$25,OT!BQ5,0)</f>
        <v>Wed</v>
      </c>
      <c r="BR7" s="76" t="str">
        <f>VLOOKUP($BN$7,CalendarMaker!$D$2:$AI$25,OT!BR5,0)</f>
        <v>Thu</v>
      </c>
      <c r="BS7" s="76" t="str">
        <f>VLOOKUP($BN$7,CalendarMaker!$D$2:$AI$25,OT!BS5,0)</f>
        <v>Fri</v>
      </c>
      <c r="BT7" s="76" t="str">
        <f>VLOOKUP($BN$7,CalendarMaker!$D$2:$AI$25,OT!BT5,0)</f>
        <v>Sat</v>
      </c>
      <c r="BU7" s="76" t="str">
        <f>VLOOKUP($BN$7,CalendarMaker!$D$2:$AI$25,OT!BU5,0)</f>
        <v>Sun</v>
      </c>
      <c r="BV7" s="76" t="str">
        <f>VLOOKUP($BN$7,CalendarMaker!$D$2:$AI$25,OT!BV5,0)</f>
        <v>Mon</v>
      </c>
      <c r="BW7" s="76" t="str">
        <f>VLOOKUP($BN$7,CalendarMaker!$D$2:$AI$25,OT!BW5,0)</f>
        <v>Tue</v>
      </c>
      <c r="BX7" s="76" t="str">
        <f>VLOOKUP($BN$7,CalendarMaker!$D$2:$AI$25,OT!BX5,0)</f>
        <v>Wed</v>
      </c>
      <c r="BY7" s="76" t="str">
        <f>VLOOKUP($BN$7,CalendarMaker!$D$2:$AI$25,OT!BY5,0)</f>
        <v>Thu</v>
      </c>
      <c r="BZ7" s="76" t="str">
        <f>VLOOKUP($BN$7,CalendarMaker!$D$2:$AI$25,OT!BZ5,0)</f>
        <v>Fri</v>
      </c>
      <c r="CA7" s="76" t="str">
        <f>VLOOKUP($BN$7,CalendarMaker!$D$2:$AI$25,OT!CA5,0)</f>
        <v>Sat</v>
      </c>
      <c r="CB7" s="76" t="str">
        <f>VLOOKUP($BN$7,CalendarMaker!$D$2:$AI$25,OT!CB5,0)</f>
        <v>Sun</v>
      </c>
      <c r="CC7" s="76" t="str">
        <f>VLOOKUP($BN$7,CalendarMaker!$D$2:$AI$25,OT!CC5,0)</f>
        <v>Mon</v>
      </c>
      <c r="CD7" s="76" t="str">
        <f>VLOOKUP($BN$7,CalendarMaker!$D$2:$AI$25,OT!CD5,0)</f>
        <v>Tue</v>
      </c>
      <c r="CE7" s="76" t="str">
        <f>VLOOKUP($BN$7,CalendarMaker!$D$2:$AI$25,OT!CE5,0)</f>
        <v>Wed</v>
      </c>
      <c r="CF7" s="76" t="str">
        <f>VLOOKUP($BN$7,CalendarMaker!$D$2:$AI$25,OT!CF5,0)</f>
        <v>Thu</v>
      </c>
      <c r="CG7" s="76" t="str">
        <f>VLOOKUP($BN$7,CalendarMaker!$D$2:$AI$25,OT!CG5,0)</f>
        <v>Fri</v>
      </c>
      <c r="CH7" s="76" t="str">
        <f>VLOOKUP($BN$7,CalendarMaker!$D$2:$AI$25,OT!CH5,0)</f>
        <v>Sat</v>
      </c>
      <c r="CI7" s="76" t="str">
        <f>VLOOKUP($BN$7,CalendarMaker!$D$2:$AI$25,OT!CI5,0)</f>
        <v>Sun</v>
      </c>
      <c r="CJ7" s="76" t="str">
        <f>VLOOKUP($BN$7,CalendarMaker!$D$2:$AI$25,OT!CJ5,0)</f>
        <v>Mon</v>
      </c>
      <c r="CK7" s="76" t="str">
        <f>VLOOKUP($BN$7,CalendarMaker!$D$2:$AI$25,OT!CK5,0)</f>
        <v>Tue</v>
      </c>
      <c r="CL7" s="76" t="str">
        <f>VLOOKUP($BN$7,CalendarMaker!$D$2:$AI$25,OT!CL5,0)</f>
        <v>Wed</v>
      </c>
      <c r="CM7" s="76" t="str">
        <f>VLOOKUP($BN$7,CalendarMaker!$D$2:$AI$25,OT!CM5,0)</f>
        <v>Thu</v>
      </c>
      <c r="CN7" s="76" t="str">
        <f>VLOOKUP($BN$7,CalendarMaker!$D$2:$AI$25,OT!CN5,0)</f>
        <v>Fri</v>
      </c>
      <c r="CO7" s="76" t="str">
        <f>VLOOKUP($BN$7,CalendarMaker!$D$2:$AI$25,OT!CO5,0)</f>
        <v>Sat</v>
      </c>
      <c r="CP7" s="76" t="str">
        <f>VLOOKUP($BN$7,CalendarMaker!$D$2:$AI$25,OT!CP5,0)</f>
        <v>Sun</v>
      </c>
      <c r="CQ7" s="76">
        <f>VLOOKUP($BN$7,CalendarMaker!$D$2:$AI$25,OT!CQ5,0)</f>
        <v>0</v>
      </c>
      <c r="CR7" s="76">
        <f>VLOOKUP($BN$7,CalendarMaker!$D$2:$AI$25,OT!CR5,0)</f>
        <v>0</v>
      </c>
      <c r="CS7" s="76">
        <f>VLOOKUP($BN$7,CalendarMaker!$D$2:$AI$25,OT!CS5,0)</f>
        <v>0</v>
      </c>
      <c r="CT7" s="78" t="s">
        <v>110</v>
      </c>
      <c r="CU7" s="19"/>
      <c r="CV7" s="19"/>
      <c r="CW7" s="19"/>
    </row>
    <row r="8" spans="2:101" ht="19.5" customHeight="1">
      <c r="B8" s="63" t="s">
        <v>6</v>
      </c>
      <c r="C8" s="64" t="s">
        <v>232</v>
      </c>
      <c r="D8" s="28"/>
      <c r="E8" s="28"/>
      <c r="F8" s="28"/>
      <c r="G8" s="28"/>
      <c r="H8" s="28"/>
      <c r="I8" s="28"/>
      <c r="J8" s="28"/>
      <c r="K8" s="28"/>
      <c r="L8" s="7" t="s">
        <v>107</v>
      </c>
      <c r="M8" s="65"/>
      <c r="N8" s="65"/>
      <c r="O8" s="51"/>
      <c r="P8" s="51"/>
      <c r="Q8" s="51"/>
      <c r="R8" s="51"/>
      <c r="S8" s="51"/>
      <c r="T8" s="51"/>
      <c r="U8" s="51"/>
      <c r="V8" s="51"/>
      <c r="W8" s="51"/>
      <c r="X8" s="52"/>
      <c r="Y8" s="52"/>
      <c r="Z8" s="52"/>
      <c r="AA8" s="52"/>
      <c r="AB8" s="52"/>
      <c r="AC8" s="52"/>
      <c r="AD8" s="51"/>
      <c r="AE8" s="51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136"/>
      <c r="AS8" s="5"/>
      <c r="AT8" s="4"/>
      <c r="AU8" s="4"/>
      <c r="AV8" s="4"/>
      <c r="AW8" s="4"/>
      <c r="AX8" s="4"/>
      <c r="AY8" s="4"/>
      <c r="AZ8" s="4"/>
      <c r="BA8" s="4"/>
      <c r="BB8" s="4"/>
      <c r="BC8" s="4"/>
      <c r="BD8" s="6"/>
      <c r="BF8" s="88" t="s">
        <v>110</v>
      </c>
      <c r="BG8" s="89" t="s">
        <v>101</v>
      </c>
      <c r="BH8" s="89">
        <v>60</v>
      </c>
      <c r="BJ8" s="94">
        <v>0.72916666666666663</v>
      </c>
      <c r="BK8" s="94">
        <v>0.72986111111111107</v>
      </c>
      <c r="BL8" s="90"/>
      <c r="BM8" s="90"/>
      <c r="BN8" s="92"/>
      <c r="BO8" s="76"/>
      <c r="BP8" s="79"/>
      <c r="BQ8" s="77"/>
      <c r="BR8" s="80"/>
      <c r="BS8" s="76"/>
      <c r="BT8" s="76"/>
      <c r="BU8" s="76"/>
      <c r="BV8" s="76"/>
      <c r="BW8" s="76"/>
      <c r="BX8" s="76"/>
      <c r="BY8" s="76"/>
      <c r="BZ8" s="76"/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8" t="s">
        <v>110</v>
      </c>
      <c r="CU8" s="19"/>
      <c r="CV8" s="19"/>
      <c r="CW8" s="19"/>
    </row>
    <row r="9" spans="2:101">
      <c r="B9" s="3" t="s">
        <v>9</v>
      </c>
      <c r="C9" s="4"/>
      <c r="D9" s="66" t="s">
        <v>187</v>
      </c>
      <c r="E9" s="53"/>
      <c r="F9" s="53"/>
      <c r="G9" s="53"/>
      <c r="H9" s="53"/>
      <c r="I9" s="53"/>
      <c r="J9" s="53"/>
      <c r="K9" s="53"/>
      <c r="L9" s="4" t="s">
        <v>8</v>
      </c>
      <c r="M9" s="67" t="s">
        <v>186</v>
      </c>
      <c r="N9" s="67"/>
      <c r="O9" s="55"/>
      <c r="P9" s="55"/>
      <c r="Q9" s="55"/>
      <c r="R9" s="55"/>
      <c r="S9" s="55"/>
      <c r="T9" s="55"/>
      <c r="U9" s="55"/>
      <c r="V9" s="55"/>
      <c r="W9" s="55"/>
      <c r="X9" s="54"/>
      <c r="Y9" s="54"/>
      <c r="Z9" s="54"/>
      <c r="AA9" s="54"/>
      <c r="AB9" s="54"/>
      <c r="AC9" s="54"/>
      <c r="AD9" s="54"/>
      <c r="AE9" s="5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137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6"/>
      <c r="BF9" s="88" t="s">
        <v>110</v>
      </c>
      <c r="BJ9" s="94">
        <v>0.75</v>
      </c>
      <c r="BK9" s="94">
        <v>0.75</v>
      </c>
      <c r="BL9" s="90"/>
      <c r="BM9" s="90"/>
      <c r="BN9" s="90"/>
      <c r="BO9" s="76"/>
      <c r="BP9" s="79"/>
      <c r="BQ9" s="77"/>
      <c r="BR9" s="80"/>
      <c r="BS9" s="76"/>
      <c r="BT9" s="76"/>
      <c r="BU9" s="76"/>
      <c r="BV9" s="76"/>
      <c r="BW9" s="76"/>
      <c r="BX9" s="76"/>
      <c r="BY9" s="76"/>
      <c r="BZ9" s="76"/>
      <c r="CA9" s="76"/>
      <c r="CB9" s="76"/>
      <c r="CC9" s="76"/>
      <c r="CD9" s="76"/>
      <c r="CE9" s="76"/>
      <c r="CF9" s="76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6"/>
      <c r="CS9" s="76"/>
      <c r="CT9" s="78" t="s">
        <v>110</v>
      </c>
      <c r="CU9" s="19"/>
      <c r="CV9" s="19"/>
      <c r="CW9" s="19"/>
    </row>
    <row r="10" spans="2:101" ht="18" customHeight="1">
      <c r="B10" s="3" t="s">
        <v>7</v>
      </c>
      <c r="C10" s="321" t="s">
        <v>19</v>
      </c>
      <c r="D10" s="321"/>
      <c r="E10" s="130" t="s">
        <v>76</v>
      </c>
      <c r="F10" s="379">
        <v>2564</v>
      </c>
      <c r="G10" s="379"/>
      <c r="H10" s="271"/>
      <c r="I10" s="8"/>
      <c r="J10" s="272" t="s">
        <v>174</v>
      </c>
      <c r="K10" s="273" t="s">
        <v>181</v>
      </c>
      <c r="L10" s="268" t="s">
        <v>175</v>
      </c>
      <c r="M10" s="325" t="s">
        <v>182</v>
      </c>
      <c r="N10" s="325"/>
      <c r="O10" s="325"/>
      <c r="P10" s="4"/>
      <c r="Q10" s="4"/>
      <c r="R10" s="4"/>
      <c r="S10" s="4"/>
      <c r="T10" s="4"/>
      <c r="U10" s="4"/>
      <c r="V10" s="4"/>
      <c r="W10" s="4"/>
      <c r="X10" s="5"/>
      <c r="Y10" s="5"/>
      <c r="Z10" s="5"/>
      <c r="AA10" s="5"/>
      <c r="AB10" s="5"/>
      <c r="AC10" s="5"/>
      <c r="AD10" s="357"/>
      <c r="AE10" s="357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138"/>
      <c r="AS10" s="9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6"/>
      <c r="BF10" s="88" t="s">
        <v>110</v>
      </c>
      <c r="BH10" s="94">
        <f>+L20-K20</f>
        <v>0</v>
      </c>
      <c r="BJ10" s="94">
        <f>+BJ9-BJ8</f>
        <v>2.083333333333337E-2</v>
      </c>
      <c r="BK10" s="94">
        <f>+BK9-BK8</f>
        <v>2.0138888888888928E-2</v>
      </c>
      <c r="BL10" s="90"/>
      <c r="BM10" s="90"/>
      <c r="BN10" s="90"/>
      <c r="BO10" s="76"/>
      <c r="BP10" s="79"/>
      <c r="BQ10" s="77"/>
      <c r="BR10" s="80"/>
      <c r="BS10" s="76"/>
      <c r="BT10" s="76"/>
      <c r="BU10" s="76"/>
      <c r="BV10" s="76"/>
      <c r="BW10" s="76"/>
      <c r="BX10" s="76"/>
      <c r="BY10" s="76"/>
      <c r="BZ10" s="76"/>
      <c r="CA10" s="76"/>
      <c r="CB10" s="76"/>
      <c r="CC10" s="76"/>
      <c r="CD10" s="76"/>
      <c r="CE10" s="76"/>
      <c r="CF10" s="76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6"/>
      <c r="CS10" s="76"/>
      <c r="CT10" s="78" t="s">
        <v>110</v>
      </c>
    </row>
    <row r="11" spans="2:101" ht="18" customHeight="1">
      <c r="B11" s="35"/>
      <c r="C11" s="36"/>
      <c r="D11" s="36"/>
      <c r="E11" s="36"/>
      <c r="F11" s="36"/>
      <c r="G11" s="36"/>
      <c r="H11" s="36"/>
      <c r="I11" s="37"/>
      <c r="J11" s="37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8"/>
      <c r="Y11" s="38"/>
      <c r="Z11" s="38"/>
      <c r="AA11" s="38"/>
      <c r="AB11" s="38"/>
      <c r="AC11" s="38"/>
      <c r="AD11" s="39"/>
      <c r="AE11" s="36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139"/>
      <c r="AS11" s="38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40"/>
      <c r="BF11" s="88" t="s">
        <v>110</v>
      </c>
      <c r="BG11" s="148">
        <v>0.5</v>
      </c>
      <c r="BH11" s="90">
        <v>60</v>
      </c>
      <c r="BI11" s="90">
        <v>0</v>
      </c>
      <c r="BJ11" s="148">
        <v>0.54166666666666663</v>
      </c>
      <c r="BL11" s="90"/>
      <c r="BM11" s="90"/>
      <c r="BN11" s="90"/>
      <c r="BO11" s="76"/>
      <c r="BP11" s="79"/>
      <c r="BQ11" s="77"/>
      <c r="BR11" s="80"/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8" t="s">
        <v>110</v>
      </c>
    </row>
    <row r="12" spans="2:101" ht="21" customHeight="1">
      <c r="B12" s="24"/>
      <c r="C12" s="20"/>
      <c r="D12" s="21"/>
      <c r="E12" s="21"/>
      <c r="F12" s="21"/>
      <c r="G12" s="22"/>
      <c r="H12" s="370" t="s">
        <v>75</v>
      </c>
      <c r="I12" s="370"/>
      <c r="J12" s="370"/>
      <c r="K12" s="370"/>
      <c r="L12" s="370"/>
      <c r="M12" s="370"/>
      <c r="N12" s="370"/>
      <c r="O12" s="370"/>
      <c r="P12" s="32"/>
      <c r="Q12" s="31"/>
      <c r="R12" s="33"/>
      <c r="S12" s="263"/>
      <c r="T12" s="263"/>
      <c r="U12" s="161"/>
      <c r="V12" s="161"/>
      <c r="W12" s="161"/>
      <c r="X12" s="161" t="s">
        <v>95</v>
      </c>
      <c r="Y12" s="131"/>
      <c r="Z12" s="162" t="s">
        <v>96</v>
      </c>
      <c r="AA12" s="132"/>
      <c r="AB12" s="132"/>
      <c r="AC12" s="163" t="s">
        <v>0</v>
      </c>
      <c r="AD12" s="340" t="s">
        <v>99</v>
      </c>
      <c r="AE12" s="341"/>
      <c r="AF12" s="342"/>
      <c r="AG12" s="342"/>
      <c r="AH12" s="342"/>
      <c r="AI12" s="342"/>
      <c r="AJ12" s="342"/>
      <c r="AK12" s="342"/>
      <c r="AL12" s="342"/>
      <c r="AM12" s="342"/>
      <c r="AN12" s="342"/>
      <c r="AO12" s="342"/>
      <c r="AP12" s="342"/>
      <c r="AQ12" s="342"/>
      <c r="AR12" s="342"/>
      <c r="AS12" s="342"/>
      <c r="AT12" s="342"/>
      <c r="AU12" s="342"/>
      <c r="AV12" s="342"/>
      <c r="AW12" s="342"/>
      <c r="AX12" s="342"/>
      <c r="AY12" s="342"/>
      <c r="AZ12" s="342"/>
      <c r="BA12" s="342"/>
      <c r="BB12" s="343"/>
      <c r="BC12" s="129"/>
      <c r="BD12" s="22"/>
      <c r="BF12" s="88"/>
      <c r="BL12" s="90"/>
      <c r="BM12" s="90"/>
      <c r="BN12" s="90"/>
      <c r="BO12" s="90"/>
      <c r="BP12" s="91"/>
      <c r="BQ12" s="92"/>
      <c r="BR12" s="93"/>
      <c r="BS12" s="90"/>
      <c r="BT12" s="90"/>
      <c r="BU12" s="90"/>
      <c r="BV12" s="90"/>
      <c r="BW12" s="90"/>
      <c r="BX12" s="90"/>
      <c r="BY12" s="90"/>
      <c r="BZ12" s="90"/>
      <c r="CA12" s="90"/>
      <c r="CB12" s="90"/>
      <c r="CC12" s="90"/>
      <c r="CD12" s="90"/>
      <c r="CE12" s="90"/>
      <c r="CF12" s="90"/>
      <c r="CG12" s="90"/>
      <c r="CH12" s="90"/>
      <c r="CI12" s="90"/>
      <c r="CJ12" s="90"/>
      <c r="CK12" s="90"/>
      <c r="CL12" s="90"/>
      <c r="CM12" s="90"/>
      <c r="CN12" s="90"/>
      <c r="CO12" s="90"/>
      <c r="CP12" s="90"/>
      <c r="CQ12" s="90"/>
      <c r="CR12" s="90"/>
      <c r="CS12" s="90"/>
      <c r="CT12" s="88"/>
    </row>
    <row r="13" spans="2:101" ht="21.75" customHeight="1">
      <c r="B13" s="23"/>
      <c r="C13" s="326" t="s">
        <v>62</v>
      </c>
      <c r="D13" s="327"/>
      <c r="E13" s="327"/>
      <c r="F13" s="327"/>
      <c r="G13" s="328"/>
      <c r="H13" s="354" t="s">
        <v>63</v>
      </c>
      <c r="I13" s="355"/>
      <c r="J13" s="356"/>
      <c r="K13" s="347" t="s">
        <v>72</v>
      </c>
      <c r="L13" s="348"/>
      <c r="M13" s="366" t="s">
        <v>1</v>
      </c>
      <c r="N13" s="366"/>
      <c r="O13" s="366"/>
      <c r="P13" s="358"/>
      <c r="Q13" s="359"/>
      <c r="R13" s="360"/>
      <c r="S13" s="264"/>
      <c r="T13" s="264"/>
      <c r="U13" s="164"/>
      <c r="V13" s="164"/>
      <c r="W13" s="164"/>
      <c r="X13" s="164"/>
      <c r="Y13" s="165"/>
      <c r="Z13" s="166"/>
      <c r="AA13" s="167"/>
      <c r="AB13" s="167"/>
      <c r="AC13" s="168"/>
      <c r="AD13" s="338" t="s">
        <v>65</v>
      </c>
      <c r="AE13" s="339"/>
      <c r="AF13" s="169"/>
      <c r="AG13" s="170" t="s">
        <v>184</v>
      </c>
      <c r="AH13" s="275">
        <v>0.5</v>
      </c>
      <c r="AI13" s="170"/>
      <c r="AJ13" s="170"/>
      <c r="AK13" s="170"/>
      <c r="AL13" s="170"/>
      <c r="AM13" s="170"/>
      <c r="AN13" s="171"/>
      <c r="AO13" s="172" t="s">
        <v>122</v>
      </c>
      <c r="AP13" s="173"/>
      <c r="AQ13" s="173"/>
      <c r="AR13" s="174"/>
      <c r="AS13" s="384" t="s">
        <v>168</v>
      </c>
      <c r="AT13" s="335" t="s">
        <v>64</v>
      </c>
      <c r="AU13" s="336"/>
      <c r="AV13" s="175" t="s">
        <v>112</v>
      </c>
      <c r="AW13" s="371"/>
      <c r="AX13" s="372"/>
      <c r="AY13" s="176" t="s">
        <v>169</v>
      </c>
      <c r="AZ13" s="335" t="s">
        <v>65</v>
      </c>
      <c r="BA13" s="337"/>
      <c r="BB13" s="336"/>
      <c r="BC13" s="351" t="s">
        <v>106</v>
      </c>
      <c r="BD13" s="353"/>
      <c r="BF13" s="88"/>
      <c r="BL13" s="90"/>
      <c r="BM13" s="90"/>
      <c r="BN13" s="90"/>
      <c r="BO13" s="90"/>
      <c r="BP13" s="91"/>
      <c r="BQ13" s="92"/>
      <c r="BR13" s="93"/>
      <c r="BS13" s="90"/>
      <c r="BT13" s="90"/>
      <c r="BU13" s="90"/>
      <c r="BV13" s="90"/>
      <c r="BW13" s="90"/>
      <c r="BX13" s="90"/>
      <c r="BY13" s="90"/>
      <c r="BZ13" s="90"/>
      <c r="CA13" s="90"/>
      <c r="CB13" s="90"/>
      <c r="CC13" s="90"/>
      <c r="CD13" s="90"/>
      <c r="CE13" s="90"/>
      <c r="CF13" s="90"/>
      <c r="CG13" s="90"/>
      <c r="CH13" s="90"/>
      <c r="CI13" s="90"/>
      <c r="CJ13" s="90"/>
      <c r="CK13" s="90"/>
      <c r="CL13" s="90"/>
      <c r="CM13" s="90"/>
      <c r="CN13" s="90"/>
      <c r="CO13" s="90"/>
      <c r="CP13" s="90"/>
      <c r="CQ13" s="90"/>
      <c r="CR13" s="90"/>
      <c r="CS13" s="90"/>
      <c r="CT13" s="88"/>
    </row>
    <row r="14" spans="2:101" ht="21.75" customHeight="1">
      <c r="B14" s="23"/>
      <c r="C14" s="326" t="s">
        <v>97</v>
      </c>
      <c r="D14" s="327"/>
      <c r="E14" s="327"/>
      <c r="F14" s="327"/>
      <c r="G14" s="328"/>
      <c r="H14" s="99" t="s">
        <v>64</v>
      </c>
      <c r="I14" s="109" t="s">
        <v>64</v>
      </c>
      <c r="J14" s="97" t="s">
        <v>64</v>
      </c>
      <c r="K14" s="349"/>
      <c r="L14" s="350"/>
      <c r="M14" s="351" t="s">
        <v>63</v>
      </c>
      <c r="N14" s="352"/>
      <c r="O14" s="353"/>
      <c r="P14" s="358"/>
      <c r="Q14" s="359"/>
      <c r="R14" s="360"/>
      <c r="S14" s="264"/>
      <c r="T14" s="264"/>
      <c r="U14" s="164"/>
      <c r="V14" s="164"/>
      <c r="W14" s="164"/>
      <c r="X14" s="164"/>
      <c r="Y14" s="165"/>
      <c r="Z14" s="166"/>
      <c r="AA14" s="167"/>
      <c r="AB14" s="167"/>
      <c r="AC14" s="168"/>
      <c r="AD14" s="361" t="s">
        <v>100</v>
      </c>
      <c r="AE14" s="362"/>
      <c r="AF14" s="177" t="s">
        <v>122</v>
      </c>
      <c r="AG14" s="276" t="s">
        <v>185</v>
      </c>
      <c r="AH14" s="277">
        <v>0.54166666666666663</v>
      </c>
      <c r="AI14" s="178"/>
      <c r="AJ14" s="178"/>
      <c r="AK14" s="178"/>
      <c r="AL14" s="178"/>
      <c r="AM14" s="178"/>
      <c r="AN14" s="179"/>
      <c r="AO14" s="180" t="s">
        <v>0</v>
      </c>
      <c r="AP14" s="181"/>
      <c r="AQ14" s="181"/>
      <c r="AR14" s="182"/>
      <c r="AS14" s="385"/>
      <c r="AT14" s="358" t="s">
        <v>67</v>
      </c>
      <c r="AU14" s="360"/>
      <c r="AV14" s="177" t="s">
        <v>113</v>
      </c>
      <c r="AW14" s="373"/>
      <c r="AX14" s="374"/>
      <c r="AY14" s="183" t="s">
        <v>112</v>
      </c>
      <c r="AZ14" s="358" t="s">
        <v>67</v>
      </c>
      <c r="BA14" s="359"/>
      <c r="BB14" s="360"/>
      <c r="BC14" s="351"/>
      <c r="BD14" s="353"/>
      <c r="BF14" s="88"/>
      <c r="BG14" s="94"/>
      <c r="BL14" s="90"/>
      <c r="BM14" s="90"/>
      <c r="BN14" s="90"/>
      <c r="BO14" s="90"/>
      <c r="BP14" s="91"/>
      <c r="BQ14" s="92"/>
      <c r="BR14" s="93"/>
      <c r="BS14" s="90"/>
      <c r="BT14" s="90"/>
      <c r="BU14" s="90"/>
      <c r="BV14" s="90"/>
      <c r="BW14" s="90"/>
      <c r="BX14" s="90"/>
      <c r="BY14" s="90"/>
      <c r="BZ14" s="90"/>
      <c r="CA14" s="90"/>
      <c r="CB14" s="90"/>
      <c r="CC14" s="90"/>
      <c r="CD14" s="90"/>
      <c r="CE14" s="90"/>
      <c r="CF14" s="90"/>
      <c r="CG14" s="90"/>
      <c r="CH14" s="90"/>
      <c r="CI14" s="90"/>
      <c r="CJ14" s="90"/>
      <c r="CK14" s="90"/>
      <c r="CL14" s="90"/>
      <c r="CM14" s="90"/>
      <c r="CN14" s="90"/>
      <c r="CO14" s="90"/>
      <c r="CP14" s="90"/>
      <c r="CQ14" s="90"/>
      <c r="CR14" s="90"/>
      <c r="CS14" s="90"/>
      <c r="CT14" s="88"/>
    </row>
    <row r="15" spans="2:101" ht="21.75" customHeight="1">
      <c r="B15" s="23" t="s">
        <v>5</v>
      </c>
      <c r="C15" s="329"/>
      <c r="D15" s="330"/>
      <c r="E15" s="330"/>
      <c r="F15" s="330"/>
      <c r="G15" s="331"/>
      <c r="H15" s="100" t="s">
        <v>65</v>
      </c>
      <c r="I15" s="110" t="s">
        <v>67</v>
      </c>
      <c r="J15" s="98" t="s">
        <v>65</v>
      </c>
      <c r="K15" s="29" t="s">
        <v>73</v>
      </c>
      <c r="L15" s="30" t="s">
        <v>74</v>
      </c>
      <c r="M15" s="184"/>
      <c r="N15" s="185"/>
      <c r="O15" s="186"/>
      <c r="P15" s="344" t="s">
        <v>102</v>
      </c>
      <c r="Q15" s="345"/>
      <c r="R15" s="346"/>
      <c r="S15" s="270">
        <v>0.75</v>
      </c>
      <c r="T15" s="265"/>
      <c r="U15" s="164"/>
      <c r="V15" s="164"/>
      <c r="W15" s="164"/>
      <c r="X15" s="258"/>
      <c r="Y15" s="165"/>
      <c r="Z15" s="166"/>
      <c r="AA15" s="167"/>
      <c r="AB15" s="167"/>
      <c r="AC15" s="168"/>
      <c r="AD15" s="363" t="s">
        <v>87</v>
      </c>
      <c r="AE15" s="364"/>
      <c r="AF15" s="187" t="s">
        <v>0</v>
      </c>
      <c r="AG15" s="181"/>
      <c r="AH15" s="181"/>
      <c r="AI15" s="181"/>
      <c r="AJ15" s="181"/>
      <c r="AK15" s="181"/>
      <c r="AL15" s="181"/>
      <c r="AM15" s="181"/>
      <c r="AN15" s="179" t="s">
        <v>91</v>
      </c>
      <c r="AO15" s="180" t="s">
        <v>124</v>
      </c>
      <c r="AP15" s="181"/>
      <c r="AQ15" s="181"/>
      <c r="AR15" s="182"/>
      <c r="AS15" s="385"/>
      <c r="AT15" s="367" t="s">
        <v>98</v>
      </c>
      <c r="AU15" s="369"/>
      <c r="AV15" s="177" t="s">
        <v>67</v>
      </c>
      <c r="AW15" s="188"/>
      <c r="AX15" s="189"/>
      <c r="AY15" s="183" t="s">
        <v>170</v>
      </c>
      <c r="AZ15" s="367" t="s">
        <v>88</v>
      </c>
      <c r="BA15" s="368"/>
      <c r="BB15" s="369"/>
      <c r="BC15" s="351" t="s">
        <v>158</v>
      </c>
      <c r="BD15" s="353"/>
      <c r="BF15" s="88"/>
      <c r="BG15" s="94"/>
      <c r="BL15" s="90"/>
      <c r="BM15" s="90"/>
      <c r="BN15" s="90"/>
      <c r="BO15" s="90"/>
      <c r="BP15" s="91"/>
      <c r="BQ15" s="92"/>
      <c r="BR15" s="93"/>
      <c r="BS15" s="90"/>
      <c r="BT15" s="90"/>
      <c r="BU15" s="90"/>
      <c r="BV15" s="90"/>
      <c r="BW15" s="90"/>
      <c r="BX15" s="90"/>
      <c r="BY15" s="90"/>
      <c r="BZ15" s="90"/>
      <c r="CA15" s="90"/>
      <c r="CB15" s="90"/>
      <c r="CC15" s="90"/>
      <c r="CD15" s="90"/>
      <c r="CE15" s="90"/>
      <c r="CF15" s="90"/>
      <c r="CG15" s="90"/>
      <c r="CH15" s="90"/>
      <c r="CI15" s="90"/>
      <c r="CJ15" s="90"/>
      <c r="CK15" s="90"/>
      <c r="CL15" s="90"/>
      <c r="CM15" s="90"/>
      <c r="CN15" s="90"/>
      <c r="CO15" s="90"/>
      <c r="CP15" s="90"/>
      <c r="CQ15" s="90"/>
      <c r="CR15" s="90"/>
      <c r="CS15" s="90"/>
      <c r="CT15" s="88"/>
    </row>
    <row r="16" spans="2:101" ht="21" customHeight="1">
      <c r="B16" s="23"/>
      <c r="C16" s="332" t="s">
        <v>7</v>
      </c>
      <c r="D16" s="333"/>
      <c r="E16" s="377" t="s">
        <v>77</v>
      </c>
      <c r="F16" s="378"/>
      <c r="G16" s="48" t="s">
        <v>68</v>
      </c>
      <c r="H16" s="108" t="s">
        <v>135</v>
      </c>
      <c r="I16" s="110" t="s">
        <v>134</v>
      </c>
      <c r="J16" s="98" t="s">
        <v>67</v>
      </c>
      <c r="K16" s="27" t="s">
        <v>66</v>
      </c>
      <c r="L16" s="47" t="s">
        <v>66</v>
      </c>
      <c r="M16" s="190" t="s">
        <v>3</v>
      </c>
      <c r="N16" s="191"/>
      <c r="O16" s="192" t="s">
        <v>0</v>
      </c>
      <c r="P16" s="387" t="s">
        <v>103</v>
      </c>
      <c r="Q16" s="388"/>
      <c r="R16" s="389"/>
      <c r="S16" s="270">
        <v>0.72916666666666663</v>
      </c>
      <c r="T16" s="265"/>
      <c r="U16" s="164"/>
      <c r="V16" s="164"/>
      <c r="W16" s="164"/>
      <c r="X16" s="164"/>
      <c r="Y16" s="165"/>
      <c r="Z16" s="166"/>
      <c r="AA16" s="167"/>
      <c r="AB16" s="167"/>
      <c r="AC16" s="168"/>
      <c r="AD16" s="193" t="s">
        <v>2</v>
      </c>
      <c r="AE16" s="194" t="s">
        <v>0</v>
      </c>
      <c r="AF16" s="195" t="s">
        <v>123</v>
      </c>
      <c r="AG16" s="278">
        <v>0.5</v>
      </c>
      <c r="AH16" s="181"/>
      <c r="AI16" s="181"/>
      <c r="AJ16" s="181"/>
      <c r="AK16" s="178" t="s">
        <v>166</v>
      </c>
      <c r="AL16" s="181"/>
      <c r="AM16" s="181"/>
      <c r="AN16" s="196" t="s">
        <v>0</v>
      </c>
      <c r="AO16" s="180" t="s">
        <v>166</v>
      </c>
      <c r="AP16" s="181"/>
      <c r="AQ16" s="178" t="s">
        <v>167</v>
      </c>
      <c r="AR16" s="182"/>
      <c r="AS16" s="386"/>
      <c r="AT16" s="197" t="s">
        <v>2</v>
      </c>
      <c r="AU16" s="198" t="s">
        <v>0</v>
      </c>
      <c r="AV16" s="177" t="s">
        <v>95</v>
      </c>
      <c r="AW16" s="199"/>
      <c r="AX16" s="199"/>
      <c r="AY16" s="183" t="s">
        <v>0</v>
      </c>
      <c r="AZ16" s="200" t="s">
        <v>2</v>
      </c>
      <c r="BA16" s="201"/>
      <c r="BB16" s="202" t="s">
        <v>0</v>
      </c>
      <c r="BC16" s="375"/>
      <c r="BD16" s="376"/>
      <c r="BE16" s="143"/>
      <c r="BF16" s="88"/>
      <c r="BG16" s="94"/>
      <c r="BL16" s="90"/>
      <c r="BM16" s="90"/>
      <c r="BN16" s="90"/>
      <c r="BO16" s="90"/>
      <c r="BP16" s="91"/>
      <c r="BQ16" s="92"/>
      <c r="BR16" s="93"/>
      <c r="BS16" s="90"/>
      <c r="BT16" s="90"/>
      <c r="BU16" s="90"/>
      <c r="BV16" s="90"/>
      <c r="BW16" s="90"/>
      <c r="BX16" s="90"/>
      <c r="BY16" s="90"/>
      <c r="BZ16" s="90"/>
      <c r="CA16" s="90"/>
      <c r="CB16" s="90"/>
      <c r="CC16" s="90"/>
      <c r="CD16" s="90"/>
      <c r="CE16" s="90"/>
      <c r="CF16" s="90"/>
      <c r="CG16" s="90"/>
      <c r="CH16" s="90"/>
      <c r="CI16" s="90"/>
      <c r="CJ16" s="90"/>
      <c r="CK16" s="90"/>
      <c r="CL16" s="90"/>
      <c r="CM16" s="90"/>
      <c r="CN16" s="90"/>
      <c r="CO16" s="90"/>
      <c r="CP16" s="90"/>
      <c r="CQ16" s="90"/>
      <c r="CR16" s="90"/>
      <c r="CS16" s="90"/>
      <c r="CT16" s="88"/>
    </row>
    <row r="17" spans="2:98" ht="11.25" customHeight="1">
      <c r="B17" s="49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203"/>
      <c r="N17" s="204"/>
      <c r="O17" s="203"/>
      <c r="P17" s="205"/>
      <c r="Q17" s="203"/>
      <c r="R17" s="203"/>
      <c r="S17" s="269"/>
      <c r="T17" s="269"/>
      <c r="U17" s="206"/>
      <c r="V17" s="206"/>
      <c r="W17" s="206"/>
      <c r="X17" s="206"/>
      <c r="Y17" s="206"/>
      <c r="Z17" s="207"/>
      <c r="AA17" s="207"/>
      <c r="AB17" s="207"/>
      <c r="AC17" s="207"/>
      <c r="AD17" s="208"/>
      <c r="AE17" s="208"/>
      <c r="AF17" s="206"/>
      <c r="AG17" s="206"/>
      <c r="AH17" s="206"/>
      <c r="AI17" s="206"/>
      <c r="AJ17" s="206"/>
      <c r="AK17" s="206"/>
      <c r="AL17" s="206"/>
      <c r="AM17" s="206"/>
      <c r="AN17" s="207"/>
      <c r="AO17" s="209"/>
      <c r="AP17" s="207"/>
      <c r="AQ17" s="207"/>
      <c r="AR17" s="210"/>
      <c r="AS17" s="207"/>
      <c r="AT17" s="206"/>
      <c r="AU17" s="206"/>
      <c r="AV17" s="206"/>
      <c r="AW17" s="206"/>
      <c r="AX17" s="206"/>
      <c r="AY17" s="206"/>
      <c r="AZ17" s="206"/>
      <c r="BA17" s="211"/>
      <c r="BB17" s="206"/>
      <c r="BC17" s="206"/>
      <c r="BD17" s="203"/>
      <c r="BE17" s="143"/>
      <c r="BF17" s="88"/>
      <c r="BL17" s="90"/>
      <c r="BM17" s="90"/>
      <c r="BN17" s="90"/>
      <c r="BO17" s="112"/>
      <c r="BP17" s="113"/>
      <c r="BQ17" s="114"/>
      <c r="BR17" s="115"/>
      <c r="BS17" s="112"/>
      <c r="BT17" s="112"/>
      <c r="BU17" s="112"/>
      <c r="BV17" s="112"/>
      <c r="BW17" s="112"/>
      <c r="BX17" s="112"/>
      <c r="BY17" s="112"/>
      <c r="BZ17" s="112"/>
      <c r="CA17" s="112"/>
      <c r="CB17" s="112"/>
      <c r="CC17" s="112"/>
      <c r="CD17" s="112"/>
      <c r="CE17" s="112"/>
      <c r="CF17" s="112"/>
      <c r="CG17" s="112"/>
      <c r="CH17" s="112"/>
      <c r="CI17" s="112"/>
      <c r="CJ17" s="112"/>
      <c r="CK17" s="112"/>
      <c r="CL17" s="112"/>
      <c r="CM17" s="112"/>
      <c r="CN17" s="112"/>
      <c r="CO17" s="112"/>
      <c r="CP17" s="112"/>
      <c r="CQ17" s="112"/>
      <c r="CR17" s="112"/>
      <c r="CS17" s="112"/>
      <c r="CT17" s="111"/>
    </row>
    <row r="18" spans="2:98" ht="23.25" customHeight="1">
      <c r="B18" s="125">
        <f>IF(ISBLANK($E18),"",COUNT($E$18:E18))</f>
        <v>1</v>
      </c>
      <c r="C18" s="322" t="str">
        <f>IF(ISBLANK($E18),"",($C$10))</f>
        <v>กุมภาพันธ์</v>
      </c>
      <c r="D18" s="323"/>
      <c r="E18" s="324">
        <v>3</v>
      </c>
      <c r="F18" s="324"/>
      <c r="G18" s="119" t="str">
        <f t="shared" ref="G18:G34" si="0">IF(ISBLANK($E18)," ",HLOOKUP($E18,$BO$6:$CS$7,2,0))</f>
        <v>Wed</v>
      </c>
      <c r="H18" s="120"/>
      <c r="I18" s="120"/>
      <c r="J18" s="122"/>
      <c r="K18" s="133"/>
      <c r="L18" s="134"/>
      <c r="M18" s="212">
        <f t="shared" ref="M18:M62" si="1">IF(ISBLANK($E18),"",HOUR($L18-$K18))</f>
        <v>0</v>
      </c>
      <c r="N18" s="213">
        <f t="shared" ref="N18:N62" si="2">IF(ISBLANK($E18),"",MINUTE($L18-$K18))</f>
        <v>0</v>
      </c>
      <c r="O18" s="214">
        <f t="shared" ref="O18:O62" si="3">IF(ISBLANK(E18),"",(IF(N18&lt;30,0,IF(N18&gt;=30,30))))</f>
        <v>0</v>
      </c>
      <c r="P18" s="215"/>
      <c r="Q18" s="216"/>
      <c r="R18" s="217"/>
      <c r="S18" s="267">
        <f t="shared" ref="S18:S62" si="4">IF(K18&gt;=$BH$4,K18,IF(K18&lt;$BH$4,$BH$4))</f>
        <v>0.72916666666666663</v>
      </c>
      <c r="T18" s="267" t="str">
        <f>IF(ISBLANK(J18),"",S18)</f>
        <v/>
      </c>
      <c r="U18" s="218" t="str">
        <f t="shared" ref="U18:U62" si="5">IF(ISBLANK($H18),"",HOUR($L18-T18))</f>
        <v/>
      </c>
      <c r="V18" s="218" t="str">
        <f t="shared" ref="V18:V62" si="6">IF(ISBLANK($H18),"",MINUTE($L18-K18))</f>
        <v/>
      </c>
      <c r="W18" s="218" t="str">
        <f t="shared" ref="W18:W62" si="7">IF(ISBLANK(H18),"",(IF(V18&lt;30,0,IF(V18&gt;=30,30))))</f>
        <v/>
      </c>
      <c r="X18" s="218">
        <f t="shared" ref="X18:X62" si="8">IF(H18=$BN$3,(U18*60)+W18,0)</f>
        <v>0</v>
      </c>
      <c r="Y18" s="218">
        <f t="shared" ref="Y18:Y62" si="9">ROUNDDOWN(X18/60,0)</f>
        <v>0</v>
      </c>
      <c r="Z18" s="218">
        <f t="shared" ref="Z18:Z62" si="10">+AB18</f>
        <v>0</v>
      </c>
      <c r="AA18" s="219" t="str">
        <f>IF(X18&lt;=120,"ไม่หักพัก",IF(X18&gt;=121,"หักพัก"))</f>
        <v>ไม่หักพัก</v>
      </c>
      <c r="AB18" s="219">
        <f t="shared" ref="AB18:AB62" si="11">IF(K18&gt;$S$16,0,IF(K18&lt;=$S$16,IF(AA18="หักพัก",MINUTE($S$15-$S$16),IF(AA18="ไม่หักพัก",0))))</f>
        <v>0</v>
      </c>
      <c r="AC18" s="218" t="str">
        <f t="shared" ref="AC18:AC62" si="12">IF(ISBLANK(H18)," ",X18-Z18)</f>
        <v xml:space="preserve"> </v>
      </c>
      <c r="AD18" s="220"/>
      <c r="AE18" s="221"/>
      <c r="AF18" s="222" t="str">
        <f t="shared" ref="AF18:AF34" si="13">IF(ISBLANK(K18),"",IF($I18&lt;&gt;$BN$3,0,IF($I18=$BN$3,(HOUR($L18-$K18)*60)+MINUTE($L18-$K18),0)))</f>
        <v/>
      </c>
      <c r="AG18" s="279" t="e">
        <f>+K18-#REF!</f>
        <v>#REF!</v>
      </c>
      <c r="AH18" s="280" t="e">
        <f t="shared" ref="AH18:AH62" si="14">IF(AG18&lt;0,$AG$13,IF(AG18&gt;=0,$AG$14))</f>
        <v>#REF!</v>
      </c>
      <c r="AI18" s="223" t="e">
        <f t="shared" ref="AI18:AI62" si="15">VLOOKUP($AH18,$AG$13:$AH$14,2,0)</f>
        <v>#REF!</v>
      </c>
      <c r="AJ18" s="224" t="e">
        <f t="shared" ref="AJ18:AJ62" si="16">IF(AH18=$AG$13,L18-AI18,IF(AH18=$AG$14,AI18-K18))</f>
        <v>#REF!</v>
      </c>
      <c r="AK18" s="225" t="e">
        <f>IF(AJ18&lt;0,"ไม่หักพัก",IF(AJ18&gt;=0,"หักพัก"))</f>
        <v>#REF!</v>
      </c>
      <c r="AL18" s="226" t="e">
        <f t="shared" ref="AL18:AL34" si="17">IF(AK18="ไม่หักพัก",0,IF(AK18="หักพัก",+AI18-K18))</f>
        <v>#REF!</v>
      </c>
      <c r="AM18" s="227" t="e">
        <f>HOUR(AL18)*60+MINUTE(AL18)</f>
        <v>#REF!</v>
      </c>
      <c r="AN18" s="228" t="e">
        <f>IF(AM18&lt;60,AM18,IF(AM18&gt;=60,60))</f>
        <v>#REF!</v>
      </c>
      <c r="AO18" s="229">
        <f t="shared" ref="AO18:AO34" si="18">IF(I18&lt;=0,0,IF(I18&gt;=1,AF18-AN18))</f>
        <v>0</v>
      </c>
      <c r="AP18" s="230">
        <v>0.72986111111111107</v>
      </c>
      <c r="AQ18" s="230" t="str">
        <f t="shared" ref="AQ18:AQ62" si="19">IF(AP18&gt;L18,"ไม่เกินชม.ที่8",IF(AP18&lt;L18,"เกินชม.ที่8",))</f>
        <v>ไม่เกินชม.ที่8</v>
      </c>
      <c r="AR18" s="231" t="str">
        <f t="shared" ref="AR18:AR62" si="20">(IF(ISBLANK(I18),"",IF(AQ18="ไม่เกินชม.ที่8",0,IF(AQ18="เกินชม.ที่8",MINUTE(AP18-K18)+HOUR(AP18-K18)*60))))</f>
        <v/>
      </c>
      <c r="AS18" s="231" t="str">
        <f t="shared" ref="AS18:AS34" si="21">IF(ISBLANK(I18),"",IF(AQ18="ไม่เกินชม.ที่8",AO18,IF(AQ18="เกินชม.ที่8",AR18-AN18)))</f>
        <v/>
      </c>
      <c r="AT18" s="232" t="str">
        <f t="shared" ref="AT18:AT62" si="22">IF(ISBLANK(I18),"",ROUNDDOWN((AS18)/60,0))</f>
        <v/>
      </c>
      <c r="AU18" s="233" t="str">
        <f t="shared" ref="AU18:AU62" si="23">IF(ISBLANK(I18),"",IF(AS18-(AT18*60)&lt;=29,0,IF(AO18-(AT18*60)&gt;=30,30)))</f>
        <v/>
      </c>
      <c r="AV18" s="234" t="str">
        <f t="shared" ref="AV18:AV62" si="24">IF(ISBLANK(I18),"",(AO18-AS18)+1)</f>
        <v/>
      </c>
      <c r="AW18" s="235" t="str">
        <f t="shared" ref="AW18:AW34" si="25">IF(ISBLANK($J18),"",M18*60)</f>
        <v/>
      </c>
      <c r="AX18" s="235" t="str">
        <f t="shared" ref="AX18:AX34" si="26">IF(ISBLANK($J18),"",O18)</f>
        <v/>
      </c>
      <c r="AY18" s="236">
        <f t="shared" ref="AY18:AY62" si="27">SUM(AV18:AX18)</f>
        <v>0</v>
      </c>
      <c r="AZ18" s="220">
        <f t="shared" ref="AZ18:AZ19" si="28">ROUNDDOWN(AY18/60,0)</f>
        <v>0</v>
      </c>
      <c r="BA18" s="237">
        <f t="shared" ref="BA18:BA62" si="29">$AY18-($AZ18*60)</f>
        <v>0</v>
      </c>
      <c r="BB18" s="238">
        <f>IF(BA18&lt;30,0,IF(BA18&gt;=0,0))</f>
        <v>0</v>
      </c>
      <c r="BC18" s="259"/>
      <c r="BD18" s="260"/>
      <c r="BE18" s="144"/>
      <c r="BF18" s="95"/>
      <c r="BL18" s="90"/>
      <c r="BM18" s="90"/>
      <c r="BN18" s="90"/>
      <c r="BO18" s="90"/>
      <c r="BP18" s="91"/>
      <c r="BQ18" s="92"/>
      <c r="BR18" s="93"/>
      <c r="BS18" s="90"/>
      <c r="BT18" s="90"/>
      <c r="BU18" s="90"/>
      <c r="BV18" s="90"/>
      <c r="BW18" s="90"/>
      <c r="BX18" s="90"/>
      <c r="BY18" s="90"/>
      <c r="BZ18" s="90"/>
      <c r="CA18" s="90"/>
      <c r="CB18" s="90"/>
      <c r="CC18" s="90"/>
      <c r="CD18" s="90"/>
      <c r="CE18" s="90"/>
      <c r="CF18" s="90"/>
      <c r="CG18" s="90"/>
      <c r="CH18" s="90"/>
      <c r="CI18" s="90"/>
      <c r="CJ18" s="90"/>
      <c r="CK18" s="90"/>
      <c r="CL18" s="90"/>
      <c r="CM18" s="90"/>
      <c r="CN18" s="90"/>
      <c r="CO18" s="90"/>
      <c r="CP18" s="90"/>
      <c r="CQ18" s="90"/>
      <c r="CR18" s="90"/>
      <c r="CS18" s="90"/>
      <c r="CT18" s="88"/>
    </row>
    <row r="19" spans="2:98" ht="23.25" customHeight="1">
      <c r="B19" s="125">
        <f>IF(ISBLANK($E19),"",COUNT($E$18:E19))</f>
        <v>2</v>
      </c>
      <c r="C19" s="322" t="str">
        <f t="shared" ref="C19:C62" si="30">IF(ISBLANK($E19),"",($C$10))</f>
        <v>กุมภาพันธ์</v>
      </c>
      <c r="D19" s="323"/>
      <c r="E19" s="324">
        <v>4</v>
      </c>
      <c r="F19" s="324"/>
      <c r="G19" s="119" t="str">
        <f t="shared" si="0"/>
        <v>Thu</v>
      </c>
      <c r="H19" s="120"/>
      <c r="I19" s="121"/>
      <c r="J19" s="122"/>
      <c r="K19" s="133"/>
      <c r="L19" s="134"/>
      <c r="M19" s="212">
        <f>IF(ISBLANK($E19),"",HOUR($L19-$K19))</f>
        <v>0</v>
      </c>
      <c r="N19" s="213">
        <f t="shared" si="2"/>
        <v>0</v>
      </c>
      <c r="O19" s="214">
        <f t="shared" si="3"/>
        <v>0</v>
      </c>
      <c r="P19" s="215"/>
      <c r="Q19" s="216"/>
      <c r="R19" s="217"/>
      <c r="S19" s="267">
        <f t="shared" si="4"/>
        <v>0.72916666666666663</v>
      </c>
      <c r="T19" s="267" t="str">
        <f t="shared" ref="T19:T62" si="31">IF(ISBLANK(H19),"",S19)</f>
        <v/>
      </c>
      <c r="U19" s="218" t="str">
        <f t="shared" si="5"/>
        <v/>
      </c>
      <c r="V19" s="218" t="str">
        <f t="shared" si="6"/>
        <v/>
      </c>
      <c r="W19" s="218" t="str">
        <f t="shared" si="7"/>
        <v/>
      </c>
      <c r="X19" s="218">
        <f t="shared" si="8"/>
        <v>0</v>
      </c>
      <c r="Y19" s="218">
        <f t="shared" si="9"/>
        <v>0</v>
      </c>
      <c r="Z19" s="218">
        <f t="shared" si="10"/>
        <v>0</v>
      </c>
      <c r="AA19" s="219" t="str">
        <f>IF(X19&lt;=120,"ไม่หักพัก",IF(X19&gt;=121,"หักพัก"))</f>
        <v>ไม่หักพัก</v>
      </c>
      <c r="AB19" s="219">
        <f t="shared" si="11"/>
        <v>0</v>
      </c>
      <c r="AC19" s="218" t="str">
        <f t="shared" si="12"/>
        <v xml:space="preserve"> </v>
      </c>
      <c r="AD19" s="220" t="str">
        <f t="shared" ref="AD19:AD34" si="32">IF(ISBLANK(H19),"",ROUNDDOWN((X19-Z19)/60,0))</f>
        <v/>
      </c>
      <c r="AE19" s="221" t="str">
        <f t="shared" ref="AE19:AE62" si="33">IF(ISBLANK(H19),"",+AC19-(AD19*60))</f>
        <v/>
      </c>
      <c r="AF19" s="222" t="str">
        <f t="shared" si="13"/>
        <v/>
      </c>
      <c r="AG19" s="279" t="e">
        <f>+K19-#REF!</f>
        <v>#REF!</v>
      </c>
      <c r="AH19" s="280" t="e">
        <f t="shared" si="14"/>
        <v>#REF!</v>
      </c>
      <c r="AI19" s="223" t="e">
        <f t="shared" si="15"/>
        <v>#REF!</v>
      </c>
      <c r="AJ19" s="224" t="e">
        <f t="shared" si="16"/>
        <v>#REF!</v>
      </c>
      <c r="AK19" s="225" t="e">
        <f t="shared" ref="AK19:AK62" si="34">IF(AJ19&lt;0,"ไม่หักพัก",IF(AJ19&gt;=0,"หักพัก"))</f>
        <v>#REF!</v>
      </c>
      <c r="AL19" s="226" t="e">
        <f t="shared" si="17"/>
        <v>#REF!</v>
      </c>
      <c r="AM19" s="227" t="e">
        <f t="shared" ref="AM19:AM62" si="35">HOUR(AL19)*60+MINUTE(AL19)</f>
        <v>#REF!</v>
      </c>
      <c r="AN19" s="228" t="e">
        <f t="shared" ref="AN19:AN62" si="36">IF(AM19&lt;60,AM19,IF(AM19&gt;=60,60))</f>
        <v>#REF!</v>
      </c>
      <c r="AO19" s="229">
        <f t="shared" si="18"/>
        <v>0</v>
      </c>
      <c r="AP19" s="230">
        <v>0.72986111111111107</v>
      </c>
      <c r="AQ19" s="230" t="str">
        <f t="shared" si="19"/>
        <v>ไม่เกินชม.ที่8</v>
      </c>
      <c r="AR19" s="231" t="str">
        <f t="shared" si="20"/>
        <v/>
      </c>
      <c r="AS19" s="231" t="str">
        <f t="shared" si="21"/>
        <v/>
      </c>
      <c r="AT19" s="232" t="str">
        <f t="shared" si="22"/>
        <v/>
      </c>
      <c r="AU19" s="233" t="str">
        <f t="shared" si="23"/>
        <v/>
      </c>
      <c r="AV19" s="234" t="str">
        <f t="shared" si="24"/>
        <v/>
      </c>
      <c r="AW19" s="235" t="str">
        <f t="shared" si="25"/>
        <v/>
      </c>
      <c r="AX19" s="235" t="str">
        <f t="shared" si="26"/>
        <v/>
      </c>
      <c r="AY19" s="236">
        <f t="shared" si="27"/>
        <v>0</v>
      </c>
      <c r="AZ19" s="220">
        <f t="shared" si="28"/>
        <v>0</v>
      </c>
      <c r="BA19" s="237">
        <f t="shared" si="29"/>
        <v>0</v>
      </c>
      <c r="BB19" s="238">
        <f t="shared" ref="BB19" si="37">IF(BA19&lt;30,0,IF(BA19&gt;=30,30))</f>
        <v>0</v>
      </c>
      <c r="BC19" s="259"/>
      <c r="BD19" s="260"/>
      <c r="BE19" s="144"/>
      <c r="BF19" s="95"/>
      <c r="BL19" s="90"/>
      <c r="BM19" s="90"/>
      <c r="BN19" s="90"/>
      <c r="BO19" s="90"/>
      <c r="BP19" s="91"/>
      <c r="BQ19" s="92"/>
      <c r="BR19" s="93"/>
      <c r="BS19" s="90"/>
      <c r="BT19" s="90"/>
      <c r="BU19" s="90"/>
      <c r="BV19" s="90"/>
      <c r="BW19" s="90"/>
      <c r="BX19" s="90"/>
      <c r="BY19" s="90"/>
      <c r="BZ19" s="90"/>
      <c r="CA19" s="90"/>
      <c r="CB19" s="90"/>
      <c r="CC19" s="90"/>
      <c r="CD19" s="90"/>
      <c r="CE19" s="90"/>
      <c r="CF19" s="90"/>
      <c r="CG19" s="90"/>
      <c r="CH19" s="90"/>
      <c r="CI19" s="90"/>
      <c r="CJ19" s="90"/>
      <c r="CK19" s="90"/>
      <c r="CL19" s="90"/>
      <c r="CM19" s="90"/>
      <c r="CN19" s="90"/>
      <c r="CO19" s="90"/>
      <c r="CP19" s="90"/>
      <c r="CQ19" s="90"/>
      <c r="CR19" s="90"/>
      <c r="CS19" s="90"/>
      <c r="CT19" s="88"/>
    </row>
    <row r="20" spans="2:98" ht="23.25" customHeight="1">
      <c r="B20" s="125">
        <f>IF(ISBLANK($E20),"",COUNT($E$18:E20))</f>
        <v>3</v>
      </c>
      <c r="C20" s="380" t="str">
        <f>IF(ISBLANK($E20),"",($C$10))</f>
        <v>กุมภาพันธ์</v>
      </c>
      <c r="D20" s="381"/>
      <c r="E20" s="324">
        <v>7</v>
      </c>
      <c r="F20" s="324"/>
      <c r="G20" s="119" t="str">
        <f t="shared" si="0"/>
        <v>Sun</v>
      </c>
      <c r="H20" s="120"/>
      <c r="I20" s="121"/>
      <c r="J20" s="120"/>
      <c r="K20" s="133"/>
      <c r="L20" s="134"/>
      <c r="M20" s="212">
        <f t="shared" si="1"/>
        <v>0</v>
      </c>
      <c r="N20" s="213">
        <f t="shared" si="2"/>
        <v>0</v>
      </c>
      <c r="O20" s="214">
        <f t="shared" si="3"/>
        <v>0</v>
      </c>
      <c r="P20" s="215"/>
      <c r="Q20" s="216"/>
      <c r="R20" s="217"/>
      <c r="S20" s="267">
        <f t="shared" si="4"/>
        <v>0.72916666666666663</v>
      </c>
      <c r="T20" s="267" t="str">
        <f t="shared" si="31"/>
        <v/>
      </c>
      <c r="U20" s="218" t="str">
        <f t="shared" si="5"/>
        <v/>
      </c>
      <c r="V20" s="218" t="str">
        <f t="shared" si="6"/>
        <v/>
      </c>
      <c r="W20" s="218" t="str">
        <f t="shared" si="7"/>
        <v/>
      </c>
      <c r="X20" s="218">
        <f t="shared" si="8"/>
        <v>0</v>
      </c>
      <c r="Y20" s="218">
        <f t="shared" si="9"/>
        <v>0</v>
      </c>
      <c r="Z20" s="218">
        <f t="shared" si="10"/>
        <v>0</v>
      </c>
      <c r="AA20" s="219" t="str">
        <f t="shared" ref="AA20:AA62" si="38">IF(X20&lt;=120,"ไม่หักพัก",IF(X20&gt;=121,"หักพัก"))</f>
        <v>ไม่หักพัก</v>
      </c>
      <c r="AB20" s="219">
        <f t="shared" si="11"/>
        <v>0</v>
      </c>
      <c r="AC20" s="218" t="str">
        <f t="shared" si="12"/>
        <v xml:space="preserve"> </v>
      </c>
      <c r="AD20" s="220" t="str">
        <f t="shared" si="32"/>
        <v/>
      </c>
      <c r="AE20" s="221" t="str">
        <f t="shared" si="33"/>
        <v/>
      </c>
      <c r="AF20" s="222" t="str">
        <f t="shared" si="13"/>
        <v/>
      </c>
      <c r="AG20" s="279" t="e">
        <f t="shared" ref="AG20:AG62" si="39">+K20-AG18</f>
        <v>#REF!</v>
      </c>
      <c r="AH20" s="280" t="e">
        <f t="shared" si="14"/>
        <v>#REF!</v>
      </c>
      <c r="AI20" s="223" t="e">
        <f t="shared" si="15"/>
        <v>#REF!</v>
      </c>
      <c r="AJ20" s="224" t="e">
        <f t="shared" si="16"/>
        <v>#REF!</v>
      </c>
      <c r="AK20" s="225" t="e">
        <f t="shared" si="34"/>
        <v>#REF!</v>
      </c>
      <c r="AL20" s="226" t="e">
        <f t="shared" si="17"/>
        <v>#REF!</v>
      </c>
      <c r="AM20" s="227" t="e">
        <f t="shared" si="35"/>
        <v>#REF!</v>
      </c>
      <c r="AN20" s="228" t="e">
        <f t="shared" si="36"/>
        <v>#REF!</v>
      </c>
      <c r="AO20" s="229">
        <f t="shared" si="18"/>
        <v>0</v>
      </c>
      <c r="AP20" s="230">
        <v>0.72986111111111107</v>
      </c>
      <c r="AQ20" s="230" t="str">
        <f t="shared" si="19"/>
        <v>ไม่เกินชม.ที่8</v>
      </c>
      <c r="AR20" s="231" t="str">
        <f t="shared" si="20"/>
        <v/>
      </c>
      <c r="AS20" s="231" t="str">
        <f t="shared" si="21"/>
        <v/>
      </c>
      <c r="AT20" s="232" t="str">
        <f t="shared" si="22"/>
        <v/>
      </c>
      <c r="AU20" s="233" t="str">
        <f t="shared" si="23"/>
        <v/>
      </c>
      <c r="AV20" s="234" t="str">
        <f t="shared" si="24"/>
        <v/>
      </c>
      <c r="AW20" s="235" t="str">
        <f t="shared" si="25"/>
        <v/>
      </c>
      <c r="AX20" s="235" t="str">
        <f t="shared" si="26"/>
        <v/>
      </c>
      <c r="AY20" s="236">
        <f t="shared" si="27"/>
        <v>0</v>
      </c>
      <c r="AZ20" s="220">
        <f t="shared" ref="AZ20:AZ62" si="40">ROUNDDOWN(AY20/60,0)</f>
        <v>0</v>
      </c>
      <c r="BA20" s="237">
        <f t="shared" si="29"/>
        <v>0</v>
      </c>
      <c r="BB20" s="221">
        <v>0</v>
      </c>
      <c r="BC20" s="259"/>
      <c r="BD20" s="260"/>
      <c r="BE20" s="144"/>
      <c r="BF20" s="95"/>
      <c r="BL20" s="90"/>
      <c r="BM20" s="90"/>
      <c r="BN20" s="90"/>
      <c r="BO20" s="90"/>
      <c r="BP20" s="91"/>
      <c r="BQ20" s="92"/>
      <c r="BR20" s="93"/>
      <c r="BS20" s="90"/>
      <c r="BT20" s="90"/>
      <c r="BU20" s="90"/>
      <c r="BV20" s="90"/>
      <c r="BW20" s="90"/>
      <c r="BX20" s="90"/>
      <c r="BY20" s="90"/>
      <c r="BZ20" s="90"/>
      <c r="CA20" s="90"/>
      <c r="CB20" s="90"/>
      <c r="CC20" s="90"/>
      <c r="CD20" s="90"/>
      <c r="CE20" s="90"/>
      <c r="CF20" s="90"/>
      <c r="CG20" s="90"/>
      <c r="CH20" s="90"/>
      <c r="CI20" s="90"/>
      <c r="CJ20" s="90"/>
      <c r="CK20" s="90"/>
      <c r="CL20" s="90"/>
      <c r="CM20" s="90"/>
      <c r="CN20" s="90"/>
      <c r="CO20" s="90"/>
      <c r="CP20" s="90"/>
      <c r="CQ20" s="90"/>
      <c r="CR20" s="90"/>
      <c r="CS20" s="90"/>
      <c r="CT20" s="88"/>
    </row>
    <row r="21" spans="2:98" ht="23.25" customHeight="1">
      <c r="B21" s="125">
        <f>IF(ISBLANK($E21),"",COUNT($E$18:E21))</f>
        <v>4</v>
      </c>
      <c r="C21" s="382" t="str">
        <f t="shared" si="30"/>
        <v>กุมภาพันธ์</v>
      </c>
      <c r="D21" s="383"/>
      <c r="E21" s="324">
        <v>10</v>
      </c>
      <c r="F21" s="324"/>
      <c r="G21" s="119" t="str">
        <f t="shared" si="0"/>
        <v>Wed</v>
      </c>
      <c r="H21" s="120"/>
      <c r="I21" s="121"/>
      <c r="J21" s="122"/>
      <c r="K21" s="133"/>
      <c r="L21" s="134"/>
      <c r="M21" s="212">
        <f t="shared" si="1"/>
        <v>0</v>
      </c>
      <c r="N21" s="213">
        <f t="shared" si="2"/>
        <v>0</v>
      </c>
      <c r="O21" s="214">
        <f t="shared" si="3"/>
        <v>0</v>
      </c>
      <c r="P21" s="215"/>
      <c r="Q21" s="216"/>
      <c r="R21" s="217"/>
      <c r="S21" s="267">
        <f t="shared" si="4"/>
        <v>0.72916666666666663</v>
      </c>
      <c r="T21" s="267" t="str">
        <f t="shared" si="31"/>
        <v/>
      </c>
      <c r="U21" s="218" t="str">
        <f t="shared" si="5"/>
        <v/>
      </c>
      <c r="V21" s="218" t="str">
        <f t="shared" si="6"/>
        <v/>
      </c>
      <c r="W21" s="218" t="str">
        <f t="shared" si="7"/>
        <v/>
      </c>
      <c r="X21" s="218">
        <f t="shared" si="8"/>
        <v>0</v>
      </c>
      <c r="Y21" s="218">
        <f t="shared" si="9"/>
        <v>0</v>
      </c>
      <c r="Z21" s="218">
        <f t="shared" si="10"/>
        <v>0</v>
      </c>
      <c r="AA21" s="219" t="str">
        <f t="shared" si="38"/>
        <v>ไม่หักพัก</v>
      </c>
      <c r="AB21" s="219">
        <f t="shared" si="11"/>
        <v>0</v>
      </c>
      <c r="AC21" s="218" t="str">
        <f t="shared" si="12"/>
        <v xml:space="preserve"> </v>
      </c>
      <c r="AD21" s="220" t="str">
        <f t="shared" si="32"/>
        <v/>
      </c>
      <c r="AE21" s="221" t="str">
        <f t="shared" si="33"/>
        <v/>
      </c>
      <c r="AF21" s="222" t="str">
        <f t="shared" si="13"/>
        <v/>
      </c>
      <c r="AG21" s="279" t="e">
        <f>+K21-#REF!</f>
        <v>#REF!</v>
      </c>
      <c r="AH21" s="280" t="e">
        <f t="shared" si="14"/>
        <v>#REF!</v>
      </c>
      <c r="AI21" s="223" t="e">
        <f t="shared" si="15"/>
        <v>#REF!</v>
      </c>
      <c r="AJ21" s="224" t="e">
        <f t="shared" si="16"/>
        <v>#REF!</v>
      </c>
      <c r="AK21" s="225" t="e">
        <f t="shared" si="34"/>
        <v>#REF!</v>
      </c>
      <c r="AL21" s="226" t="e">
        <f t="shared" si="17"/>
        <v>#REF!</v>
      </c>
      <c r="AM21" s="227" t="e">
        <f t="shared" si="35"/>
        <v>#REF!</v>
      </c>
      <c r="AN21" s="228" t="e">
        <f t="shared" si="36"/>
        <v>#REF!</v>
      </c>
      <c r="AO21" s="229">
        <f t="shared" si="18"/>
        <v>0</v>
      </c>
      <c r="AP21" s="230">
        <v>0.72986111111111107</v>
      </c>
      <c r="AQ21" s="230" t="str">
        <f t="shared" si="19"/>
        <v>ไม่เกินชม.ที่8</v>
      </c>
      <c r="AR21" s="231" t="str">
        <f t="shared" si="20"/>
        <v/>
      </c>
      <c r="AS21" s="231" t="str">
        <f t="shared" si="21"/>
        <v/>
      </c>
      <c r="AT21" s="232" t="str">
        <f t="shared" si="22"/>
        <v/>
      </c>
      <c r="AU21" s="233" t="str">
        <f t="shared" si="23"/>
        <v/>
      </c>
      <c r="AV21" s="234" t="str">
        <f t="shared" si="24"/>
        <v/>
      </c>
      <c r="AW21" s="235" t="str">
        <f t="shared" si="25"/>
        <v/>
      </c>
      <c r="AX21" s="235" t="str">
        <f t="shared" si="26"/>
        <v/>
      </c>
      <c r="AY21" s="236">
        <f t="shared" si="27"/>
        <v>0</v>
      </c>
      <c r="AZ21" s="220">
        <f t="shared" si="40"/>
        <v>0</v>
      </c>
      <c r="BA21" s="237">
        <f t="shared" si="29"/>
        <v>0</v>
      </c>
      <c r="BB21" s="238">
        <f t="shared" ref="BB21:BB62" si="41">IF(BA21&lt;30,0,IF(BA21&gt;=30,30))</f>
        <v>0</v>
      </c>
      <c r="BC21" s="259"/>
      <c r="BD21" s="260"/>
      <c r="BE21" s="144"/>
      <c r="BF21" s="95"/>
      <c r="BL21" s="90"/>
      <c r="BM21" s="90"/>
      <c r="BN21" s="90"/>
      <c r="BO21" s="90"/>
      <c r="BP21" s="91"/>
      <c r="BQ21" s="92"/>
      <c r="BR21" s="93"/>
      <c r="BS21" s="90"/>
      <c r="BT21" s="90"/>
      <c r="BU21" s="90"/>
      <c r="BV21" s="90"/>
      <c r="BW21" s="90"/>
      <c r="BX21" s="90"/>
      <c r="BY21" s="90"/>
      <c r="BZ21" s="90"/>
      <c r="CA21" s="90"/>
      <c r="CB21" s="90"/>
      <c r="CC21" s="90"/>
      <c r="CD21" s="90"/>
      <c r="CE21" s="90"/>
      <c r="CF21" s="90"/>
      <c r="CG21" s="90"/>
      <c r="CH21" s="90"/>
      <c r="CI21" s="90"/>
      <c r="CJ21" s="90"/>
      <c r="CK21" s="90"/>
      <c r="CL21" s="90"/>
      <c r="CM21" s="90"/>
      <c r="CN21" s="90"/>
      <c r="CO21" s="90"/>
      <c r="CP21" s="90"/>
      <c r="CQ21" s="90"/>
      <c r="CR21" s="90"/>
      <c r="CS21" s="90"/>
      <c r="CT21" s="88"/>
    </row>
    <row r="22" spans="2:98" ht="23.25" customHeight="1">
      <c r="B22" s="125">
        <f>IF(ISBLANK($E22),"",COUNT($E$18:E22))</f>
        <v>5</v>
      </c>
      <c r="C22" s="322" t="str">
        <f t="shared" si="30"/>
        <v>กุมภาพันธ์</v>
      </c>
      <c r="D22" s="323"/>
      <c r="E22" s="324">
        <v>12</v>
      </c>
      <c r="F22" s="324"/>
      <c r="G22" s="119" t="str">
        <f t="shared" si="0"/>
        <v>Fri</v>
      </c>
      <c r="H22" s="120"/>
      <c r="I22" s="121"/>
      <c r="J22" s="120"/>
      <c r="K22" s="133"/>
      <c r="L22" s="134"/>
      <c r="M22" s="212">
        <f t="shared" si="1"/>
        <v>0</v>
      </c>
      <c r="N22" s="213">
        <f t="shared" si="2"/>
        <v>0</v>
      </c>
      <c r="O22" s="214">
        <f t="shared" si="3"/>
        <v>0</v>
      </c>
      <c r="P22" s="215"/>
      <c r="Q22" s="216"/>
      <c r="R22" s="217"/>
      <c r="S22" s="267">
        <f t="shared" si="4"/>
        <v>0.72916666666666663</v>
      </c>
      <c r="T22" s="267" t="str">
        <f t="shared" si="31"/>
        <v/>
      </c>
      <c r="U22" s="218" t="str">
        <f t="shared" si="5"/>
        <v/>
      </c>
      <c r="V22" s="218" t="str">
        <f t="shared" si="6"/>
        <v/>
      </c>
      <c r="W22" s="218" t="str">
        <f t="shared" si="7"/>
        <v/>
      </c>
      <c r="X22" s="218">
        <f t="shared" si="8"/>
        <v>0</v>
      </c>
      <c r="Y22" s="218">
        <f t="shared" si="9"/>
        <v>0</v>
      </c>
      <c r="Z22" s="218">
        <f t="shared" si="10"/>
        <v>0</v>
      </c>
      <c r="AA22" s="219" t="str">
        <f t="shared" si="38"/>
        <v>ไม่หักพัก</v>
      </c>
      <c r="AB22" s="219">
        <f t="shared" si="11"/>
        <v>0</v>
      </c>
      <c r="AC22" s="218" t="str">
        <f t="shared" si="12"/>
        <v xml:space="preserve"> </v>
      </c>
      <c r="AD22" s="220" t="str">
        <f t="shared" si="32"/>
        <v/>
      </c>
      <c r="AE22" s="221" t="str">
        <f t="shared" si="33"/>
        <v/>
      </c>
      <c r="AF22" s="222" t="str">
        <f t="shared" si="13"/>
        <v/>
      </c>
      <c r="AG22" s="279" t="e">
        <f>+K22-AG21</f>
        <v>#REF!</v>
      </c>
      <c r="AH22" s="280" t="e">
        <f t="shared" si="14"/>
        <v>#REF!</v>
      </c>
      <c r="AI22" s="223" t="e">
        <f t="shared" si="15"/>
        <v>#REF!</v>
      </c>
      <c r="AJ22" s="224" t="e">
        <f t="shared" si="16"/>
        <v>#REF!</v>
      </c>
      <c r="AK22" s="225" t="e">
        <f t="shared" si="34"/>
        <v>#REF!</v>
      </c>
      <c r="AL22" s="226" t="e">
        <f t="shared" si="17"/>
        <v>#REF!</v>
      </c>
      <c r="AM22" s="227" t="e">
        <f t="shared" si="35"/>
        <v>#REF!</v>
      </c>
      <c r="AN22" s="228" t="e">
        <f t="shared" si="36"/>
        <v>#REF!</v>
      </c>
      <c r="AO22" s="229">
        <f t="shared" si="18"/>
        <v>0</v>
      </c>
      <c r="AP22" s="230">
        <v>0.72986111111111107</v>
      </c>
      <c r="AQ22" s="230" t="str">
        <f t="shared" si="19"/>
        <v>ไม่เกินชม.ที่8</v>
      </c>
      <c r="AR22" s="231" t="str">
        <f t="shared" si="20"/>
        <v/>
      </c>
      <c r="AS22" s="231" t="str">
        <f t="shared" si="21"/>
        <v/>
      </c>
      <c r="AT22" s="232" t="str">
        <f t="shared" si="22"/>
        <v/>
      </c>
      <c r="AU22" s="233" t="str">
        <f t="shared" si="23"/>
        <v/>
      </c>
      <c r="AV22" s="234" t="str">
        <f t="shared" si="24"/>
        <v/>
      </c>
      <c r="AW22" s="235" t="str">
        <f t="shared" si="25"/>
        <v/>
      </c>
      <c r="AX22" s="235" t="str">
        <f t="shared" si="26"/>
        <v/>
      </c>
      <c r="AY22" s="236">
        <f t="shared" si="27"/>
        <v>0</v>
      </c>
      <c r="AZ22" s="220">
        <f t="shared" si="40"/>
        <v>0</v>
      </c>
      <c r="BA22" s="237">
        <f t="shared" si="29"/>
        <v>0</v>
      </c>
      <c r="BB22" s="221">
        <v>0</v>
      </c>
      <c r="BC22" s="259"/>
      <c r="BD22" s="260"/>
      <c r="BE22" s="144"/>
      <c r="BF22" s="95"/>
      <c r="BL22" s="90"/>
      <c r="BM22" s="90"/>
      <c r="BN22" s="90"/>
      <c r="BO22" s="90"/>
      <c r="BP22" s="91"/>
      <c r="BQ22" s="92"/>
      <c r="BR22" s="93"/>
      <c r="BS22" s="90"/>
      <c r="BT22" s="90"/>
      <c r="BU22" s="90"/>
      <c r="BV22" s="90"/>
      <c r="BW22" s="90"/>
      <c r="BX22" s="90"/>
      <c r="BY22" s="90"/>
      <c r="BZ22" s="90"/>
      <c r="CA22" s="90"/>
      <c r="CB22" s="90"/>
      <c r="CC22" s="90"/>
      <c r="CD22" s="90"/>
      <c r="CE22" s="90"/>
      <c r="CF22" s="90"/>
      <c r="CG22" s="90"/>
      <c r="CH22" s="90"/>
      <c r="CI22" s="90"/>
      <c r="CJ22" s="90"/>
      <c r="CK22" s="90"/>
      <c r="CL22" s="90"/>
      <c r="CM22" s="90"/>
      <c r="CN22" s="90"/>
      <c r="CO22" s="90"/>
      <c r="CP22" s="90"/>
      <c r="CQ22" s="90"/>
      <c r="CR22" s="90"/>
      <c r="CS22" s="90"/>
      <c r="CT22" s="88"/>
    </row>
    <row r="23" spans="2:98" ht="23.25" customHeight="1">
      <c r="B23" s="125">
        <f>IF(ISBLANK($E23),"",COUNT($E$18:E23))</f>
        <v>6</v>
      </c>
      <c r="C23" s="322" t="str">
        <f t="shared" si="30"/>
        <v>กุมภาพันธ์</v>
      </c>
      <c r="D23" s="323"/>
      <c r="E23" s="324">
        <v>13</v>
      </c>
      <c r="F23" s="324"/>
      <c r="G23" s="119" t="str">
        <f t="shared" si="0"/>
        <v>Sat</v>
      </c>
      <c r="H23" s="120"/>
      <c r="I23" s="121"/>
      <c r="J23" s="120"/>
      <c r="K23" s="133"/>
      <c r="L23" s="134"/>
      <c r="M23" s="212">
        <f t="shared" si="1"/>
        <v>0</v>
      </c>
      <c r="N23" s="213">
        <f t="shared" si="2"/>
        <v>0</v>
      </c>
      <c r="O23" s="214">
        <f t="shared" si="3"/>
        <v>0</v>
      </c>
      <c r="P23" s="215"/>
      <c r="Q23" s="216"/>
      <c r="R23" s="217"/>
      <c r="S23" s="267">
        <f t="shared" si="4"/>
        <v>0.72916666666666663</v>
      </c>
      <c r="T23" s="267" t="str">
        <f t="shared" si="31"/>
        <v/>
      </c>
      <c r="U23" s="218" t="str">
        <f t="shared" si="5"/>
        <v/>
      </c>
      <c r="V23" s="218" t="str">
        <f t="shared" si="6"/>
        <v/>
      </c>
      <c r="W23" s="218" t="str">
        <f t="shared" si="7"/>
        <v/>
      </c>
      <c r="X23" s="218">
        <f t="shared" si="8"/>
        <v>0</v>
      </c>
      <c r="Y23" s="218">
        <f t="shared" si="9"/>
        <v>0</v>
      </c>
      <c r="Z23" s="218">
        <f t="shared" si="10"/>
        <v>0</v>
      </c>
      <c r="AA23" s="219" t="str">
        <f t="shared" si="38"/>
        <v>ไม่หักพัก</v>
      </c>
      <c r="AB23" s="219">
        <f t="shared" si="11"/>
        <v>0</v>
      </c>
      <c r="AC23" s="218" t="str">
        <f t="shared" si="12"/>
        <v xml:space="preserve"> </v>
      </c>
      <c r="AD23" s="220" t="str">
        <f t="shared" si="32"/>
        <v/>
      </c>
      <c r="AE23" s="221" t="str">
        <f t="shared" si="33"/>
        <v/>
      </c>
      <c r="AF23" s="222" t="str">
        <f t="shared" si="13"/>
        <v/>
      </c>
      <c r="AG23" s="279" t="e">
        <f>+K23-#REF!</f>
        <v>#REF!</v>
      </c>
      <c r="AH23" s="280" t="e">
        <f t="shared" si="14"/>
        <v>#REF!</v>
      </c>
      <c r="AI23" s="223" t="e">
        <f t="shared" si="15"/>
        <v>#REF!</v>
      </c>
      <c r="AJ23" s="224" t="e">
        <f t="shared" si="16"/>
        <v>#REF!</v>
      </c>
      <c r="AK23" s="225" t="e">
        <f t="shared" si="34"/>
        <v>#REF!</v>
      </c>
      <c r="AL23" s="226" t="e">
        <f t="shared" si="17"/>
        <v>#REF!</v>
      </c>
      <c r="AM23" s="227" t="e">
        <f t="shared" si="35"/>
        <v>#REF!</v>
      </c>
      <c r="AN23" s="228" t="e">
        <f t="shared" si="36"/>
        <v>#REF!</v>
      </c>
      <c r="AO23" s="229">
        <f t="shared" si="18"/>
        <v>0</v>
      </c>
      <c r="AP23" s="230">
        <v>0.72986111111111107</v>
      </c>
      <c r="AQ23" s="230" t="str">
        <f t="shared" si="19"/>
        <v>ไม่เกินชม.ที่8</v>
      </c>
      <c r="AR23" s="231" t="str">
        <f t="shared" si="20"/>
        <v/>
      </c>
      <c r="AS23" s="231" t="str">
        <f t="shared" si="21"/>
        <v/>
      </c>
      <c r="AT23" s="232" t="str">
        <f t="shared" si="22"/>
        <v/>
      </c>
      <c r="AU23" s="233" t="str">
        <f t="shared" si="23"/>
        <v/>
      </c>
      <c r="AV23" s="234" t="str">
        <f t="shared" si="24"/>
        <v/>
      </c>
      <c r="AW23" s="235" t="str">
        <f t="shared" si="25"/>
        <v/>
      </c>
      <c r="AX23" s="235" t="str">
        <f t="shared" si="26"/>
        <v/>
      </c>
      <c r="AY23" s="236">
        <f t="shared" si="27"/>
        <v>0</v>
      </c>
      <c r="AZ23" s="220">
        <f t="shared" si="40"/>
        <v>0</v>
      </c>
      <c r="BA23" s="237">
        <f t="shared" si="29"/>
        <v>0</v>
      </c>
      <c r="BB23" s="221">
        <v>0</v>
      </c>
      <c r="BC23" s="259"/>
      <c r="BD23" s="260"/>
      <c r="BE23" s="144"/>
      <c r="BF23" s="95"/>
      <c r="BL23" s="90"/>
      <c r="BM23" s="90"/>
      <c r="BN23" s="90"/>
      <c r="BO23" s="90"/>
      <c r="BP23" s="91"/>
      <c r="BQ23" s="92"/>
      <c r="BR23" s="93"/>
      <c r="BS23" s="90"/>
      <c r="BT23" s="90"/>
      <c r="BU23" s="90"/>
      <c r="BV23" s="90"/>
      <c r="BW23" s="90"/>
      <c r="BX23" s="90"/>
      <c r="BY23" s="90"/>
      <c r="BZ23" s="90"/>
      <c r="CA23" s="90"/>
      <c r="CB23" s="90"/>
      <c r="CC23" s="90"/>
      <c r="CD23" s="90"/>
      <c r="CE23" s="90"/>
      <c r="CF23" s="90"/>
      <c r="CG23" s="90"/>
      <c r="CH23" s="90"/>
      <c r="CI23" s="90"/>
      <c r="CJ23" s="90"/>
      <c r="CK23" s="90"/>
      <c r="CL23" s="90"/>
      <c r="CM23" s="90"/>
      <c r="CN23" s="90"/>
      <c r="CO23" s="90"/>
      <c r="CP23" s="90"/>
      <c r="CQ23" s="90"/>
      <c r="CR23" s="90"/>
      <c r="CS23" s="90"/>
      <c r="CT23" s="88"/>
    </row>
    <row r="24" spans="2:98" ht="23.25" customHeight="1">
      <c r="B24" s="125">
        <f>IF(ISBLANK($E24),"",COUNT($E$18:E24))</f>
        <v>7</v>
      </c>
      <c r="C24" s="322" t="str">
        <f t="shared" si="30"/>
        <v>กุมภาพันธ์</v>
      </c>
      <c r="D24" s="323"/>
      <c r="E24" s="324">
        <v>14</v>
      </c>
      <c r="F24" s="324"/>
      <c r="G24" s="119" t="str">
        <f t="shared" si="0"/>
        <v>Sun</v>
      </c>
      <c r="H24" s="120"/>
      <c r="I24" s="121"/>
      <c r="J24" s="120"/>
      <c r="K24" s="133"/>
      <c r="L24" s="134"/>
      <c r="M24" s="212">
        <f t="shared" si="1"/>
        <v>0</v>
      </c>
      <c r="N24" s="213">
        <f t="shared" si="2"/>
        <v>0</v>
      </c>
      <c r="O24" s="214">
        <f t="shared" si="3"/>
        <v>0</v>
      </c>
      <c r="P24" s="215"/>
      <c r="Q24" s="216"/>
      <c r="R24" s="217"/>
      <c r="S24" s="267">
        <f t="shared" si="4"/>
        <v>0.72916666666666663</v>
      </c>
      <c r="T24" s="267" t="str">
        <f t="shared" si="31"/>
        <v/>
      </c>
      <c r="U24" s="218" t="str">
        <f t="shared" si="5"/>
        <v/>
      </c>
      <c r="V24" s="218" t="str">
        <f t="shared" si="6"/>
        <v/>
      </c>
      <c r="W24" s="218" t="str">
        <f t="shared" si="7"/>
        <v/>
      </c>
      <c r="X24" s="218">
        <f t="shared" si="8"/>
        <v>0</v>
      </c>
      <c r="Y24" s="218">
        <f t="shared" si="9"/>
        <v>0</v>
      </c>
      <c r="Z24" s="218">
        <f t="shared" si="10"/>
        <v>0</v>
      </c>
      <c r="AA24" s="219" t="str">
        <f t="shared" si="38"/>
        <v>ไม่หักพัก</v>
      </c>
      <c r="AB24" s="219">
        <f t="shared" si="11"/>
        <v>0</v>
      </c>
      <c r="AC24" s="218" t="str">
        <f t="shared" si="12"/>
        <v xml:space="preserve"> </v>
      </c>
      <c r="AD24" s="220" t="str">
        <f t="shared" si="32"/>
        <v/>
      </c>
      <c r="AE24" s="221" t="str">
        <f t="shared" si="33"/>
        <v/>
      </c>
      <c r="AF24" s="222" t="str">
        <f t="shared" si="13"/>
        <v/>
      </c>
      <c r="AG24" s="279" t="e">
        <f>+K24-AG23</f>
        <v>#REF!</v>
      </c>
      <c r="AH24" s="280" t="e">
        <f t="shared" si="14"/>
        <v>#REF!</v>
      </c>
      <c r="AI24" s="223" t="e">
        <f t="shared" si="15"/>
        <v>#REF!</v>
      </c>
      <c r="AJ24" s="224" t="e">
        <f t="shared" si="16"/>
        <v>#REF!</v>
      </c>
      <c r="AK24" s="225" t="e">
        <f t="shared" si="34"/>
        <v>#REF!</v>
      </c>
      <c r="AL24" s="226" t="e">
        <f t="shared" si="17"/>
        <v>#REF!</v>
      </c>
      <c r="AM24" s="227" t="e">
        <f t="shared" si="35"/>
        <v>#REF!</v>
      </c>
      <c r="AN24" s="228" t="e">
        <f t="shared" si="36"/>
        <v>#REF!</v>
      </c>
      <c r="AO24" s="229">
        <f t="shared" si="18"/>
        <v>0</v>
      </c>
      <c r="AP24" s="230">
        <v>0.72986111111111107</v>
      </c>
      <c r="AQ24" s="230" t="str">
        <f t="shared" si="19"/>
        <v>ไม่เกินชม.ที่8</v>
      </c>
      <c r="AR24" s="231" t="str">
        <f t="shared" si="20"/>
        <v/>
      </c>
      <c r="AS24" s="231" t="str">
        <f t="shared" si="21"/>
        <v/>
      </c>
      <c r="AT24" s="232" t="str">
        <f t="shared" si="22"/>
        <v/>
      </c>
      <c r="AU24" s="233" t="str">
        <f t="shared" si="23"/>
        <v/>
      </c>
      <c r="AV24" s="234" t="str">
        <f t="shared" si="24"/>
        <v/>
      </c>
      <c r="AW24" s="235" t="str">
        <f t="shared" si="25"/>
        <v/>
      </c>
      <c r="AX24" s="235" t="str">
        <f t="shared" si="26"/>
        <v/>
      </c>
      <c r="AY24" s="236">
        <f t="shared" si="27"/>
        <v>0</v>
      </c>
      <c r="AZ24" s="220">
        <f t="shared" si="40"/>
        <v>0</v>
      </c>
      <c r="BA24" s="237">
        <f t="shared" si="29"/>
        <v>0</v>
      </c>
      <c r="BB24" s="238">
        <f t="shared" si="41"/>
        <v>0</v>
      </c>
      <c r="BC24" s="259"/>
      <c r="BD24" s="260"/>
      <c r="BE24" s="144"/>
      <c r="BF24" s="95"/>
      <c r="BL24" s="90"/>
      <c r="BM24" s="90"/>
      <c r="BN24" s="90"/>
      <c r="BO24" s="90"/>
      <c r="BP24" s="91"/>
      <c r="BQ24" s="92"/>
      <c r="BR24" s="93"/>
      <c r="BS24" s="90"/>
      <c r="BT24" s="90"/>
      <c r="BU24" s="90"/>
      <c r="BV24" s="90"/>
      <c r="BW24" s="90"/>
      <c r="BX24" s="90"/>
      <c r="BY24" s="90"/>
      <c r="BZ24" s="90"/>
      <c r="CA24" s="90"/>
      <c r="CB24" s="90"/>
      <c r="CC24" s="90"/>
      <c r="CD24" s="90"/>
      <c r="CE24" s="90"/>
      <c r="CF24" s="90"/>
      <c r="CG24" s="90"/>
      <c r="CH24" s="90"/>
      <c r="CI24" s="90"/>
      <c r="CJ24" s="90"/>
      <c r="CK24" s="90"/>
      <c r="CL24" s="90"/>
      <c r="CM24" s="90"/>
      <c r="CN24" s="90"/>
      <c r="CO24" s="90"/>
      <c r="CP24" s="90"/>
      <c r="CQ24" s="90"/>
      <c r="CR24" s="90"/>
      <c r="CS24" s="90"/>
      <c r="CT24" s="88"/>
    </row>
    <row r="25" spans="2:98" ht="23.25" customHeight="1">
      <c r="B25" s="125">
        <f>IF(ISBLANK($E25),"",COUNT($E$18:E25))</f>
        <v>8</v>
      </c>
      <c r="C25" s="322" t="str">
        <f t="shared" si="30"/>
        <v>กุมภาพันธ์</v>
      </c>
      <c r="D25" s="323"/>
      <c r="E25" s="324">
        <v>17</v>
      </c>
      <c r="F25" s="324"/>
      <c r="G25" s="119" t="str">
        <f t="shared" si="0"/>
        <v>Wed</v>
      </c>
      <c r="H25" s="120"/>
      <c r="I25" s="121"/>
      <c r="J25" s="122"/>
      <c r="K25" s="133"/>
      <c r="L25" s="134"/>
      <c r="M25" s="212">
        <f t="shared" si="1"/>
        <v>0</v>
      </c>
      <c r="N25" s="213">
        <f t="shared" si="2"/>
        <v>0</v>
      </c>
      <c r="O25" s="214">
        <f t="shared" si="3"/>
        <v>0</v>
      </c>
      <c r="P25" s="215"/>
      <c r="Q25" s="216"/>
      <c r="R25" s="217"/>
      <c r="S25" s="267">
        <f t="shared" si="4"/>
        <v>0.72916666666666663</v>
      </c>
      <c r="T25" s="267" t="str">
        <f t="shared" si="31"/>
        <v/>
      </c>
      <c r="U25" s="218" t="str">
        <f t="shared" si="5"/>
        <v/>
      </c>
      <c r="V25" s="218" t="str">
        <f t="shared" si="6"/>
        <v/>
      </c>
      <c r="W25" s="218" t="str">
        <f t="shared" si="7"/>
        <v/>
      </c>
      <c r="X25" s="218">
        <f t="shared" si="8"/>
        <v>0</v>
      </c>
      <c r="Y25" s="218">
        <f t="shared" si="9"/>
        <v>0</v>
      </c>
      <c r="Z25" s="218">
        <f t="shared" si="10"/>
        <v>0</v>
      </c>
      <c r="AA25" s="219" t="str">
        <f t="shared" si="38"/>
        <v>ไม่หักพัก</v>
      </c>
      <c r="AB25" s="219">
        <f t="shared" si="11"/>
        <v>0</v>
      </c>
      <c r="AC25" s="218" t="str">
        <f t="shared" si="12"/>
        <v xml:space="preserve"> </v>
      </c>
      <c r="AD25" s="220" t="str">
        <f t="shared" si="32"/>
        <v/>
      </c>
      <c r="AE25" s="221" t="str">
        <f t="shared" si="33"/>
        <v/>
      </c>
      <c r="AF25" s="222" t="str">
        <f t="shared" si="13"/>
        <v/>
      </c>
      <c r="AG25" s="279" t="e">
        <f>+K25-AG24</f>
        <v>#REF!</v>
      </c>
      <c r="AH25" s="280" t="e">
        <f t="shared" si="14"/>
        <v>#REF!</v>
      </c>
      <c r="AI25" s="223" t="e">
        <f t="shared" si="15"/>
        <v>#REF!</v>
      </c>
      <c r="AJ25" s="224" t="e">
        <f t="shared" si="16"/>
        <v>#REF!</v>
      </c>
      <c r="AK25" s="225" t="e">
        <f t="shared" si="34"/>
        <v>#REF!</v>
      </c>
      <c r="AL25" s="226" t="e">
        <f t="shared" si="17"/>
        <v>#REF!</v>
      </c>
      <c r="AM25" s="227" t="e">
        <f t="shared" si="35"/>
        <v>#REF!</v>
      </c>
      <c r="AN25" s="228" t="e">
        <f t="shared" si="36"/>
        <v>#REF!</v>
      </c>
      <c r="AO25" s="229">
        <f t="shared" si="18"/>
        <v>0</v>
      </c>
      <c r="AP25" s="230">
        <v>0.72986111111111107</v>
      </c>
      <c r="AQ25" s="230" t="str">
        <f t="shared" si="19"/>
        <v>ไม่เกินชม.ที่8</v>
      </c>
      <c r="AR25" s="231" t="str">
        <f t="shared" si="20"/>
        <v/>
      </c>
      <c r="AS25" s="231" t="str">
        <f t="shared" si="21"/>
        <v/>
      </c>
      <c r="AT25" s="232" t="str">
        <f t="shared" si="22"/>
        <v/>
      </c>
      <c r="AU25" s="233" t="str">
        <f t="shared" si="23"/>
        <v/>
      </c>
      <c r="AV25" s="234" t="str">
        <f t="shared" si="24"/>
        <v/>
      </c>
      <c r="AW25" s="235" t="str">
        <f t="shared" si="25"/>
        <v/>
      </c>
      <c r="AX25" s="235" t="str">
        <f t="shared" si="26"/>
        <v/>
      </c>
      <c r="AY25" s="236">
        <f t="shared" si="27"/>
        <v>0</v>
      </c>
      <c r="AZ25" s="220">
        <f t="shared" si="40"/>
        <v>0</v>
      </c>
      <c r="BA25" s="237">
        <f t="shared" si="29"/>
        <v>0</v>
      </c>
      <c r="BB25" s="238">
        <f t="shared" si="41"/>
        <v>0</v>
      </c>
      <c r="BC25" s="259"/>
      <c r="BD25" s="260"/>
      <c r="BE25" s="144"/>
      <c r="BF25" s="95"/>
      <c r="BL25" s="90"/>
      <c r="BM25" s="90"/>
      <c r="BN25" s="90"/>
      <c r="BO25" s="90"/>
      <c r="BP25" s="91"/>
      <c r="BQ25" s="92"/>
      <c r="BR25" s="93"/>
      <c r="BS25" s="90"/>
      <c r="BT25" s="90"/>
      <c r="BU25" s="90"/>
      <c r="BV25" s="90"/>
      <c r="BW25" s="90"/>
      <c r="BX25" s="90"/>
      <c r="BY25" s="90"/>
      <c r="BZ25" s="90"/>
      <c r="CA25" s="90"/>
      <c r="CB25" s="90"/>
      <c r="CC25" s="90"/>
      <c r="CD25" s="90"/>
      <c r="CE25" s="90"/>
      <c r="CF25" s="90"/>
      <c r="CG25" s="90"/>
      <c r="CH25" s="90"/>
      <c r="CI25" s="90"/>
      <c r="CJ25" s="90"/>
      <c r="CK25" s="90"/>
      <c r="CL25" s="90"/>
      <c r="CM25" s="90"/>
      <c r="CN25" s="90"/>
      <c r="CO25" s="90"/>
      <c r="CP25" s="90"/>
      <c r="CQ25" s="90"/>
      <c r="CR25" s="90"/>
      <c r="CS25" s="90"/>
      <c r="CT25" s="88"/>
    </row>
    <row r="26" spans="2:98" ht="23.25" customHeight="1">
      <c r="B26" s="125">
        <f>IF(ISBLANK($E26),"",COUNT($E$18:E26))</f>
        <v>9</v>
      </c>
      <c r="C26" s="322" t="str">
        <f t="shared" si="30"/>
        <v>กุมภาพันธ์</v>
      </c>
      <c r="D26" s="323"/>
      <c r="E26" s="324">
        <v>19</v>
      </c>
      <c r="F26" s="324"/>
      <c r="G26" s="119" t="str">
        <f t="shared" si="0"/>
        <v>Fri</v>
      </c>
      <c r="H26" s="120"/>
      <c r="I26" s="121"/>
      <c r="J26" s="122"/>
      <c r="K26" s="133"/>
      <c r="L26" s="134"/>
      <c r="M26" s="212">
        <f t="shared" si="1"/>
        <v>0</v>
      </c>
      <c r="N26" s="213">
        <f t="shared" si="2"/>
        <v>0</v>
      </c>
      <c r="O26" s="214">
        <f t="shared" si="3"/>
        <v>0</v>
      </c>
      <c r="P26" s="215"/>
      <c r="Q26" s="216"/>
      <c r="R26" s="217"/>
      <c r="S26" s="267">
        <f t="shared" si="4"/>
        <v>0.72916666666666663</v>
      </c>
      <c r="T26" s="267" t="str">
        <f t="shared" si="31"/>
        <v/>
      </c>
      <c r="U26" s="218" t="str">
        <f t="shared" si="5"/>
        <v/>
      </c>
      <c r="V26" s="218" t="str">
        <f t="shared" si="6"/>
        <v/>
      </c>
      <c r="W26" s="218" t="str">
        <f t="shared" si="7"/>
        <v/>
      </c>
      <c r="X26" s="218">
        <f t="shared" si="8"/>
        <v>0</v>
      </c>
      <c r="Y26" s="218">
        <f t="shared" si="9"/>
        <v>0</v>
      </c>
      <c r="Z26" s="218">
        <f t="shared" si="10"/>
        <v>0</v>
      </c>
      <c r="AA26" s="219" t="str">
        <f t="shared" si="38"/>
        <v>ไม่หักพัก</v>
      </c>
      <c r="AB26" s="219">
        <f t="shared" si="11"/>
        <v>0</v>
      </c>
      <c r="AC26" s="218" t="str">
        <f t="shared" si="12"/>
        <v xml:space="preserve"> </v>
      </c>
      <c r="AD26" s="220" t="str">
        <f t="shared" si="32"/>
        <v/>
      </c>
      <c r="AE26" s="221" t="str">
        <f t="shared" si="33"/>
        <v/>
      </c>
      <c r="AF26" s="222" t="str">
        <f t="shared" si="13"/>
        <v/>
      </c>
      <c r="AG26" s="279" t="e">
        <f>+K26-#REF!</f>
        <v>#REF!</v>
      </c>
      <c r="AH26" s="280" t="e">
        <f t="shared" si="14"/>
        <v>#REF!</v>
      </c>
      <c r="AI26" s="223" t="e">
        <f t="shared" si="15"/>
        <v>#REF!</v>
      </c>
      <c r="AJ26" s="224" t="e">
        <f t="shared" si="16"/>
        <v>#REF!</v>
      </c>
      <c r="AK26" s="225" t="e">
        <f t="shared" si="34"/>
        <v>#REF!</v>
      </c>
      <c r="AL26" s="226" t="e">
        <f t="shared" si="17"/>
        <v>#REF!</v>
      </c>
      <c r="AM26" s="227" t="e">
        <f t="shared" si="35"/>
        <v>#REF!</v>
      </c>
      <c r="AN26" s="228" t="e">
        <f t="shared" si="36"/>
        <v>#REF!</v>
      </c>
      <c r="AO26" s="229">
        <f t="shared" si="18"/>
        <v>0</v>
      </c>
      <c r="AP26" s="230">
        <v>0.72986111111111107</v>
      </c>
      <c r="AQ26" s="230" t="str">
        <f t="shared" si="19"/>
        <v>ไม่เกินชม.ที่8</v>
      </c>
      <c r="AR26" s="231" t="str">
        <f t="shared" si="20"/>
        <v/>
      </c>
      <c r="AS26" s="231" t="str">
        <f t="shared" si="21"/>
        <v/>
      </c>
      <c r="AT26" s="232" t="str">
        <f t="shared" si="22"/>
        <v/>
      </c>
      <c r="AU26" s="233" t="str">
        <f t="shared" si="23"/>
        <v/>
      </c>
      <c r="AV26" s="234" t="str">
        <f t="shared" si="24"/>
        <v/>
      </c>
      <c r="AW26" s="235" t="str">
        <f t="shared" si="25"/>
        <v/>
      </c>
      <c r="AX26" s="235" t="str">
        <f t="shared" si="26"/>
        <v/>
      </c>
      <c r="AY26" s="236">
        <f t="shared" si="27"/>
        <v>0</v>
      </c>
      <c r="AZ26" s="220">
        <f t="shared" si="40"/>
        <v>0</v>
      </c>
      <c r="BA26" s="237">
        <f t="shared" si="29"/>
        <v>0</v>
      </c>
      <c r="BB26" s="238">
        <f t="shared" si="41"/>
        <v>0</v>
      </c>
      <c r="BC26" s="259"/>
      <c r="BD26" s="260"/>
      <c r="BE26" s="144"/>
      <c r="BF26" s="95"/>
      <c r="BL26" s="90"/>
      <c r="BM26" s="90"/>
      <c r="BN26" s="90"/>
      <c r="BO26" s="90"/>
      <c r="BP26" s="91"/>
      <c r="BQ26" s="92"/>
      <c r="BR26" s="93"/>
      <c r="BS26" s="90"/>
      <c r="BT26" s="90"/>
      <c r="BU26" s="90"/>
      <c r="BV26" s="90"/>
      <c r="BW26" s="90"/>
      <c r="BX26" s="90"/>
      <c r="BY26" s="90"/>
      <c r="BZ26" s="90"/>
      <c r="CA26" s="90"/>
      <c r="CB26" s="90"/>
      <c r="CC26" s="90"/>
      <c r="CD26" s="90"/>
      <c r="CE26" s="90"/>
      <c r="CF26" s="90"/>
      <c r="CG26" s="90"/>
      <c r="CH26" s="90"/>
      <c r="CI26" s="90"/>
      <c r="CJ26" s="90"/>
      <c r="CK26" s="90"/>
      <c r="CL26" s="90"/>
      <c r="CM26" s="90"/>
      <c r="CN26" s="90"/>
      <c r="CO26" s="90"/>
      <c r="CP26" s="90"/>
      <c r="CQ26" s="90"/>
      <c r="CR26" s="90"/>
      <c r="CS26" s="90"/>
      <c r="CT26" s="88"/>
    </row>
    <row r="27" spans="2:98" ht="23.25" customHeight="1">
      <c r="B27" s="125">
        <f>IF(ISBLANK($E27),"",COUNT($E$18:E27))</f>
        <v>10</v>
      </c>
      <c r="C27" s="322" t="str">
        <f t="shared" si="30"/>
        <v>กุมภาพันธ์</v>
      </c>
      <c r="D27" s="323"/>
      <c r="E27" s="324">
        <v>20</v>
      </c>
      <c r="F27" s="324"/>
      <c r="G27" s="119" t="str">
        <f t="shared" si="0"/>
        <v>Sat</v>
      </c>
      <c r="H27" s="120"/>
      <c r="I27" s="121"/>
      <c r="J27" s="120"/>
      <c r="K27" s="133"/>
      <c r="L27" s="134"/>
      <c r="M27" s="212">
        <f t="shared" si="1"/>
        <v>0</v>
      </c>
      <c r="N27" s="213">
        <f t="shared" si="2"/>
        <v>0</v>
      </c>
      <c r="O27" s="214">
        <f t="shared" si="3"/>
        <v>0</v>
      </c>
      <c r="P27" s="215"/>
      <c r="Q27" s="216"/>
      <c r="R27" s="217"/>
      <c r="S27" s="267">
        <f t="shared" si="4"/>
        <v>0.72916666666666663</v>
      </c>
      <c r="T27" s="267" t="str">
        <f t="shared" si="31"/>
        <v/>
      </c>
      <c r="U27" s="218" t="str">
        <f t="shared" si="5"/>
        <v/>
      </c>
      <c r="V27" s="218" t="str">
        <f t="shared" si="6"/>
        <v/>
      </c>
      <c r="W27" s="218" t="str">
        <f t="shared" si="7"/>
        <v/>
      </c>
      <c r="X27" s="218">
        <f t="shared" si="8"/>
        <v>0</v>
      </c>
      <c r="Y27" s="218">
        <f t="shared" si="9"/>
        <v>0</v>
      </c>
      <c r="Z27" s="218">
        <f t="shared" si="10"/>
        <v>0</v>
      </c>
      <c r="AA27" s="219" t="str">
        <f t="shared" si="38"/>
        <v>ไม่หักพัก</v>
      </c>
      <c r="AB27" s="219">
        <f t="shared" si="11"/>
        <v>0</v>
      </c>
      <c r="AC27" s="218" t="str">
        <f t="shared" si="12"/>
        <v xml:space="preserve"> </v>
      </c>
      <c r="AD27" s="220" t="str">
        <f t="shared" si="32"/>
        <v/>
      </c>
      <c r="AE27" s="221" t="str">
        <f t="shared" si="33"/>
        <v/>
      </c>
      <c r="AF27" s="222" t="str">
        <f t="shared" si="13"/>
        <v/>
      </c>
      <c r="AG27" s="279" t="e">
        <f>+K27-#REF!</f>
        <v>#REF!</v>
      </c>
      <c r="AH27" s="280" t="e">
        <f t="shared" si="14"/>
        <v>#REF!</v>
      </c>
      <c r="AI27" s="223" t="e">
        <f t="shared" si="15"/>
        <v>#REF!</v>
      </c>
      <c r="AJ27" s="224" t="e">
        <f t="shared" si="16"/>
        <v>#REF!</v>
      </c>
      <c r="AK27" s="225" t="e">
        <f t="shared" si="34"/>
        <v>#REF!</v>
      </c>
      <c r="AL27" s="226" t="e">
        <f t="shared" si="17"/>
        <v>#REF!</v>
      </c>
      <c r="AM27" s="227" t="e">
        <f t="shared" si="35"/>
        <v>#REF!</v>
      </c>
      <c r="AN27" s="228" t="e">
        <f t="shared" si="36"/>
        <v>#REF!</v>
      </c>
      <c r="AO27" s="229">
        <f t="shared" si="18"/>
        <v>0</v>
      </c>
      <c r="AP27" s="230">
        <v>0.72986111111111107</v>
      </c>
      <c r="AQ27" s="230" t="str">
        <f t="shared" si="19"/>
        <v>ไม่เกินชม.ที่8</v>
      </c>
      <c r="AR27" s="231" t="str">
        <f t="shared" si="20"/>
        <v/>
      </c>
      <c r="AS27" s="231" t="str">
        <f t="shared" si="21"/>
        <v/>
      </c>
      <c r="AT27" s="232" t="str">
        <f t="shared" si="22"/>
        <v/>
      </c>
      <c r="AU27" s="233" t="str">
        <f t="shared" si="23"/>
        <v/>
      </c>
      <c r="AV27" s="234" t="str">
        <f t="shared" si="24"/>
        <v/>
      </c>
      <c r="AW27" s="235" t="str">
        <f t="shared" si="25"/>
        <v/>
      </c>
      <c r="AX27" s="235" t="str">
        <f t="shared" si="26"/>
        <v/>
      </c>
      <c r="AY27" s="236">
        <f t="shared" si="27"/>
        <v>0</v>
      </c>
      <c r="AZ27" s="220">
        <f t="shared" si="40"/>
        <v>0</v>
      </c>
      <c r="BA27" s="237">
        <f t="shared" si="29"/>
        <v>0</v>
      </c>
      <c r="BB27" s="238">
        <f t="shared" si="41"/>
        <v>0</v>
      </c>
      <c r="BC27" s="259"/>
      <c r="BD27" s="260"/>
      <c r="BE27" s="144"/>
      <c r="BF27" s="95"/>
      <c r="BL27" s="90"/>
      <c r="BM27" s="90"/>
      <c r="BN27" s="90"/>
      <c r="BO27" s="90"/>
      <c r="BP27" s="91"/>
      <c r="BQ27" s="92"/>
      <c r="BR27" s="93"/>
      <c r="BS27" s="90"/>
      <c r="BT27" s="90"/>
      <c r="BU27" s="90"/>
      <c r="BV27" s="90"/>
      <c r="BW27" s="90"/>
      <c r="BX27" s="90"/>
      <c r="BY27" s="90"/>
      <c r="BZ27" s="90"/>
      <c r="CA27" s="90"/>
      <c r="CB27" s="90"/>
      <c r="CC27" s="90"/>
      <c r="CD27" s="90"/>
      <c r="CE27" s="90"/>
      <c r="CF27" s="90"/>
      <c r="CG27" s="90"/>
      <c r="CH27" s="90"/>
      <c r="CI27" s="90"/>
      <c r="CJ27" s="90"/>
      <c r="CK27" s="90"/>
      <c r="CL27" s="90"/>
      <c r="CM27" s="90"/>
      <c r="CN27" s="90"/>
      <c r="CO27" s="90"/>
      <c r="CP27" s="90"/>
      <c r="CQ27" s="90"/>
      <c r="CR27" s="90"/>
      <c r="CS27" s="90"/>
      <c r="CT27" s="88"/>
    </row>
    <row r="28" spans="2:98" ht="23.25" customHeight="1">
      <c r="B28" s="125">
        <f>IF(ISBLANK($E28),"",COUNT($E$18:E28))</f>
        <v>11</v>
      </c>
      <c r="C28" s="322" t="str">
        <f t="shared" si="30"/>
        <v>กุมภาพันธ์</v>
      </c>
      <c r="D28" s="323"/>
      <c r="E28" s="324">
        <v>21</v>
      </c>
      <c r="F28" s="324"/>
      <c r="G28" s="119" t="str">
        <f t="shared" si="0"/>
        <v>Sun</v>
      </c>
      <c r="H28" s="120"/>
      <c r="I28" s="121"/>
      <c r="J28" s="120"/>
      <c r="K28" s="133"/>
      <c r="L28" s="134"/>
      <c r="M28" s="212">
        <f t="shared" si="1"/>
        <v>0</v>
      </c>
      <c r="N28" s="213">
        <f t="shared" si="2"/>
        <v>0</v>
      </c>
      <c r="O28" s="214">
        <f t="shared" si="3"/>
        <v>0</v>
      </c>
      <c r="P28" s="215"/>
      <c r="Q28" s="216"/>
      <c r="R28" s="217"/>
      <c r="S28" s="267">
        <f t="shared" si="4"/>
        <v>0.72916666666666663</v>
      </c>
      <c r="T28" s="267" t="str">
        <f t="shared" si="31"/>
        <v/>
      </c>
      <c r="U28" s="218" t="str">
        <f t="shared" si="5"/>
        <v/>
      </c>
      <c r="V28" s="218" t="str">
        <f t="shared" si="6"/>
        <v/>
      </c>
      <c r="W28" s="218" t="str">
        <f t="shared" si="7"/>
        <v/>
      </c>
      <c r="X28" s="218">
        <f t="shared" si="8"/>
        <v>0</v>
      </c>
      <c r="Y28" s="218">
        <f t="shared" si="9"/>
        <v>0</v>
      </c>
      <c r="Z28" s="218">
        <f t="shared" si="10"/>
        <v>0</v>
      </c>
      <c r="AA28" s="219" t="str">
        <f t="shared" si="38"/>
        <v>ไม่หักพัก</v>
      </c>
      <c r="AB28" s="219">
        <f t="shared" si="11"/>
        <v>0</v>
      </c>
      <c r="AC28" s="218" t="str">
        <f t="shared" si="12"/>
        <v xml:space="preserve"> </v>
      </c>
      <c r="AD28" s="220" t="str">
        <f t="shared" si="32"/>
        <v/>
      </c>
      <c r="AE28" s="221" t="str">
        <f t="shared" si="33"/>
        <v/>
      </c>
      <c r="AF28" s="222" t="str">
        <f t="shared" si="13"/>
        <v/>
      </c>
      <c r="AG28" s="279" t="e">
        <f>+K28-AG27</f>
        <v>#REF!</v>
      </c>
      <c r="AH28" s="280" t="e">
        <f t="shared" si="14"/>
        <v>#REF!</v>
      </c>
      <c r="AI28" s="223" t="e">
        <f t="shared" si="15"/>
        <v>#REF!</v>
      </c>
      <c r="AJ28" s="224" t="e">
        <f t="shared" si="16"/>
        <v>#REF!</v>
      </c>
      <c r="AK28" s="225" t="e">
        <f t="shared" si="34"/>
        <v>#REF!</v>
      </c>
      <c r="AL28" s="226" t="e">
        <f t="shared" si="17"/>
        <v>#REF!</v>
      </c>
      <c r="AM28" s="227" t="e">
        <f t="shared" si="35"/>
        <v>#REF!</v>
      </c>
      <c r="AN28" s="228" t="e">
        <f t="shared" si="36"/>
        <v>#REF!</v>
      </c>
      <c r="AO28" s="229">
        <f t="shared" si="18"/>
        <v>0</v>
      </c>
      <c r="AP28" s="230">
        <v>0.72986111111111107</v>
      </c>
      <c r="AQ28" s="230" t="str">
        <f t="shared" si="19"/>
        <v>ไม่เกินชม.ที่8</v>
      </c>
      <c r="AR28" s="231" t="str">
        <f t="shared" si="20"/>
        <v/>
      </c>
      <c r="AS28" s="231" t="str">
        <f t="shared" si="21"/>
        <v/>
      </c>
      <c r="AT28" s="232" t="str">
        <f t="shared" si="22"/>
        <v/>
      </c>
      <c r="AU28" s="233" t="str">
        <f t="shared" si="23"/>
        <v/>
      </c>
      <c r="AV28" s="234" t="str">
        <f t="shared" si="24"/>
        <v/>
      </c>
      <c r="AW28" s="235" t="str">
        <f t="shared" si="25"/>
        <v/>
      </c>
      <c r="AX28" s="235" t="str">
        <f t="shared" si="26"/>
        <v/>
      </c>
      <c r="AY28" s="236">
        <f t="shared" si="27"/>
        <v>0</v>
      </c>
      <c r="AZ28" s="220">
        <f t="shared" si="40"/>
        <v>0</v>
      </c>
      <c r="BA28" s="237">
        <f t="shared" si="29"/>
        <v>0</v>
      </c>
      <c r="BB28" s="238">
        <f t="shared" si="41"/>
        <v>0</v>
      </c>
      <c r="BC28" s="259"/>
      <c r="BD28" s="260"/>
      <c r="BE28" s="144"/>
      <c r="BF28" s="95"/>
      <c r="BL28" s="90"/>
      <c r="BM28" s="90"/>
      <c r="BN28" s="90"/>
      <c r="BO28" s="90"/>
      <c r="BP28" s="91"/>
      <c r="BQ28" s="92"/>
      <c r="BR28" s="93"/>
      <c r="BS28" s="90"/>
      <c r="BT28" s="90"/>
      <c r="BU28" s="90"/>
      <c r="BV28" s="90"/>
      <c r="BW28" s="90"/>
      <c r="BX28" s="90"/>
      <c r="BY28" s="90"/>
      <c r="BZ28" s="90"/>
      <c r="CA28" s="90"/>
      <c r="CB28" s="90"/>
      <c r="CC28" s="90"/>
      <c r="CD28" s="90"/>
      <c r="CE28" s="90"/>
      <c r="CF28" s="90"/>
      <c r="CG28" s="90"/>
      <c r="CH28" s="90"/>
      <c r="CI28" s="90"/>
      <c r="CJ28" s="90"/>
      <c r="CK28" s="90"/>
      <c r="CL28" s="90"/>
      <c r="CM28" s="90"/>
      <c r="CN28" s="90"/>
      <c r="CO28" s="90"/>
      <c r="CP28" s="90"/>
      <c r="CQ28" s="90"/>
      <c r="CR28" s="90"/>
      <c r="CS28" s="90"/>
      <c r="CT28" s="88"/>
    </row>
    <row r="29" spans="2:98" ht="23.25" customHeight="1">
      <c r="B29" s="125">
        <f>IF(ISBLANK($E29),"",COUNT($E$18:E29))</f>
        <v>12</v>
      </c>
      <c r="C29" s="322" t="str">
        <f t="shared" si="30"/>
        <v>กุมภาพันธ์</v>
      </c>
      <c r="D29" s="323"/>
      <c r="E29" s="324">
        <v>23</v>
      </c>
      <c r="F29" s="324"/>
      <c r="G29" s="119" t="str">
        <f t="shared" si="0"/>
        <v>Tue</v>
      </c>
      <c r="H29" s="120"/>
      <c r="I29" s="121"/>
      <c r="J29" s="122"/>
      <c r="K29" s="133"/>
      <c r="L29" s="134"/>
      <c r="M29" s="212">
        <f t="shared" si="1"/>
        <v>0</v>
      </c>
      <c r="N29" s="213">
        <f t="shared" si="2"/>
        <v>0</v>
      </c>
      <c r="O29" s="214">
        <f t="shared" si="3"/>
        <v>0</v>
      </c>
      <c r="P29" s="215"/>
      <c r="Q29" s="216"/>
      <c r="R29" s="217"/>
      <c r="S29" s="267">
        <f t="shared" si="4"/>
        <v>0.72916666666666663</v>
      </c>
      <c r="T29" s="267" t="str">
        <f t="shared" si="31"/>
        <v/>
      </c>
      <c r="U29" s="218" t="str">
        <f t="shared" si="5"/>
        <v/>
      </c>
      <c r="V29" s="218" t="str">
        <f t="shared" si="6"/>
        <v/>
      </c>
      <c r="W29" s="218" t="str">
        <f t="shared" si="7"/>
        <v/>
      </c>
      <c r="X29" s="218">
        <f t="shared" si="8"/>
        <v>0</v>
      </c>
      <c r="Y29" s="218">
        <f t="shared" si="9"/>
        <v>0</v>
      </c>
      <c r="Z29" s="218">
        <f t="shared" si="10"/>
        <v>0</v>
      </c>
      <c r="AA29" s="219" t="str">
        <f t="shared" si="38"/>
        <v>ไม่หักพัก</v>
      </c>
      <c r="AB29" s="219">
        <f t="shared" si="11"/>
        <v>0</v>
      </c>
      <c r="AC29" s="218" t="str">
        <f t="shared" si="12"/>
        <v xml:space="preserve"> </v>
      </c>
      <c r="AD29" s="220" t="str">
        <f t="shared" si="32"/>
        <v/>
      </c>
      <c r="AE29" s="221" t="str">
        <f t="shared" si="33"/>
        <v/>
      </c>
      <c r="AF29" s="222" t="str">
        <f t="shared" si="13"/>
        <v/>
      </c>
      <c r="AG29" s="279" t="e">
        <f>+K29-#REF!</f>
        <v>#REF!</v>
      </c>
      <c r="AH29" s="280" t="e">
        <f t="shared" si="14"/>
        <v>#REF!</v>
      </c>
      <c r="AI29" s="223" t="e">
        <f t="shared" si="15"/>
        <v>#REF!</v>
      </c>
      <c r="AJ29" s="224" t="e">
        <f t="shared" si="16"/>
        <v>#REF!</v>
      </c>
      <c r="AK29" s="225" t="e">
        <f t="shared" si="34"/>
        <v>#REF!</v>
      </c>
      <c r="AL29" s="226" t="e">
        <f t="shared" si="17"/>
        <v>#REF!</v>
      </c>
      <c r="AM29" s="227" t="e">
        <f t="shared" si="35"/>
        <v>#REF!</v>
      </c>
      <c r="AN29" s="228" t="e">
        <f t="shared" si="36"/>
        <v>#REF!</v>
      </c>
      <c r="AO29" s="229">
        <f t="shared" si="18"/>
        <v>0</v>
      </c>
      <c r="AP29" s="230">
        <v>0.72986111111111107</v>
      </c>
      <c r="AQ29" s="230" t="str">
        <f t="shared" si="19"/>
        <v>ไม่เกินชม.ที่8</v>
      </c>
      <c r="AR29" s="231" t="str">
        <f t="shared" si="20"/>
        <v/>
      </c>
      <c r="AS29" s="231" t="str">
        <f t="shared" si="21"/>
        <v/>
      </c>
      <c r="AT29" s="232" t="str">
        <f t="shared" si="22"/>
        <v/>
      </c>
      <c r="AU29" s="233" t="str">
        <f t="shared" si="23"/>
        <v/>
      </c>
      <c r="AV29" s="234" t="str">
        <f t="shared" si="24"/>
        <v/>
      </c>
      <c r="AW29" s="235" t="str">
        <f t="shared" si="25"/>
        <v/>
      </c>
      <c r="AX29" s="235" t="str">
        <f t="shared" si="26"/>
        <v/>
      </c>
      <c r="AY29" s="236">
        <f t="shared" si="27"/>
        <v>0</v>
      </c>
      <c r="AZ29" s="220">
        <f t="shared" si="40"/>
        <v>0</v>
      </c>
      <c r="BA29" s="237">
        <f t="shared" si="29"/>
        <v>0</v>
      </c>
      <c r="BB29" s="238">
        <f t="shared" si="41"/>
        <v>0</v>
      </c>
      <c r="BC29" s="259"/>
      <c r="BD29" s="260"/>
      <c r="BE29" s="144"/>
      <c r="BF29" s="95"/>
      <c r="BL29" s="90"/>
      <c r="BM29" s="90"/>
      <c r="BN29" s="90"/>
      <c r="BO29" s="90"/>
      <c r="BP29" s="91"/>
      <c r="BQ29" s="92"/>
      <c r="BR29" s="93"/>
      <c r="BS29" s="90"/>
      <c r="BT29" s="90"/>
      <c r="BU29" s="90"/>
      <c r="BV29" s="90"/>
      <c r="BW29" s="90"/>
      <c r="BX29" s="90"/>
      <c r="BY29" s="90"/>
      <c r="BZ29" s="90"/>
      <c r="CA29" s="90"/>
      <c r="CB29" s="90"/>
      <c r="CC29" s="90"/>
      <c r="CD29" s="90"/>
      <c r="CE29" s="90"/>
      <c r="CF29" s="90"/>
      <c r="CG29" s="90"/>
      <c r="CH29" s="90"/>
      <c r="CI29" s="90"/>
      <c r="CJ29" s="90"/>
      <c r="CK29" s="90"/>
      <c r="CL29" s="90"/>
      <c r="CM29" s="90"/>
      <c r="CN29" s="90"/>
      <c r="CO29" s="90"/>
      <c r="CP29" s="90"/>
      <c r="CQ29" s="90"/>
      <c r="CR29" s="90"/>
      <c r="CS29" s="90"/>
      <c r="CT29" s="88"/>
    </row>
    <row r="30" spans="2:98" ht="23.25" customHeight="1">
      <c r="B30" s="125">
        <f>IF(ISBLANK($E30),"",COUNT($E$18:E30))</f>
        <v>13</v>
      </c>
      <c r="C30" s="322" t="str">
        <f t="shared" si="30"/>
        <v>กุมภาพันธ์</v>
      </c>
      <c r="D30" s="323"/>
      <c r="E30" s="324">
        <v>24</v>
      </c>
      <c r="F30" s="324"/>
      <c r="G30" s="119" t="str">
        <f t="shared" si="0"/>
        <v>Wed</v>
      </c>
      <c r="H30" s="120"/>
      <c r="I30" s="121"/>
      <c r="J30" s="122"/>
      <c r="K30" s="133"/>
      <c r="L30" s="134"/>
      <c r="M30" s="212">
        <f t="shared" si="1"/>
        <v>0</v>
      </c>
      <c r="N30" s="213">
        <f t="shared" si="2"/>
        <v>0</v>
      </c>
      <c r="O30" s="214">
        <f t="shared" si="3"/>
        <v>0</v>
      </c>
      <c r="P30" s="215"/>
      <c r="Q30" s="216"/>
      <c r="R30" s="217"/>
      <c r="S30" s="267">
        <f t="shared" si="4"/>
        <v>0.72916666666666663</v>
      </c>
      <c r="T30" s="267" t="str">
        <f t="shared" si="31"/>
        <v/>
      </c>
      <c r="U30" s="218" t="str">
        <f t="shared" si="5"/>
        <v/>
      </c>
      <c r="V30" s="218" t="str">
        <f t="shared" si="6"/>
        <v/>
      </c>
      <c r="W30" s="218" t="str">
        <f t="shared" si="7"/>
        <v/>
      </c>
      <c r="X30" s="218">
        <f t="shared" si="8"/>
        <v>0</v>
      </c>
      <c r="Y30" s="218">
        <f t="shared" si="9"/>
        <v>0</v>
      </c>
      <c r="Z30" s="218">
        <f t="shared" si="10"/>
        <v>0</v>
      </c>
      <c r="AA30" s="219" t="str">
        <f t="shared" si="38"/>
        <v>ไม่หักพัก</v>
      </c>
      <c r="AB30" s="219">
        <f t="shared" si="11"/>
        <v>0</v>
      </c>
      <c r="AC30" s="218" t="str">
        <f t="shared" si="12"/>
        <v xml:space="preserve"> </v>
      </c>
      <c r="AD30" s="220" t="str">
        <f t="shared" si="32"/>
        <v/>
      </c>
      <c r="AE30" s="221" t="str">
        <f t="shared" si="33"/>
        <v/>
      </c>
      <c r="AF30" s="222" t="str">
        <f t="shared" si="13"/>
        <v/>
      </c>
      <c r="AG30" s="279" t="e">
        <f t="shared" si="39"/>
        <v>#REF!</v>
      </c>
      <c r="AH30" s="280" t="e">
        <f t="shared" si="14"/>
        <v>#REF!</v>
      </c>
      <c r="AI30" s="223" t="e">
        <f t="shared" si="15"/>
        <v>#REF!</v>
      </c>
      <c r="AJ30" s="224" t="e">
        <f t="shared" si="16"/>
        <v>#REF!</v>
      </c>
      <c r="AK30" s="225" t="e">
        <f t="shared" si="34"/>
        <v>#REF!</v>
      </c>
      <c r="AL30" s="226" t="e">
        <f t="shared" si="17"/>
        <v>#REF!</v>
      </c>
      <c r="AM30" s="227" t="e">
        <f t="shared" si="35"/>
        <v>#REF!</v>
      </c>
      <c r="AN30" s="228" t="e">
        <f t="shared" si="36"/>
        <v>#REF!</v>
      </c>
      <c r="AO30" s="229">
        <f t="shared" si="18"/>
        <v>0</v>
      </c>
      <c r="AP30" s="230">
        <v>0.72986111111111107</v>
      </c>
      <c r="AQ30" s="230" t="str">
        <f t="shared" si="19"/>
        <v>ไม่เกินชม.ที่8</v>
      </c>
      <c r="AR30" s="231" t="str">
        <f t="shared" si="20"/>
        <v/>
      </c>
      <c r="AS30" s="231" t="str">
        <f t="shared" si="21"/>
        <v/>
      </c>
      <c r="AT30" s="232" t="str">
        <f t="shared" si="22"/>
        <v/>
      </c>
      <c r="AU30" s="233" t="str">
        <f t="shared" si="23"/>
        <v/>
      </c>
      <c r="AV30" s="234" t="str">
        <f t="shared" si="24"/>
        <v/>
      </c>
      <c r="AW30" s="235" t="str">
        <f t="shared" si="25"/>
        <v/>
      </c>
      <c r="AX30" s="235" t="str">
        <f t="shared" si="26"/>
        <v/>
      </c>
      <c r="AY30" s="236">
        <f t="shared" si="27"/>
        <v>0</v>
      </c>
      <c r="AZ30" s="220">
        <f t="shared" si="40"/>
        <v>0</v>
      </c>
      <c r="BA30" s="237">
        <f t="shared" si="29"/>
        <v>0</v>
      </c>
      <c r="BB30" s="238">
        <f t="shared" si="41"/>
        <v>0</v>
      </c>
      <c r="BC30" s="259"/>
      <c r="BD30" s="260"/>
      <c r="BE30" s="144"/>
      <c r="BF30" s="95"/>
      <c r="BL30" s="90"/>
      <c r="BM30" s="90"/>
      <c r="BN30" s="90"/>
      <c r="BO30" s="90"/>
      <c r="BP30" s="91"/>
      <c r="BQ30" s="92"/>
      <c r="BR30" s="93"/>
      <c r="BS30" s="90"/>
      <c r="BT30" s="90"/>
      <c r="BU30" s="90"/>
      <c r="BV30" s="90"/>
      <c r="BW30" s="90"/>
      <c r="BX30" s="90"/>
      <c r="BY30" s="90"/>
      <c r="BZ30" s="90"/>
      <c r="CA30" s="90"/>
      <c r="CB30" s="90"/>
      <c r="CC30" s="90"/>
      <c r="CD30" s="90"/>
      <c r="CE30" s="90"/>
      <c r="CF30" s="90"/>
      <c r="CG30" s="90"/>
      <c r="CH30" s="90"/>
      <c r="CI30" s="90"/>
      <c r="CJ30" s="90"/>
      <c r="CK30" s="90"/>
      <c r="CL30" s="90"/>
      <c r="CM30" s="90"/>
      <c r="CN30" s="90"/>
      <c r="CO30" s="90"/>
      <c r="CP30" s="90"/>
      <c r="CQ30" s="90"/>
      <c r="CR30" s="90"/>
      <c r="CS30" s="90"/>
      <c r="CT30" s="88"/>
    </row>
    <row r="31" spans="2:98" ht="23.25" customHeight="1">
      <c r="B31" s="125">
        <f>IF(ISBLANK($E31),"",COUNT($E$18:E31))</f>
        <v>14</v>
      </c>
      <c r="C31" s="322" t="str">
        <f t="shared" si="30"/>
        <v>กุมภาพันธ์</v>
      </c>
      <c r="D31" s="323"/>
      <c r="E31" s="324">
        <v>25</v>
      </c>
      <c r="F31" s="324"/>
      <c r="G31" s="119" t="str">
        <f t="shared" si="0"/>
        <v>Thu</v>
      </c>
      <c r="H31" s="120" t="s">
        <v>71</v>
      </c>
      <c r="I31" s="121"/>
      <c r="J31" s="122"/>
      <c r="K31" s="133">
        <v>0.79166666666666663</v>
      </c>
      <c r="L31" s="134">
        <v>0.91666666666666663</v>
      </c>
      <c r="M31" s="212">
        <f t="shared" si="1"/>
        <v>3</v>
      </c>
      <c r="N31" s="213">
        <f t="shared" si="2"/>
        <v>0</v>
      </c>
      <c r="O31" s="214">
        <f t="shared" si="3"/>
        <v>0</v>
      </c>
      <c r="P31" s="215"/>
      <c r="Q31" s="216"/>
      <c r="R31" s="217"/>
      <c r="S31" s="267">
        <f t="shared" si="4"/>
        <v>0.79166666666666663</v>
      </c>
      <c r="T31" s="267">
        <f t="shared" si="31"/>
        <v>0.79166666666666663</v>
      </c>
      <c r="U31" s="218">
        <f t="shared" si="5"/>
        <v>3</v>
      </c>
      <c r="V31" s="218">
        <f t="shared" si="6"/>
        <v>0</v>
      </c>
      <c r="W31" s="218">
        <f t="shared" si="7"/>
        <v>0</v>
      </c>
      <c r="X31" s="218">
        <f t="shared" si="8"/>
        <v>180</v>
      </c>
      <c r="Y31" s="218">
        <f t="shared" si="9"/>
        <v>3</v>
      </c>
      <c r="Z31" s="218">
        <f t="shared" si="10"/>
        <v>0</v>
      </c>
      <c r="AA31" s="219" t="str">
        <f t="shared" si="38"/>
        <v>หักพัก</v>
      </c>
      <c r="AB31" s="219">
        <f t="shared" si="11"/>
        <v>0</v>
      </c>
      <c r="AC31" s="218">
        <f t="shared" si="12"/>
        <v>180</v>
      </c>
      <c r="AD31" s="220">
        <f t="shared" si="32"/>
        <v>3</v>
      </c>
      <c r="AE31" s="221">
        <f t="shared" si="33"/>
        <v>0</v>
      </c>
      <c r="AF31" s="222">
        <f t="shared" si="13"/>
        <v>0</v>
      </c>
      <c r="AG31" s="279" t="e">
        <f t="shared" si="39"/>
        <v>#REF!</v>
      </c>
      <c r="AH31" s="280" t="e">
        <f t="shared" si="14"/>
        <v>#REF!</v>
      </c>
      <c r="AI31" s="223" t="e">
        <f t="shared" si="15"/>
        <v>#REF!</v>
      </c>
      <c r="AJ31" s="224" t="e">
        <f t="shared" si="16"/>
        <v>#REF!</v>
      </c>
      <c r="AK31" s="225" t="e">
        <f t="shared" si="34"/>
        <v>#REF!</v>
      </c>
      <c r="AL31" s="226" t="e">
        <f t="shared" si="17"/>
        <v>#REF!</v>
      </c>
      <c r="AM31" s="227" t="e">
        <f t="shared" si="35"/>
        <v>#REF!</v>
      </c>
      <c r="AN31" s="228" t="e">
        <f t="shared" si="36"/>
        <v>#REF!</v>
      </c>
      <c r="AO31" s="229">
        <f t="shared" si="18"/>
        <v>0</v>
      </c>
      <c r="AP31" s="230">
        <v>0.72986111111111107</v>
      </c>
      <c r="AQ31" s="230" t="str">
        <f t="shared" si="19"/>
        <v>เกินชม.ที่8</v>
      </c>
      <c r="AR31" s="231" t="str">
        <f t="shared" si="20"/>
        <v/>
      </c>
      <c r="AS31" s="231" t="str">
        <f t="shared" si="21"/>
        <v/>
      </c>
      <c r="AT31" s="232" t="str">
        <f t="shared" si="22"/>
        <v/>
      </c>
      <c r="AU31" s="233" t="str">
        <f t="shared" si="23"/>
        <v/>
      </c>
      <c r="AV31" s="234" t="str">
        <f t="shared" si="24"/>
        <v/>
      </c>
      <c r="AW31" s="235" t="str">
        <f t="shared" si="25"/>
        <v/>
      </c>
      <c r="AX31" s="235" t="str">
        <f t="shared" si="26"/>
        <v/>
      </c>
      <c r="AY31" s="236">
        <f t="shared" si="27"/>
        <v>0</v>
      </c>
      <c r="AZ31" s="220">
        <f t="shared" si="40"/>
        <v>0</v>
      </c>
      <c r="BA31" s="237">
        <f t="shared" si="29"/>
        <v>0</v>
      </c>
      <c r="BB31" s="238">
        <f t="shared" si="41"/>
        <v>0</v>
      </c>
      <c r="BC31" s="259"/>
      <c r="BD31" s="260"/>
      <c r="BE31" s="144"/>
      <c r="BF31" s="95"/>
      <c r="BL31" s="90"/>
      <c r="BM31" s="90"/>
      <c r="BN31" s="90"/>
      <c r="BO31" s="90"/>
      <c r="BP31" s="91"/>
      <c r="BQ31" s="92"/>
      <c r="BR31" s="93"/>
      <c r="BS31" s="90"/>
      <c r="BT31" s="90"/>
      <c r="BU31" s="90"/>
      <c r="BV31" s="90"/>
      <c r="BW31" s="90"/>
      <c r="BX31" s="90"/>
      <c r="BY31" s="90"/>
      <c r="BZ31" s="90"/>
      <c r="CA31" s="90"/>
      <c r="CB31" s="90"/>
      <c r="CC31" s="90"/>
      <c r="CD31" s="90"/>
      <c r="CE31" s="90"/>
      <c r="CF31" s="90"/>
      <c r="CG31" s="90"/>
      <c r="CH31" s="90"/>
      <c r="CI31" s="90"/>
      <c r="CJ31" s="90"/>
      <c r="CK31" s="90"/>
      <c r="CL31" s="90"/>
      <c r="CM31" s="90"/>
      <c r="CN31" s="90"/>
      <c r="CO31" s="90"/>
      <c r="CP31" s="90"/>
      <c r="CQ31" s="90"/>
      <c r="CR31" s="90"/>
      <c r="CS31" s="90"/>
      <c r="CT31" s="88"/>
    </row>
    <row r="32" spans="2:98" ht="23.25" customHeight="1">
      <c r="B32" s="125">
        <f>IF(ISBLANK($E32),"",COUNT($E$18:E32))</f>
        <v>15</v>
      </c>
      <c r="C32" s="322" t="str">
        <f t="shared" si="30"/>
        <v>กุมภาพันธ์</v>
      </c>
      <c r="D32" s="323"/>
      <c r="E32" s="324">
        <v>26</v>
      </c>
      <c r="F32" s="324"/>
      <c r="G32" s="119" t="str">
        <f t="shared" si="0"/>
        <v>Fri</v>
      </c>
      <c r="H32" s="120"/>
      <c r="I32" s="121"/>
      <c r="J32" s="120"/>
      <c r="K32" s="133"/>
      <c r="L32" s="134"/>
      <c r="M32" s="212">
        <f t="shared" si="1"/>
        <v>0</v>
      </c>
      <c r="N32" s="213">
        <f t="shared" si="2"/>
        <v>0</v>
      </c>
      <c r="O32" s="214">
        <f t="shared" si="3"/>
        <v>0</v>
      </c>
      <c r="P32" s="215"/>
      <c r="Q32" s="216"/>
      <c r="R32" s="217"/>
      <c r="S32" s="267">
        <f t="shared" si="4"/>
        <v>0.72916666666666663</v>
      </c>
      <c r="T32" s="267" t="str">
        <f t="shared" si="31"/>
        <v/>
      </c>
      <c r="U32" s="218" t="str">
        <f t="shared" si="5"/>
        <v/>
      </c>
      <c r="V32" s="218" t="str">
        <f t="shared" si="6"/>
        <v/>
      </c>
      <c r="W32" s="218" t="str">
        <f t="shared" si="7"/>
        <v/>
      </c>
      <c r="X32" s="218">
        <f t="shared" si="8"/>
        <v>0</v>
      </c>
      <c r="Y32" s="218">
        <f t="shared" si="9"/>
        <v>0</v>
      </c>
      <c r="Z32" s="218">
        <f t="shared" si="10"/>
        <v>0</v>
      </c>
      <c r="AA32" s="219" t="str">
        <f t="shared" si="38"/>
        <v>ไม่หักพัก</v>
      </c>
      <c r="AB32" s="219">
        <f t="shared" si="11"/>
        <v>0</v>
      </c>
      <c r="AC32" s="218" t="str">
        <f t="shared" si="12"/>
        <v xml:space="preserve"> </v>
      </c>
      <c r="AD32" s="220" t="str">
        <f t="shared" si="32"/>
        <v/>
      </c>
      <c r="AE32" s="221" t="str">
        <f t="shared" si="33"/>
        <v/>
      </c>
      <c r="AF32" s="222" t="str">
        <f t="shared" si="13"/>
        <v/>
      </c>
      <c r="AG32" s="279" t="e">
        <f t="shared" si="39"/>
        <v>#REF!</v>
      </c>
      <c r="AH32" s="280" t="e">
        <f t="shared" si="14"/>
        <v>#REF!</v>
      </c>
      <c r="AI32" s="223" t="e">
        <f t="shared" si="15"/>
        <v>#REF!</v>
      </c>
      <c r="AJ32" s="224" t="e">
        <f t="shared" si="16"/>
        <v>#REF!</v>
      </c>
      <c r="AK32" s="225" t="e">
        <f t="shared" si="34"/>
        <v>#REF!</v>
      </c>
      <c r="AL32" s="226" t="e">
        <f t="shared" si="17"/>
        <v>#REF!</v>
      </c>
      <c r="AM32" s="227" t="e">
        <f t="shared" si="35"/>
        <v>#REF!</v>
      </c>
      <c r="AN32" s="228" t="e">
        <f t="shared" si="36"/>
        <v>#REF!</v>
      </c>
      <c r="AO32" s="229">
        <f t="shared" si="18"/>
        <v>0</v>
      </c>
      <c r="AP32" s="230">
        <v>0.72986111111111107</v>
      </c>
      <c r="AQ32" s="230" t="str">
        <f t="shared" si="19"/>
        <v>ไม่เกินชม.ที่8</v>
      </c>
      <c r="AR32" s="231" t="str">
        <f t="shared" si="20"/>
        <v/>
      </c>
      <c r="AS32" s="231" t="str">
        <f t="shared" si="21"/>
        <v/>
      </c>
      <c r="AT32" s="232" t="str">
        <f t="shared" si="22"/>
        <v/>
      </c>
      <c r="AU32" s="233" t="str">
        <f t="shared" si="23"/>
        <v/>
      </c>
      <c r="AV32" s="234" t="str">
        <f t="shared" si="24"/>
        <v/>
      </c>
      <c r="AW32" s="235" t="str">
        <f t="shared" si="25"/>
        <v/>
      </c>
      <c r="AX32" s="235" t="str">
        <f t="shared" si="26"/>
        <v/>
      </c>
      <c r="AY32" s="236">
        <f t="shared" si="27"/>
        <v>0</v>
      </c>
      <c r="AZ32" s="220">
        <f t="shared" si="40"/>
        <v>0</v>
      </c>
      <c r="BA32" s="237">
        <f t="shared" si="29"/>
        <v>0</v>
      </c>
      <c r="BB32" s="238">
        <f t="shared" si="41"/>
        <v>0</v>
      </c>
      <c r="BC32" s="259"/>
      <c r="BD32" s="260"/>
      <c r="BE32" s="144"/>
      <c r="BF32" s="95"/>
      <c r="BL32" s="90"/>
      <c r="BM32" s="90"/>
      <c r="BN32" s="90"/>
      <c r="BO32" s="90"/>
      <c r="BP32" s="91"/>
      <c r="BQ32" s="92"/>
      <c r="BR32" s="93"/>
      <c r="BS32" s="90"/>
      <c r="BT32" s="90"/>
      <c r="BU32" s="90"/>
      <c r="BV32" s="90"/>
      <c r="BW32" s="90"/>
      <c r="BX32" s="90"/>
      <c r="BY32" s="90"/>
      <c r="BZ32" s="90"/>
      <c r="CA32" s="90"/>
      <c r="CB32" s="90"/>
      <c r="CC32" s="90"/>
      <c r="CD32" s="90"/>
      <c r="CE32" s="90"/>
      <c r="CF32" s="90"/>
      <c r="CG32" s="90"/>
      <c r="CH32" s="90"/>
      <c r="CI32" s="90"/>
      <c r="CJ32" s="90"/>
      <c r="CK32" s="90"/>
      <c r="CL32" s="90"/>
      <c r="CM32" s="90"/>
      <c r="CN32" s="90"/>
      <c r="CO32" s="90"/>
      <c r="CP32" s="90"/>
      <c r="CQ32" s="90"/>
      <c r="CR32" s="90"/>
      <c r="CS32" s="90"/>
      <c r="CT32" s="88"/>
    </row>
    <row r="33" spans="2:98" ht="23.25" customHeight="1">
      <c r="B33" s="125">
        <f>IF(ISBLANK($E33),"",COUNT($E$18:E33))</f>
        <v>16</v>
      </c>
      <c r="C33" s="322" t="str">
        <f t="shared" si="30"/>
        <v>กุมภาพันธ์</v>
      </c>
      <c r="D33" s="323"/>
      <c r="E33" s="324">
        <v>27</v>
      </c>
      <c r="F33" s="324"/>
      <c r="G33" s="119" t="str">
        <f t="shared" si="0"/>
        <v>Sat</v>
      </c>
      <c r="H33" s="120"/>
      <c r="I33" s="121"/>
      <c r="J33" s="120" t="s">
        <v>71</v>
      </c>
      <c r="K33" s="133">
        <v>0.75</v>
      </c>
      <c r="L33" s="134">
        <v>0.97916666666666663</v>
      </c>
      <c r="M33" s="212">
        <f t="shared" si="1"/>
        <v>5</v>
      </c>
      <c r="N33" s="213">
        <f t="shared" si="2"/>
        <v>30</v>
      </c>
      <c r="O33" s="214">
        <f t="shared" si="3"/>
        <v>30</v>
      </c>
      <c r="P33" s="215"/>
      <c r="Q33" s="216"/>
      <c r="R33" s="217"/>
      <c r="S33" s="267">
        <f t="shared" si="4"/>
        <v>0.75</v>
      </c>
      <c r="T33" s="267" t="str">
        <f t="shared" si="31"/>
        <v/>
      </c>
      <c r="U33" s="218" t="str">
        <f t="shared" si="5"/>
        <v/>
      </c>
      <c r="V33" s="218" t="str">
        <f t="shared" si="6"/>
        <v/>
      </c>
      <c r="W33" s="218" t="str">
        <f t="shared" si="7"/>
        <v/>
      </c>
      <c r="X33" s="218">
        <f t="shared" si="8"/>
        <v>0</v>
      </c>
      <c r="Y33" s="218">
        <f t="shared" si="9"/>
        <v>0</v>
      </c>
      <c r="Z33" s="218">
        <f t="shared" si="10"/>
        <v>0</v>
      </c>
      <c r="AA33" s="219" t="str">
        <f t="shared" si="38"/>
        <v>ไม่หักพัก</v>
      </c>
      <c r="AB33" s="219">
        <f t="shared" si="11"/>
        <v>0</v>
      </c>
      <c r="AC33" s="218" t="str">
        <f t="shared" si="12"/>
        <v xml:space="preserve"> </v>
      </c>
      <c r="AD33" s="220" t="str">
        <f t="shared" si="32"/>
        <v/>
      </c>
      <c r="AE33" s="221" t="str">
        <f t="shared" si="33"/>
        <v/>
      </c>
      <c r="AF33" s="222">
        <f t="shared" si="13"/>
        <v>0</v>
      </c>
      <c r="AG33" s="279" t="e">
        <f t="shared" si="39"/>
        <v>#REF!</v>
      </c>
      <c r="AH33" s="280" t="e">
        <f t="shared" si="14"/>
        <v>#REF!</v>
      </c>
      <c r="AI33" s="223" t="e">
        <f t="shared" si="15"/>
        <v>#REF!</v>
      </c>
      <c r="AJ33" s="224" t="e">
        <f t="shared" si="16"/>
        <v>#REF!</v>
      </c>
      <c r="AK33" s="225" t="e">
        <f t="shared" si="34"/>
        <v>#REF!</v>
      </c>
      <c r="AL33" s="226" t="e">
        <f t="shared" si="17"/>
        <v>#REF!</v>
      </c>
      <c r="AM33" s="227" t="e">
        <f t="shared" si="35"/>
        <v>#REF!</v>
      </c>
      <c r="AN33" s="228" t="e">
        <f t="shared" si="36"/>
        <v>#REF!</v>
      </c>
      <c r="AO33" s="229">
        <f t="shared" si="18"/>
        <v>0</v>
      </c>
      <c r="AP33" s="230">
        <v>0.72986111111111107</v>
      </c>
      <c r="AQ33" s="230" t="str">
        <f t="shared" si="19"/>
        <v>เกินชม.ที่8</v>
      </c>
      <c r="AR33" s="231" t="str">
        <f t="shared" si="20"/>
        <v/>
      </c>
      <c r="AS33" s="231" t="str">
        <f t="shared" si="21"/>
        <v/>
      </c>
      <c r="AT33" s="232" t="str">
        <f t="shared" si="22"/>
        <v/>
      </c>
      <c r="AU33" s="233" t="str">
        <f t="shared" si="23"/>
        <v/>
      </c>
      <c r="AV33" s="234" t="str">
        <f t="shared" si="24"/>
        <v/>
      </c>
      <c r="AW33" s="235">
        <f t="shared" si="25"/>
        <v>300</v>
      </c>
      <c r="AX33" s="235">
        <f t="shared" si="26"/>
        <v>30</v>
      </c>
      <c r="AY33" s="236">
        <f t="shared" si="27"/>
        <v>330</v>
      </c>
      <c r="AZ33" s="220">
        <f t="shared" si="40"/>
        <v>5</v>
      </c>
      <c r="BA33" s="237">
        <f t="shared" si="29"/>
        <v>30</v>
      </c>
      <c r="BB33" s="238">
        <f t="shared" si="41"/>
        <v>30</v>
      </c>
      <c r="BC33" s="259"/>
      <c r="BD33" s="260"/>
      <c r="BE33" s="144"/>
      <c r="BF33" s="95"/>
      <c r="BL33" s="90"/>
      <c r="BM33" s="90"/>
      <c r="BN33" s="90"/>
      <c r="BO33" s="90"/>
      <c r="BP33" s="91"/>
      <c r="BQ33" s="92"/>
      <c r="BR33" s="93"/>
      <c r="BS33" s="90"/>
      <c r="BT33" s="90"/>
      <c r="BU33" s="90"/>
      <c r="BV33" s="90"/>
      <c r="BW33" s="90"/>
      <c r="BX33" s="90"/>
      <c r="BY33" s="90"/>
      <c r="BZ33" s="90"/>
      <c r="CA33" s="90"/>
      <c r="CB33" s="90"/>
      <c r="CC33" s="90"/>
      <c r="CD33" s="90"/>
      <c r="CE33" s="90"/>
      <c r="CF33" s="90"/>
      <c r="CG33" s="90"/>
      <c r="CH33" s="90"/>
      <c r="CI33" s="90"/>
      <c r="CJ33" s="90"/>
      <c r="CK33" s="90"/>
      <c r="CL33" s="90"/>
      <c r="CM33" s="90"/>
      <c r="CN33" s="90"/>
      <c r="CO33" s="90"/>
      <c r="CP33" s="90"/>
      <c r="CQ33" s="90"/>
      <c r="CR33" s="90"/>
      <c r="CS33" s="90"/>
      <c r="CT33" s="88"/>
    </row>
    <row r="34" spans="2:98" ht="23.25" customHeight="1">
      <c r="B34" s="125">
        <f>IF(ISBLANK($E34),"",COUNT($E$18:E34))</f>
        <v>17</v>
      </c>
      <c r="C34" s="322" t="str">
        <f t="shared" si="30"/>
        <v>กุมภาพันธ์</v>
      </c>
      <c r="D34" s="323"/>
      <c r="E34" s="324">
        <v>28</v>
      </c>
      <c r="F34" s="324"/>
      <c r="G34" s="119" t="str">
        <f t="shared" si="0"/>
        <v>Sun</v>
      </c>
      <c r="H34" s="120"/>
      <c r="I34" s="121"/>
      <c r="J34" s="120"/>
      <c r="K34" s="133"/>
      <c r="L34" s="134"/>
      <c r="M34" s="212"/>
      <c r="N34" s="213"/>
      <c r="O34" s="214"/>
      <c r="P34" s="215"/>
      <c r="Q34" s="216"/>
      <c r="R34" s="217"/>
      <c r="S34" s="267"/>
      <c r="T34" s="267"/>
      <c r="U34" s="218"/>
      <c r="V34" s="218"/>
      <c r="W34" s="218"/>
      <c r="X34" s="218"/>
      <c r="Y34" s="218"/>
      <c r="Z34" s="218"/>
      <c r="AA34" s="219"/>
      <c r="AB34" s="219"/>
      <c r="AC34" s="218"/>
      <c r="AD34" s="220"/>
      <c r="AE34" s="221"/>
      <c r="AF34" s="222"/>
      <c r="AG34" s="279"/>
      <c r="AH34" s="280"/>
      <c r="AI34" s="223"/>
      <c r="AJ34" s="224"/>
      <c r="AK34" s="225"/>
      <c r="AL34" s="226"/>
      <c r="AM34" s="227"/>
      <c r="AN34" s="228"/>
      <c r="AO34" s="229"/>
      <c r="AP34" s="230"/>
      <c r="AQ34" s="230"/>
      <c r="AR34" s="231"/>
      <c r="AS34" s="231"/>
      <c r="AT34" s="232"/>
      <c r="AU34" s="233"/>
      <c r="AV34" s="234"/>
      <c r="AW34" s="235"/>
      <c r="AX34" s="235"/>
      <c r="AY34" s="236"/>
      <c r="AZ34" s="220"/>
      <c r="BA34" s="237"/>
      <c r="BB34" s="221"/>
      <c r="BC34" s="259"/>
      <c r="BD34" s="260"/>
      <c r="BE34" s="144"/>
      <c r="BF34" s="95"/>
      <c r="BL34" s="90"/>
      <c r="BM34" s="90"/>
      <c r="BN34" s="90"/>
      <c r="BO34" s="90"/>
      <c r="BP34" s="91"/>
      <c r="BQ34" s="92"/>
      <c r="BR34" s="93"/>
      <c r="BS34" s="90"/>
      <c r="BT34" s="90"/>
      <c r="BU34" s="90"/>
      <c r="BV34" s="90"/>
      <c r="BW34" s="90"/>
      <c r="BX34" s="90"/>
      <c r="BY34" s="90"/>
      <c r="BZ34" s="90"/>
      <c r="CA34" s="90"/>
      <c r="CB34" s="90"/>
      <c r="CC34" s="90"/>
      <c r="CD34" s="90"/>
      <c r="CE34" s="90"/>
      <c r="CF34" s="90"/>
      <c r="CG34" s="90"/>
      <c r="CH34" s="90"/>
      <c r="CI34" s="90"/>
      <c r="CJ34" s="90"/>
      <c r="CK34" s="90"/>
      <c r="CL34" s="90"/>
      <c r="CM34" s="90"/>
      <c r="CN34" s="90"/>
      <c r="CO34" s="90"/>
      <c r="CP34" s="90"/>
      <c r="CQ34" s="90"/>
      <c r="CR34" s="90"/>
      <c r="CS34" s="90"/>
      <c r="CT34" s="88"/>
    </row>
    <row r="35" spans="2:98" ht="23.25" customHeight="1">
      <c r="B35" s="125" t="str">
        <f>IF(ISBLANK($E35),"",COUNT($E$18:E35))</f>
        <v/>
      </c>
      <c r="C35" s="322" t="str">
        <f t="shared" si="30"/>
        <v/>
      </c>
      <c r="D35" s="323"/>
      <c r="E35" s="324"/>
      <c r="F35" s="324"/>
      <c r="G35" s="119" t="str">
        <f t="shared" ref="G35:G62" si="42">IF(ISBLANK($E35)," ",HLOOKUP($E35,$BO$6:$CS$7,2,0))</f>
        <v xml:space="preserve"> </v>
      </c>
      <c r="H35" s="120"/>
      <c r="I35" s="121"/>
      <c r="J35" s="122"/>
      <c r="K35" s="133"/>
      <c r="L35" s="134"/>
      <c r="M35" s="212" t="str">
        <f t="shared" si="1"/>
        <v/>
      </c>
      <c r="N35" s="213" t="str">
        <f t="shared" si="2"/>
        <v/>
      </c>
      <c r="O35" s="214" t="str">
        <f t="shared" si="3"/>
        <v/>
      </c>
      <c r="P35" s="215"/>
      <c r="Q35" s="216"/>
      <c r="R35" s="217"/>
      <c r="S35" s="267">
        <f t="shared" si="4"/>
        <v>0.72916666666666663</v>
      </c>
      <c r="T35" s="267" t="str">
        <f t="shared" si="31"/>
        <v/>
      </c>
      <c r="U35" s="218" t="str">
        <f t="shared" si="5"/>
        <v/>
      </c>
      <c r="V35" s="218" t="str">
        <f t="shared" si="6"/>
        <v/>
      </c>
      <c r="W35" s="218" t="str">
        <f t="shared" si="7"/>
        <v/>
      </c>
      <c r="X35" s="218">
        <f t="shared" si="8"/>
        <v>0</v>
      </c>
      <c r="Y35" s="218">
        <f t="shared" si="9"/>
        <v>0</v>
      </c>
      <c r="Z35" s="218">
        <f t="shared" si="10"/>
        <v>0</v>
      </c>
      <c r="AA35" s="219" t="str">
        <f t="shared" si="38"/>
        <v>ไม่หักพัก</v>
      </c>
      <c r="AB35" s="219">
        <f t="shared" si="11"/>
        <v>0</v>
      </c>
      <c r="AC35" s="218" t="str">
        <f t="shared" si="12"/>
        <v xml:space="preserve"> </v>
      </c>
      <c r="AD35" s="220" t="str">
        <f t="shared" ref="AD35:AD62" si="43">IF(ISBLANK(H35),"",ROUNDDOWN((X35-Z35)/60,0))</f>
        <v/>
      </c>
      <c r="AE35" s="221" t="str">
        <f t="shared" si="33"/>
        <v/>
      </c>
      <c r="AF35" s="222" t="str">
        <f t="shared" ref="AF35:AF62" si="44">IF(ISBLANK(K35),"",IF($I35&lt;&gt;$BN$3,0,IF($I35=$BN$3,(HOUR($L35-$K35)*60)+MINUTE($L35-$K35),0)))</f>
        <v/>
      </c>
      <c r="AG35" s="279" t="e">
        <f t="shared" si="39"/>
        <v>#REF!</v>
      </c>
      <c r="AH35" s="280" t="e">
        <f t="shared" si="14"/>
        <v>#REF!</v>
      </c>
      <c r="AI35" s="223" t="e">
        <f t="shared" si="15"/>
        <v>#REF!</v>
      </c>
      <c r="AJ35" s="224" t="e">
        <f t="shared" si="16"/>
        <v>#REF!</v>
      </c>
      <c r="AK35" s="225" t="e">
        <f t="shared" si="34"/>
        <v>#REF!</v>
      </c>
      <c r="AL35" s="226" t="e">
        <f t="shared" ref="AL35:AL62" si="45">IF(AK35="ไม่หักพัก",0,IF(AK35="หักพัก",+AI35-K35))</f>
        <v>#REF!</v>
      </c>
      <c r="AM35" s="227" t="e">
        <f t="shared" si="35"/>
        <v>#REF!</v>
      </c>
      <c r="AN35" s="228" t="e">
        <f t="shared" si="36"/>
        <v>#REF!</v>
      </c>
      <c r="AO35" s="229">
        <f t="shared" ref="AO35:AO62" si="46">IF(I35&lt;=0,0,IF(I35&gt;=1,AF35-AN35))</f>
        <v>0</v>
      </c>
      <c r="AP35" s="230">
        <v>0.72986111111111107</v>
      </c>
      <c r="AQ35" s="230" t="str">
        <f t="shared" si="19"/>
        <v>ไม่เกินชม.ที่8</v>
      </c>
      <c r="AR35" s="231" t="str">
        <f t="shared" si="20"/>
        <v/>
      </c>
      <c r="AS35" s="231" t="str">
        <f t="shared" ref="AS35:AS62" si="47">IF(ISBLANK(I35),"",IF(AQ35="ไม่เกินชม.ที่8",AO35,IF(AQ35="เกินชม.ที่8",AR35-AN35)))</f>
        <v/>
      </c>
      <c r="AT35" s="232" t="str">
        <f t="shared" si="22"/>
        <v/>
      </c>
      <c r="AU35" s="233" t="str">
        <f t="shared" si="23"/>
        <v/>
      </c>
      <c r="AV35" s="234" t="str">
        <f t="shared" si="24"/>
        <v/>
      </c>
      <c r="AW35" s="235" t="str">
        <f t="shared" ref="AW35:AW62" si="48">IF(ISBLANK($J35),"",M35*60)</f>
        <v/>
      </c>
      <c r="AX35" s="235" t="str">
        <f t="shared" ref="AX35:AX62" si="49">IF(ISBLANK($J35),"",O35)</f>
        <v/>
      </c>
      <c r="AY35" s="236">
        <f t="shared" si="27"/>
        <v>0</v>
      </c>
      <c r="AZ35" s="220">
        <f t="shared" si="40"/>
        <v>0</v>
      </c>
      <c r="BA35" s="237">
        <f t="shared" si="29"/>
        <v>0</v>
      </c>
      <c r="BB35" s="238">
        <f t="shared" si="41"/>
        <v>0</v>
      </c>
      <c r="BC35" s="259"/>
      <c r="BD35" s="260"/>
      <c r="BE35" s="144"/>
      <c r="BF35" s="95"/>
      <c r="BL35" s="90"/>
      <c r="BM35" s="90"/>
      <c r="BN35" s="90"/>
      <c r="BO35" s="90"/>
      <c r="BP35" s="91"/>
      <c r="BQ35" s="92"/>
      <c r="BR35" s="93"/>
      <c r="BS35" s="90"/>
      <c r="BT35" s="90"/>
      <c r="BU35" s="90"/>
      <c r="BV35" s="90"/>
      <c r="BW35" s="90"/>
      <c r="BX35" s="90"/>
      <c r="BY35" s="90"/>
      <c r="BZ35" s="90"/>
      <c r="CA35" s="90"/>
      <c r="CB35" s="90"/>
      <c r="CC35" s="90"/>
      <c r="CD35" s="90"/>
      <c r="CE35" s="90"/>
      <c r="CF35" s="90"/>
      <c r="CG35" s="90"/>
      <c r="CH35" s="90"/>
      <c r="CI35" s="90"/>
      <c r="CJ35" s="90"/>
      <c r="CK35" s="90"/>
      <c r="CL35" s="90"/>
      <c r="CM35" s="90"/>
      <c r="CN35" s="90"/>
      <c r="CO35" s="90"/>
      <c r="CP35" s="90"/>
      <c r="CQ35" s="90"/>
      <c r="CR35" s="90"/>
      <c r="CS35" s="90"/>
      <c r="CT35" s="88"/>
    </row>
    <row r="36" spans="2:98" ht="23.25" customHeight="1">
      <c r="B36" s="125" t="str">
        <f>IF(ISBLANK($E36),"",COUNT($E$18:E36))</f>
        <v/>
      </c>
      <c r="C36" s="322" t="str">
        <f t="shared" si="30"/>
        <v/>
      </c>
      <c r="D36" s="323"/>
      <c r="E36" s="324"/>
      <c r="F36" s="324"/>
      <c r="G36" s="119" t="str">
        <f t="shared" si="42"/>
        <v xml:space="preserve"> </v>
      </c>
      <c r="H36" s="120"/>
      <c r="I36" s="121"/>
      <c r="J36" s="122"/>
      <c r="K36" s="133"/>
      <c r="L36" s="134"/>
      <c r="M36" s="212" t="str">
        <f t="shared" si="1"/>
        <v/>
      </c>
      <c r="N36" s="213" t="str">
        <f t="shared" si="2"/>
        <v/>
      </c>
      <c r="O36" s="214" t="str">
        <f t="shared" si="3"/>
        <v/>
      </c>
      <c r="P36" s="215"/>
      <c r="Q36" s="216"/>
      <c r="R36" s="217"/>
      <c r="S36" s="267">
        <f t="shared" si="4"/>
        <v>0.72916666666666663</v>
      </c>
      <c r="T36" s="267" t="str">
        <f t="shared" si="31"/>
        <v/>
      </c>
      <c r="U36" s="218" t="str">
        <f t="shared" si="5"/>
        <v/>
      </c>
      <c r="V36" s="218" t="str">
        <f t="shared" si="6"/>
        <v/>
      </c>
      <c r="W36" s="218" t="str">
        <f t="shared" si="7"/>
        <v/>
      </c>
      <c r="X36" s="218">
        <f t="shared" si="8"/>
        <v>0</v>
      </c>
      <c r="Y36" s="218">
        <f t="shared" si="9"/>
        <v>0</v>
      </c>
      <c r="Z36" s="218">
        <f t="shared" si="10"/>
        <v>0</v>
      </c>
      <c r="AA36" s="219" t="str">
        <f t="shared" si="38"/>
        <v>ไม่หักพัก</v>
      </c>
      <c r="AB36" s="219">
        <f t="shared" si="11"/>
        <v>0</v>
      </c>
      <c r="AC36" s="218" t="str">
        <f t="shared" si="12"/>
        <v xml:space="preserve"> </v>
      </c>
      <c r="AD36" s="220" t="str">
        <f t="shared" si="43"/>
        <v/>
      </c>
      <c r="AE36" s="221" t="str">
        <f t="shared" si="33"/>
        <v/>
      </c>
      <c r="AF36" s="222" t="str">
        <f t="shared" si="44"/>
        <v/>
      </c>
      <c r="AG36" s="279">
        <f t="shared" si="39"/>
        <v>0</v>
      </c>
      <c r="AH36" s="280" t="str">
        <f t="shared" si="14"/>
        <v>หลังเที่ยง</v>
      </c>
      <c r="AI36" s="223">
        <f t="shared" si="15"/>
        <v>0.54166666666666663</v>
      </c>
      <c r="AJ36" s="224">
        <f t="shared" si="16"/>
        <v>0.54166666666666663</v>
      </c>
      <c r="AK36" s="225" t="str">
        <f t="shared" si="34"/>
        <v>หักพัก</v>
      </c>
      <c r="AL36" s="226">
        <f t="shared" si="45"/>
        <v>0.54166666666666663</v>
      </c>
      <c r="AM36" s="227">
        <f t="shared" si="35"/>
        <v>780</v>
      </c>
      <c r="AN36" s="228">
        <f t="shared" si="36"/>
        <v>60</v>
      </c>
      <c r="AO36" s="229">
        <f t="shared" si="46"/>
        <v>0</v>
      </c>
      <c r="AP36" s="230">
        <v>0.72986111111111107</v>
      </c>
      <c r="AQ36" s="230" t="str">
        <f t="shared" si="19"/>
        <v>ไม่เกินชม.ที่8</v>
      </c>
      <c r="AR36" s="231" t="str">
        <f t="shared" si="20"/>
        <v/>
      </c>
      <c r="AS36" s="231" t="str">
        <f t="shared" si="47"/>
        <v/>
      </c>
      <c r="AT36" s="232" t="str">
        <f t="shared" si="22"/>
        <v/>
      </c>
      <c r="AU36" s="233" t="str">
        <f t="shared" si="23"/>
        <v/>
      </c>
      <c r="AV36" s="234" t="str">
        <f t="shared" si="24"/>
        <v/>
      </c>
      <c r="AW36" s="235" t="str">
        <f t="shared" si="48"/>
        <v/>
      </c>
      <c r="AX36" s="235" t="str">
        <f t="shared" si="49"/>
        <v/>
      </c>
      <c r="AY36" s="236">
        <f t="shared" si="27"/>
        <v>0</v>
      </c>
      <c r="AZ36" s="220">
        <f t="shared" si="40"/>
        <v>0</v>
      </c>
      <c r="BA36" s="237">
        <f t="shared" si="29"/>
        <v>0</v>
      </c>
      <c r="BB36" s="238">
        <f t="shared" si="41"/>
        <v>0</v>
      </c>
      <c r="BC36" s="259"/>
      <c r="BD36" s="260"/>
      <c r="BE36" s="144"/>
      <c r="BF36" s="95"/>
      <c r="BL36" s="90"/>
      <c r="BM36" s="90"/>
      <c r="BN36" s="90"/>
      <c r="BO36" s="90"/>
      <c r="BP36" s="91"/>
      <c r="BQ36" s="92"/>
      <c r="BR36" s="93"/>
      <c r="BS36" s="90"/>
      <c r="BT36" s="90"/>
      <c r="BU36" s="90"/>
      <c r="BV36" s="90"/>
      <c r="BW36" s="90"/>
      <c r="BX36" s="90"/>
      <c r="BY36" s="90"/>
      <c r="BZ36" s="90"/>
      <c r="CA36" s="90"/>
      <c r="CB36" s="90"/>
      <c r="CC36" s="90"/>
      <c r="CD36" s="90"/>
      <c r="CE36" s="90"/>
      <c r="CF36" s="90"/>
      <c r="CG36" s="90"/>
      <c r="CH36" s="90"/>
      <c r="CI36" s="90"/>
      <c r="CJ36" s="90"/>
      <c r="CK36" s="90"/>
      <c r="CL36" s="90"/>
      <c r="CM36" s="90"/>
      <c r="CN36" s="90"/>
      <c r="CO36" s="90"/>
      <c r="CP36" s="90"/>
      <c r="CQ36" s="90"/>
      <c r="CR36" s="90"/>
      <c r="CS36" s="90"/>
      <c r="CT36" s="88"/>
    </row>
    <row r="37" spans="2:98" ht="23.25" customHeight="1">
      <c r="B37" s="125" t="str">
        <f>IF(ISBLANK($E37),"",COUNT($E$18:E37))</f>
        <v/>
      </c>
      <c r="C37" s="322" t="str">
        <f t="shared" si="30"/>
        <v/>
      </c>
      <c r="D37" s="323"/>
      <c r="E37" s="324"/>
      <c r="F37" s="324"/>
      <c r="G37" s="119" t="str">
        <f t="shared" si="42"/>
        <v xml:space="preserve"> </v>
      </c>
      <c r="H37" s="120"/>
      <c r="I37" s="121"/>
      <c r="J37" s="122"/>
      <c r="K37" s="133"/>
      <c r="L37" s="134"/>
      <c r="M37" s="212" t="str">
        <f t="shared" si="1"/>
        <v/>
      </c>
      <c r="N37" s="213" t="str">
        <f t="shared" si="2"/>
        <v/>
      </c>
      <c r="O37" s="214" t="str">
        <f t="shared" si="3"/>
        <v/>
      </c>
      <c r="P37" s="215"/>
      <c r="Q37" s="216"/>
      <c r="R37" s="217"/>
      <c r="S37" s="267">
        <f t="shared" si="4"/>
        <v>0.72916666666666663</v>
      </c>
      <c r="T37" s="267" t="str">
        <f t="shared" si="31"/>
        <v/>
      </c>
      <c r="U37" s="218" t="str">
        <f t="shared" si="5"/>
        <v/>
      </c>
      <c r="V37" s="218" t="str">
        <f t="shared" si="6"/>
        <v/>
      </c>
      <c r="W37" s="218" t="str">
        <f t="shared" si="7"/>
        <v/>
      </c>
      <c r="X37" s="218">
        <f t="shared" si="8"/>
        <v>0</v>
      </c>
      <c r="Y37" s="218">
        <f t="shared" si="9"/>
        <v>0</v>
      </c>
      <c r="Z37" s="218">
        <f t="shared" si="10"/>
        <v>0</v>
      </c>
      <c r="AA37" s="219" t="str">
        <f t="shared" si="38"/>
        <v>ไม่หักพัก</v>
      </c>
      <c r="AB37" s="219">
        <f t="shared" si="11"/>
        <v>0</v>
      </c>
      <c r="AC37" s="218" t="str">
        <f t="shared" si="12"/>
        <v xml:space="preserve"> </v>
      </c>
      <c r="AD37" s="220" t="str">
        <f t="shared" si="43"/>
        <v/>
      </c>
      <c r="AE37" s="221" t="str">
        <f t="shared" si="33"/>
        <v/>
      </c>
      <c r="AF37" s="222" t="str">
        <f t="shared" si="44"/>
        <v/>
      </c>
      <c r="AG37" s="279" t="e">
        <f t="shared" si="39"/>
        <v>#REF!</v>
      </c>
      <c r="AH37" s="280" t="e">
        <f t="shared" si="14"/>
        <v>#REF!</v>
      </c>
      <c r="AI37" s="223" t="e">
        <f t="shared" si="15"/>
        <v>#REF!</v>
      </c>
      <c r="AJ37" s="224" t="e">
        <f t="shared" si="16"/>
        <v>#REF!</v>
      </c>
      <c r="AK37" s="225" t="e">
        <f t="shared" si="34"/>
        <v>#REF!</v>
      </c>
      <c r="AL37" s="226" t="e">
        <f t="shared" si="45"/>
        <v>#REF!</v>
      </c>
      <c r="AM37" s="227" t="e">
        <f t="shared" si="35"/>
        <v>#REF!</v>
      </c>
      <c r="AN37" s="228" t="e">
        <f t="shared" si="36"/>
        <v>#REF!</v>
      </c>
      <c r="AO37" s="229">
        <f t="shared" si="46"/>
        <v>0</v>
      </c>
      <c r="AP37" s="230">
        <v>0.72986111111111107</v>
      </c>
      <c r="AQ37" s="230" t="str">
        <f t="shared" si="19"/>
        <v>ไม่เกินชม.ที่8</v>
      </c>
      <c r="AR37" s="231" t="str">
        <f t="shared" si="20"/>
        <v/>
      </c>
      <c r="AS37" s="231" t="str">
        <f t="shared" si="47"/>
        <v/>
      </c>
      <c r="AT37" s="232" t="str">
        <f t="shared" si="22"/>
        <v/>
      </c>
      <c r="AU37" s="233" t="str">
        <f t="shared" si="23"/>
        <v/>
      </c>
      <c r="AV37" s="234" t="str">
        <f t="shared" si="24"/>
        <v/>
      </c>
      <c r="AW37" s="235" t="str">
        <f t="shared" si="48"/>
        <v/>
      </c>
      <c r="AX37" s="235" t="str">
        <f t="shared" si="49"/>
        <v/>
      </c>
      <c r="AY37" s="236">
        <f t="shared" si="27"/>
        <v>0</v>
      </c>
      <c r="AZ37" s="220">
        <f t="shared" si="40"/>
        <v>0</v>
      </c>
      <c r="BA37" s="237">
        <f t="shared" si="29"/>
        <v>0</v>
      </c>
      <c r="BB37" s="238">
        <f t="shared" si="41"/>
        <v>0</v>
      </c>
      <c r="BC37" s="259"/>
      <c r="BD37" s="260"/>
      <c r="BE37" s="144"/>
      <c r="BF37" s="95"/>
      <c r="BL37" s="90"/>
      <c r="BM37" s="90"/>
      <c r="BN37" s="90"/>
      <c r="BO37" s="90"/>
      <c r="BP37" s="91"/>
      <c r="BQ37" s="92"/>
      <c r="BR37" s="93"/>
      <c r="BS37" s="90"/>
      <c r="BT37" s="90"/>
      <c r="BU37" s="90"/>
      <c r="BV37" s="90"/>
      <c r="BW37" s="90"/>
      <c r="BX37" s="90"/>
      <c r="BY37" s="90"/>
      <c r="BZ37" s="90"/>
      <c r="CA37" s="90"/>
      <c r="CB37" s="90"/>
      <c r="CC37" s="90"/>
      <c r="CD37" s="90"/>
      <c r="CE37" s="90"/>
      <c r="CF37" s="90"/>
      <c r="CG37" s="90"/>
      <c r="CH37" s="90"/>
      <c r="CI37" s="90"/>
      <c r="CJ37" s="90"/>
      <c r="CK37" s="90"/>
      <c r="CL37" s="90"/>
      <c r="CM37" s="90"/>
      <c r="CN37" s="90"/>
      <c r="CO37" s="90"/>
      <c r="CP37" s="90"/>
      <c r="CQ37" s="90"/>
      <c r="CR37" s="90"/>
      <c r="CS37" s="90"/>
      <c r="CT37" s="88"/>
    </row>
    <row r="38" spans="2:98" ht="23.25" customHeight="1">
      <c r="B38" s="125" t="str">
        <f>IF(ISBLANK($E38),"",COUNT($E$18:E38))</f>
        <v/>
      </c>
      <c r="C38" s="322" t="str">
        <f t="shared" si="30"/>
        <v/>
      </c>
      <c r="D38" s="323"/>
      <c r="E38" s="324"/>
      <c r="F38" s="324"/>
      <c r="G38" s="119" t="str">
        <f t="shared" si="42"/>
        <v xml:space="preserve"> </v>
      </c>
      <c r="H38" s="120"/>
      <c r="I38" s="121"/>
      <c r="J38" s="122"/>
      <c r="K38" s="133"/>
      <c r="L38" s="134"/>
      <c r="M38" s="212" t="str">
        <f t="shared" si="1"/>
        <v/>
      </c>
      <c r="N38" s="213" t="str">
        <f t="shared" si="2"/>
        <v/>
      </c>
      <c r="O38" s="214" t="str">
        <f t="shared" si="3"/>
        <v/>
      </c>
      <c r="P38" s="215"/>
      <c r="Q38" s="216"/>
      <c r="R38" s="217"/>
      <c r="S38" s="267">
        <f t="shared" si="4"/>
        <v>0.72916666666666663</v>
      </c>
      <c r="T38" s="267" t="str">
        <f t="shared" si="31"/>
        <v/>
      </c>
      <c r="U38" s="218" t="str">
        <f t="shared" si="5"/>
        <v/>
      </c>
      <c r="V38" s="218" t="str">
        <f t="shared" si="6"/>
        <v/>
      </c>
      <c r="W38" s="218" t="str">
        <f t="shared" si="7"/>
        <v/>
      </c>
      <c r="X38" s="218">
        <f t="shared" si="8"/>
        <v>0</v>
      </c>
      <c r="Y38" s="218">
        <f t="shared" si="9"/>
        <v>0</v>
      </c>
      <c r="Z38" s="218">
        <f t="shared" si="10"/>
        <v>0</v>
      </c>
      <c r="AA38" s="219" t="str">
        <f t="shared" si="38"/>
        <v>ไม่หักพัก</v>
      </c>
      <c r="AB38" s="219">
        <f t="shared" si="11"/>
        <v>0</v>
      </c>
      <c r="AC38" s="218" t="str">
        <f t="shared" si="12"/>
        <v xml:space="preserve"> </v>
      </c>
      <c r="AD38" s="220" t="str">
        <f t="shared" si="43"/>
        <v/>
      </c>
      <c r="AE38" s="221" t="str">
        <f t="shared" si="33"/>
        <v/>
      </c>
      <c r="AF38" s="222" t="str">
        <f t="shared" si="44"/>
        <v/>
      </c>
      <c r="AG38" s="279">
        <f t="shared" si="39"/>
        <v>0</v>
      </c>
      <c r="AH38" s="280" t="str">
        <f t="shared" si="14"/>
        <v>หลังเที่ยง</v>
      </c>
      <c r="AI38" s="223">
        <f t="shared" si="15"/>
        <v>0.54166666666666663</v>
      </c>
      <c r="AJ38" s="224">
        <f t="shared" si="16"/>
        <v>0.54166666666666663</v>
      </c>
      <c r="AK38" s="225" t="str">
        <f t="shared" si="34"/>
        <v>หักพัก</v>
      </c>
      <c r="AL38" s="226">
        <f t="shared" si="45"/>
        <v>0.54166666666666663</v>
      </c>
      <c r="AM38" s="227">
        <f t="shared" si="35"/>
        <v>780</v>
      </c>
      <c r="AN38" s="228">
        <f t="shared" si="36"/>
        <v>60</v>
      </c>
      <c r="AO38" s="229">
        <f t="shared" si="46"/>
        <v>0</v>
      </c>
      <c r="AP38" s="230">
        <v>0.72986111111111107</v>
      </c>
      <c r="AQ38" s="230" t="str">
        <f t="shared" si="19"/>
        <v>ไม่เกินชม.ที่8</v>
      </c>
      <c r="AR38" s="231" t="str">
        <f t="shared" si="20"/>
        <v/>
      </c>
      <c r="AS38" s="231" t="str">
        <f t="shared" si="47"/>
        <v/>
      </c>
      <c r="AT38" s="232" t="str">
        <f t="shared" si="22"/>
        <v/>
      </c>
      <c r="AU38" s="233" t="str">
        <f t="shared" si="23"/>
        <v/>
      </c>
      <c r="AV38" s="234" t="str">
        <f t="shared" si="24"/>
        <v/>
      </c>
      <c r="AW38" s="235" t="str">
        <f t="shared" si="48"/>
        <v/>
      </c>
      <c r="AX38" s="235" t="str">
        <f t="shared" si="49"/>
        <v/>
      </c>
      <c r="AY38" s="236">
        <f t="shared" si="27"/>
        <v>0</v>
      </c>
      <c r="AZ38" s="220">
        <f t="shared" si="40"/>
        <v>0</v>
      </c>
      <c r="BA38" s="237">
        <f t="shared" si="29"/>
        <v>0</v>
      </c>
      <c r="BB38" s="238">
        <f t="shared" si="41"/>
        <v>0</v>
      </c>
      <c r="BC38" s="259"/>
      <c r="BD38" s="260"/>
      <c r="BE38" s="144"/>
      <c r="BF38" s="95"/>
      <c r="BL38" s="90"/>
      <c r="BM38" s="90"/>
      <c r="BN38" s="90"/>
      <c r="BO38" s="90"/>
      <c r="BP38" s="91"/>
      <c r="BQ38" s="92"/>
      <c r="BR38" s="93"/>
      <c r="BS38" s="90"/>
      <c r="BT38" s="90"/>
      <c r="BU38" s="90"/>
      <c r="BV38" s="90"/>
      <c r="BW38" s="90"/>
      <c r="BX38" s="90"/>
      <c r="BY38" s="90"/>
      <c r="BZ38" s="90"/>
      <c r="CA38" s="90"/>
      <c r="CB38" s="90"/>
      <c r="CC38" s="90"/>
      <c r="CD38" s="90"/>
      <c r="CE38" s="90"/>
      <c r="CF38" s="90"/>
      <c r="CG38" s="90"/>
      <c r="CH38" s="90"/>
      <c r="CI38" s="90"/>
      <c r="CJ38" s="90"/>
      <c r="CK38" s="90"/>
      <c r="CL38" s="90"/>
      <c r="CM38" s="90"/>
      <c r="CN38" s="90"/>
      <c r="CO38" s="90"/>
      <c r="CP38" s="90"/>
      <c r="CQ38" s="90"/>
      <c r="CR38" s="90"/>
      <c r="CS38" s="90"/>
      <c r="CT38" s="88"/>
    </row>
    <row r="39" spans="2:98" ht="23.25" customHeight="1">
      <c r="B39" s="125" t="str">
        <f>IF(ISBLANK($E39),"",COUNT($E$18:E39))</f>
        <v/>
      </c>
      <c r="C39" s="322" t="str">
        <f t="shared" si="30"/>
        <v/>
      </c>
      <c r="D39" s="323"/>
      <c r="E39" s="324"/>
      <c r="F39" s="324"/>
      <c r="G39" s="119" t="str">
        <f t="shared" si="42"/>
        <v xml:space="preserve"> </v>
      </c>
      <c r="H39" s="120"/>
      <c r="I39" s="121"/>
      <c r="J39" s="122"/>
      <c r="K39" s="133"/>
      <c r="L39" s="134"/>
      <c r="M39" s="212" t="str">
        <f t="shared" si="1"/>
        <v/>
      </c>
      <c r="N39" s="213" t="str">
        <f t="shared" si="2"/>
        <v/>
      </c>
      <c r="O39" s="214" t="str">
        <f t="shared" si="3"/>
        <v/>
      </c>
      <c r="P39" s="215"/>
      <c r="Q39" s="216"/>
      <c r="R39" s="217"/>
      <c r="S39" s="267">
        <f t="shared" si="4"/>
        <v>0.72916666666666663</v>
      </c>
      <c r="T39" s="267" t="str">
        <f t="shared" si="31"/>
        <v/>
      </c>
      <c r="U39" s="218" t="str">
        <f t="shared" si="5"/>
        <v/>
      </c>
      <c r="V39" s="218" t="str">
        <f t="shared" si="6"/>
        <v/>
      </c>
      <c r="W39" s="218" t="str">
        <f t="shared" si="7"/>
        <v/>
      </c>
      <c r="X39" s="218">
        <f t="shared" si="8"/>
        <v>0</v>
      </c>
      <c r="Y39" s="218">
        <f t="shared" si="9"/>
        <v>0</v>
      </c>
      <c r="Z39" s="218">
        <f t="shared" si="10"/>
        <v>0</v>
      </c>
      <c r="AA39" s="219" t="str">
        <f t="shared" si="38"/>
        <v>ไม่หักพัก</v>
      </c>
      <c r="AB39" s="219">
        <f t="shared" si="11"/>
        <v>0</v>
      </c>
      <c r="AC39" s="218" t="str">
        <f t="shared" si="12"/>
        <v xml:space="preserve"> </v>
      </c>
      <c r="AD39" s="220" t="str">
        <f t="shared" si="43"/>
        <v/>
      </c>
      <c r="AE39" s="221" t="str">
        <f t="shared" si="33"/>
        <v/>
      </c>
      <c r="AF39" s="222" t="str">
        <f t="shared" si="44"/>
        <v/>
      </c>
      <c r="AG39" s="279" t="e">
        <f t="shared" si="39"/>
        <v>#REF!</v>
      </c>
      <c r="AH39" s="280" t="e">
        <f t="shared" si="14"/>
        <v>#REF!</v>
      </c>
      <c r="AI39" s="223" t="e">
        <f t="shared" si="15"/>
        <v>#REF!</v>
      </c>
      <c r="AJ39" s="224" t="e">
        <f t="shared" si="16"/>
        <v>#REF!</v>
      </c>
      <c r="AK39" s="225" t="e">
        <f t="shared" si="34"/>
        <v>#REF!</v>
      </c>
      <c r="AL39" s="226" t="e">
        <f t="shared" si="45"/>
        <v>#REF!</v>
      </c>
      <c r="AM39" s="227" t="e">
        <f t="shared" si="35"/>
        <v>#REF!</v>
      </c>
      <c r="AN39" s="228" t="e">
        <f t="shared" si="36"/>
        <v>#REF!</v>
      </c>
      <c r="AO39" s="229">
        <f t="shared" si="46"/>
        <v>0</v>
      </c>
      <c r="AP39" s="230">
        <v>0.72986111111111107</v>
      </c>
      <c r="AQ39" s="230" t="str">
        <f t="shared" si="19"/>
        <v>ไม่เกินชม.ที่8</v>
      </c>
      <c r="AR39" s="231" t="str">
        <f t="shared" si="20"/>
        <v/>
      </c>
      <c r="AS39" s="231" t="str">
        <f t="shared" si="47"/>
        <v/>
      </c>
      <c r="AT39" s="232" t="str">
        <f t="shared" si="22"/>
        <v/>
      </c>
      <c r="AU39" s="233" t="str">
        <f t="shared" si="23"/>
        <v/>
      </c>
      <c r="AV39" s="234" t="str">
        <f t="shared" si="24"/>
        <v/>
      </c>
      <c r="AW39" s="235" t="str">
        <f t="shared" si="48"/>
        <v/>
      </c>
      <c r="AX39" s="235" t="str">
        <f t="shared" si="49"/>
        <v/>
      </c>
      <c r="AY39" s="236">
        <f t="shared" si="27"/>
        <v>0</v>
      </c>
      <c r="AZ39" s="220">
        <f t="shared" si="40"/>
        <v>0</v>
      </c>
      <c r="BA39" s="237">
        <f t="shared" si="29"/>
        <v>0</v>
      </c>
      <c r="BB39" s="238">
        <f t="shared" si="41"/>
        <v>0</v>
      </c>
      <c r="BC39" s="259"/>
      <c r="BD39" s="260"/>
      <c r="BE39" s="144"/>
      <c r="BF39" s="95"/>
      <c r="BL39" s="90"/>
      <c r="BM39" s="90"/>
      <c r="BN39" s="90"/>
      <c r="BO39" s="90"/>
      <c r="BP39" s="91"/>
      <c r="BQ39" s="92"/>
      <c r="BR39" s="93"/>
      <c r="BS39" s="90"/>
      <c r="BT39" s="90"/>
      <c r="BU39" s="90"/>
      <c r="BV39" s="90"/>
      <c r="BW39" s="90"/>
      <c r="BX39" s="90"/>
      <c r="BY39" s="90"/>
      <c r="BZ39" s="90"/>
      <c r="CA39" s="90"/>
      <c r="CB39" s="90"/>
      <c r="CC39" s="90"/>
      <c r="CD39" s="90"/>
      <c r="CE39" s="90"/>
      <c r="CF39" s="90"/>
      <c r="CG39" s="90"/>
      <c r="CH39" s="90"/>
      <c r="CI39" s="90"/>
      <c r="CJ39" s="90"/>
      <c r="CK39" s="90"/>
      <c r="CL39" s="90"/>
      <c r="CM39" s="90"/>
      <c r="CN39" s="90"/>
      <c r="CO39" s="90"/>
      <c r="CP39" s="90"/>
      <c r="CQ39" s="90"/>
      <c r="CR39" s="90"/>
      <c r="CS39" s="90"/>
      <c r="CT39" s="88"/>
    </row>
    <row r="40" spans="2:98" ht="23.25" customHeight="1">
      <c r="B40" s="125" t="str">
        <f>IF(ISBLANK($E40),"",COUNT($E$18:E40))</f>
        <v/>
      </c>
      <c r="C40" s="322" t="str">
        <f t="shared" si="30"/>
        <v/>
      </c>
      <c r="D40" s="323"/>
      <c r="E40" s="324"/>
      <c r="F40" s="324"/>
      <c r="G40" s="119" t="str">
        <f t="shared" si="42"/>
        <v xml:space="preserve"> </v>
      </c>
      <c r="H40" s="120"/>
      <c r="I40" s="121"/>
      <c r="J40" s="122"/>
      <c r="K40" s="133"/>
      <c r="L40" s="134"/>
      <c r="M40" s="212" t="str">
        <f t="shared" si="1"/>
        <v/>
      </c>
      <c r="N40" s="213" t="str">
        <f t="shared" si="2"/>
        <v/>
      </c>
      <c r="O40" s="214" t="str">
        <f t="shared" si="3"/>
        <v/>
      </c>
      <c r="P40" s="215"/>
      <c r="Q40" s="216"/>
      <c r="R40" s="217"/>
      <c r="S40" s="267">
        <f t="shared" si="4"/>
        <v>0.72916666666666663</v>
      </c>
      <c r="T40" s="267" t="str">
        <f t="shared" si="31"/>
        <v/>
      </c>
      <c r="U40" s="218" t="str">
        <f t="shared" si="5"/>
        <v/>
      </c>
      <c r="V40" s="218" t="str">
        <f t="shared" si="6"/>
        <v/>
      </c>
      <c r="W40" s="218" t="str">
        <f t="shared" si="7"/>
        <v/>
      </c>
      <c r="X40" s="218">
        <f t="shared" si="8"/>
        <v>0</v>
      </c>
      <c r="Y40" s="218">
        <f t="shared" si="9"/>
        <v>0</v>
      </c>
      <c r="Z40" s="218">
        <f t="shared" si="10"/>
        <v>0</v>
      </c>
      <c r="AA40" s="219" t="str">
        <f t="shared" si="38"/>
        <v>ไม่หักพัก</v>
      </c>
      <c r="AB40" s="219">
        <f t="shared" si="11"/>
        <v>0</v>
      </c>
      <c r="AC40" s="218" t="str">
        <f t="shared" si="12"/>
        <v xml:space="preserve"> </v>
      </c>
      <c r="AD40" s="220" t="str">
        <f t="shared" si="43"/>
        <v/>
      </c>
      <c r="AE40" s="221" t="str">
        <f t="shared" si="33"/>
        <v/>
      </c>
      <c r="AF40" s="222" t="str">
        <f t="shared" si="44"/>
        <v/>
      </c>
      <c r="AG40" s="279">
        <f t="shared" si="39"/>
        <v>0</v>
      </c>
      <c r="AH40" s="280" t="str">
        <f t="shared" si="14"/>
        <v>หลังเที่ยง</v>
      </c>
      <c r="AI40" s="223">
        <f t="shared" si="15"/>
        <v>0.54166666666666663</v>
      </c>
      <c r="AJ40" s="224">
        <f t="shared" si="16"/>
        <v>0.54166666666666663</v>
      </c>
      <c r="AK40" s="225" t="str">
        <f t="shared" si="34"/>
        <v>หักพัก</v>
      </c>
      <c r="AL40" s="226">
        <f t="shared" si="45"/>
        <v>0.54166666666666663</v>
      </c>
      <c r="AM40" s="227">
        <f t="shared" si="35"/>
        <v>780</v>
      </c>
      <c r="AN40" s="228">
        <f t="shared" si="36"/>
        <v>60</v>
      </c>
      <c r="AO40" s="229">
        <f t="shared" si="46"/>
        <v>0</v>
      </c>
      <c r="AP40" s="230">
        <v>0.72986111111111107</v>
      </c>
      <c r="AQ40" s="230" t="str">
        <f t="shared" si="19"/>
        <v>ไม่เกินชม.ที่8</v>
      </c>
      <c r="AR40" s="231" t="str">
        <f t="shared" si="20"/>
        <v/>
      </c>
      <c r="AS40" s="231" t="str">
        <f t="shared" si="47"/>
        <v/>
      </c>
      <c r="AT40" s="232" t="str">
        <f t="shared" si="22"/>
        <v/>
      </c>
      <c r="AU40" s="233" t="str">
        <f t="shared" si="23"/>
        <v/>
      </c>
      <c r="AV40" s="234" t="str">
        <f t="shared" si="24"/>
        <v/>
      </c>
      <c r="AW40" s="235" t="str">
        <f t="shared" si="48"/>
        <v/>
      </c>
      <c r="AX40" s="235" t="str">
        <f t="shared" si="49"/>
        <v/>
      </c>
      <c r="AY40" s="236">
        <f t="shared" si="27"/>
        <v>0</v>
      </c>
      <c r="AZ40" s="220">
        <f t="shared" si="40"/>
        <v>0</v>
      </c>
      <c r="BA40" s="237">
        <f t="shared" si="29"/>
        <v>0</v>
      </c>
      <c r="BB40" s="238">
        <f t="shared" si="41"/>
        <v>0</v>
      </c>
      <c r="BC40" s="259"/>
      <c r="BD40" s="260"/>
      <c r="BE40" s="144"/>
      <c r="BF40" s="95"/>
      <c r="BL40" s="90"/>
      <c r="BM40" s="90"/>
      <c r="BN40" s="90"/>
      <c r="BO40" s="90"/>
      <c r="BP40" s="91"/>
      <c r="BQ40" s="92"/>
      <c r="BR40" s="93"/>
      <c r="BS40" s="90"/>
      <c r="BT40" s="90"/>
      <c r="BU40" s="90"/>
      <c r="BV40" s="90"/>
      <c r="BW40" s="90"/>
      <c r="BX40" s="90"/>
      <c r="BY40" s="90"/>
      <c r="BZ40" s="90"/>
      <c r="CA40" s="90"/>
      <c r="CB40" s="90"/>
      <c r="CC40" s="90"/>
      <c r="CD40" s="90"/>
      <c r="CE40" s="90"/>
      <c r="CF40" s="90"/>
      <c r="CG40" s="90"/>
      <c r="CH40" s="90"/>
      <c r="CI40" s="90"/>
      <c r="CJ40" s="90"/>
      <c r="CK40" s="90"/>
      <c r="CL40" s="90"/>
      <c r="CM40" s="90"/>
      <c r="CN40" s="90"/>
      <c r="CO40" s="90"/>
      <c r="CP40" s="90"/>
      <c r="CQ40" s="90"/>
      <c r="CR40" s="90"/>
      <c r="CS40" s="90"/>
      <c r="CT40" s="88"/>
    </row>
    <row r="41" spans="2:98" ht="23.25" customHeight="1">
      <c r="B41" s="125" t="str">
        <f>IF(ISBLANK($E41),"",COUNT($E$18:E41))</f>
        <v/>
      </c>
      <c r="C41" s="322" t="str">
        <f t="shared" si="30"/>
        <v/>
      </c>
      <c r="D41" s="323"/>
      <c r="E41" s="324"/>
      <c r="F41" s="324"/>
      <c r="G41" s="119" t="str">
        <f t="shared" si="42"/>
        <v xml:space="preserve"> </v>
      </c>
      <c r="H41" s="120"/>
      <c r="I41" s="121"/>
      <c r="J41" s="122"/>
      <c r="K41" s="133"/>
      <c r="L41" s="134"/>
      <c r="M41" s="212" t="str">
        <f t="shared" si="1"/>
        <v/>
      </c>
      <c r="N41" s="213" t="str">
        <f t="shared" si="2"/>
        <v/>
      </c>
      <c r="O41" s="214" t="str">
        <f t="shared" si="3"/>
        <v/>
      </c>
      <c r="P41" s="215"/>
      <c r="Q41" s="216"/>
      <c r="R41" s="217"/>
      <c r="S41" s="267">
        <f t="shared" si="4"/>
        <v>0.72916666666666663</v>
      </c>
      <c r="T41" s="267" t="str">
        <f t="shared" si="31"/>
        <v/>
      </c>
      <c r="U41" s="218" t="str">
        <f t="shared" si="5"/>
        <v/>
      </c>
      <c r="V41" s="218" t="str">
        <f t="shared" si="6"/>
        <v/>
      </c>
      <c r="W41" s="218" t="str">
        <f t="shared" si="7"/>
        <v/>
      </c>
      <c r="X41" s="218">
        <f t="shared" si="8"/>
        <v>0</v>
      </c>
      <c r="Y41" s="218">
        <f t="shared" si="9"/>
        <v>0</v>
      </c>
      <c r="Z41" s="218">
        <f t="shared" si="10"/>
        <v>0</v>
      </c>
      <c r="AA41" s="219" t="str">
        <f t="shared" si="38"/>
        <v>ไม่หักพัก</v>
      </c>
      <c r="AB41" s="219">
        <f t="shared" si="11"/>
        <v>0</v>
      </c>
      <c r="AC41" s="218" t="str">
        <f t="shared" si="12"/>
        <v xml:space="preserve"> </v>
      </c>
      <c r="AD41" s="220" t="str">
        <f t="shared" si="43"/>
        <v/>
      </c>
      <c r="AE41" s="221" t="str">
        <f t="shared" si="33"/>
        <v/>
      </c>
      <c r="AF41" s="222" t="str">
        <f t="shared" si="44"/>
        <v/>
      </c>
      <c r="AG41" s="279" t="e">
        <f t="shared" si="39"/>
        <v>#REF!</v>
      </c>
      <c r="AH41" s="280" t="e">
        <f t="shared" si="14"/>
        <v>#REF!</v>
      </c>
      <c r="AI41" s="223" t="e">
        <f t="shared" si="15"/>
        <v>#REF!</v>
      </c>
      <c r="AJ41" s="224" t="e">
        <f t="shared" si="16"/>
        <v>#REF!</v>
      </c>
      <c r="AK41" s="225" t="e">
        <f t="shared" si="34"/>
        <v>#REF!</v>
      </c>
      <c r="AL41" s="226" t="e">
        <f t="shared" si="45"/>
        <v>#REF!</v>
      </c>
      <c r="AM41" s="227" t="e">
        <f t="shared" si="35"/>
        <v>#REF!</v>
      </c>
      <c r="AN41" s="228" t="e">
        <f t="shared" si="36"/>
        <v>#REF!</v>
      </c>
      <c r="AO41" s="229">
        <f t="shared" si="46"/>
        <v>0</v>
      </c>
      <c r="AP41" s="230">
        <v>0.72986111111111107</v>
      </c>
      <c r="AQ41" s="230" t="str">
        <f t="shared" si="19"/>
        <v>ไม่เกินชม.ที่8</v>
      </c>
      <c r="AR41" s="231" t="str">
        <f t="shared" si="20"/>
        <v/>
      </c>
      <c r="AS41" s="231" t="str">
        <f t="shared" si="47"/>
        <v/>
      </c>
      <c r="AT41" s="232" t="str">
        <f t="shared" si="22"/>
        <v/>
      </c>
      <c r="AU41" s="233" t="str">
        <f t="shared" si="23"/>
        <v/>
      </c>
      <c r="AV41" s="234" t="str">
        <f t="shared" si="24"/>
        <v/>
      </c>
      <c r="AW41" s="235" t="str">
        <f t="shared" si="48"/>
        <v/>
      </c>
      <c r="AX41" s="235" t="str">
        <f t="shared" si="49"/>
        <v/>
      </c>
      <c r="AY41" s="236">
        <f t="shared" si="27"/>
        <v>0</v>
      </c>
      <c r="AZ41" s="220">
        <f t="shared" si="40"/>
        <v>0</v>
      </c>
      <c r="BA41" s="237">
        <f t="shared" si="29"/>
        <v>0</v>
      </c>
      <c r="BB41" s="238">
        <f t="shared" si="41"/>
        <v>0</v>
      </c>
      <c r="BC41" s="259"/>
      <c r="BD41" s="260"/>
      <c r="BE41" s="144"/>
      <c r="BF41" s="95"/>
      <c r="BL41" s="90"/>
      <c r="BM41" s="90"/>
      <c r="BN41" s="90"/>
      <c r="BO41" s="90"/>
      <c r="BP41" s="91"/>
      <c r="BQ41" s="92"/>
      <c r="BR41" s="93"/>
      <c r="BS41" s="90"/>
      <c r="BT41" s="90"/>
      <c r="BU41" s="90"/>
      <c r="BV41" s="90"/>
      <c r="BW41" s="90"/>
      <c r="BX41" s="90"/>
      <c r="BY41" s="90"/>
      <c r="BZ41" s="90"/>
      <c r="CA41" s="90"/>
      <c r="CB41" s="90"/>
      <c r="CC41" s="90"/>
      <c r="CD41" s="90"/>
      <c r="CE41" s="90"/>
      <c r="CF41" s="90"/>
      <c r="CG41" s="90"/>
      <c r="CH41" s="90"/>
      <c r="CI41" s="90"/>
      <c r="CJ41" s="90"/>
      <c r="CK41" s="90"/>
      <c r="CL41" s="90"/>
      <c r="CM41" s="90"/>
      <c r="CN41" s="90"/>
      <c r="CO41" s="90"/>
      <c r="CP41" s="90"/>
      <c r="CQ41" s="90"/>
      <c r="CR41" s="90"/>
      <c r="CS41" s="90"/>
      <c r="CT41" s="88"/>
    </row>
    <row r="42" spans="2:98" ht="23.25" customHeight="1">
      <c r="B42" s="125" t="str">
        <f>IF(ISBLANK($E42),"",COUNT($E$18:E42))</f>
        <v/>
      </c>
      <c r="C42" s="322" t="str">
        <f t="shared" si="30"/>
        <v/>
      </c>
      <c r="D42" s="323"/>
      <c r="E42" s="324"/>
      <c r="F42" s="324"/>
      <c r="G42" s="119" t="str">
        <f t="shared" si="42"/>
        <v xml:space="preserve"> </v>
      </c>
      <c r="H42" s="120"/>
      <c r="I42" s="121"/>
      <c r="J42" s="122"/>
      <c r="K42" s="133"/>
      <c r="L42" s="134"/>
      <c r="M42" s="212" t="str">
        <f t="shared" si="1"/>
        <v/>
      </c>
      <c r="N42" s="213" t="str">
        <f t="shared" si="2"/>
        <v/>
      </c>
      <c r="O42" s="214" t="str">
        <f t="shared" si="3"/>
        <v/>
      </c>
      <c r="P42" s="215"/>
      <c r="Q42" s="216"/>
      <c r="R42" s="217"/>
      <c r="S42" s="267">
        <f t="shared" si="4"/>
        <v>0.72916666666666663</v>
      </c>
      <c r="T42" s="267" t="str">
        <f t="shared" si="31"/>
        <v/>
      </c>
      <c r="U42" s="218" t="str">
        <f t="shared" si="5"/>
        <v/>
      </c>
      <c r="V42" s="218" t="str">
        <f t="shared" si="6"/>
        <v/>
      </c>
      <c r="W42" s="218" t="str">
        <f t="shared" si="7"/>
        <v/>
      </c>
      <c r="X42" s="218">
        <f t="shared" si="8"/>
        <v>0</v>
      </c>
      <c r="Y42" s="218">
        <f t="shared" si="9"/>
        <v>0</v>
      </c>
      <c r="Z42" s="218">
        <f t="shared" si="10"/>
        <v>0</v>
      </c>
      <c r="AA42" s="219" t="str">
        <f t="shared" si="38"/>
        <v>ไม่หักพัก</v>
      </c>
      <c r="AB42" s="219">
        <f t="shared" si="11"/>
        <v>0</v>
      </c>
      <c r="AC42" s="218" t="str">
        <f t="shared" si="12"/>
        <v xml:space="preserve"> </v>
      </c>
      <c r="AD42" s="220" t="str">
        <f t="shared" si="43"/>
        <v/>
      </c>
      <c r="AE42" s="221" t="str">
        <f t="shared" si="33"/>
        <v/>
      </c>
      <c r="AF42" s="222" t="str">
        <f t="shared" si="44"/>
        <v/>
      </c>
      <c r="AG42" s="279">
        <f t="shared" si="39"/>
        <v>0</v>
      </c>
      <c r="AH42" s="280" t="str">
        <f t="shared" si="14"/>
        <v>หลังเที่ยง</v>
      </c>
      <c r="AI42" s="223">
        <f t="shared" si="15"/>
        <v>0.54166666666666663</v>
      </c>
      <c r="AJ42" s="224">
        <f t="shared" si="16"/>
        <v>0.54166666666666663</v>
      </c>
      <c r="AK42" s="225" t="str">
        <f t="shared" si="34"/>
        <v>หักพัก</v>
      </c>
      <c r="AL42" s="226">
        <f t="shared" si="45"/>
        <v>0.54166666666666663</v>
      </c>
      <c r="AM42" s="227">
        <f t="shared" si="35"/>
        <v>780</v>
      </c>
      <c r="AN42" s="228">
        <f t="shared" si="36"/>
        <v>60</v>
      </c>
      <c r="AO42" s="229">
        <f t="shared" si="46"/>
        <v>0</v>
      </c>
      <c r="AP42" s="230">
        <v>0.72986111111111107</v>
      </c>
      <c r="AQ42" s="230" t="str">
        <f t="shared" si="19"/>
        <v>ไม่เกินชม.ที่8</v>
      </c>
      <c r="AR42" s="231" t="str">
        <f t="shared" si="20"/>
        <v/>
      </c>
      <c r="AS42" s="231" t="str">
        <f t="shared" si="47"/>
        <v/>
      </c>
      <c r="AT42" s="232" t="str">
        <f t="shared" si="22"/>
        <v/>
      </c>
      <c r="AU42" s="233" t="str">
        <f t="shared" si="23"/>
        <v/>
      </c>
      <c r="AV42" s="234" t="str">
        <f t="shared" si="24"/>
        <v/>
      </c>
      <c r="AW42" s="235" t="str">
        <f t="shared" si="48"/>
        <v/>
      </c>
      <c r="AX42" s="235" t="str">
        <f t="shared" si="49"/>
        <v/>
      </c>
      <c r="AY42" s="236">
        <f t="shared" si="27"/>
        <v>0</v>
      </c>
      <c r="AZ42" s="220">
        <f t="shared" si="40"/>
        <v>0</v>
      </c>
      <c r="BA42" s="237">
        <f t="shared" si="29"/>
        <v>0</v>
      </c>
      <c r="BB42" s="238">
        <f t="shared" si="41"/>
        <v>0</v>
      </c>
      <c r="BC42" s="259"/>
      <c r="BD42" s="260"/>
      <c r="BE42" s="144"/>
      <c r="BF42" s="95"/>
      <c r="BL42" s="90"/>
      <c r="BM42" s="90"/>
      <c r="BN42" s="90"/>
      <c r="BO42" s="90"/>
      <c r="BP42" s="91"/>
      <c r="BQ42" s="92"/>
      <c r="BR42" s="93"/>
      <c r="BS42" s="90"/>
      <c r="BT42" s="90"/>
      <c r="BU42" s="90"/>
      <c r="BV42" s="90"/>
      <c r="BW42" s="90"/>
      <c r="BX42" s="90"/>
      <c r="BY42" s="90"/>
      <c r="BZ42" s="90"/>
      <c r="CA42" s="90"/>
      <c r="CB42" s="90"/>
      <c r="CC42" s="90"/>
      <c r="CD42" s="90"/>
      <c r="CE42" s="90"/>
      <c r="CF42" s="90"/>
      <c r="CG42" s="90"/>
      <c r="CH42" s="90"/>
      <c r="CI42" s="90"/>
      <c r="CJ42" s="90"/>
      <c r="CK42" s="90"/>
      <c r="CL42" s="90"/>
      <c r="CM42" s="90"/>
      <c r="CN42" s="90"/>
      <c r="CO42" s="90"/>
      <c r="CP42" s="90"/>
      <c r="CQ42" s="90"/>
      <c r="CR42" s="90"/>
      <c r="CS42" s="90"/>
      <c r="CT42" s="88"/>
    </row>
    <row r="43" spans="2:98" ht="23.25" customHeight="1">
      <c r="B43" s="125" t="str">
        <f>IF(ISBLANK($E43),"",COUNT($E$18:E43))</f>
        <v/>
      </c>
      <c r="C43" s="322" t="str">
        <f t="shared" si="30"/>
        <v/>
      </c>
      <c r="D43" s="323"/>
      <c r="E43" s="324"/>
      <c r="F43" s="324"/>
      <c r="G43" s="119" t="str">
        <f t="shared" si="42"/>
        <v xml:space="preserve"> </v>
      </c>
      <c r="H43" s="120"/>
      <c r="I43" s="121"/>
      <c r="J43" s="122"/>
      <c r="K43" s="133"/>
      <c r="L43" s="134"/>
      <c r="M43" s="212" t="str">
        <f t="shared" si="1"/>
        <v/>
      </c>
      <c r="N43" s="213" t="str">
        <f t="shared" si="2"/>
        <v/>
      </c>
      <c r="O43" s="214" t="str">
        <f t="shared" si="3"/>
        <v/>
      </c>
      <c r="P43" s="215"/>
      <c r="Q43" s="216"/>
      <c r="R43" s="217"/>
      <c r="S43" s="267">
        <f t="shared" si="4"/>
        <v>0.72916666666666663</v>
      </c>
      <c r="T43" s="267" t="str">
        <f t="shared" si="31"/>
        <v/>
      </c>
      <c r="U43" s="218" t="str">
        <f t="shared" si="5"/>
        <v/>
      </c>
      <c r="V43" s="218" t="str">
        <f t="shared" si="6"/>
        <v/>
      </c>
      <c r="W43" s="218" t="str">
        <f t="shared" si="7"/>
        <v/>
      </c>
      <c r="X43" s="218">
        <f t="shared" si="8"/>
        <v>0</v>
      </c>
      <c r="Y43" s="218">
        <f t="shared" si="9"/>
        <v>0</v>
      </c>
      <c r="Z43" s="218">
        <f t="shared" si="10"/>
        <v>0</v>
      </c>
      <c r="AA43" s="219" t="str">
        <f t="shared" si="38"/>
        <v>ไม่หักพัก</v>
      </c>
      <c r="AB43" s="219">
        <f t="shared" si="11"/>
        <v>0</v>
      </c>
      <c r="AC43" s="218" t="str">
        <f t="shared" si="12"/>
        <v xml:space="preserve"> </v>
      </c>
      <c r="AD43" s="220" t="str">
        <f t="shared" si="43"/>
        <v/>
      </c>
      <c r="AE43" s="221" t="str">
        <f t="shared" si="33"/>
        <v/>
      </c>
      <c r="AF43" s="222" t="str">
        <f t="shared" si="44"/>
        <v/>
      </c>
      <c r="AG43" s="279" t="e">
        <f t="shared" si="39"/>
        <v>#REF!</v>
      </c>
      <c r="AH43" s="280" t="e">
        <f t="shared" si="14"/>
        <v>#REF!</v>
      </c>
      <c r="AI43" s="223" t="e">
        <f t="shared" si="15"/>
        <v>#REF!</v>
      </c>
      <c r="AJ43" s="224" t="e">
        <f t="shared" si="16"/>
        <v>#REF!</v>
      </c>
      <c r="AK43" s="225" t="e">
        <f t="shared" si="34"/>
        <v>#REF!</v>
      </c>
      <c r="AL43" s="226" t="e">
        <f t="shared" si="45"/>
        <v>#REF!</v>
      </c>
      <c r="AM43" s="227" t="e">
        <f t="shared" si="35"/>
        <v>#REF!</v>
      </c>
      <c r="AN43" s="228" t="e">
        <f t="shared" si="36"/>
        <v>#REF!</v>
      </c>
      <c r="AO43" s="229">
        <f t="shared" si="46"/>
        <v>0</v>
      </c>
      <c r="AP43" s="230">
        <v>0.72986111111111107</v>
      </c>
      <c r="AQ43" s="230" t="str">
        <f t="shared" si="19"/>
        <v>ไม่เกินชม.ที่8</v>
      </c>
      <c r="AR43" s="231" t="str">
        <f t="shared" si="20"/>
        <v/>
      </c>
      <c r="AS43" s="231" t="str">
        <f t="shared" si="47"/>
        <v/>
      </c>
      <c r="AT43" s="232" t="str">
        <f t="shared" si="22"/>
        <v/>
      </c>
      <c r="AU43" s="233" t="str">
        <f t="shared" si="23"/>
        <v/>
      </c>
      <c r="AV43" s="234" t="str">
        <f t="shared" si="24"/>
        <v/>
      </c>
      <c r="AW43" s="235" t="str">
        <f t="shared" si="48"/>
        <v/>
      </c>
      <c r="AX43" s="235" t="str">
        <f t="shared" si="49"/>
        <v/>
      </c>
      <c r="AY43" s="236">
        <f t="shared" si="27"/>
        <v>0</v>
      </c>
      <c r="AZ43" s="220">
        <f t="shared" si="40"/>
        <v>0</v>
      </c>
      <c r="BA43" s="237">
        <f t="shared" si="29"/>
        <v>0</v>
      </c>
      <c r="BB43" s="238">
        <f t="shared" si="41"/>
        <v>0</v>
      </c>
      <c r="BC43" s="259"/>
      <c r="BD43" s="260"/>
      <c r="BE43" s="144"/>
      <c r="BF43" s="95"/>
      <c r="BL43" s="90"/>
      <c r="BM43" s="90"/>
      <c r="BN43" s="90"/>
      <c r="BO43" s="90"/>
      <c r="BP43" s="91"/>
      <c r="BQ43" s="92"/>
      <c r="BR43" s="93"/>
      <c r="BS43" s="90"/>
      <c r="BT43" s="90"/>
      <c r="BU43" s="90"/>
      <c r="BV43" s="90"/>
      <c r="BW43" s="90"/>
      <c r="BX43" s="90"/>
      <c r="BY43" s="90"/>
      <c r="BZ43" s="90"/>
      <c r="CA43" s="90"/>
      <c r="CB43" s="90"/>
      <c r="CC43" s="90"/>
      <c r="CD43" s="90"/>
      <c r="CE43" s="90"/>
      <c r="CF43" s="90"/>
      <c r="CG43" s="90"/>
      <c r="CH43" s="90"/>
      <c r="CI43" s="90"/>
      <c r="CJ43" s="90"/>
      <c r="CK43" s="90"/>
      <c r="CL43" s="90"/>
      <c r="CM43" s="90"/>
      <c r="CN43" s="90"/>
      <c r="CO43" s="90"/>
      <c r="CP43" s="90"/>
      <c r="CQ43" s="90"/>
      <c r="CR43" s="90"/>
      <c r="CS43" s="90"/>
      <c r="CT43" s="88"/>
    </row>
    <row r="44" spans="2:98" ht="23.25" customHeight="1">
      <c r="B44" s="125" t="str">
        <f>IF(ISBLANK($E44),"",COUNT($E$18:E44))</f>
        <v/>
      </c>
      <c r="C44" s="322" t="str">
        <f t="shared" si="30"/>
        <v/>
      </c>
      <c r="D44" s="323"/>
      <c r="E44" s="324"/>
      <c r="F44" s="324"/>
      <c r="G44" s="119" t="str">
        <f t="shared" si="42"/>
        <v xml:space="preserve"> </v>
      </c>
      <c r="H44" s="120"/>
      <c r="I44" s="121"/>
      <c r="J44" s="122"/>
      <c r="K44" s="133"/>
      <c r="L44" s="134"/>
      <c r="M44" s="212" t="str">
        <f t="shared" si="1"/>
        <v/>
      </c>
      <c r="N44" s="213" t="str">
        <f t="shared" si="2"/>
        <v/>
      </c>
      <c r="O44" s="214" t="str">
        <f t="shared" si="3"/>
        <v/>
      </c>
      <c r="P44" s="215"/>
      <c r="Q44" s="216"/>
      <c r="R44" s="217"/>
      <c r="S44" s="267">
        <f t="shared" si="4"/>
        <v>0.72916666666666663</v>
      </c>
      <c r="T44" s="267" t="str">
        <f t="shared" si="31"/>
        <v/>
      </c>
      <c r="U44" s="218" t="str">
        <f t="shared" si="5"/>
        <v/>
      </c>
      <c r="V44" s="218" t="str">
        <f t="shared" si="6"/>
        <v/>
      </c>
      <c r="W44" s="218" t="str">
        <f t="shared" si="7"/>
        <v/>
      </c>
      <c r="X44" s="218">
        <f t="shared" si="8"/>
        <v>0</v>
      </c>
      <c r="Y44" s="218">
        <f t="shared" si="9"/>
        <v>0</v>
      </c>
      <c r="Z44" s="218">
        <f t="shared" si="10"/>
        <v>0</v>
      </c>
      <c r="AA44" s="219" t="str">
        <f t="shared" si="38"/>
        <v>ไม่หักพัก</v>
      </c>
      <c r="AB44" s="219">
        <f t="shared" si="11"/>
        <v>0</v>
      </c>
      <c r="AC44" s="218" t="str">
        <f t="shared" si="12"/>
        <v xml:space="preserve"> </v>
      </c>
      <c r="AD44" s="220" t="str">
        <f t="shared" si="43"/>
        <v/>
      </c>
      <c r="AE44" s="221" t="str">
        <f t="shared" si="33"/>
        <v/>
      </c>
      <c r="AF44" s="222" t="str">
        <f t="shared" si="44"/>
        <v/>
      </c>
      <c r="AG44" s="279">
        <f t="shared" si="39"/>
        <v>0</v>
      </c>
      <c r="AH44" s="280" t="str">
        <f t="shared" si="14"/>
        <v>หลังเที่ยง</v>
      </c>
      <c r="AI44" s="223">
        <f t="shared" si="15"/>
        <v>0.54166666666666663</v>
      </c>
      <c r="AJ44" s="224">
        <f t="shared" si="16"/>
        <v>0.54166666666666663</v>
      </c>
      <c r="AK44" s="225" t="str">
        <f t="shared" si="34"/>
        <v>หักพัก</v>
      </c>
      <c r="AL44" s="226">
        <f t="shared" si="45"/>
        <v>0.54166666666666663</v>
      </c>
      <c r="AM44" s="227">
        <f t="shared" si="35"/>
        <v>780</v>
      </c>
      <c r="AN44" s="228">
        <f t="shared" si="36"/>
        <v>60</v>
      </c>
      <c r="AO44" s="229">
        <f t="shared" si="46"/>
        <v>0</v>
      </c>
      <c r="AP44" s="230">
        <v>0.72986111111111107</v>
      </c>
      <c r="AQ44" s="230" t="str">
        <f t="shared" si="19"/>
        <v>ไม่เกินชม.ที่8</v>
      </c>
      <c r="AR44" s="231" t="str">
        <f t="shared" si="20"/>
        <v/>
      </c>
      <c r="AS44" s="231" t="str">
        <f t="shared" si="47"/>
        <v/>
      </c>
      <c r="AT44" s="232" t="str">
        <f t="shared" si="22"/>
        <v/>
      </c>
      <c r="AU44" s="233" t="str">
        <f t="shared" si="23"/>
        <v/>
      </c>
      <c r="AV44" s="234" t="str">
        <f t="shared" si="24"/>
        <v/>
      </c>
      <c r="AW44" s="235" t="str">
        <f t="shared" si="48"/>
        <v/>
      </c>
      <c r="AX44" s="235" t="str">
        <f t="shared" si="49"/>
        <v/>
      </c>
      <c r="AY44" s="236">
        <f t="shared" si="27"/>
        <v>0</v>
      </c>
      <c r="AZ44" s="220">
        <f t="shared" si="40"/>
        <v>0</v>
      </c>
      <c r="BA44" s="237">
        <f t="shared" si="29"/>
        <v>0</v>
      </c>
      <c r="BB44" s="238">
        <f t="shared" si="41"/>
        <v>0</v>
      </c>
      <c r="BC44" s="259"/>
      <c r="BD44" s="260"/>
      <c r="BE44" s="144"/>
      <c r="BF44" s="95"/>
      <c r="BL44" s="90"/>
      <c r="BM44" s="90"/>
      <c r="BN44" s="90"/>
      <c r="BO44" s="90"/>
      <c r="BP44" s="91"/>
      <c r="BQ44" s="92"/>
      <c r="BR44" s="93"/>
      <c r="BS44" s="90"/>
      <c r="BT44" s="90"/>
      <c r="BU44" s="90"/>
      <c r="BV44" s="90"/>
      <c r="BW44" s="90"/>
      <c r="BX44" s="90"/>
      <c r="BY44" s="90"/>
      <c r="BZ44" s="90"/>
      <c r="CA44" s="90"/>
      <c r="CB44" s="90"/>
      <c r="CC44" s="90"/>
      <c r="CD44" s="90"/>
      <c r="CE44" s="90"/>
      <c r="CF44" s="90"/>
      <c r="CG44" s="90"/>
      <c r="CH44" s="90"/>
      <c r="CI44" s="90"/>
      <c r="CJ44" s="90"/>
      <c r="CK44" s="90"/>
      <c r="CL44" s="90"/>
      <c r="CM44" s="90"/>
      <c r="CN44" s="90"/>
      <c r="CO44" s="90"/>
      <c r="CP44" s="90"/>
      <c r="CQ44" s="90"/>
      <c r="CR44" s="90"/>
      <c r="CS44" s="90"/>
      <c r="CT44" s="88"/>
    </row>
    <row r="45" spans="2:98" ht="23.25" customHeight="1">
      <c r="B45" s="125" t="str">
        <f>IF(ISBLANK($E45),"",COUNT($E$18:E45))</f>
        <v/>
      </c>
      <c r="C45" s="322" t="str">
        <f t="shared" si="30"/>
        <v/>
      </c>
      <c r="D45" s="323"/>
      <c r="E45" s="324"/>
      <c r="F45" s="324"/>
      <c r="G45" s="119" t="str">
        <f t="shared" si="42"/>
        <v xml:space="preserve"> </v>
      </c>
      <c r="H45" s="120"/>
      <c r="I45" s="121"/>
      <c r="J45" s="122"/>
      <c r="K45" s="133"/>
      <c r="L45" s="134"/>
      <c r="M45" s="212" t="str">
        <f t="shared" si="1"/>
        <v/>
      </c>
      <c r="N45" s="213" t="str">
        <f t="shared" si="2"/>
        <v/>
      </c>
      <c r="O45" s="214" t="str">
        <f t="shared" si="3"/>
        <v/>
      </c>
      <c r="P45" s="215"/>
      <c r="Q45" s="216"/>
      <c r="R45" s="217"/>
      <c r="S45" s="267">
        <f t="shared" si="4"/>
        <v>0.72916666666666663</v>
      </c>
      <c r="T45" s="267" t="str">
        <f t="shared" si="31"/>
        <v/>
      </c>
      <c r="U45" s="218" t="str">
        <f t="shared" si="5"/>
        <v/>
      </c>
      <c r="V45" s="218" t="str">
        <f t="shared" si="6"/>
        <v/>
      </c>
      <c r="W45" s="218" t="str">
        <f t="shared" si="7"/>
        <v/>
      </c>
      <c r="X45" s="218">
        <f t="shared" si="8"/>
        <v>0</v>
      </c>
      <c r="Y45" s="218">
        <f t="shared" si="9"/>
        <v>0</v>
      </c>
      <c r="Z45" s="218">
        <f t="shared" si="10"/>
        <v>0</v>
      </c>
      <c r="AA45" s="219" t="str">
        <f t="shared" si="38"/>
        <v>ไม่หักพัก</v>
      </c>
      <c r="AB45" s="219">
        <f t="shared" si="11"/>
        <v>0</v>
      </c>
      <c r="AC45" s="218" t="str">
        <f t="shared" si="12"/>
        <v xml:space="preserve"> </v>
      </c>
      <c r="AD45" s="220" t="str">
        <f t="shared" si="43"/>
        <v/>
      </c>
      <c r="AE45" s="221" t="str">
        <f t="shared" si="33"/>
        <v/>
      </c>
      <c r="AF45" s="222" t="str">
        <f t="shared" si="44"/>
        <v/>
      </c>
      <c r="AG45" s="279" t="e">
        <f t="shared" si="39"/>
        <v>#REF!</v>
      </c>
      <c r="AH45" s="280" t="e">
        <f t="shared" si="14"/>
        <v>#REF!</v>
      </c>
      <c r="AI45" s="223" t="e">
        <f t="shared" si="15"/>
        <v>#REF!</v>
      </c>
      <c r="AJ45" s="224" t="e">
        <f t="shared" si="16"/>
        <v>#REF!</v>
      </c>
      <c r="AK45" s="225" t="e">
        <f t="shared" si="34"/>
        <v>#REF!</v>
      </c>
      <c r="AL45" s="226" t="e">
        <f t="shared" si="45"/>
        <v>#REF!</v>
      </c>
      <c r="AM45" s="227" t="e">
        <f t="shared" si="35"/>
        <v>#REF!</v>
      </c>
      <c r="AN45" s="228" t="e">
        <f t="shared" si="36"/>
        <v>#REF!</v>
      </c>
      <c r="AO45" s="229">
        <f t="shared" si="46"/>
        <v>0</v>
      </c>
      <c r="AP45" s="230">
        <v>0.72986111111111107</v>
      </c>
      <c r="AQ45" s="230" t="str">
        <f t="shared" si="19"/>
        <v>ไม่เกินชม.ที่8</v>
      </c>
      <c r="AR45" s="231" t="str">
        <f t="shared" si="20"/>
        <v/>
      </c>
      <c r="AS45" s="231" t="str">
        <f t="shared" si="47"/>
        <v/>
      </c>
      <c r="AT45" s="232" t="str">
        <f t="shared" si="22"/>
        <v/>
      </c>
      <c r="AU45" s="233" t="str">
        <f t="shared" si="23"/>
        <v/>
      </c>
      <c r="AV45" s="234" t="str">
        <f t="shared" si="24"/>
        <v/>
      </c>
      <c r="AW45" s="235" t="str">
        <f t="shared" si="48"/>
        <v/>
      </c>
      <c r="AX45" s="235" t="str">
        <f t="shared" si="49"/>
        <v/>
      </c>
      <c r="AY45" s="236">
        <f t="shared" si="27"/>
        <v>0</v>
      </c>
      <c r="AZ45" s="220">
        <f t="shared" si="40"/>
        <v>0</v>
      </c>
      <c r="BA45" s="237">
        <f t="shared" si="29"/>
        <v>0</v>
      </c>
      <c r="BB45" s="238">
        <f t="shared" si="41"/>
        <v>0</v>
      </c>
      <c r="BC45" s="259"/>
      <c r="BD45" s="260"/>
      <c r="BE45" s="144"/>
      <c r="BF45" s="95"/>
      <c r="BL45" s="90"/>
      <c r="BM45" s="90"/>
      <c r="BN45" s="90"/>
      <c r="BO45" s="90"/>
      <c r="BP45" s="91"/>
      <c r="BQ45" s="92"/>
      <c r="BR45" s="93"/>
      <c r="BS45" s="90"/>
      <c r="BT45" s="90"/>
      <c r="BU45" s="90"/>
      <c r="BV45" s="90"/>
      <c r="BW45" s="90"/>
      <c r="BX45" s="90"/>
      <c r="BY45" s="90"/>
      <c r="BZ45" s="90"/>
      <c r="CA45" s="90"/>
      <c r="CB45" s="90"/>
      <c r="CC45" s="90"/>
      <c r="CD45" s="90"/>
      <c r="CE45" s="90"/>
      <c r="CF45" s="90"/>
      <c r="CG45" s="90"/>
      <c r="CH45" s="90"/>
      <c r="CI45" s="90"/>
      <c r="CJ45" s="90"/>
      <c r="CK45" s="90"/>
      <c r="CL45" s="90"/>
      <c r="CM45" s="90"/>
      <c r="CN45" s="90"/>
      <c r="CO45" s="90"/>
      <c r="CP45" s="90"/>
      <c r="CQ45" s="90"/>
      <c r="CR45" s="90"/>
      <c r="CS45" s="90"/>
      <c r="CT45" s="88"/>
    </row>
    <row r="46" spans="2:98" ht="23.25" customHeight="1">
      <c r="B46" s="125" t="str">
        <f>IF(ISBLANK($E46),"",COUNT($E$18:E46))</f>
        <v/>
      </c>
      <c r="C46" s="322" t="str">
        <f t="shared" si="30"/>
        <v/>
      </c>
      <c r="D46" s="323"/>
      <c r="E46" s="324"/>
      <c r="F46" s="324"/>
      <c r="G46" s="119" t="str">
        <f t="shared" si="42"/>
        <v xml:space="preserve"> </v>
      </c>
      <c r="H46" s="120"/>
      <c r="I46" s="121"/>
      <c r="J46" s="122"/>
      <c r="K46" s="133"/>
      <c r="L46" s="134"/>
      <c r="M46" s="212" t="str">
        <f t="shared" si="1"/>
        <v/>
      </c>
      <c r="N46" s="213" t="str">
        <f t="shared" si="2"/>
        <v/>
      </c>
      <c r="O46" s="214" t="str">
        <f t="shared" si="3"/>
        <v/>
      </c>
      <c r="P46" s="215"/>
      <c r="Q46" s="216"/>
      <c r="R46" s="217"/>
      <c r="S46" s="267">
        <f t="shared" si="4"/>
        <v>0.72916666666666663</v>
      </c>
      <c r="T46" s="267" t="str">
        <f t="shared" si="31"/>
        <v/>
      </c>
      <c r="U46" s="218" t="str">
        <f t="shared" si="5"/>
        <v/>
      </c>
      <c r="V46" s="218" t="str">
        <f t="shared" si="6"/>
        <v/>
      </c>
      <c r="W46" s="218" t="str">
        <f t="shared" si="7"/>
        <v/>
      </c>
      <c r="X46" s="218">
        <f t="shared" si="8"/>
        <v>0</v>
      </c>
      <c r="Y46" s="218">
        <f t="shared" si="9"/>
        <v>0</v>
      </c>
      <c r="Z46" s="218">
        <f t="shared" si="10"/>
        <v>0</v>
      </c>
      <c r="AA46" s="219" t="str">
        <f t="shared" si="38"/>
        <v>ไม่หักพัก</v>
      </c>
      <c r="AB46" s="219">
        <f t="shared" si="11"/>
        <v>0</v>
      </c>
      <c r="AC46" s="218" t="str">
        <f t="shared" si="12"/>
        <v xml:space="preserve"> </v>
      </c>
      <c r="AD46" s="220" t="str">
        <f t="shared" si="43"/>
        <v/>
      </c>
      <c r="AE46" s="221" t="str">
        <f t="shared" si="33"/>
        <v/>
      </c>
      <c r="AF46" s="222" t="str">
        <f t="shared" si="44"/>
        <v/>
      </c>
      <c r="AG46" s="279">
        <f t="shared" si="39"/>
        <v>0</v>
      </c>
      <c r="AH46" s="280" t="str">
        <f t="shared" si="14"/>
        <v>หลังเที่ยง</v>
      </c>
      <c r="AI46" s="223">
        <f t="shared" si="15"/>
        <v>0.54166666666666663</v>
      </c>
      <c r="AJ46" s="224">
        <f t="shared" si="16"/>
        <v>0.54166666666666663</v>
      </c>
      <c r="AK46" s="225" t="str">
        <f t="shared" si="34"/>
        <v>หักพัก</v>
      </c>
      <c r="AL46" s="226">
        <f t="shared" si="45"/>
        <v>0.54166666666666663</v>
      </c>
      <c r="AM46" s="227">
        <f t="shared" si="35"/>
        <v>780</v>
      </c>
      <c r="AN46" s="228">
        <f t="shared" si="36"/>
        <v>60</v>
      </c>
      <c r="AO46" s="229">
        <f t="shared" si="46"/>
        <v>0</v>
      </c>
      <c r="AP46" s="230">
        <v>0.72986111111111107</v>
      </c>
      <c r="AQ46" s="230" t="str">
        <f t="shared" si="19"/>
        <v>ไม่เกินชม.ที่8</v>
      </c>
      <c r="AR46" s="231" t="str">
        <f t="shared" si="20"/>
        <v/>
      </c>
      <c r="AS46" s="231" t="str">
        <f t="shared" si="47"/>
        <v/>
      </c>
      <c r="AT46" s="232" t="str">
        <f t="shared" si="22"/>
        <v/>
      </c>
      <c r="AU46" s="233" t="str">
        <f t="shared" si="23"/>
        <v/>
      </c>
      <c r="AV46" s="234" t="str">
        <f t="shared" si="24"/>
        <v/>
      </c>
      <c r="AW46" s="235" t="str">
        <f t="shared" si="48"/>
        <v/>
      </c>
      <c r="AX46" s="235" t="str">
        <f t="shared" si="49"/>
        <v/>
      </c>
      <c r="AY46" s="236">
        <f t="shared" si="27"/>
        <v>0</v>
      </c>
      <c r="AZ46" s="220">
        <f t="shared" si="40"/>
        <v>0</v>
      </c>
      <c r="BA46" s="237">
        <f t="shared" si="29"/>
        <v>0</v>
      </c>
      <c r="BB46" s="238">
        <f t="shared" si="41"/>
        <v>0</v>
      </c>
      <c r="BC46" s="259"/>
      <c r="BD46" s="260"/>
      <c r="BE46" s="144"/>
      <c r="BF46" s="95"/>
      <c r="BL46" s="90"/>
      <c r="BM46" s="90"/>
      <c r="BN46" s="90"/>
      <c r="BO46" s="90"/>
      <c r="BP46" s="91"/>
      <c r="BQ46" s="92"/>
      <c r="BR46" s="93"/>
      <c r="BS46" s="90"/>
      <c r="BT46" s="90"/>
      <c r="BU46" s="90"/>
      <c r="BV46" s="90"/>
      <c r="BW46" s="90"/>
      <c r="BX46" s="90"/>
      <c r="BY46" s="90"/>
      <c r="BZ46" s="90"/>
      <c r="CA46" s="90"/>
      <c r="CB46" s="90"/>
      <c r="CC46" s="90"/>
      <c r="CD46" s="90"/>
      <c r="CE46" s="90"/>
      <c r="CF46" s="90"/>
      <c r="CG46" s="90"/>
      <c r="CH46" s="90"/>
      <c r="CI46" s="90"/>
      <c r="CJ46" s="90"/>
      <c r="CK46" s="90"/>
      <c r="CL46" s="90"/>
      <c r="CM46" s="90"/>
      <c r="CN46" s="90"/>
      <c r="CO46" s="90"/>
      <c r="CP46" s="90"/>
      <c r="CQ46" s="90"/>
      <c r="CR46" s="90"/>
      <c r="CS46" s="90"/>
      <c r="CT46" s="88"/>
    </row>
    <row r="47" spans="2:98" ht="23.25" customHeight="1">
      <c r="B47" s="125" t="str">
        <f>IF(ISBLANK($E47),"",COUNT($E$18:E47))</f>
        <v/>
      </c>
      <c r="C47" s="322" t="str">
        <f t="shared" si="30"/>
        <v/>
      </c>
      <c r="D47" s="323"/>
      <c r="E47" s="324"/>
      <c r="F47" s="324"/>
      <c r="G47" s="119" t="str">
        <f t="shared" si="42"/>
        <v xml:space="preserve"> </v>
      </c>
      <c r="H47" s="120"/>
      <c r="I47" s="121"/>
      <c r="J47" s="122"/>
      <c r="K47" s="133"/>
      <c r="L47" s="134"/>
      <c r="M47" s="212" t="str">
        <f t="shared" si="1"/>
        <v/>
      </c>
      <c r="N47" s="213" t="str">
        <f t="shared" si="2"/>
        <v/>
      </c>
      <c r="O47" s="214" t="str">
        <f t="shared" si="3"/>
        <v/>
      </c>
      <c r="P47" s="215"/>
      <c r="Q47" s="216"/>
      <c r="R47" s="217"/>
      <c r="S47" s="267">
        <f t="shared" si="4"/>
        <v>0.72916666666666663</v>
      </c>
      <c r="T47" s="267" t="str">
        <f t="shared" si="31"/>
        <v/>
      </c>
      <c r="U47" s="218" t="str">
        <f t="shared" si="5"/>
        <v/>
      </c>
      <c r="V47" s="218" t="str">
        <f t="shared" si="6"/>
        <v/>
      </c>
      <c r="W47" s="218" t="str">
        <f t="shared" si="7"/>
        <v/>
      </c>
      <c r="X47" s="218">
        <f t="shared" si="8"/>
        <v>0</v>
      </c>
      <c r="Y47" s="218">
        <f t="shared" si="9"/>
        <v>0</v>
      </c>
      <c r="Z47" s="218">
        <f t="shared" si="10"/>
        <v>0</v>
      </c>
      <c r="AA47" s="219" t="str">
        <f t="shared" si="38"/>
        <v>ไม่หักพัก</v>
      </c>
      <c r="AB47" s="219">
        <f t="shared" si="11"/>
        <v>0</v>
      </c>
      <c r="AC47" s="218" t="str">
        <f t="shared" si="12"/>
        <v xml:space="preserve"> </v>
      </c>
      <c r="AD47" s="220" t="str">
        <f t="shared" si="43"/>
        <v/>
      </c>
      <c r="AE47" s="221" t="str">
        <f t="shared" si="33"/>
        <v/>
      </c>
      <c r="AF47" s="222" t="str">
        <f t="shared" si="44"/>
        <v/>
      </c>
      <c r="AG47" s="279" t="e">
        <f t="shared" si="39"/>
        <v>#REF!</v>
      </c>
      <c r="AH47" s="280" t="e">
        <f t="shared" si="14"/>
        <v>#REF!</v>
      </c>
      <c r="AI47" s="223" t="e">
        <f t="shared" si="15"/>
        <v>#REF!</v>
      </c>
      <c r="AJ47" s="224" t="e">
        <f t="shared" si="16"/>
        <v>#REF!</v>
      </c>
      <c r="AK47" s="225" t="e">
        <f t="shared" si="34"/>
        <v>#REF!</v>
      </c>
      <c r="AL47" s="226" t="e">
        <f t="shared" si="45"/>
        <v>#REF!</v>
      </c>
      <c r="AM47" s="227" t="e">
        <f t="shared" si="35"/>
        <v>#REF!</v>
      </c>
      <c r="AN47" s="228" t="e">
        <f t="shared" si="36"/>
        <v>#REF!</v>
      </c>
      <c r="AO47" s="229">
        <f t="shared" si="46"/>
        <v>0</v>
      </c>
      <c r="AP47" s="230">
        <v>0.72986111111111107</v>
      </c>
      <c r="AQ47" s="230" t="str">
        <f t="shared" si="19"/>
        <v>ไม่เกินชม.ที่8</v>
      </c>
      <c r="AR47" s="231" t="str">
        <f t="shared" si="20"/>
        <v/>
      </c>
      <c r="AS47" s="231" t="str">
        <f t="shared" si="47"/>
        <v/>
      </c>
      <c r="AT47" s="232" t="str">
        <f t="shared" si="22"/>
        <v/>
      </c>
      <c r="AU47" s="233" t="str">
        <f t="shared" si="23"/>
        <v/>
      </c>
      <c r="AV47" s="234" t="str">
        <f t="shared" si="24"/>
        <v/>
      </c>
      <c r="AW47" s="235" t="str">
        <f t="shared" si="48"/>
        <v/>
      </c>
      <c r="AX47" s="235" t="str">
        <f t="shared" si="49"/>
        <v/>
      </c>
      <c r="AY47" s="236">
        <f t="shared" si="27"/>
        <v>0</v>
      </c>
      <c r="AZ47" s="220">
        <f t="shared" si="40"/>
        <v>0</v>
      </c>
      <c r="BA47" s="237">
        <f t="shared" si="29"/>
        <v>0</v>
      </c>
      <c r="BB47" s="238">
        <f t="shared" si="41"/>
        <v>0</v>
      </c>
      <c r="BC47" s="259"/>
      <c r="BD47" s="260"/>
      <c r="BE47" s="144"/>
      <c r="BF47" s="95"/>
      <c r="BL47" s="90"/>
      <c r="BM47" s="90"/>
      <c r="BN47" s="90"/>
      <c r="BO47" s="90"/>
      <c r="BP47" s="91"/>
      <c r="BQ47" s="92"/>
      <c r="BR47" s="93"/>
      <c r="BS47" s="90"/>
      <c r="BT47" s="90"/>
      <c r="BU47" s="90"/>
      <c r="BV47" s="90"/>
      <c r="BW47" s="90"/>
      <c r="BX47" s="90"/>
      <c r="BY47" s="90"/>
      <c r="BZ47" s="90"/>
      <c r="CA47" s="90"/>
      <c r="CB47" s="90"/>
      <c r="CC47" s="90"/>
      <c r="CD47" s="90"/>
      <c r="CE47" s="90"/>
      <c r="CF47" s="90"/>
      <c r="CG47" s="90"/>
      <c r="CH47" s="90"/>
      <c r="CI47" s="90"/>
      <c r="CJ47" s="90"/>
      <c r="CK47" s="90"/>
      <c r="CL47" s="90"/>
      <c r="CM47" s="90"/>
      <c r="CN47" s="90"/>
      <c r="CO47" s="90"/>
      <c r="CP47" s="90"/>
      <c r="CQ47" s="90"/>
      <c r="CR47" s="90"/>
      <c r="CS47" s="90"/>
      <c r="CT47" s="88"/>
    </row>
    <row r="48" spans="2:98" ht="23.25" customHeight="1">
      <c r="B48" s="125" t="str">
        <f>IF(ISBLANK($E48),"",COUNT($E$18:E48))</f>
        <v/>
      </c>
      <c r="C48" s="322" t="str">
        <f t="shared" si="30"/>
        <v/>
      </c>
      <c r="D48" s="323"/>
      <c r="E48" s="324"/>
      <c r="F48" s="324"/>
      <c r="G48" s="119" t="str">
        <f t="shared" si="42"/>
        <v xml:space="preserve"> </v>
      </c>
      <c r="H48" s="120"/>
      <c r="I48" s="121"/>
      <c r="J48" s="122"/>
      <c r="K48" s="133"/>
      <c r="L48" s="134"/>
      <c r="M48" s="212" t="str">
        <f t="shared" si="1"/>
        <v/>
      </c>
      <c r="N48" s="213" t="str">
        <f t="shared" si="2"/>
        <v/>
      </c>
      <c r="O48" s="214" t="str">
        <f t="shared" si="3"/>
        <v/>
      </c>
      <c r="P48" s="215"/>
      <c r="Q48" s="216"/>
      <c r="R48" s="217"/>
      <c r="S48" s="267">
        <f t="shared" si="4"/>
        <v>0.72916666666666663</v>
      </c>
      <c r="T48" s="267" t="str">
        <f t="shared" si="31"/>
        <v/>
      </c>
      <c r="U48" s="218" t="str">
        <f t="shared" si="5"/>
        <v/>
      </c>
      <c r="V48" s="218" t="str">
        <f t="shared" si="6"/>
        <v/>
      </c>
      <c r="W48" s="218" t="str">
        <f t="shared" si="7"/>
        <v/>
      </c>
      <c r="X48" s="218">
        <f t="shared" si="8"/>
        <v>0</v>
      </c>
      <c r="Y48" s="218">
        <f t="shared" si="9"/>
        <v>0</v>
      </c>
      <c r="Z48" s="218">
        <f t="shared" si="10"/>
        <v>0</v>
      </c>
      <c r="AA48" s="219" t="str">
        <f t="shared" si="38"/>
        <v>ไม่หักพัก</v>
      </c>
      <c r="AB48" s="219">
        <f t="shared" si="11"/>
        <v>0</v>
      </c>
      <c r="AC48" s="218" t="str">
        <f t="shared" si="12"/>
        <v xml:space="preserve"> </v>
      </c>
      <c r="AD48" s="220" t="str">
        <f t="shared" si="43"/>
        <v/>
      </c>
      <c r="AE48" s="221" t="str">
        <f t="shared" si="33"/>
        <v/>
      </c>
      <c r="AF48" s="222" t="str">
        <f t="shared" si="44"/>
        <v/>
      </c>
      <c r="AG48" s="279">
        <f t="shared" si="39"/>
        <v>0</v>
      </c>
      <c r="AH48" s="280" t="str">
        <f t="shared" si="14"/>
        <v>หลังเที่ยง</v>
      </c>
      <c r="AI48" s="223">
        <f t="shared" si="15"/>
        <v>0.54166666666666663</v>
      </c>
      <c r="AJ48" s="224">
        <f t="shared" si="16"/>
        <v>0.54166666666666663</v>
      </c>
      <c r="AK48" s="225" t="str">
        <f t="shared" si="34"/>
        <v>หักพัก</v>
      </c>
      <c r="AL48" s="226">
        <f t="shared" si="45"/>
        <v>0.54166666666666663</v>
      </c>
      <c r="AM48" s="227">
        <f t="shared" si="35"/>
        <v>780</v>
      </c>
      <c r="AN48" s="228">
        <f t="shared" si="36"/>
        <v>60</v>
      </c>
      <c r="AO48" s="229">
        <f t="shared" si="46"/>
        <v>0</v>
      </c>
      <c r="AP48" s="230">
        <v>0.72986111111111107</v>
      </c>
      <c r="AQ48" s="230" t="str">
        <f t="shared" si="19"/>
        <v>ไม่เกินชม.ที่8</v>
      </c>
      <c r="AR48" s="231" t="str">
        <f t="shared" si="20"/>
        <v/>
      </c>
      <c r="AS48" s="231" t="str">
        <f t="shared" si="47"/>
        <v/>
      </c>
      <c r="AT48" s="232" t="str">
        <f t="shared" si="22"/>
        <v/>
      </c>
      <c r="AU48" s="233" t="str">
        <f t="shared" si="23"/>
        <v/>
      </c>
      <c r="AV48" s="234" t="str">
        <f t="shared" si="24"/>
        <v/>
      </c>
      <c r="AW48" s="235" t="str">
        <f t="shared" si="48"/>
        <v/>
      </c>
      <c r="AX48" s="235" t="str">
        <f t="shared" si="49"/>
        <v/>
      </c>
      <c r="AY48" s="236">
        <f t="shared" si="27"/>
        <v>0</v>
      </c>
      <c r="AZ48" s="220">
        <f t="shared" si="40"/>
        <v>0</v>
      </c>
      <c r="BA48" s="237">
        <f t="shared" si="29"/>
        <v>0</v>
      </c>
      <c r="BB48" s="238">
        <f t="shared" si="41"/>
        <v>0</v>
      </c>
      <c r="BC48" s="259"/>
      <c r="BD48" s="260"/>
      <c r="BE48" s="144"/>
      <c r="BF48" s="95"/>
      <c r="BL48" s="90"/>
      <c r="BM48" s="90"/>
      <c r="BN48" s="90"/>
      <c r="BO48" s="90"/>
      <c r="BP48" s="91"/>
      <c r="BQ48" s="92"/>
      <c r="BR48" s="93"/>
      <c r="BS48" s="90"/>
      <c r="BT48" s="90"/>
      <c r="BU48" s="90"/>
      <c r="BV48" s="90"/>
      <c r="BW48" s="90"/>
      <c r="BX48" s="90"/>
      <c r="BY48" s="90"/>
      <c r="BZ48" s="90"/>
      <c r="CA48" s="90"/>
      <c r="CB48" s="90"/>
      <c r="CC48" s="90"/>
      <c r="CD48" s="90"/>
      <c r="CE48" s="90"/>
      <c r="CF48" s="90"/>
      <c r="CG48" s="90"/>
      <c r="CH48" s="90"/>
      <c r="CI48" s="90"/>
      <c r="CJ48" s="90"/>
      <c r="CK48" s="90"/>
      <c r="CL48" s="90"/>
      <c r="CM48" s="90"/>
      <c r="CN48" s="90"/>
      <c r="CO48" s="90"/>
      <c r="CP48" s="90"/>
      <c r="CQ48" s="90"/>
      <c r="CR48" s="90"/>
      <c r="CS48" s="90"/>
      <c r="CT48" s="88"/>
    </row>
    <row r="49" spans="2:98" ht="23.25" customHeight="1">
      <c r="B49" s="125" t="str">
        <f>IF(ISBLANK($E49),"",COUNT($E$18:E49))</f>
        <v/>
      </c>
      <c r="C49" s="322" t="str">
        <f t="shared" si="30"/>
        <v/>
      </c>
      <c r="D49" s="323"/>
      <c r="E49" s="324"/>
      <c r="F49" s="324"/>
      <c r="G49" s="119" t="str">
        <f t="shared" si="42"/>
        <v xml:space="preserve"> </v>
      </c>
      <c r="H49" s="120"/>
      <c r="I49" s="121"/>
      <c r="J49" s="122"/>
      <c r="K49" s="133"/>
      <c r="L49" s="134"/>
      <c r="M49" s="212" t="str">
        <f t="shared" si="1"/>
        <v/>
      </c>
      <c r="N49" s="213" t="str">
        <f t="shared" si="2"/>
        <v/>
      </c>
      <c r="O49" s="214" t="str">
        <f t="shared" si="3"/>
        <v/>
      </c>
      <c r="P49" s="215"/>
      <c r="Q49" s="216"/>
      <c r="R49" s="217"/>
      <c r="S49" s="267">
        <f t="shared" si="4"/>
        <v>0.72916666666666663</v>
      </c>
      <c r="T49" s="267" t="str">
        <f t="shared" si="31"/>
        <v/>
      </c>
      <c r="U49" s="218" t="str">
        <f t="shared" si="5"/>
        <v/>
      </c>
      <c r="V49" s="218" t="str">
        <f t="shared" si="6"/>
        <v/>
      </c>
      <c r="W49" s="218" t="str">
        <f t="shared" si="7"/>
        <v/>
      </c>
      <c r="X49" s="218">
        <f t="shared" si="8"/>
        <v>0</v>
      </c>
      <c r="Y49" s="218">
        <f t="shared" si="9"/>
        <v>0</v>
      </c>
      <c r="Z49" s="218">
        <f t="shared" si="10"/>
        <v>0</v>
      </c>
      <c r="AA49" s="219" t="str">
        <f t="shared" si="38"/>
        <v>ไม่หักพัก</v>
      </c>
      <c r="AB49" s="219">
        <f t="shared" si="11"/>
        <v>0</v>
      </c>
      <c r="AC49" s="218" t="str">
        <f t="shared" si="12"/>
        <v xml:space="preserve"> </v>
      </c>
      <c r="AD49" s="220" t="str">
        <f t="shared" si="43"/>
        <v/>
      </c>
      <c r="AE49" s="221" t="str">
        <f t="shared" si="33"/>
        <v/>
      </c>
      <c r="AF49" s="222" t="str">
        <f t="shared" si="44"/>
        <v/>
      </c>
      <c r="AG49" s="279" t="e">
        <f t="shared" si="39"/>
        <v>#REF!</v>
      </c>
      <c r="AH49" s="280" t="e">
        <f t="shared" si="14"/>
        <v>#REF!</v>
      </c>
      <c r="AI49" s="223" t="e">
        <f t="shared" si="15"/>
        <v>#REF!</v>
      </c>
      <c r="AJ49" s="224" t="e">
        <f t="shared" si="16"/>
        <v>#REF!</v>
      </c>
      <c r="AK49" s="225" t="e">
        <f t="shared" si="34"/>
        <v>#REF!</v>
      </c>
      <c r="AL49" s="226" t="e">
        <f t="shared" si="45"/>
        <v>#REF!</v>
      </c>
      <c r="AM49" s="227" t="e">
        <f t="shared" si="35"/>
        <v>#REF!</v>
      </c>
      <c r="AN49" s="228" t="e">
        <f t="shared" si="36"/>
        <v>#REF!</v>
      </c>
      <c r="AO49" s="229">
        <f t="shared" si="46"/>
        <v>0</v>
      </c>
      <c r="AP49" s="230">
        <v>0.72986111111111107</v>
      </c>
      <c r="AQ49" s="230" t="str">
        <f t="shared" si="19"/>
        <v>ไม่เกินชม.ที่8</v>
      </c>
      <c r="AR49" s="231" t="str">
        <f t="shared" si="20"/>
        <v/>
      </c>
      <c r="AS49" s="231" t="str">
        <f t="shared" si="47"/>
        <v/>
      </c>
      <c r="AT49" s="232" t="str">
        <f t="shared" si="22"/>
        <v/>
      </c>
      <c r="AU49" s="233" t="str">
        <f t="shared" si="23"/>
        <v/>
      </c>
      <c r="AV49" s="234" t="str">
        <f t="shared" si="24"/>
        <v/>
      </c>
      <c r="AW49" s="235" t="str">
        <f t="shared" si="48"/>
        <v/>
      </c>
      <c r="AX49" s="235" t="str">
        <f t="shared" si="49"/>
        <v/>
      </c>
      <c r="AY49" s="236">
        <f t="shared" si="27"/>
        <v>0</v>
      </c>
      <c r="AZ49" s="220">
        <f t="shared" si="40"/>
        <v>0</v>
      </c>
      <c r="BA49" s="237">
        <f t="shared" si="29"/>
        <v>0</v>
      </c>
      <c r="BB49" s="238">
        <f t="shared" si="41"/>
        <v>0</v>
      </c>
      <c r="BC49" s="259"/>
      <c r="BD49" s="260"/>
      <c r="BE49" s="144"/>
      <c r="BF49" s="95"/>
      <c r="BL49" s="90"/>
      <c r="BM49" s="90"/>
      <c r="BN49" s="90"/>
      <c r="BO49" s="90"/>
      <c r="BP49" s="91"/>
      <c r="BQ49" s="92"/>
      <c r="BR49" s="93"/>
      <c r="BS49" s="90"/>
      <c r="BT49" s="90"/>
      <c r="BU49" s="90"/>
      <c r="BV49" s="90"/>
      <c r="BW49" s="90"/>
      <c r="BX49" s="90"/>
      <c r="BY49" s="90"/>
      <c r="BZ49" s="90"/>
      <c r="CA49" s="90"/>
      <c r="CB49" s="90"/>
      <c r="CC49" s="90"/>
      <c r="CD49" s="90"/>
      <c r="CE49" s="90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90"/>
      <c r="CQ49" s="90"/>
      <c r="CR49" s="90"/>
      <c r="CS49" s="90"/>
      <c r="CT49" s="88"/>
    </row>
    <row r="50" spans="2:98" ht="23.25" customHeight="1">
      <c r="B50" s="125" t="str">
        <f>IF(ISBLANK($E50),"",COUNT($E$18:E50))</f>
        <v/>
      </c>
      <c r="C50" s="322" t="str">
        <f t="shared" si="30"/>
        <v/>
      </c>
      <c r="D50" s="323"/>
      <c r="E50" s="324"/>
      <c r="F50" s="324"/>
      <c r="G50" s="119" t="str">
        <f t="shared" si="42"/>
        <v xml:space="preserve"> </v>
      </c>
      <c r="H50" s="120"/>
      <c r="I50" s="121"/>
      <c r="J50" s="122"/>
      <c r="K50" s="133"/>
      <c r="L50" s="134"/>
      <c r="M50" s="212" t="str">
        <f t="shared" si="1"/>
        <v/>
      </c>
      <c r="N50" s="213" t="str">
        <f t="shared" si="2"/>
        <v/>
      </c>
      <c r="O50" s="214" t="str">
        <f t="shared" si="3"/>
        <v/>
      </c>
      <c r="P50" s="215"/>
      <c r="Q50" s="216"/>
      <c r="R50" s="217"/>
      <c r="S50" s="267">
        <f t="shared" si="4"/>
        <v>0.72916666666666663</v>
      </c>
      <c r="T50" s="267" t="str">
        <f t="shared" si="31"/>
        <v/>
      </c>
      <c r="U50" s="218" t="str">
        <f t="shared" si="5"/>
        <v/>
      </c>
      <c r="V50" s="218" t="str">
        <f t="shared" si="6"/>
        <v/>
      </c>
      <c r="W50" s="218" t="str">
        <f t="shared" si="7"/>
        <v/>
      </c>
      <c r="X50" s="218">
        <f t="shared" si="8"/>
        <v>0</v>
      </c>
      <c r="Y50" s="218">
        <f t="shared" si="9"/>
        <v>0</v>
      </c>
      <c r="Z50" s="218">
        <f t="shared" si="10"/>
        <v>0</v>
      </c>
      <c r="AA50" s="219" t="str">
        <f t="shared" si="38"/>
        <v>ไม่หักพัก</v>
      </c>
      <c r="AB50" s="219">
        <f t="shared" si="11"/>
        <v>0</v>
      </c>
      <c r="AC50" s="218" t="str">
        <f t="shared" si="12"/>
        <v xml:space="preserve"> </v>
      </c>
      <c r="AD50" s="220" t="str">
        <f t="shared" si="43"/>
        <v/>
      </c>
      <c r="AE50" s="221" t="str">
        <f t="shared" si="33"/>
        <v/>
      </c>
      <c r="AF50" s="222" t="str">
        <f t="shared" si="44"/>
        <v/>
      </c>
      <c r="AG50" s="279">
        <f t="shared" si="39"/>
        <v>0</v>
      </c>
      <c r="AH50" s="280" t="str">
        <f t="shared" si="14"/>
        <v>หลังเที่ยง</v>
      </c>
      <c r="AI50" s="223">
        <f t="shared" si="15"/>
        <v>0.54166666666666663</v>
      </c>
      <c r="AJ50" s="224">
        <f t="shared" si="16"/>
        <v>0.54166666666666663</v>
      </c>
      <c r="AK50" s="225" t="str">
        <f t="shared" si="34"/>
        <v>หักพัก</v>
      </c>
      <c r="AL50" s="226">
        <f t="shared" si="45"/>
        <v>0.54166666666666663</v>
      </c>
      <c r="AM50" s="227">
        <f t="shared" si="35"/>
        <v>780</v>
      </c>
      <c r="AN50" s="228">
        <f t="shared" si="36"/>
        <v>60</v>
      </c>
      <c r="AO50" s="229">
        <f t="shared" si="46"/>
        <v>0</v>
      </c>
      <c r="AP50" s="230">
        <v>0.72986111111111107</v>
      </c>
      <c r="AQ50" s="230" t="str">
        <f t="shared" si="19"/>
        <v>ไม่เกินชม.ที่8</v>
      </c>
      <c r="AR50" s="231" t="str">
        <f t="shared" si="20"/>
        <v/>
      </c>
      <c r="AS50" s="231" t="str">
        <f t="shared" si="47"/>
        <v/>
      </c>
      <c r="AT50" s="232" t="str">
        <f t="shared" si="22"/>
        <v/>
      </c>
      <c r="AU50" s="233" t="str">
        <f t="shared" si="23"/>
        <v/>
      </c>
      <c r="AV50" s="234" t="str">
        <f t="shared" si="24"/>
        <v/>
      </c>
      <c r="AW50" s="235" t="str">
        <f t="shared" si="48"/>
        <v/>
      </c>
      <c r="AX50" s="235" t="str">
        <f t="shared" si="49"/>
        <v/>
      </c>
      <c r="AY50" s="236">
        <f t="shared" si="27"/>
        <v>0</v>
      </c>
      <c r="AZ50" s="220">
        <f t="shared" si="40"/>
        <v>0</v>
      </c>
      <c r="BA50" s="237">
        <f t="shared" si="29"/>
        <v>0</v>
      </c>
      <c r="BB50" s="238">
        <f t="shared" si="41"/>
        <v>0</v>
      </c>
      <c r="BC50" s="259"/>
      <c r="BD50" s="260"/>
      <c r="BE50" s="144"/>
      <c r="BF50" s="95"/>
      <c r="BL50" s="90"/>
      <c r="BM50" s="90"/>
      <c r="BN50" s="90"/>
      <c r="BO50" s="90"/>
      <c r="BP50" s="91"/>
      <c r="BQ50" s="92"/>
      <c r="BR50" s="93"/>
      <c r="BS50" s="90"/>
      <c r="BT50" s="90"/>
      <c r="BU50" s="90"/>
      <c r="BV50" s="90"/>
      <c r="BW50" s="90"/>
      <c r="BX50" s="90"/>
      <c r="BY50" s="90"/>
      <c r="BZ50" s="90"/>
      <c r="CA50" s="90"/>
      <c r="CB50" s="90"/>
      <c r="CC50" s="90"/>
      <c r="CD50" s="90"/>
      <c r="CE50" s="90"/>
      <c r="CF50" s="90"/>
      <c r="CG50" s="90"/>
      <c r="CH50" s="90"/>
      <c r="CI50" s="90"/>
      <c r="CJ50" s="90"/>
      <c r="CK50" s="90"/>
      <c r="CL50" s="90"/>
      <c r="CM50" s="90"/>
      <c r="CN50" s="90"/>
      <c r="CO50" s="90"/>
      <c r="CP50" s="90"/>
      <c r="CQ50" s="90"/>
      <c r="CR50" s="90"/>
      <c r="CS50" s="90"/>
      <c r="CT50" s="88"/>
    </row>
    <row r="51" spans="2:98" ht="23.25" customHeight="1">
      <c r="B51" s="125" t="str">
        <f>IF(ISBLANK($E51),"",COUNT($E$18:E51))</f>
        <v/>
      </c>
      <c r="C51" s="322" t="str">
        <f t="shared" si="30"/>
        <v/>
      </c>
      <c r="D51" s="323"/>
      <c r="E51" s="324"/>
      <c r="F51" s="324"/>
      <c r="G51" s="119" t="str">
        <f t="shared" si="42"/>
        <v xml:space="preserve"> </v>
      </c>
      <c r="H51" s="120"/>
      <c r="I51" s="121"/>
      <c r="J51" s="122"/>
      <c r="K51" s="133"/>
      <c r="L51" s="134"/>
      <c r="M51" s="212" t="str">
        <f t="shared" si="1"/>
        <v/>
      </c>
      <c r="N51" s="213" t="str">
        <f t="shared" si="2"/>
        <v/>
      </c>
      <c r="O51" s="214" t="str">
        <f t="shared" si="3"/>
        <v/>
      </c>
      <c r="P51" s="215"/>
      <c r="Q51" s="216"/>
      <c r="R51" s="217"/>
      <c r="S51" s="267">
        <f t="shared" si="4"/>
        <v>0.72916666666666663</v>
      </c>
      <c r="T51" s="267" t="str">
        <f t="shared" si="31"/>
        <v/>
      </c>
      <c r="U51" s="218" t="str">
        <f t="shared" si="5"/>
        <v/>
      </c>
      <c r="V51" s="218" t="str">
        <f t="shared" si="6"/>
        <v/>
      </c>
      <c r="W51" s="218" t="str">
        <f t="shared" si="7"/>
        <v/>
      </c>
      <c r="X51" s="218">
        <f t="shared" si="8"/>
        <v>0</v>
      </c>
      <c r="Y51" s="218">
        <f t="shared" si="9"/>
        <v>0</v>
      </c>
      <c r="Z51" s="218">
        <f t="shared" si="10"/>
        <v>0</v>
      </c>
      <c r="AA51" s="219" t="str">
        <f t="shared" si="38"/>
        <v>ไม่หักพัก</v>
      </c>
      <c r="AB51" s="219">
        <f t="shared" si="11"/>
        <v>0</v>
      </c>
      <c r="AC51" s="218" t="str">
        <f t="shared" si="12"/>
        <v xml:space="preserve"> </v>
      </c>
      <c r="AD51" s="220" t="str">
        <f t="shared" si="43"/>
        <v/>
      </c>
      <c r="AE51" s="221" t="str">
        <f t="shared" si="33"/>
        <v/>
      </c>
      <c r="AF51" s="222" t="str">
        <f t="shared" si="44"/>
        <v/>
      </c>
      <c r="AG51" s="279" t="e">
        <f t="shared" si="39"/>
        <v>#REF!</v>
      </c>
      <c r="AH51" s="280" t="e">
        <f t="shared" si="14"/>
        <v>#REF!</v>
      </c>
      <c r="AI51" s="223" t="e">
        <f t="shared" si="15"/>
        <v>#REF!</v>
      </c>
      <c r="AJ51" s="224" t="e">
        <f t="shared" si="16"/>
        <v>#REF!</v>
      </c>
      <c r="AK51" s="225" t="e">
        <f t="shared" si="34"/>
        <v>#REF!</v>
      </c>
      <c r="AL51" s="226" t="e">
        <f t="shared" si="45"/>
        <v>#REF!</v>
      </c>
      <c r="AM51" s="227" t="e">
        <f t="shared" si="35"/>
        <v>#REF!</v>
      </c>
      <c r="AN51" s="228" t="e">
        <f t="shared" si="36"/>
        <v>#REF!</v>
      </c>
      <c r="AO51" s="229">
        <f t="shared" si="46"/>
        <v>0</v>
      </c>
      <c r="AP51" s="230">
        <v>0.72986111111111107</v>
      </c>
      <c r="AQ51" s="230" t="str">
        <f t="shared" si="19"/>
        <v>ไม่เกินชม.ที่8</v>
      </c>
      <c r="AR51" s="231" t="str">
        <f t="shared" si="20"/>
        <v/>
      </c>
      <c r="AS51" s="231" t="str">
        <f t="shared" si="47"/>
        <v/>
      </c>
      <c r="AT51" s="232" t="str">
        <f t="shared" si="22"/>
        <v/>
      </c>
      <c r="AU51" s="233" t="str">
        <f t="shared" si="23"/>
        <v/>
      </c>
      <c r="AV51" s="234" t="str">
        <f t="shared" si="24"/>
        <v/>
      </c>
      <c r="AW51" s="235" t="str">
        <f t="shared" si="48"/>
        <v/>
      </c>
      <c r="AX51" s="235" t="str">
        <f t="shared" si="49"/>
        <v/>
      </c>
      <c r="AY51" s="236">
        <f t="shared" si="27"/>
        <v>0</v>
      </c>
      <c r="AZ51" s="220">
        <f t="shared" si="40"/>
        <v>0</v>
      </c>
      <c r="BA51" s="237">
        <f t="shared" si="29"/>
        <v>0</v>
      </c>
      <c r="BB51" s="238">
        <f t="shared" si="41"/>
        <v>0</v>
      </c>
      <c r="BC51" s="259"/>
      <c r="BD51" s="260"/>
      <c r="BE51" s="144"/>
      <c r="BF51" s="95"/>
      <c r="BL51" s="90"/>
      <c r="BM51" s="90"/>
      <c r="BN51" s="90"/>
      <c r="BO51" s="90"/>
      <c r="BP51" s="91"/>
      <c r="BQ51" s="92"/>
      <c r="BR51" s="93"/>
      <c r="BS51" s="90"/>
      <c r="BT51" s="90"/>
      <c r="BU51" s="90"/>
      <c r="BV51" s="90"/>
      <c r="BW51" s="90"/>
      <c r="BX51" s="90"/>
      <c r="BY51" s="90"/>
      <c r="BZ51" s="90"/>
      <c r="CA51" s="90"/>
      <c r="CB51" s="90"/>
      <c r="CC51" s="90"/>
      <c r="CD51" s="90"/>
      <c r="CE51" s="90"/>
      <c r="CF51" s="90"/>
      <c r="CG51" s="90"/>
      <c r="CH51" s="90"/>
      <c r="CI51" s="90"/>
      <c r="CJ51" s="90"/>
      <c r="CK51" s="90"/>
      <c r="CL51" s="90"/>
      <c r="CM51" s="90"/>
      <c r="CN51" s="90"/>
      <c r="CO51" s="90"/>
      <c r="CP51" s="90"/>
      <c r="CQ51" s="90"/>
      <c r="CR51" s="90"/>
      <c r="CS51" s="90"/>
      <c r="CT51" s="88"/>
    </row>
    <row r="52" spans="2:98" ht="23.25" customHeight="1">
      <c r="B52" s="125" t="str">
        <f>IF(ISBLANK($E52),"",COUNT($E$18:E52))</f>
        <v/>
      </c>
      <c r="C52" s="322" t="str">
        <f t="shared" si="30"/>
        <v/>
      </c>
      <c r="D52" s="323"/>
      <c r="E52" s="324"/>
      <c r="F52" s="324"/>
      <c r="G52" s="119" t="str">
        <f t="shared" si="42"/>
        <v xml:space="preserve"> </v>
      </c>
      <c r="H52" s="120"/>
      <c r="I52" s="121"/>
      <c r="J52" s="122"/>
      <c r="K52" s="133"/>
      <c r="L52" s="134"/>
      <c r="M52" s="212" t="str">
        <f t="shared" si="1"/>
        <v/>
      </c>
      <c r="N52" s="213" t="str">
        <f t="shared" si="2"/>
        <v/>
      </c>
      <c r="O52" s="214" t="str">
        <f t="shared" si="3"/>
        <v/>
      </c>
      <c r="P52" s="215"/>
      <c r="Q52" s="216"/>
      <c r="R52" s="217"/>
      <c r="S52" s="267">
        <f t="shared" si="4"/>
        <v>0.72916666666666663</v>
      </c>
      <c r="T52" s="267" t="str">
        <f t="shared" si="31"/>
        <v/>
      </c>
      <c r="U52" s="218" t="str">
        <f t="shared" si="5"/>
        <v/>
      </c>
      <c r="V52" s="218" t="str">
        <f t="shared" si="6"/>
        <v/>
      </c>
      <c r="W52" s="218" t="str">
        <f t="shared" si="7"/>
        <v/>
      </c>
      <c r="X52" s="218">
        <f t="shared" si="8"/>
        <v>0</v>
      </c>
      <c r="Y52" s="218">
        <f t="shared" si="9"/>
        <v>0</v>
      </c>
      <c r="Z52" s="218">
        <f t="shared" si="10"/>
        <v>0</v>
      </c>
      <c r="AA52" s="219" t="str">
        <f t="shared" si="38"/>
        <v>ไม่หักพัก</v>
      </c>
      <c r="AB52" s="219">
        <f t="shared" si="11"/>
        <v>0</v>
      </c>
      <c r="AC52" s="218" t="str">
        <f t="shared" si="12"/>
        <v xml:space="preserve"> </v>
      </c>
      <c r="AD52" s="220" t="str">
        <f t="shared" si="43"/>
        <v/>
      </c>
      <c r="AE52" s="221" t="str">
        <f t="shared" si="33"/>
        <v/>
      </c>
      <c r="AF52" s="222" t="str">
        <f t="shared" si="44"/>
        <v/>
      </c>
      <c r="AG52" s="279">
        <f t="shared" si="39"/>
        <v>0</v>
      </c>
      <c r="AH52" s="280" t="str">
        <f t="shared" si="14"/>
        <v>หลังเที่ยง</v>
      </c>
      <c r="AI52" s="223">
        <f t="shared" si="15"/>
        <v>0.54166666666666663</v>
      </c>
      <c r="AJ52" s="224">
        <f t="shared" si="16"/>
        <v>0.54166666666666663</v>
      </c>
      <c r="AK52" s="225" t="str">
        <f t="shared" si="34"/>
        <v>หักพัก</v>
      </c>
      <c r="AL52" s="226">
        <f t="shared" si="45"/>
        <v>0.54166666666666663</v>
      </c>
      <c r="AM52" s="227">
        <f t="shared" si="35"/>
        <v>780</v>
      </c>
      <c r="AN52" s="228">
        <f t="shared" si="36"/>
        <v>60</v>
      </c>
      <c r="AO52" s="229">
        <f t="shared" si="46"/>
        <v>0</v>
      </c>
      <c r="AP52" s="230">
        <v>0.72986111111111107</v>
      </c>
      <c r="AQ52" s="230" t="str">
        <f t="shared" si="19"/>
        <v>ไม่เกินชม.ที่8</v>
      </c>
      <c r="AR52" s="231" t="str">
        <f t="shared" si="20"/>
        <v/>
      </c>
      <c r="AS52" s="231" t="str">
        <f t="shared" si="47"/>
        <v/>
      </c>
      <c r="AT52" s="232" t="str">
        <f t="shared" si="22"/>
        <v/>
      </c>
      <c r="AU52" s="233" t="str">
        <f t="shared" si="23"/>
        <v/>
      </c>
      <c r="AV52" s="234" t="str">
        <f t="shared" si="24"/>
        <v/>
      </c>
      <c r="AW52" s="235" t="str">
        <f t="shared" si="48"/>
        <v/>
      </c>
      <c r="AX52" s="235" t="str">
        <f t="shared" si="49"/>
        <v/>
      </c>
      <c r="AY52" s="236">
        <f t="shared" si="27"/>
        <v>0</v>
      </c>
      <c r="AZ52" s="220">
        <f t="shared" si="40"/>
        <v>0</v>
      </c>
      <c r="BA52" s="237">
        <f t="shared" si="29"/>
        <v>0</v>
      </c>
      <c r="BB52" s="238">
        <f t="shared" si="41"/>
        <v>0</v>
      </c>
      <c r="BC52" s="259"/>
      <c r="BD52" s="260"/>
      <c r="BE52" s="144"/>
      <c r="BF52" s="95"/>
      <c r="BL52" s="90"/>
      <c r="BM52" s="90"/>
      <c r="BN52" s="90"/>
      <c r="BO52" s="90"/>
      <c r="BP52" s="91"/>
      <c r="BQ52" s="92"/>
      <c r="BR52" s="93"/>
      <c r="BS52" s="90"/>
      <c r="BT52" s="90"/>
      <c r="BU52" s="90"/>
      <c r="BV52" s="90"/>
      <c r="BW52" s="90"/>
      <c r="BX52" s="90"/>
      <c r="BY52" s="90"/>
      <c r="BZ52" s="90"/>
      <c r="CA52" s="90"/>
      <c r="CB52" s="90"/>
      <c r="CC52" s="90"/>
      <c r="CD52" s="90"/>
      <c r="CE52" s="90"/>
      <c r="CF52" s="90"/>
      <c r="CG52" s="90"/>
      <c r="CH52" s="90"/>
      <c r="CI52" s="90"/>
      <c r="CJ52" s="90"/>
      <c r="CK52" s="90"/>
      <c r="CL52" s="90"/>
      <c r="CM52" s="90"/>
      <c r="CN52" s="90"/>
      <c r="CO52" s="90"/>
      <c r="CP52" s="90"/>
      <c r="CQ52" s="90"/>
      <c r="CR52" s="90"/>
      <c r="CS52" s="90"/>
      <c r="CT52" s="88"/>
    </row>
    <row r="53" spans="2:98" ht="23.25" customHeight="1">
      <c r="B53" s="125" t="str">
        <f>IF(ISBLANK($E53),"",COUNT($E$18:E53))</f>
        <v/>
      </c>
      <c r="C53" s="322" t="str">
        <f t="shared" si="30"/>
        <v/>
      </c>
      <c r="D53" s="323"/>
      <c r="E53" s="324"/>
      <c r="F53" s="324"/>
      <c r="G53" s="119" t="str">
        <f t="shared" si="42"/>
        <v xml:space="preserve"> </v>
      </c>
      <c r="H53" s="120"/>
      <c r="I53" s="121"/>
      <c r="J53" s="122"/>
      <c r="K53" s="133"/>
      <c r="L53" s="134"/>
      <c r="M53" s="212" t="str">
        <f t="shared" si="1"/>
        <v/>
      </c>
      <c r="N53" s="213" t="str">
        <f t="shared" si="2"/>
        <v/>
      </c>
      <c r="O53" s="214" t="str">
        <f t="shared" si="3"/>
        <v/>
      </c>
      <c r="P53" s="215"/>
      <c r="Q53" s="216"/>
      <c r="R53" s="217"/>
      <c r="S53" s="267">
        <f t="shared" si="4"/>
        <v>0.72916666666666663</v>
      </c>
      <c r="T53" s="267" t="str">
        <f t="shared" si="31"/>
        <v/>
      </c>
      <c r="U53" s="218" t="str">
        <f t="shared" si="5"/>
        <v/>
      </c>
      <c r="V53" s="218" t="str">
        <f t="shared" si="6"/>
        <v/>
      </c>
      <c r="W53" s="218" t="str">
        <f t="shared" si="7"/>
        <v/>
      </c>
      <c r="X53" s="218">
        <f t="shared" si="8"/>
        <v>0</v>
      </c>
      <c r="Y53" s="218">
        <f t="shared" si="9"/>
        <v>0</v>
      </c>
      <c r="Z53" s="218">
        <f t="shared" si="10"/>
        <v>0</v>
      </c>
      <c r="AA53" s="219" t="str">
        <f t="shared" si="38"/>
        <v>ไม่หักพัก</v>
      </c>
      <c r="AB53" s="219">
        <f t="shared" si="11"/>
        <v>0</v>
      </c>
      <c r="AC53" s="218" t="str">
        <f t="shared" si="12"/>
        <v xml:space="preserve"> </v>
      </c>
      <c r="AD53" s="220" t="str">
        <f t="shared" si="43"/>
        <v/>
      </c>
      <c r="AE53" s="221" t="str">
        <f t="shared" si="33"/>
        <v/>
      </c>
      <c r="AF53" s="222" t="str">
        <f t="shared" si="44"/>
        <v/>
      </c>
      <c r="AG53" s="279" t="e">
        <f t="shared" si="39"/>
        <v>#REF!</v>
      </c>
      <c r="AH53" s="280" t="e">
        <f t="shared" si="14"/>
        <v>#REF!</v>
      </c>
      <c r="AI53" s="223" t="e">
        <f t="shared" si="15"/>
        <v>#REF!</v>
      </c>
      <c r="AJ53" s="224" t="e">
        <f t="shared" si="16"/>
        <v>#REF!</v>
      </c>
      <c r="AK53" s="225" t="e">
        <f t="shared" si="34"/>
        <v>#REF!</v>
      </c>
      <c r="AL53" s="226" t="e">
        <f t="shared" si="45"/>
        <v>#REF!</v>
      </c>
      <c r="AM53" s="227" t="e">
        <f t="shared" si="35"/>
        <v>#REF!</v>
      </c>
      <c r="AN53" s="228" t="e">
        <f t="shared" si="36"/>
        <v>#REF!</v>
      </c>
      <c r="AO53" s="229">
        <f t="shared" si="46"/>
        <v>0</v>
      </c>
      <c r="AP53" s="230">
        <v>0.72986111111111107</v>
      </c>
      <c r="AQ53" s="230" t="str">
        <f t="shared" si="19"/>
        <v>ไม่เกินชม.ที่8</v>
      </c>
      <c r="AR53" s="231" t="str">
        <f t="shared" si="20"/>
        <v/>
      </c>
      <c r="AS53" s="231" t="str">
        <f t="shared" si="47"/>
        <v/>
      </c>
      <c r="AT53" s="232" t="str">
        <f t="shared" si="22"/>
        <v/>
      </c>
      <c r="AU53" s="233" t="str">
        <f t="shared" si="23"/>
        <v/>
      </c>
      <c r="AV53" s="234" t="str">
        <f t="shared" si="24"/>
        <v/>
      </c>
      <c r="AW53" s="235" t="str">
        <f t="shared" si="48"/>
        <v/>
      </c>
      <c r="AX53" s="235" t="str">
        <f t="shared" si="49"/>
        <v/>
      </c>
      <c r="AY53" s="236">
        <f t="shared" si="27"/>
        <v>0</v>
      </c>
      <c r="AZ53" s="220">
        <f t="shared" si="40"/>
        <v>0</v>
      </c>
      <c r="BA53" s="237">
        <f t="shared" si="29"/>
        <v>0</v>
      </c>
      <c r="BB53" s="238">
        <f t="shared" si="41"/>
        <v>0</v>
      </c>
      <c r="BC53" s="259"/>
      <c r="BD53" s="260"/>
      <c r="BE53" s="144"/>
      <c r="BF53" s="95"/>
      <c r="BL53" s="90"/>
      <c r="BM53" s="90"/>
      <c r="BN53" s="90"/>
      <c r="BO53" s="90"/>
      <c r="BP53" s="91"/>
      <c r="BQ53" s="92"/>
      <c r="BR53" s="93"/>
      <c r="BS53" s="90"/>
      <c r="BT53" s="90"/>
      <c r="BU53" s="90"/>
      <c r="BV53" s="90"/>
      <c r="BW53" s="90"/>
      <c r="BX53" s="90"/>
      <c r="BY53" s="90"/>
      <c r="BZ53" s="90"/>
      <c r="CA53" s="90"/>
      <c r="CB53" s="90"/>
      <c r="CC53" s="90"/>
      <c r="CD53" s="90"/>
      <c r="CE53" s="90"/>
      <c r="CF53" s="90"/>
      <c r="CG53" s="90"/>
      <c r="CH53" s="90"/>
      <c r="CI53" s="90"/>
      <c r="CJ53" s="90"/>
      <c r="CK53" s="90"/>
      <c r="CL53" s="90"/>
      <c r="CM53" s="90"/>
      <c r="CN53" s="90"/>
      <c r="CO53" s="90"/>
      <c r="CP53" s="90"/>
      <c r="CQ53" s="90"/>
      <c r="CR53" s="90"/>
      <c r="CS53" s="90"/>
      <c r="CT53" s="88"/>
    </row>
    <row r="54" spans="2:98" ht="23.25" customHeight="1">
      <c r="B54" s="125" t="str">
        <f>IF(ISBLANK($E54),"",COUNT($E$18:E54))</f>
        <v/>
      </c>
      <c r="C54" s="322" t="str">
        <f t="shared" si="30"/>
        <v/>
      </c>
      <c r="D54" s="323"/>
      <c r="E54" s="324"/>
      <c r="F54" s="324"/>
      <c r="G54" s="119" t="str">
        <f t="shared" si="42"/>
        <v xml:space="preserve"> </v>
      </c>
      <c r="H54" s="120"/>
      <c r="I54" s="121"/>
      <c r="J54" s="122"/>
      <c r="K54" s="133"/>
      <c r="L54" s="134"/>
      <c r="M54" s="212" t="str">
        <f t="shared" si="1"/>
        <v/>
      </c>
      <c r="N54" s="213" t="str">
        <f t="shared" si="2"/>
        <v/>
      </c>
      <c r="O54" s="214" t="str">
        <f t="shared" si="3"/>
        <v/>
      </c>
      <c r="P54" s="215"/>
      <c r="Q54" s="216"/>
      <c r="R54" s="217"/>
      <c r="S54" s="267">
        <f t="shared" si="4"/>
        <v>0.72916666666666663</v>
      </c>
      <c r="T54" s="267" t="str">
        <f t="shared" si="31"/>
        <v/>
      </c>
      <c r="U54" s="218" t="str">
        <f t="shared" si="5"/>
        <v/>
      </c>
      <c r="V54" s="218" t="str">
        <f t="shared" si="6"/>
        <v/>
      </c>
      <c r="W54" s="218" t="str">
        <f t="shared" si="7"/>
        <v/>
      </c>
      <c r="X54" s="218">
        <f t="shared" si="8"/>
        <v>0</v>
      </c>
      <c r="Y54" s="218">
        <f t="shared" si="9"/>
        <v>0</v>
      </c>
      <c r="Z54" s="218">
        <f t="shared" si="10"/>
        <v>0</v>
      </c>
      <c r="AA54" s="219" t="str">
        <f t="shared" si="38"/>
        <v>ไม่หักพัก</v>
      </c>
      <c r="AB54" s="219">
        <f t="shared" si="11"/>
        <v>0</v>
      </c>
      <c r="AC54" s="218" t="str">
        <f t="shared" si="12"/>
        <v xml:space="preserve"> </v>
      </c>
      <c r="AD54" s="220" t="str">
        <f t="shared" si="43"/>
        <v/>
      </c>
      <c r="AE54" s="221" t="str">
        <f t="shared" si="33"/>
        <v/>
      </c>
      <c r="AF54" s="222" t="str">
        <f t="shared" si="44"/>
        <v/>
      </c>
      <c r="AG54" s="279">
        <f t="shared" si="39"/>
        <v>0</v>
      </c>
      <c r="AH54" s="280" t="str">
        <f t="shared" si="14"/>
        <v>หลังเที่ยง</v>
      </c>
      <c r="AI54" s="223">
        <f t="shared" si="15"/>
        <v>0.54166666666666663</v>
      </c>
      <c r="AJ54" s="224">
        <f t="shared" si="16"/>
        <v>0.54166666666666663</v>
      </c>
      <c r="AK54" s="225" t="str">
        <f t="shared" si="34"/>
        <v>หักพัก</v>
      </c>
      <c r="AL54" s="226">
        <f t="shared" si="45"/>
        <v>0.54166666666666663</v>
      </c>
      <c r="AM54" s="227">
        <f t="shared" si="35"/>
        <v>780</v>
      </c>
      <c r="AN54" s="228">
        <f t="shared" si="36"/>
        <v>60</v>
      </c>
      <c r="AO54" s="229">
        <f t="shared" si="46"/>
        <v>0</v>
      </c>
      <c r="AP54" s="230">
        <v>0.72986111111111107</v>
      </c>
      <c r="AQ54" s="230" t="str">
        <f t="shared" si="19"/>
        <v>ไม่เกินชม.ที่8</v>
      </c>
      <c r="AR54" s="231" t="str">
        <f t="shared" si="20"/>
        <v/>
      </c>
      <c r="AS54" s="231" t="str">
        <f t="shared" si="47"/>
        <v/>
      </c>
      <c r="AT54" s="232" t="str">
        <f t="shared" si="22"/>
        <v/>
      </c>
      <c r="AU54" s="233" t="str">
        <f t="shared" si="23"/>
        <v/>
      </c>
      <c r="AV54" s="234" t="str">
        <f t="shared" si="24"/>
        <v/>
      </c>
      <c r="AW54" s="235" t="str">
        <f t="shared" si="48"/>
        <v/>
      </c>
      <c r="AX54" s="235" t="str">
        <f t="shared" si="49"/>
        <v/>
      </c>
      <c r="AY54" s="236">
        <f t="shared" si="27"/>
        <v>0</v>
      </c>
      <c r="AZ54" s="220">
        <f t="shared" si="40"/>
        <v>0</v>
      </c>
      <c r="BA54" s="237">
        <f t="shared" si="29"/>
        <v>0</v>
      </c>
      <c r="BB54" s="238">
        <f t="shared" si="41"/>
        <v>0</v>
      </c>
      <c r="BC54" s="259"/>
      <c r="BD54" s="260"/>
      <c r="BE54" s="144"/>
      <c r="BF54" s="95"/>
      <c r="BL54" s="90"/>
      <c r="BM54" s="90"/>
      <c r="BN54" s="90"/>
      <c r="BO54" s="90"/>
      <c r="BP54" s="91"/>
      <c r="BQ54" s="92"/>
      <c r="BR54" s="93"/>
      <c r="BS54" s="90"/>
      <c r="BT54" s="90"/>
      <c r="BU54" s="90"/>
      <c r="BV54" s="90"/>
      <c r="BW54" s="90"/>
      <c r="BX54" s="90"/>
      <c r="BY54" s="90"/>
      <c r="BZ54" s="90"/>
      <c r="CA54" s="90"/>
      <c r="CB54" s="90"/>
      <c r="CC54" s="90"/>
      <c r="CD54" s="90"/>
      <c r="CE54" s="90"/>
      <c r="CF54" s="90"/>
      <c r="CG54" s="90"/>
      <c r="CH54" s="90"/>
      <c r="CI54" s="90"/>
      <c r="CJ54" s="90"/>
      <c r="CK54" s="90"/>
      <c r="CL54" s="90"/>
      <c r="CM54" s="90"/>
      <c r="CN54" s="90"/>
      <c r="CO54" s="90"/>
      <c r="CP54" s="90"/>
      <c r="CQ54" s="90"/>
      <c r="CR54" s="90"/>
      <c r="CS54" s="90"/>
      <c r="CT54" s="88"/>
    </row>
    <row r="55" spans="2:98" ht="23.25" customHeight="1">
      <c r="B55" s="125" t="str">
        <f>IF(ISBLANK($E55),"",COUNT($E$18:E55))</f>
        <v/>
      </c>
      <c r="C55" s="322" t="str">
        <f t="shared" si="30"/>
        <v/>
      </c>
      <c r="D55" s="323"/>
      <c r="E55" s="324"/>
      <c r="F55" s="324"/>
      <c r="G55" s="119" t="str">
        <f t="shared" si="42"/>
        <v xml:space="preserve"> </v>
      </c>
      <c r="H55" s="120"/>
      <c r="I55" s="121"/>
      <c r="J55" s="122"/>
      <c r="K55" s="133"/>
      <c r="L55" s="134"/>
      <c r="M55" s="212" t="str">
        <f t="shared" si="1"/>
        <v/>
      </c>
      <c r="N55" s="213" t="str">
        <f t="shared" si="2"/>
        <v/>
      </c>
      <c r="O55" s="214" t="str">
        <f t="shared" si="3"/>
        <v/>
      </c>
      <c r="P55" s="215"/>
      <c r="Q55" s="216"/>
      <c r="R55" s="217"/>
      <c r="S55" s="267">
        <f t="shared" si="4"/>
        <v>0.72916666666666663</v>
      </c>
      <c r="T55" s="267" t="str">
        <f t="shared" si="31"/>
        <v/>
      </c>
      <c r="U55" s="218" t="str">
        <f t="shared" si="5"/>
        <v/>
      </c>
      <c r="V55" s="218" t="str">
        <f t="shared" si="6"/>
        <v/>
      </c>
      <c r="W55" s="218" t="str">
        <f t="shared" si="7"/>
        <v/>
      </c>
      <c r="X55" s="218">
        <f t="shared" si="8"/>
        <v>0</v>
      </c>
      <c r="Y55" s="218">
        <f t="shared" si="9"/>
        <v>0</v>
      </c>
      <c r="Z55" s="218">
        <f t="shared" si="10"/>
        <v>0</v>
      </c>
      <c r="AA55" s="219" t="str">
        <f t="shared" si="38"/>
        <v>ไม่หักพัก</v>
      </c>
      <c r="AB55" s="219">
        <f t="shared" si="11"/>
        <v>0</v>
      </c>
      <c r="AC55" s="218" t="str">
        <f t="shared" si="12"/>
        <v xml:space="preserve"> </v>
      </c>
      <c r="AD55" s="220" t="str">
        <f t="shared" si="43"/>
        <v/>
      </c>
      <c r="AE55" s="221" t="str">
        <f t="shared" si="33"/>
        <v/>
      </c>
      <c r="AF55" s="222" t="str">
        <f t="shared" si="44"/>
        <v/>
      </c>
      <c r="AG55" s="279" t="e">
        <f t="shared" si="39"/>
        <v>#REF!</v>
      </c>
      <c r="AH55" s="280" t="e">
        <f t="shared" si="14"/>
        <v>#REF!</v>
      </c>
      <c r="AI55" s="223" t="e">
        <f t="shared" si="15"/>
        <v>#REF!</v>
      </c>
      <c r="AJ55" s="224" t="e">
        <f t="shared" si="16"/>
        <v>#REF!</v>
      </c>
      <c r="AK55" s="225" t="e">
        <f t="shared" si="34"/>
        <v>#REF!</v>
      </c>
      <c r="AL55" s="226" t="e">
        <f t="shared" si="45"/>
        <v>#REF!</v>
      </c>
      <c r="AM55" s="227" t="e">
        <f t="shared" si="35"/>
        <v>#REF!</v>
      </c>
      <c r="AN55" s="228" t="e">
        <f t="shared" si="36"/>
        <v>#REF!</v>
      </c>
      <c r="AO55" s="229">
        <f t="shared" si="46"/>
        <v>0</v>
      </c>
      <c r="AP55" s="230">
        <v>0.72986111111111107</v>
      </c>
      <c r="AQ55" s="230" t="str">
        <f t="shared" si="19"/>
        <v>ไม่เกินชม.ที่8</v>
      </c>
      <c r="AR55" s="231" t="str">
        <f t="shared" si="20"/>
        <v/>
      </c>
      <c r="AS55" s="231" t="str">
        <f t="shared" si="47"/>
        <v/>
      </c>
      <c r="AT55" s="232" t="str">
        <f t="shared" si="22"/>
        <v/>
      </c>
      <c r="AU55" s="233" t="str">
        <f t="shared" si="23"/>
        <v/>
      </c>
      <c r="AV55" s="234" t="str">
        <f t="shared" si="24"/>
        <v/>
      </c>
      <c r="AW55" s="235" t="str">
        <f t="shared" si="48"/>
        <v/>
      </c>
      <c r="AX55" s="235" t="str">
        <f t="shared" si="49"/>
        <v/>
      </c>
      <c r="AY55" s="236">
        <f t="shared" si="27"/>
        <v>0</v>
      </c>
      <c r="AZ55" s="220">
        <f t="shared" si="40"/>
        <v>0</v>
      </c>
      <c r="BA55" s="237">
        <f t="shared" si="29"/>
        <v>0</v>
      </c>
      <c r="BB55" s="238">
        <f t="shared" si="41"/>
        <v>0</v>
      </c>
      <c r="BC55" s="259"/>
      <c r="BD55" s="260"/>
      <c r="BE55" s="144"/>
      <c r="BF55" s="95"/>
      <c r="BL55" s="90"/>
      <c r="BM55" s="90"/>
      <c r="BN55" s="90"/>
      <c r="BO55" s="90"/>
      <c r="BP55" s="91"/>
      <c r="BQ55" s="92"/>
      <c r="BR55" s="93"/>
      <c r="BS55" s="90"/>
      <c r="BT55" s="90"/>
      <c r="BU55" s="90"/>
      <c r="BV55" s="90"/>
      <c r="BW55" s="90"/>
      <c r="BX55" s="90"/>
      <c r="BY55" s="90"/>
      <c r="BZ55" s="90"/>
      <c r="CA55" s="90"/>
      <c r="CB55" s="90"/>
      <c r="CC55" s="90"/>
      <c r="CD55" s="90"/>
      <c r="CE55" s="90"/>
      <c r="CF55" s="90"/>
      <c r="CG55" s="90"/>
      <c r="CH55" s="90"/>
      <c r="CI55" s="90"/>
      <c r="CJ55" s="90"/>
      <c r="CK55" s="90"/>
      <c r="CL55" s="90"/>
      <c r="CM55" s="90"/>
      <c r="CN55" s="90"/>
      <c r="CO55" s="90"/>
      <c r="CP55" s="90"/>
      <c r="CQ55" s="90"/>
      <c r="CR55" s="90"/>
      <c r="CS55" s="90"/>
      <c r="CT55" s="88"/>
    </row>
    <row r="56" spans="2:98" ht="23.25" customHeight="1">
      <c r="B56" s="125" t="str">
        <f>IF(ISBLANK($E56),"",COUNT($E$18:E56))</f>
        <v/>
      </c>
      <c r="C56" s="322" t="str">
        <f t="shared" si="30"/>
        <v/>
      </c>
      <c r="D56" s="323"/>
      <c r="E56" s="324"/>
      <c r="F56" s="324"/>
      <c r="G56" s="119" t="str">
        <f t="shared" si="42"/>
        <v xml:space="preserve"> </v>
      </c>
      <c r="H56" s="120"/>
      <c r="I56" s="121"/>
      <c r="J56" s="122"/>
      <c r="K56" s="133"/>
      <c r="L56" s="134"/>
      <c r="M56" s="212" t="str">
        <f t="shared" si="1"/>
        <v/>
      </c>
      <c r="N56" s="213" t="str">
        <f t="shared" si="2"/>
        <v/>
      </c>
      <c r="O56" s="214" t="str">
        <f t="shared" si="3"/>
        <v/>
      </c>
      <c r="P56" s="215"/>
      <c r="Q56" s="216"/>
      <c r="R56" s="217"/>
      <c r="S56" s="267">
        <f t="shared" si="4"/>
        <v>0.72916666666666663</v>
      </c>
      <c r="T56" s="267" t="str">
        <f t="shared" si="31"/>
        <v/>
      </c>
      <c r="U56" s="218" t="str">
        <f t="shared" si="5"/>
        <v/>
      </c>
      <c r="V56" s="218" t="str">
        <f t="shared" si="6"/>
        <v/>
      </c>
      <c r="W56" s="218" t="str">
        <f t="shared" si="7"/>
        <v/>
      </c>
      <c r="X56" s="218">
        <f t="shared" si="8"/>
        <v>0</v>
      </c>
      <c r="Y56" s="218">
        <f t="shared" si="9"/>
        <v>0</v>
      </c>
      <c r="Z56" s="218">
        <f t="shared" si="10"/>
        <v>0</v>
      </c>
      <c r="AA56" s="219" t="str">
        <f t="shared" si="38"/>
        <v>ไม่หักพัก</v>
      </c>
      <c r="AB56" s="219">
        <f t="shared" si="11"/>
        <v>0</v>
      </c>
      <c r="AC56" s="218" t="str">
        <f t="shared" si="12"/>
        <v xml:space="preserve"> </v>
      </c>
      <c r="AD56" s="220" t="str">
        <f t="shared" si="43"/>
        <v/>
      </c>
      <c r="AE56" s="221" t="str">
        <f t="shared" si="33"/>
        <v/>
      </c>
      <c r="AF56" s="222" t="str">
        <f t="shared" si="44"/>
        <v/>
      </c>
      <c r="AG56" s="279">
        <f t="shared" si="39"/>
        <v>0</v>
      </c>
      <c r="AH56" s="280" t="str">
        <f t="shared" si="14"/>
        <v>หลังเที่ยง</v>
      </c>
      <c r="AI56" s="223">
        <f t="shared" si="15"/>
        <v>0.54166666666666663</v>
      </c>
      <c r="AJ56" s="224">
        <f t="shared" si="16"/>
        <v>0.54166666666666663</v>
      </c>
      <c r="AK56" s="225" t="str">
        <f t="shared" si="34"/>
        <v>หักพัก</v>
      </c>
      <c r="AL56" s="226">
        <f t="shared" si="45"/>
        <v>0.54166666666666663</v>
      </c>
      <c r="AM56" s="227">
        <f t="shared" si="35"/>
        <v>780</v>
      </c>
      <c r="AN56" s="228">
        <f t="shared" si="36"/>
        <v>60</v>
      </c>
      <c r="AO56" s="229">
        <f t="shared" si="46"/>
        <v>0</v>
      </c>
      <c r="AP56" s="230">
        <v>0.72986111111111107</v>
      </c>
      <c r="AQ56" s="230" t="str">
        <f t="shared" si="19"/>
        <v>ไม่เกินชม.ที่8</v>
      </c>
      <c r="AR56" s="231" t="str">
        <f t="shared" si="20"/>
        <v/>
      </c>
      <c r="AS56" s="231" t="str">
        <f t="shared" si="47"/>
        <v/>
      </c>
      <c r="AT56" s="232" t="str">
        <f t="shared" si="22"/>
        <v/>
      </c>
      <c r="AU56" s="233" t="str">
        <f t="shared" si="23"/>
        <v/>
      </c>
      <c r="AV56" s="234" t="str">
        <f t="shared" si="24"/>
        <v/>
      </c>
      <c r="AW56" s="235" t="str">
        <f t="shared" si="48"/>
        <v/>
      </c>
      <c r="AX56" s="235" t="str">
        <f t="shared" si="49"/>
        <v/>
      </c>
      <c r="AY56" s="236">
        <f t="shared" si="27"/>
        <v>0</v>
      </c>
      <c r="AZ56" s="220">
        <f t="shared" si="40"/>
        <v>0</v>
      </c>
      <c r="BA56" s="237">
        <f t="shared" si="29"/>
        <v>0</v>
      </c>
      <c r="BB56" s="238">
        <f t="shared" si="41"/>
        <v>0</v>
      </c>
      <c r="BC56" s="259"/>
      <c r="BD56" s="260"/>
      <c r="BE56" s="144"/>
      <c r="BF56" s="95"/>
      <c r="BL56" s="90"/>
      <c r="BM56" s="90"/>
      <c r="BN56" s="90"/>
      <c r="BO56" s="90"/>
      <c r="BP56" s="91"/>
      <c r="BQ56" s="92"/>
      <c r="BR56" s="93"/>
      <c r="BS56" s="90"/>
      <c r="BT56" s="90"/>
      <c r="BU56" s="90"/>
      <c r="BV56" s="90"/>
      <c r="BW56" s="90"/>
      <c r="BX56" s="90"/>
      <c r="BY56" s="90"/>
      <c r="BZ56" s="90"/>
      <c r="CA56" s="90"/>
      <c r="CB56" s="90"/>
      <c r="CC56" s="90"/>
      <c r="CD56" s="90"/>
      <c r="CE56" s="90"/>
      <c r="CF56" s="90"/>
      <c r="CG56" s="90"/>
      <c r="CH56" s="90"/>
      <c r="CI56" s="90"/>
      <c r="CJ56" s="90"/>
      <c r="CK56" s="90"/>
      <c r="CL56" s="90"/>
      <c r="CM56" s="90"/>
      <c r="CN56" s="90"/>
      <c r="CO56" s="90"/>
      <c r="CP56" s="90"/>
      <c r="CQ56" s="90"/>
      <c r="CR56" s="90"/>
      <c r="CS56" s="90"/>
      <c r="CT56" s="88"/>
    </row>
    <row r="57" spans="2:98" ht="23.25" customHeight="1">
      <c r="B57" s="125" t="str">
        <f>IF(ISBLANK($E57),"",COUNT($E$18:E57))</f>
        <v/>
      </c>
      <c r="C57" s="322" t="str">
        <f t="shared" si="30"/>
        <v/>
      </c>
      <c r="D57" s="323"/>
      <c r="E57" s="324"/>
      <c r="F57" s="324"/>
      <c r="G57" s="119" t="str">
        <f t="shared" si="42"/>
        <v xml:space="preserve"> </v>
      </c>
      <c r="H57" s="120"/>
      <c r="I57" s="121"/>
      <c r="J57" s="122"/>
      <c r="K57" s="133"/>
      <c r="L57" s="134"/>
      <c r="M57" s="212" t="str">
        <f t="shared" si="1"/>
        <v/>
      </c>
      <c r="N57" s="213" t="str">
        <f t="shared" si="2"/>
        <v/>
      </c>
      <c r="O57" s="214" t="str">
        <f t="shared" si="3"/>
        <v/>
      </c>
      <c r="P57" s="215"/>
      <c r="Q57" s="216"/>
      <c r="R57" s="217"/>
      <c r="S57" s="267">
        <f t="shared" si="4"/>
        <v>0.72916666666666663</v>
      </c>
      <c r="T57" s="267" t="str">
        <f t="shared" si="31"/>
        <v/>
      </c>
      <c r="U57" s="218" t="str">
        <f t="shared" si="5"/>
        <v/>
      </c>
      <c r="V57" s="218" t="str">
        <f t="shared" si="6"/>
        <v/>
      </c>
      <c r="W57" s="218" t="str">
        <f t="shared" si="7"/>
        <v/>
      </c>
      <c r="X57" s="218">
        <f t="shared" si="8"/>
        <v>0</v>
      </c>
      <c r="Y57" s="218">
        <f t="shared" si="9"/>
        <v>0</v>
      </c>
      <c r="Z57" s="218">
        <f t="shared" si="10"/>
        <v>0</v>
      </c>
      <c r="AA57" s="219" t="str">
        <f t="shared" si="38"/>
        <v>ไม่หักพัก</v>
      </c>
      <c r="AB57" s="219">
        <f t="shared" si="11"/>
        <v>0</v>
      </c>
      <c r="AC57" s="218" t="str">
        <f t="shared" si="12"/>
        <v xml:space="preserve"> </v>
      </c>
      <c r="AD57" s="220" t="str">
        <f t="shared" si="43"/>
        <v/>
      </c>
      <c r="AE57" s="221" t="str">
        <f t="shared" si="33"/>
        <v/>
      </c>
      <c r="AF57" s="222" t="str">
        <f t="shared" si="44"/>
        <v/>
      </c>
      <c r="AG57" s="279" t="e">
        <f t="shared" si="39"/>
        <v>#REF!</v>
      </c>
      <c r="AH57" s="280" t="e">
        <f t="shared" si="14"/>
        <v>#REF!</v>
      </c>
      <c r="AI57" s="223" t="e">
        <f t="shared" si="15"/>
        <v>#REF!</v>
      </c>
      <c r="AJ57" s="224" t="e">
        <f t="shared" si="16"/>
        <v>#REF!</v>
      </c>
      <c r="AK57" s="225" t="e">
        <f t="shared" si="34"/>
        <v>#REF!</v>
      </c>
      <c r="AL57" s="226" t="e">
        <f t="shared" si="45"/>
        <v>#REF!</v>
      </c>
      <c r="AM57" s="227" t="e">
        <f t="shared" si="35"/>
        <v>#REF!</v>
      </c>
      <c r="AN57" s="228" t="e">
        <f t="shared" si="36"/>
        <v>#REF!</v>
      </c>
      <c r="AO57" s="229">
        <f t="shared" si="46"/>
        <v>0</v>
      </c>
      <c r="AP57" s="230">
        <v>0.72986111111111107</v>
      </c>
      <c r="AQ57" s="230" t="str">
        <f t="shared" si="19"/>
        <v>ไม่เกินชม.ที่8</v>
      </c>
      <c r="AR57" s="231" t="str">
        <f t="shared" si="20"/>
        <v/>
      </c>
      <c r="AS57" s="231" t="str">
        <f t="shared" si="47"/>
        <v/>
      </c>
      <c r="AT57" s="232" t="str">
        <f t="shared" si="22"/>
        <v/>
      </c>
      <c r="AU57" s="233" t="str">
        <f t="shared" si="23"/>
        <v/>
      </c>
      <c r="AV57" s="234" t="str">
        <f t="shared" si="24"/>
        <v/>
      </c>
      <c r="AW57" s="235" t="str">
        <f t="shared" si="48"/>
        <v/>
      </c>
      <c r="AX57" s="235" t="str">
        <f t="shared" si="49"/>
        <v/>
      </c>
      <c r="AY57" s="236">
        <f t="shared" si="27"/>
        <v>0</v>
      </c>
      <c r="AZ57" s="220">
        <f t="shared" si="40"/>
        <v>0</v>
      </c>
      <c r="BA57" s="237">
        <f t="shared" si="29"/>
        <v>0</v>
      </c>
      <c r="BB57" s="238">
        <f t="shared" si="41"/>
        <v>0</v>
      </c>
      <c r="BC57" s="259"/>
      <c r="BD57" s="260"/>
      <c r="BE57" s="144"/>
      <c r="BF57" s="95"/>
      <c r="BL57" s="90"/>
      <c r="BM57" s="90"/>
      <c r="BN57" s="90"/>
      <c r="BO57" s="90"/>
      <c r="BP57" s="91"/>
      <c r="BQ57" s="92"/>
      <c r="BR57" s="93"/>
      <c r="BS57" s="90"/>
      <c r="BT57" s="90"/>
      <c r="BU57" s="90"/>
      <c r="BV57" s="90"/>
      <c r="BW57" s="90"/>
      <c r="BX57" s="90"/>
      <c r="BY57" s="90"/>
      <c r="BZ57" s="90"/>
      <c r="CA57" s="90"/>
      <c r="CB57" s="90"/>
      <c r="CC57" s="90"/>
      <c r="CD57" s="90"/>
      <c r="CE57" s="90"/>
      <c r="CF57" s="90"/>
      <c r="CG57" s="90"/>
      <c r="CH57" s="90"/>
      <c r="CI57" s="90"/>
      <c r="CJ57" s="90"/>
      <c r="CK57" s="90"/>
      <c r="CL57" s="90"/>
      <c r="CM57" s="90"/>
      <c r="CN57" s="90"/>
      <c r="CO57" s="90"/>
      <c r="CP57" s="90"/>
      <c r="CQ57" s="90"/>
      <c r="CR57" s="90"/>
      <c r="CS57" s="90"/>
      <c r="CT57" s="88"/>
    </row>
    <row r="58" spans="2:98" ht="23.25" customHeight="1">
      <c r="B58" s="125" t="str">
        <f>IF(ISBLANK($E58),"",COUNT($E$18:E58))</f>
        <v/>
      </c>
      <c r="C58" s="322" t="str">
        <f t="shared" si="30"/>
        <v/>
      </c>
      <c r="D58" s="323"/>
      <c r="E58" s="324"/>
      <c r="F58" s="324"/>
      <c r="G58" s="119" t="str">
        <f t="shared" si="42"/>
        <v xml:space="preserve"> </v>
      </c>
      <c r="H58" s="120"/>
      <c r="I58" s="121"/>
      <c r="J58" s="122"/>
      <c r="K58" s="133"/>
      <c r="L58" s="134"/>
      <c r="M58" s="212" t="str">
        <f t="shared" si="1"/>
        <v/>
      </c>
      <c r="N58" s="213" t="str">
        <f t="shared" si="2"/>
        <v/>
      </c>
      <c r="O58" s="214" t="str">
        <f t="shared" si="3"/>
        <v/>
      </c>
      <c r="P58" s="215"/>
      <c r="Q58" s="216"/>
      <c r="R58" s="217"/>
      <c r="S58" s="267">
        <f t="shared" si="4"/>
        <v>0.72916666666666663</v>
      </c>
      <c r="T58" s="267" t="str">
        <f t="shared" si="31"/>
        <v/>
      </c>
      <c r="U58" s="218" t="str">
        <f t="shared" si="5"/>
        <v/>
      </c>
      <c r="V58" s="218" t="str">
        <f t="shared" si="6"/>
        <v/>
      </c>
      <c r="W58" s="218" t="str">
        <f t="shared" si="7"/>
        <v/>
      </c>
      <c r="X58" s="218">
        <f t="shared" si="8"/>
        <v>0</v>
      </c>
      <c r="Y58" s="218">
        <f t="shared" si="9"/>
        <v>0</v>
      </c>
      <c r="Z58" s="218">
        <f t="shared" si="10"/>
        <v>0</v>
      </c>
      <c r="AA58" s="219" t="str">
        <f t="shared" si="38"/>
        <v>ไม่หักพัก</v>
      </c>
      <c r="AB58" s="219">
        <f t="shared" si="11"/>
        <v>0</v>
      </c>
      <c r="AC58" s="218" t="str">
        <f t="shared" si="12"/>
        <v xml:space="preserve"> </v>
      </c>
      <c r="AD58" s="220" t="str">
        <f t="shared" si="43"/>
        <v/>
      </c>
      <c r="AE58" s="221" t="str">
        <f t="shared" si="33"/>
        <v/>
      </c>
      <c r="AF58" s="222" t="str">
        <f t="shared" si="44"/>
        <v/>
      </c>
      <c r="AG58" s="279">
        <f t="shared" si="39"/>
        <v>0</v>
      </c>
      <c r="AH58" s="280" t="str">
        <f t="shared" si="14"/>
        <v>หลังเที่ยง</v>
      </c>
      <c r="AI58" s="223">
        <f t="shared" si="15"/>
        <v>0.54166666666666663</v>
      </c>
      <c r="AJ58" s="224">
        <f t="shared" si="16"/>
        <v>0.54166666666666663</v>
      </c>
      <c r="AK58" s="225" t="str">
        <f t="shared" si="34"/>
        <v>หักพัก</v>
      </c>
      <c r="AL58" s="226">
        <f t="shared" si="45"/>
        <v>0.54166666666666663</v>
      </c>
      <c r="AM58" s="227">
        <f t="shared" si="35"/>
        <v>780</v>
      </c>
      <c r="AN58" s="228">
        <f t="shared" si="36"/>
        <v>60</v>
      </c>
      <c r="AO58" s="229">
        <f t="shared" si="46"/>
        <v>0</v>
      </c>
      <c r="AP58" s="230">
        <v>0.72986111111111107</v>
      </c>
      <c r="AQ58" s="230" t="str">
        <f t="shared" si="19"/>
        <v>ไม่เกินชม.ที่8</v>
      </c>
      <c r="AR58" s="231" t="str">
        <f t="shared" si="20"/>
        <v/>
      </c>
      <c r="AS58" s="231" t="str">
        <f t="shared" si="47"/>
        <v/>
      </c>
      <c r="AT58" s="232" t="str">
        <f t="shared" si="22"/>
        <v/>
      </c>
      <c r="AU58" s="233" t="str">
        <f t="shared" si="23"/>
        <v/>
      </c>
      <c r="AV58" s="234" t="str">
        <f t="shared" si="24"/>
        <v/>
      </c>
      <c r="AW58" s="235" t="str">
        <f t="shared" si="48"/>
        <v/>
      </c>
      <c r="AX58" s="235" t="str">
        <f t="shared" si="49"/>
        <v/>
      </c>
      <c r="AY58" s="236">
        <f t="shared" si="27"/>
        <v>0</v>
      </c>
      <c r="AZ58" s="220">
        <f t="shared" si="40"/>
        <v>0</v>
      </c>
      <c r="BA58" s="237">
        <f t="shared" si="29"/>
        <v>0</v>
      </c>
      <c r="BB58" s="238">
        <f t="shared" si="41"/>
        <v>0</v>
      </c>
      <c r="BC58" s="259"/>
      <c r="BD58" s="260"/>
      <c r="BE58" s="144"/>
      <c r="BF58" s="95"/>
      <c r="BL58" s="90"/>
      <c r="BM58" s="90"/>
      <c r="BN58" s="90"/>
      <c r="BO58" s="90"/>
      <c r="BP58" s="91"/>
      <c r="BQ58" s="92"/>
      <c r="BR58" s="93"/>
      <c r="BS58" s="90"/>
      <c r="BT58" s="90"/>
      <c r="BU58" s="90"/>
      <c r="BV58" s="90"/>
      <c r="BW58" s="90"/>
      <c r="BX58" s="90"/>
      <c r="BY58" s="90"/>
      <c r="BZ58" s="90"/>
      <c r="CA58" s="90"/>
      <c r="CB58" s="90"/>
      <c r="CC58" s="90"/>
      <c r="CD58" s="90"/>
      <c r="CE58" s="90"/>
      <c r="CF58" s="90"/>
      <c r="CG58" s="90"/>
      <c r="CH58" s="90"/>
      <c r="CI58" s="90"/>
      <c r="CJ58" s="90"/>
      <c r="CK58" s="90"/>
      <c r="CL58" s="90"/>
      <c r="CM58" s="90"/>
      <c r="CN58" s="90"/>
      <c r="CO58" s="90"/>
      <c r="CP58" s="90"/>
      <c r="CQ58" s="90"/>
      <c r="CR58" s="90"/>
      <c r="CS58" s="90"/>
      <c r="CT58" s="88"/>
    </row>
    <row r="59" spans="2:98" ht="23.25" customHeight="1">
      <c r="B59" s="125" t="str">
        <f>IF(ISBLANK($E59),"",COUNT($E$18:E59))</f>
        <v/>
      </c>
      <c r="C59" s="322" t="str">
        <f t="shared" si="30"/>
        <v/>
      </c>
      <c r="D59" s="323"/>
      <c r="E59" s="324"/>
      <c r="F59" s="324"/>
      <c r="G59" s="119" t="str">
        <f t="shared" si="42"/>
        <v xml:space="preserve"> </v>
      </c>
      <c r="H59" s="120"/>
      <c r="I59" s="121"/>
      <c r="J59" s="122"/>
      <c r="K59" s="133"/>
      <c r="L59" s="134"/>
      <c r="M59" s="212" t="str">
        <f t="shared" si="1"/>
        <v/>
      </c>
      <c r="N59" s="213" t="str">
        <f t="shared" si="2"/>
        <v/>
      </c>
      <c r="O59" s="214" t="str">
        <f t="shared" si="3"/>
        <v/>
      </c>
      <c r="P59" s="215"/>
      <c r="Q59" s="216"/>
      <c r="R59" s="217"/>
      <c r="S59" s="267">
        <f t="shared" si="4"/>
        <v>0.72916666666666663</v>
      </c>
      <c r="T59" s="267" t="str">
        <f t="shared" si="31"/>
        <v/>
      </c>
      <c r="U59" s="218" t="str">
        <f t="shared" si="5"/>
        <v/>
      </c>
      <c r="V59" s="218" t="str">
        <f t="shared" si="6"/>
        <v/>
      </c>
      <c r="W59" s="218" t="str">
        <f t="shared" si="7"/>
        <v/>
      </c>
      <c r="X59" s="218">
        <f t="shared" si="8"/>
        <v>0</v>
      </c>
      <c r="Y59" s="218">
        <f t="shared" si="9"/>
        <v>0</v>
      </c>
      <c r="Z59" s="218">
        <f t="shared" si="10"/>
        <v>0</v>
      </c>
      <c r="AA59" s="219" t="str">
        <f t="shared" si="38"/>
        <v>ไม่หักพัก</v>
      </c>
      <c r="AB59" s="219">
        <f t="shared" si="11"/>
        <v>0</v>
      </c>
      <c r="AC59" s="218" t="str">
        <f t="shared" si="12"/>
        <v xml:space="preserve"> </v>
      </c>
      <c r="AD59" s="220" t="str">
        <f t="shared" si="43"/>
        <v/>
      </c>
      <c r="AE59" s="221" t="str">
        <f t="shared" si="33"/>
        <v/>
      </c>
      <c r="AF59" s="222" t="str">
        <f t="shared" si="44"/>
        <v/>
      </c>
      <c r="AG59" s="279" t="e">
        <f t="shared" si="39"/>
        <v>#REF!</v>
      </c>
      <c r="AH59" s="280" t="e">
        <f t="shared" si="14"/>
        <v>#REF!</v>
      </c>
      <c r="AI59" s="223" t="e">
        <f t="shared" si="15"/>
        <v>#REF!</v>
      </c>
      <c r="AJ59" s="224" t="e">
        <f t="shared" si="16"/>
        <v>#REF!</v>
      </c>
      <c r="AK59" s="225" t="e">
        <f t="shared" si="34"/>
        <v>#REF!</v>
      </c>
      <c r="AL59" s="226" t="e">
        <f t="shared" si="45"/>
        <v>#REF!</v>
      </c>
      <c r="AM59" s="227" t="e">
        <f t="shared" si="35"/>
        <v>#REF!</v>
      </c>
      <c r="AN59" s="228" t="e">
        <f t="shared" si="36"/>
        <v>#REF!</v>
      </c>
      <c r="AO59" s="229">
        <f t="shared" si="46"/>
        <v>0</v>
      </c>
      <c r="AP59" s="230">
        <v>0.72986111111111107</v>
      </c>
      <c r="AQ59" s="230" t="str">
        <f t="shared" si="19"/>
        <v>ไม่เกินชม.ที่8</v>
      </c>
      <c r="AR59" s="231" t="str">
        <f t="shared" si="20"/>
        <v/>
      </c>
      <c r="AS59" s="231" t="str">
        <f t="shared" si="47"/>
        <v/>
      </c>
      <c r="AT59" s="232" t="str">
        <f t="shared" si="22"/>
        <v/>
      </c>
      <c r="AU59" s="233" t="str">
        <f t="shared" si="23"/>
        <v/>
      </c>
      <c r="AV59" s="234" t="str">
        <f t="shared" si="24"/>
        <v/>
      </c>
      <c r="AW59" s="235" t="str">
        <f t="shared" si="48"/>
        <v/>
      </c>
      <c r="AX59" s="235" t="str">
        <f t="shared" si="49"/>
        <v/>
      </c>
      <c r="AY59" s="236">
        <f t="shared" si="27"/>
        <v>0</v>
      </c>
      <c r="AZ59" s="220">
        <f t="shared" si="40"/>
        <v>0</v>
      </c>
      <c r="BA59" s="237">
        <f t="shared" si="29"/>
        <v>0</v>
      </c>
      <c r="BB59" s="238">
        <f t="shared" si="41"/>
        <v>0</v>
      </c>
      <c r="BC59" s="259"/>
      <c r="BD59" s="260"/>
      <c r="BE59" s="144"/>
      <c r="BF59" s="95"/>
      <c r="BL59" s="90"/>
      <c r="BM59" s="90"/>
      <c r="BN59" s="90"/>
      <c r="BO59" s="90"/>
      <c r="BP59" s="91"/>
      <c r="BQ59" s="92"/>
      <c r="BR59" s="93"/>
      <c r="BS59" s="90"/>
      <c r="BT59" s="90"/>
      <c r="BU59" s="90"/>
      <c r="BV59" s="90"/>
      <c r="BW59" s="90"/>
      <c r="BX59" s="90"/>
      <c r="BY59" s="90"/>
      <c r="BZ59" s="90"/>
      <c r="CA59" s="90"/>
      <c r="CB59" s="90"/>
      <c r="CC59" s="90"/>
      <c r="CD59" s="90"/>
      <c r="CE59" s="90"/>
      <c r="CF59" s="90"/>
      <c r="CG59" s="90"/>
      <c r="CH59" s="90"/>
      <c r="CI59" s="90"/>
      <c r="CJ59" s="90"/>
      <c r="CK59" s="90"/>
      <c r="CL59" s="90"/>
      <c r="CM59" s="90"/>
      <c r="CN59" s="90"/>
      <c r="CO59" s="90"/>
      <c r="CP59" s="90"/>
      <c r="CQ59" s="90"/>
      <c r="CR59" s="90"/>
      <c r="CS59" s="90"/>
      <c r="CT59" s="88"/>
    </row>
    <row r="60" spans="2:98" ht="23.25" customHeight="1">
      <c r="B60" s="125" t="str">
        <f>IF(ISBLANK($E60),"",COUNT($E$18:E60))</f>
        <v/>
      </c>
      <c r="C60" s="322" t="str">
        <f t="shared" si="30"/>
        <v/>
      </c>
      <c r="D60" s="323"/>
      <c r="E60" s="324"/>
      <c r="F60" s="324"/>
      <c r="G60" s="119" t="str">
        <f t="shared" si="42"/>
        <v xml:space="preserve"> </v>
      </c>
      <c r="H60" s="120"/>
      <c r="I60" s="121"/>
      <c r="J60" s="122"/>
      <c r="K60" s="133"/>
      <c r="L60" s="134"/>
      <c r="M60" s="212" t="str">
        <f t="shared" si="1"/>
        <v/>
      </c>
      <c r="N60" s="213" t="str">
        <f t="shared" si="2"/>
        <v/>
      </c>
      <c r="O60" s="214" t="str">
        <f t="shared" si="3"/>
        <v/>
      </c>
      <c r="P60" s="215"/>
      <c r="Q60" s="216"/>
      <c r="R60" s="217"/>
      <c r="S60" s="267">
        <f t="shared" si="4"/>
        <v>0.72916666666666663</v>
      </c>
      <c r="T60" s="267" t="str">
        <f t="shared" si="31"/>
        <v/>
      </c>
      <c r="U60" s="218" t="str">
        <f t="shared" si="5"/>
        <v/>
      </c>
      <c r="V60" s="218" t="str">
        <f t="shared" si="6"/>
        <v/>
      </c>
      <c r="W60" s="218" t="str">
        <f t="shared" si="7"/>
        <v/>
      </c>
      <c r="X60" s="218">
        <f t="shared" si="8"/>
        <v>0</v>
      </c>
      <c r="Y60" s="218">
        <f t="shared" si="9"/>
        <v>0</v>
      </c>
      <c r="Z60" s="218">
        <f t="shared" si="10"/>
        <v>0</v>
      </c>
      <c r="AA60" s="219" t="str">
        <f t="shared" si="38"/>
        <v>ไม่หักพัก</v>
      </c>
      <c r="AB60" s="219">
        <f t="shared" si="11"/>
        <v>0</v>
      </c>
      <c r="AC60" s="218" t="str">
        <f t="shared" si="12"/>
        <v xml:space="preserve"> </v>
      </c>
      <c r="AD60" s="220" t="str">
        <f t="shared" si="43"/>
        <v/>
      </c>
      <c r="AE60" s="221" t="str">
        <f t="shared" si="33"/>
        <v/>
      </c>
      <c r="AF60" s="222" t="str">
        <f t="shared" si="44"/>
        <v/>
      </c>
      <c r="AG60" s="279">
        <f t="shared" si="39"/>
        <v>0</v>
      </c>
      <c r="AH60" s="280" t="str">
        <f t="shared" si="14"/>
        <v>หลังเที่ยง</v>
      </c>
      <c r="AI60" s="223">
        <f t="shared" si="15"/>
        <v>0.54166666666666663</v>
      </c>
      <c r="AJ60" s="224">
        <f t="shared" si="16"/>
        <v>0.54166666666666663</v>
      </c>
      <c r="AK60" s="225" t="str">
        <f t="shared" si="34"/>
        <v>หักพัก</v>
      </c>
      <c r="AL60" s="226">
        <f t="shared" si="45"/>
        <v>0.54166666666666663</v>
      </c>
      <c r="AM60" s="227">
        <f t="shared" si="35"/>
        <v>780</v>
      </c>
      <c r="AN60" s="228">
        <f t="shared" si="36"/>
        <v>60</v>
      </c>
      <c r="AO60" s="229">
        <f t="shared" si="46"/>
        <v>0</v>
      </c>
      <c r="AP60" s="230">
        <v>0.72986111111111107</v>
      </c>
      <c r="AQ60" s="230" t="str">
        <f t="shared" si="19"/>
        <v>ไม่เกินชม.ที่8</v>
      </c>
      <c r="AR60" s="231" t="str">
        <f t="shared" si="20"/>
        <v/>
      </c>
      <c r="AS60" s="231" t="str">
        <f t="shared" si="47"/>
        <v/>
      </c>
      <c r="AT60" s="232" t="str">
        <f t="shared" si="22"/>
        <v/>
      </c>
      <c r="AU60" s="233" t="str">
        <f t="shared" si="23"/>
        <v/>
      </c>
      <c r="AV60" s="234" t="str">
        <f t="shared" si="24"/>
        <v/>
      </c>
      <c r="AW60" s="235" t="str">
        <f t="shared" si="48"/>
        <v/>
      </c>
      <c r="AX60" s="235" t="str">
        <f t="shared" si="49"/>
        <v/>
      </c>
      <c r="AY60" s="236">
        <f t="shared" si="27"/>
        <v>0</v>
      </c>
      <c r="AZ60" s="220">
        <f t="shared" si="40"/>
        <v>0</v>
      </c>
      <c r="BA60" s="237">
        <f t="shared" si="29"/>
        <v>0</v>
      </c>
      <c r="BB60" s="238">
        <f t="shared" si="41"/>
        <v>0</v>
      </c>
      <c r="BC60" s="259"/>
      <c r="BD60" s="260"/>
      <c r="BE60" s="144"/>
      <c r="BF60" s="95"/>
      <c r="BL60" s="90"/>
      <c r="BM60" s="90"/>
      <c r="BN60" s="90"/>
      <c r="BO60" s="90"/>
      <c r="BP60" s="91"/>
      <c r="BQ60" s="92"/>
      <c r="BR60" s="93"/>
      <c r="BS60" s="90"/>
      <c r="BT60" s="90"/>
      <c r="BU60" s="90"/>
      <c r="BV60" s="90"/>
      <c r="BW60" s="90"/>
      <c r="BX60" s="90"/>
      <c r="BY60" s="90"/>
      <c r="BZ60" s="90"/>
      <c r="CA60" s="90"/>
      <c r="CB60" s="90"/>
      <c r="CC60" s="90"/>
      <c r="CD60" s="90"/>
      <c r="CE60" s="90"/>
      <c r="CF60" s="90"/>
      <c r="CG60" s="90"/>
      <c r="CH60" s="90"/>
      <c r="CI60" s="90"/>
      <c r="CJ60" s="90"/>
      <c r="CK60" s="90"/>
      <c r="CL60" s="90"/>
      <c r="CM60" s="90"/>
      <c r="CN60" s="90"/>
      <c r="CO60" s="90"/>
      <c r="CP60" s="90"/>
      <c r="CQ60" s="90"/>
      <c r="CR60" s="90"/>
      <c r="CS60" s="90"/>
      <c r="CT60" s="88"/>
    </row>
    <row r="61" spans="2:98" ht="23.25" customHeight="1">
      <c r="B61" s="125" t="str">
        <f>IF(ISBLANK($E61),"",COUNT($E$18:E61))</f>
        <v/>
      </c>
      <c r="C61" s="322" t="str">
        <f t="shared" si="30"/>
        <v/>
      </c>
      <c r="D61" s="323"/>
      <c r="E61" s="324"/>
      <c r="F61" s="324"/>
      <c r="G61" s="119" t="str">
        <f t="shared" si="42"/>
        <v xml:space="preserve"> </v>
      </c>
      <c r="H61" s="120"/>
      <c r="I61" s="121"/>
      <c r="J61" s="122"/>
      <c r="K61" s="133"/>
      <c r="L61" s="134"/>
      <c r="M61" s="212" t="str">
        <f t="shared" si="1"/>
        <v/>
      </c>
      <c r="N61" s="213" t="str">
        <f t="shared" si="2"/>
        <v/>
      </c>
      <c r="O61" s="214" t="str">
        <f t="shared" si="3"/>
        <v/>
      </c>
      <c r="P61" s="215"/>
      <c r="Q61" s="216"/>
      <c r="R61" s="217"/>
      <c r="S61" s="267">
        <f t="shared" si="4"/>
        <v>0.72916666666666663</v>
      </c>
      <c r="T61" s="267" t="str">
        <f t="shared" si="31"/>
        <v/>
      </c>
      <c r="U61" s="218" t="str">
        <f t="shared" si="5"/>
        <v/>
      </c>
      <c r="V61" s="218" t="str">
        <f t="shared" si="6"/>
        <v/>
      </c>
      <c r="W61" s="218" t="str">
        <f t="shared" si="7"/>
        <v/>
      </c>
      <c r="X61" s="218">
        <f t="shared" si="8"/>
        <v>0</v>
      </c>
      <c r="Y61" s="218">
        <f t="shared" si="9"/>
        <v>0</v>
      </c>
      <c r="Z61" s="218">
        <f t="shared" si="10"/>
        <v>0</v>
      </c>
      <c r="AA61" s="219" t="str">
        <f t="shared" si="38"/>
        <v>ไม่หักพัก</v>
      </c>
      <c r="AB61" s="219">
        <f t="shared" si="11"/>
        <v>0</v>
      </c>
      <c r="AC61" s="218" t="str">
        <f t="shared" si="12"/>
        <v xml:space="preserve"> </v>
      </c>
      <c r="AD61" s="220" t="str">
        <f t="shared" si="43"/>
        <v/>
      </c>
      <c r="AE61" s="221" t="str">
        <f t="shared" si="33"/>
        <v/>
      </c>
      <c r="AF61" s="222" t="str">
        <f t="shared" si="44"/>
        <v/>
      </c>
      <c r="AG61" s="279" t="e">
        <f t="shared" si="39"/>
        <v>#REF!</v>
      </c>
      <c r="AH61" s="280" t="e">
        <f t="shared" si="14"/>
        <v>#REF!</v>
      </c>
      <c r="AI61" s="223" t="e">
        <f t="shared" si="15"/>
        <v>#REF!</v>
      </c>
      <c r="AJ61" s="224" t="e">
        <f t="shared" si="16"/>
        <v>#REF!</v>
      </c>
      <c r="AK61" s="225" t="e">
        <f t="shared" si="34"/>
        <v>#REF!</v>
      </c>
      <c r="AL61" s="226" t="e">
        <f t="shared" si="45"/>
        <v>#REF!</v>
      </c>
      <c r="AM61" s="227" t="e">
        <f t="shared" si="35"/>
        <v>#REF!</v>
      </c>
      <c r="AN61" s="228" t="e">
        <f t="shared" si="36"/>
        <v>#REF!</v>
      </c>
      <c r="AO61" s="229">
        <f t="shared" si="46"/>
        <v>0</v>
      </c>
      <c r="AP61" s="230">
        <v>0.72986111111111107</v>
      </c>
      <c r="AQ61" s="230" t="str">
        <f t="shared" si="19"/>
        <v>ไม่เกินชม.ที่8</v>
      </c>
      <c r="AR61" s="231" t="str">
        <f t="shared" si="20"/>
        <v/>
      </c>
      <c r="AS61" s="231" t="str">
        <f t="shared" si="47"/>
        <v/>
      </c>
      <c r="AT61" s="232" t="str">
        <f t="shared" si="22"/>
        <v/>
      </c>
      <c r="AU61" s="233" t="str">
        <f t="shared" si="23"/>
        <v/>
      </c>
      <c r="AV61" s="234" t="str">
        <f t="shared" si="24"/>
        <v/>
      </c>
      <c r="AW61" s="235" t="str">
        <f t="shared" si="48"/>
        <v/>
      </c>
      <c r="AX61" s="235" t="str">
        <f t="shared" si="49"/>
        <v/>
      </c>
      <c r="AY61" s="236">
        <f t="shared" si="27"/>
        <v>0</v>
      </c>
      <c r="AZ61" s="220">
        <f t="shared" si="40"/>
        <v>0</v>
      </c>
      <c r="BA61" s="237">
        <f t="shared" si="29"/>
        <v>0</v>
      </c>
      <c r="BB61" s="238">
        <f t="shared" si="41"/>
        <v>0</v>
      </c>
      <c r="BC61" s="259"/>
      <c r="BD61" s="260"/>
      <c r="BE61" s="144"/>
      <c r="BF61" s="95"/>
      <c r="BL61" s="90"/>
      <c r="BM61" s="90"/>
      <c r="BN61" s="90"/>
      <c r="BO61" s="90"/>
      <c r="BP61" s="91"/>
      <c r="BQ61" s="92"/>
      <c r="BR61" s="93"/>
      <c r="BS61" s="90"/>
      <c r="BT61" s="90"/>
      <c r="BU61" s="90"/>
      <c r="BV61" s="90"/>
      <c r="BW61" s="90"/>
      <c r="BX61" s="90"/>
      <c r="BY61" s="90"/>
      <c r="BZ61" s="90"/>
      <c r="CA61" s="90"/>
      <c r="CB61" s="90"/>
      <c r="CC61" s="90"/>
      <c r="CD61" s="90"/>
      <c r="CE61" s="90"/>
      <c r="CF61" s="90"/>
      <c r="CG61" s="90"/>
      <c r="CH61" s="90"/>
      <c r="CI61" s="90"/>
      <c r="CJ61" s="90"/>
      <c r="CK61" s="90"/>
      <c r="CL61" s="90"/>
      <c r="CM61" s="90"/>
      <c r="CN61" s="90"/>
      <c r="CO61" s="90"/>
      <c r="CP61" s="90"/>
      <c r="CQ61" s="90"/>
      <c r="CR61" s="90"/>
      <c r="CS61" s="90"/>
      <c r="CT61" s="88"/>
    </row>
    <row r="62" spans="2:98" ht="23.25" customHeight="1">
      <c r="B62" s="125" t="str">
        <f>IF(ISBLANK($E62),"",COUNT($E$18:E62))</f>
        <v/>
      </c>
      <c r="C62" s="322" t="str">
        <f t="shared" si="30"/>
        <v/>
      </c>
      <c r="D62" s="323"/>
      <c r="E62" s="324"/>
      <c r="F62" s="324"/>
      <c r="G62" s="119" t="str">
        <f t="shared" si="42"/>
        <v xml:space="preserve"> </v>
      </c>
      <c r="H62" s="120"/>
      <c r="I62" s="121"/>
      <c r="J62" s="122"/>
      <c r="K62" s="133"/>
      <c r="L62" s="134"/>
      <c r="M62" s="212" t="str">
        <f t="shared" si="1"/>
        <v/>
      </c>
      <c r="N62" s="213" t="str">
        <f t="shared" si="2"/>
        <v/>
      </c>
      <c r="O62" s="214" t="str">
        <f t="shared" si="3"/>
        <v/>
      </c>
      <c r="P62" s="215"/>
      <c r="Q62" s="216"/>
      <c r="R62" s="217"/>
      <c r="S62" s="267">
        <f t="shared" si="4"/>
        <v>0.72916666666666663</v>
      </c>
      <c r="T62" s="267" t="str">
        <f t="shared" si="31"/>
        <v/>
      </c>
      <c r="U62" s="218" t="str">
        <f t="shared" si="5"/>
        <v/>
      </c>
      <c r="V62" s="218" t="str">
        <f t="shared" si="6"/>
        <v/>
      </c>
      <c r="W62" s="218" t="str">
        <f t="shared" si="7"/>
        <v/>
      </c>
      <c r="X62" s="218">
        <f t="shared" si="8"/>
        <v>0</v>
      </c>
      <c r="Y62" s="218">
        <f t="shared" si="9"/>
        <v>0</v>
      </c>
      <c r="Z62" s="218">
        <f t="shared" si="10"/>
        <v>0</v>
      </c>
      <c r="AA62" s="219" t="str">
        <f t="shared" si="38"/>
        <v>ไม่หักพัก</v>
      </c>
      <c r="AB62" s="219">
        <f t="shared" si="11"/>
        <v>0</v>
      </c>
      <c r="AC62" s="218" t="str">
        <f t="shared" si="12"/>
        <v xml:space="preserve"> </v>
      </c>
      <c r="AD62" s="220" t="str">
        <f t="shared" si="43"/>
        <v/>
      </c>
      <c r="AE62" s="221" t="str">
        <f t="shared" si="33"/>
        <v/>
      </c>
      <c r="AF62" s="222" t="str">
        <f t="shared" si="44"/>
        <v/>
      </c>
      <c r="AG62" s="279">
        <f t="shared" si="39"/>
        <v>0</v>
      </c>
      <c r="AH62" s="280" t="str">
        <f t="shared" si="14"/>
        <v>หลังเที่ยง</v>
      </c>
      <c r="AI62" s="223">
        <f t="shared" si="15"/>
        <v>0.54166666666666663</v>
      </c>
      <c r="AJ62" s="224">
        <f t="shared" si="16"/>
        <v>0.54166666666666663</v>
      </c>
      <c r="AK62" s="225" t="str">
        <f t="shared" si="34"/>
        <v>หักพัก</v>
      </c>
      <c r="AL62" s="226">
        <f t="shared" si="45"/>
        <v>0.54166666666666663</v>
      </c>
      <c r="AM62" s="227">
        <f t="shared" si="35"/>
        <v>780</v>
      </c>
      <c r="AN62" s="228">
        <f t="shared" si="36"/>
        <v>60</v>
      </c>
      <c r="AO62" s="229">
        <f t="shared" si="46"/>
        <v>0</v>
      </c>
      <c r="AP62" s="230">
        <v>0.72986111111111107</v>
      </c>
      <c r="AQ62" s="230" t="str">
        <f t="shared" si="19"/>
        <v>ไม่เกินชม.ที่8</v>
      </c>
      <c r="AR62" s="231" t="str">
        <f t="shared" si="20"/>
        <v/>
      </c>
      <c r="AS62" s="231" t="str">
        <f t="shared" si="47"/>
        <v/>
      </c>
      <c r="AT62" s="232" t="str">
        <f t="shared" si="22"/>
        <v/>
      </c>
      <c r="AU62" s="233" t="str">
        <f t="shared" si="23"/>
        <v/>
      </c>
      <c r="AV62" s="234" t="str">
        <f t="shared" si="24"/>
        <v/>
      </c>
      <c r="AW62" s="235" t="str">
        <f t="shared" si="48"/>
        <v/>
      </c>
      <c r="AX62" s="235" t="str">
        <f t="shared" si="49"/>
        <v/>
      </c>
      <c r="AY62" s="236">
        <f t="shared" si="27"/>
        <v>0</v>
      </c>
      <c r="AZ62" s="220">
        <f t="shared" si="40"/>
        <v>0</v>
      </c>
      <c r="BA62" s="237">
        <f t="shared" si="29"/>
        <v>0</v>
      </c>
      <c r="BB62" s="238">
        <f t="shared" si="41"/>
        <v>0</v>
      </c>
      <c r="BC62" s="259"/>
      <c r="BD62" s="260"/>
      <c r="BE62" s="144"/>
      <c r="BF62" s="95"/>
      <c r="BL62" s="90"/>
      <c r="BM62" s="90"/>
      <c r="BN62" s="90"/>
      <c r="BO62" s="90"/>
      <c r="BP62" s="91"/>
      <c r="BQ62" s="92"/>
      <c r="BR62" s="93"/>
      <c r="BS62" s="90"/>
      <c r="BT62" s="90"/>
      <c r="BU62" s="90"/>
      <c r="BV62" s="90"/>
      <c r="BW62" s="90"/>
      <c r="BX62" s="90"/>
      <c r="BY62" s="90"/>
      <c r="BZ62" s="90"/>
      <c r="CA62" s="90"/>
      <c r="CB62" s="90"/>
      <c r="CC62" s="90"/>
      <c r="CD62" s="90"/>
      <c r="CE62" s="90"/>
      <c r="CF62" s="90"/>
      <c r="CG62" s="90"/>
      <c r="CH62" s="90"/>
      <c r="CI62" s="90"/>
      <c r="CJ62" s="90"/>
      <c r="CK62" s="90"/>
      <c r="CL62" s="90"/>
      <c r="CM62" s="90"/>
      <c r="CN62" s="90"/>
      <c r="CO62" s="90"/>
      <c r="CP62" s="90"/>
      <c r="CQ62" s="90"/>
      <c r="CR62" s="90"/>
      <c r="CS62" s="90"/>
      <c r="CT62" s="88"/>
    </row>
    <row r="63" spans="2:98">
      <c r="B63" s="41"/>
      <c r="C63" s="42"/>
      <c r="D63" s="42"/>
      <c r="E63" s="43"/>
      <c r="F63" s="43"/>
      <c r="G63" s="43"/>
      <c r="H63" s="44"/>
      <c r="I63" s="45"/>
      <c r="J63" s="45"/>
      <c r="K63" s="126"/>
      <c r="L63" s="46" t="s">
        <v>111</v>
      </c>
      <c r="M63" s="239">
        <f>SUM(M18:M62)+ROUNDDOWN(SUM(O18:O62)/60,0)</f>
        <v>8</v>
      </c>
      <c r="N63" s="240"/>
      <c r="O63" s="241">
        <f>(SUM(O18:O62)+SUM(M18:M62)*60)-(M63*60)</f>
        <v>30</v>
      </c>
      <c r="P63" s="242"/>
      <c r="Q63" s="243"/>
      <c r="R63" s="244"/>
      <c r="S63" s="266"/>
      <c r="T63" s="266"/>
      <c r="U63" s="245"/>
      <c r="V63" s="245"/>
      <c r="W63" s="245"/>
      <c r="X63" s="245"/>
      <c r="Y63" s="245"/>
      <c r="Z63" s="245"/>
      <c r="AA63" s="245"/>
      <c r="AB63" s="245"/>
      <c r="AC63" s="245"/>
      <c r="AD63" s="246">
        <f>SUM(AD18:AD62)+ROUNDDOWN(SUM(AE18:AE62)/60,0)</f>
        <v>3</v>
      </c>
      <c r="AE63" s="247">
        <f>(SUM(AE18:AE62)+SUM(AD18:AD62)*60)-(AD63*60)</f>
        <v>0</v>
      </c>
      <c r="AF63" s="248"/>
      <c r="AG63" s="249"/>
      <c r="AH63" s="249"/>
      <c r="AI63" s="249"/>
      <c r="AJ63" s="249"/>
      <c r="AK63" s="249"/>
      <c r="AL63" s="249"/>
      <c r="AM63" s="249"/>
      <c r="AN63" s="250"/>
      <c r="AO63" s="245"/>
      <c r="AP63" s="249"/>
      <c r="AQ63" s="249"/>
      <c r="AR63" s="251"/>
      <c r="AS63" s="249"/>
      <c r="AT63" s="252">
        <f>SUM(AT18:AT62)+ROUNDDOWN(SUM(AU18:AU62)/60,0)</f>
        <v>0</v>
      </c>
      <c r="AU63" s="253">
        <f>(SUM(AU18:AU62)+SUM(AT18:AT62)*60)-(AT63*60)</f>
        <v>0</v>
      </c>
      <c r="AV63" s="248"/>
      <c r="AW63" s="254"/>
      <c r="AX63" s="249"/>
      <c r="AY63" s="249"/>
      <c r="AZ63" s="255">
        <f>SUM(AZ18:AZ62)+ROUNDDOWN(SUM(BB18:BB62)/60,0)</f>
        <v>5</v>
      </c>
      <c r="BA63" s="256"/>
      <c r="BB63" s="257">
        <f>(SUM(BB18:BB62)+SUM(AZ18:AZ62)*60)-(AZ63*60)</f>
        <v>30</v>
      </c>
      <c r="BC63" s="261"/>
      <c r="BD63" s="262"/>
    </row>
    <row r="64" spans="2:98">
      <c r="I64" s="12"/>
      <c r="J64" s="12"/>
      <c r="K64" s="12"/>
      <c r="L64" s="12"/>
    </row>
    <row r="65" spans="2:56">
      <c r="I65" s="12"/>
      <c r="J65" s="12"/>
      <c r="K65" s="12"/>
      <c r="L65" s="12"/>
      <c r="BB65" s="13"/>
      <c r="BC65" s="13"/>
      <c r="BD65" s="13" t="s">
        <v>109</v>
      </c>
    </row>
    <row r="66" spans="2:56">
      <c r="I66" s="12"/>
      <c r="J66" s="12"/>
      <c r="K66" s="12"/>
      <c r="L66" s="12"/>
    </row>
    <row r="67" spans="2:56">
      <c r="B67" s="13"/>
      <c r="C67" s="13"/>
      <c r="D67" s="13"/>
      <c r="E67" s="8"/>
      <c r="F67" s="8"/>
      <c r="G67" s="8"/>
      <c r="H67" s="8"/>
      <c r="I67" s="8"/>
      <c r="J67" s="8"/>
      <c r="K67" s="14"/>
      <c r="L67" s="12"/>
      <c r="O67" s="13"/>
      <c r="P67" s="13"/>
      <c r="Q67" s="13"/>
      <c r="R67" s="13"/>
      <c r="S67" s="13"/>
      <c r="T67" s="13"/>
      <c r="U67" s="13"/>
      <c r="V67" s="13"/>
      <c r="W67" s="13"/>
      <c r="X67" s="15"/>
      <c r="Y67" s="15"/>
      <c r="Z67" s="16"/>
      <c r="AA67" s="16"/>
      <c r="AB67" s="16"/>
      <c r="AC67" s="16"/>
      <c r="AD67" s="8"/>
      <c r="AE67" s="11" t="s">
        <v>10</v>
      </c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140"/>
      <c r="AS67" s="8"/>
      <c r="AT67" s="56"/>
      <c r="AU67" s="26"/>
      <c r="AV67" s="26"/>
      <c r="AW67" s="26"/>
      <c r="AX67" s="26"/>
      <c r="AY67" s="26"/>
      <c r="AZ67" s="26"/>
      <c r="BA67" s="26"/>
      <c r="BB67" s="26"/>
      <c r="BC67" s="26"/>
      <c r="BD67" s="13" t="s">
        <v>108</v>
      </c>
    </row>
    <row r="68" spans="2:56">
      <c r="B68" s="13"/>
      <c r="C68" s="13"/>
      <c r="D68" s="13"/>
      <c r="E68" s="18"/>
      <c r="F68" s="18"/>
      <c r="G68" s="18"/>
      <c r="H68" s="18"/>
      <c r="I68" s="18"/>
      <c r="J68" s="10"/>
      <c r="O68" s="13"/>
      <c r="P68" s="13"/>
      <c r="Q68" s="13"/>
      <c r="R68" s="11"/>
      <c r="S68" s="11"/>
      <c r="T68" s="11"/>
      <c r="U68" s="11"/>
      <c r="V68" s="11"/>
      <c r="W68" s="11"/>
      <c r="X68" s="17"/>
      <c r="Y68" s="17"/>
      <c r="Z68" s="17"/>
      <c r="AA68" s="17"/>
      <c r="AB68" s="17"/>
      <c r="AC68" s="17"/>
      <c r="AD68" s="18"/>
      <c r="AE68" s="11" t="s">
        <v>11</v>
      </c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18"/>
      <c r="AQ68" s="18"/>
      <c r="AR68" s="141"/>
      <c r="AS68" s="18"/>
      <c r="AT68" s="319" t="str">
        <f>+D9</f>
        <v>นายเอกรัฐ ยิ่งเจริญ</v>
      </c>
      <c r="AU68" s="319"/>
      <c r="AV68" s="319"/>
      <c r="AW68" s="319"/>
      <c r="AX68" s="319"/>
      <c r="AY68" s="319"/>
      <c r="AZ68" s="319"/>
      <c r="BA68" s="319"/>
      <c r="BB68" s="319"/>
      <c r="BC68" s="319"/>
      <c r="BD68" s="2" t="s">
        <v>12</v>
      </c>
    </row>
    <row r="69" spans="2:56">
      <c r="R69" s="13"/>
      <c r="S69" s="13"/>
      <c r="T69" s="13"/>
      <c r="U69" s="13"/>
      <c r="V69" s="13"/>
      <c r="W69" s="13"/>
      <c r="AD69" s="18"/>
      <c r="AE69" s="13" t="s">
        <v>8</v>
      </c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18"/>
      <c r="AQ69" s="18"/>
      <c r="AR69" s="141"/>
      <c r="AS69" s="18"/>
      <c r="AT69" s="320" t="str">
        <f>+M9</f>
        <v>IOT Engineer</v>
      </c>
      <c r="AU69" s="320"/>
      <c r="AV69" s="320"/>
      <c r="AW69" s="320"/>
      <c r="AX69" s="320"/>
      <c r="AY69" s="320"/>
      <c r="AZ69" s="320"/>
      <c r="BA69" s="320"/>
      <c r="BB69" s="320"/>
      <c r="BC69" s="320"/>
    </row>
    <row r="70" spans="2:56">
      <c r="M70" s="13"/>
      <c r="N70" s="13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41"/>
      <c r="AS70" s="18"/>
      <c r="AT70" s="18"/>
    </row>
    <row r="71" spans="2:56">
      <c r="K71" s="18"/>
      <c r="L71" s="18"/>
      <c r="M71" s="18"/>
      <c r="N71" s="1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10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8"/>
      <c r="AQ71" s="8"/>
      <c r="AR71" s="140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</row>
    <row r="72" spans="2:56">
      <c r="B72" s="11" t="s">
        <v>10</v>
      </c>
      <c r="C72" s="56"/>
      <c r="D72" s="56"/>
      <c r="E72" s="57"/>
      <c r="F72" s="57"/>
      <c r="G72" s="26"/>
      <c r="H72" s="26"/>
      <c r="I72" s="18" t="s">
        <v>114</v>
      </c>
      <c r="J72" s="11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2:56">
      <c r="B73" s="11" t="s">
        <v>77</v>
      </c>
      <c r="C73" s="58"/>
      <c r="D73" s="58"/>
      <c r="E73" s="58"/>
      <c r="F73" s="59"/>
      <c r="G73" s="58"/>
      <c r="H73" s="5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6" spans="2:56">
      <c r="B76" s="2" t="s">
        <v>13</v>
      </c>
      <c r="D76" s="60" t="s">
        <v>14</v>
      </c>
      <c r="E76" s="2" t="s">
        <v>16</v>
      </c>
    </row>
    <row r="77" spans="2:56">
      <c r="D77" s="60" t="s">
        <v>15</v>
      </c>
      <c r="E77" s="2" t="s">
        <v>171</v>
      </c>
    </row>
    <row r="78" spans="2:56">
      <c r="D78" s="60" t="s">
        <v>17</v>
      </c>
      <c r="E78" s="2" t="s">
        <v>172</v>
      </c>
    </row>
    <row r="79" spans="2:56">
      <c r="E79" s="2" t="s">
        <v>173</v>
      </c>
    </row>
  </sheetData>
  <sheetProtection formatCells="0" formatColumns="0" formatRows="0" insertColumns="0" insertRows="0" insertHyperlinks="0" deleteColumns="0" deleteRows="0" sort="0" autoFilter="0" pivotTables="0"/>
  <mergeCells count="129">
    <mergeCell ref="BC13:BD14"/>
    <mergeCell ref="E28:F28"/>
    <mergeCell ref="E16:F16"/>
    <mergeCell ref="F10:G10"/>
    <mergeCell ref="C18:D18"/>
    <mergeCell ref="C19:D19"/>
    <mergeCell ref="C20:D20"/>
    <mergeCell ref="C21:D21"/>
    <mergeCell ref="C22:D22"/>
    <mergeCell ref="C26:D26"/>
    <mergeCell ref="E22:F22"/>
    <mergeCell ref="E27:F27"/>
    <mergeCell ref="AS13:AS16"/>
    <mergeCell ref="P16:R16"/>
    <mergeCell ref="P13:R14"/>
    <mergeCell ref="BJ2:BK2"/>
    <mergeCell ref="AT13:AU13"/>
    <mergeCell ref="AZ13:BB13"/>
    <mergeCell ref="AD13:AE13"/>
    <mergeCell ref="AD12:BB12"/>
    <mergeCell ref="P15:R15"/>
    <mergeCell ref="B3:BD3"/>
    <mergeCell ref="K13:L14"/>
    <mergeCell ref="M14:O14"/>
    <mergeCell ref="H13:J13"/>
    <mergeCell ref="AD10:AE10"/>
    <mergeCell ref="AZ14:BB14"/>
    <mergeCell ref="AD14:AE14"/>
    <mergeCell ref="AT14:AU14"/>
    <mergeCell ref="AD15:AE15"/>
    <mergeCell ref="B5:BD5"/>
    <mergeCell ref="M13:O13"/>
    <mergeCell ref="AZ15:BB15"/>
    <mergeCell ref="AT15:AU15"/>
    <mergeCell ref="H12:O12"/>
    <mergeCell ref="AW13:AX13"/>
    <mergeCell ref="AW14:AX14"/>
    <mergeCell ref="D7:E7"/>
    <mergeCell ref="BC15:BD16"/>
    <mergeCell ref="C30:D30"/>
    <mergeCell ref="E29:F29"/>
    <mergeCell ref="E18:F18"/>
    <mergeCell ref="C13:G13"/>
    <mergeCell ref="C14:G15"/>
    <mergeCell ref="C28:D28"/>
    <mergeCell ref="E19:F19"/>
    <mergeCell ref="E20:F20"/>
    <mergeCell ref="E21:F21"/>
    <mergeCell ref="C25:D25"/>
    <mergeCell ref="E25:F25"/>
    <mergeCell ref="E26:F26"/>
    <mergeCell ref="C27:D27"/>
    <mergeCell ref="C16:D16"/>
    <mergeCell ref="C23:D23"/>
    <mergeCell ref="E23:F23"/>
    <mergeCell ref="C24:D24"/>
    <mergeCell ref="E24:F24"/>
    <mergeCell ref="C55:D55"/>
    <mergeCell ref="C54:D54"/>
    <mergeCell ref="E47:F47"/>
    <mergeCell ref="C48:D48"/>
    <mergeCell ref="C29:D29"/>
    <mergeCell ref="E39:F39"/>
    <mergeCell ref="C39:D39"/>
    <mergeCell ref="E38:F38"/>
    <mergeCell ref="C38:D38"/>
    <mergeCell ref="E37:F37"/>
    <mergeCell ref="C37:D37"/>
    <mergeCell ref="E36:F36"/>
    <mergeCell ref="C36:D36"/>
    <mergeCell ref="E35:F35"/>
    <mergeCell ref="C35:D35"/>
    <mergeCell ref="E34:F34"/>
    <mergeCell ref="C34:D34"/>
    <mergeCell ref="C33:D33"/>
    <mergeCell ref="E32:F32"/>
    <mergeCell ref="C32:D32"/>
    <mergeCell ref="E31:F31"/>
    <mergeCell ref="C31:D31"/>
    <mergeCell ref="E33:F33"/>
    <mergeCell ref="E30:F30"/>
    <mergeCell ref="C45:D45"/>
    <mergeCell ref="E45:F45"/>
    <mergeCell ref="M10:O10"/>
    <mergeCell ref="C62:D62"/>
    <mergeCell ref="C40:D40"/>
    <mergeCell ref="E40:F40"/>
    <mergeCell ref="C41:D41"/>
    <mergeCell ref="E41:F41"/>
    <mergeCell ref="C42:D42"/>
    <mergeCell ref="E42:F42"/>
    <mergeCell ref="E54:F54"/>
    <mergeCell ref="E61:F61"/>
    <mergeCell ref="C61:D61"/>
    <mergeCell ref="E60:F60"/>
    <mergeCell ref="C60:D60"/>
    <mergeCell ref="E59:F59"/>
    <mergeCell ref="C59:D59"/>
    <mergeCell ref="E58:F58"/>
    <mergeCell ref="C58:D58"/>
    <mergeCell ref="E57:F57"/>
    <mergeCell ref="C57:D57"/>
    <mergeCell ref="E56:F56"/>
    <mergeCell ref="C56:D56"/>
    <mergeCell ref="E55:F55"/>
    <mergeCell ref="BE6:BF7"/>
    <mergeCell ref="B4:BD4"/>
    <mergeCell ref="AT68:BC68"/>
    <mergeCell ref="AT69:BC69"/>
    <mergeCell ref="C10:D10"/>
    <mergeCell ref="C52:D52"/>
    <mergeCell ref="E52:F52"/>
    <mergeCell ref="C53:D53"/>
    <mergeCell ref="E53:F53"/>
    <mergeCell ref="E62:F62"/>
    <mergeCell ref="C49:D49"/>
    <mergeCell ref="E49:F49"/>
    <mergeCell ref="C50:D50"/>
    <mergeCell ref="E50:F50"/>
    <mergeCell ref="C51:D51"/>
    <mergeCell ref="E51:F51"/>
    <mergeCell ref="C46:D46"/>
    <mergeCell ref="E46:F46"/>
    <mergeCell ref="C47:D47"/>
    <mergeCell ref="E48:F48"/>
    <mergeCell ref="C43:D43"/>
    <mergeCell ref="E43:F43"/>
    <mergeCell ref="C44:D44"/>
    <mergeCell ref="E44:F44"/>
  </mergeCells>
  <dataValidations count="1">
    <dataValidation type="list" allowBlank="1" showInputMessage="1" showErrorMessage="1" sqref="H18:J62" xr:uid="{00000000-0002-0000-0000-000000000000}">
      <formula1>$BN$3</formula1>
    </dataValidation>
  </dataValidations>
  <printOptions horizontalCentered="1"/>
  <pageMargins left="0" right="0" top="0.39370078740157483" bottom="0" header="0" footer="0"/>
  <pageSetup paperSize="9" scale="69" orientation="portrait" blackAndWhite="1" r:id="rId1"/>
  <headerFooter>
    <oddHeader>&amp;RPage &amp;P of &amp;N</oddHead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CalendarMaker!$B$1</xm:f>
          </x14:formula1>
          <xm:sqref>F10:G10</xm:sqref>
        </x14:dataValidation>
        <x14:dataValidation type="list" allowBlank="1" showInputMessage="1" showErrorMessage="1" xr:uid="{00000000-0002-0000-0000-000002000000}">
          <x14:formula1>
            <xm:f>CalendarMaker!$AL$2:$AL$13</xm:f>
          </x14:formula1>
          <xm:sqref>C10:D10</xm:sqref>
        </x14:dataValidation>
        <x14:dataValidation type="list" allowBlank="1" showInputMessage="1" showErrorMessage="1" xr:uid="{00000000-0002-0000-0000-000003000000}">
          <x14:formula1>
            <xm:f>CalendarMaker!$AN$2:$AN$4</xm:f>
          </x14:formula1>
          <xm:sqref>K10 M10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3BE3C-4A75-49E3-A455-76FEE7A5EC14}">
  <dimension ref="A1:I162"/>
  <sheetViews>
    <sheetView zoomScaleNormal="100" workbookViewId="0">
      <selection activeCell="C49" sqref="C49"/>
    </sheetView>
  </sheetViews>
  <sheetFormatPr defaultColWidth="14.44140625" defaultRowHeight="14.4"/>
  <cols>
    <col min="1" max="1" width="14.44140625" style="284"/>
    <col min="2" max="2" width="88.5546875" style="284" customWidth="1"/>
    <col min="3" max="3" width="14.44140625" style="284"/>
    <col min="4" max="4" width="19.88671875" style="295" customWidth="1"/>
    <col min="5" max="5" width="14.44140625" style="295"/>
    <col min="6" max="6" width="14.44140625" style="315"/>
    <col min="7" max="16384" width="14.44140625" style="284"/>
  </cols>
  <sheetData>
    <row r="1" spans="1:9">
      <c r="A1" s="281" t="s">
        <v>188</v>
      </c>
      <c r="B1" s="282" t="s">
        <v>189</v>
      </c>
      <c r="C1" s="282" t="s">
        <v>190</v>
      </c>
      <c r="D1" s="283" t="s">
        <v>191</v>
      </c>
      <c r="E1" s="283" t="s">
        <v>192</v>
      </c>
      <c r="F1" s="283" t="s">
        <v>193</v>
      </c>
      <c r="G1" s="282" t="s">
        <v>13</v>
      </c>
    </row>
    <row r="2" spans="1:9" ht="26.4" customHeight="1">
      <c r="A2" s="285">
        <v>44228</v>
      </c>
      <c r="C2" s="286"/>
      <c r="D2" s="287"/>
      <c r="E2" s="287"/>
      <c r="F2" s="288"/>
      <c r="G2" s="289"/>
    </row>
    <row r="3" spans="1:9" ht="15.75" customHeight="1">
      <c r="A3" s="290">
        <v>44229</v>
      </c>
      <c r="C3" s="286"/>
      <c r="D3" s="287"/>
      <c r="E3" s="287"/>
      <c r="F3" s="291"/>
      <c r="G3" s="289"/>
    </row>
    <row r="4" spans="1:9" ht="15.75" customHeight="1">
      <c r="A4" s="285">
        <v>44230</v>
      </c>
      <c r="B4" s="292" t="s">
        <v>194</v>
      </c>
      <c r="C4" s="286" t="s">
        <v>195</v>
      </c>
      <c r="D4" s="287" t="s">
        <v>196</v>
      </c>
      <c r="E4" s="293" t="s">
        <v>197</v>
      </c>
      <c r="F4" s="293" t="s">
        <v>198</v>
      </c>
      <c r="G4" s="289"/>
      <c r="H4" s="293"/>
      <c r="I4" s="293"/>
    </row>
    <row r="5" spans="1:9" ht="15.75" customHeight="1">
      <c r="A5" s="290">
        <v>44231</v>
      </c>
      <c r="B5" s="294" t="s">
        <v>199</v>
      </c>
      <c r="C5" s="286" t="s">
        <v>195</v>
      </c>
      <c r="D5" s="287" t="s">
        <v>196</v>
      </c>
      <c r="E5" s="293" t="s">
        <v>200</v>
      </c>
      <c r="F5" s="293" t="s">
        <v>198</v>
      </c>
      <c r="G5" s="289"/>
      <c r="H5" s="293"/>
      <c r="I5" s="293"/>
    </row>
    <row r="6" spans="1:9" ht="15.75" customHeight="1">
      <c r="A6" s="285">
        <v>44232</v>
      </c>
      <c r="C6" s="286"/>
      <c r="D6" s="287"/>
      <c r="E6" s="287"/>
      <c r="F6" s="288"/>
      <c r="G6" s="289"/>
      <c r="H6" s="293"/>
      <c r="I6" s="293"/>
    </row>
    <row r="7" spans="1:9" ht="20.399999999999999">
      <c r="A7" s="290">
        <v>44233</v>
      </c>
      <c r="C7" s="286"/>
      <c r="D7" s="287"/>
      <c r="E7" s="287"/>
      <c r="F7" s="288"/>
      <c r="G7" s="289"/>
      <c r="H7" s="293"/>
      <c r="I7" s="293"/>
    </row>
    <row r="8" spans="1:9" ht="20.399999999999999">
      <c r="A8" s="285">
        <v>44234</v>
      </c>
      <c r="B8" s="294" t="s">
        <v>201</v>
      </c>
      <c r="C8" s="286" t="s">
        <v>195</v>
      </c>
      <c r="D8" s="287" t="s">
        <v>196</v>
      </c>
      <c r="E8" s="293" t="s">
        <v>197</v>
      </c>
      <c r="F8" s="293" t="s">
        <v>198</v>
      </c>
      <c r="G8" s="289"/>
      <c r="H8" s="293"/>
      <c r="I8" s="293"/>
    </row>
    <row r="9" spans="1:9" ht="20.399999999999999">
      <c r="A9" s="290">
        <v>44235</v>
      </c>
      <c r="C9" s="286"/>
      <c r="D9" s="287"/>
      <c r="E9" s="287"/>
      <c r="F9" s="288"/>
      <c r="G9" s="289"/>
      <c r="H9" s="293"/>
      <c r="I9" s="293"/>
    </row>
    <row r="10" spans="1:9" ht="20.399999999999999">
      <c r="A10" s="285">
        <v>44236</v>
      </c>
      <c r="C10" s="286"/>
      <c r="D10" s="287"/>
      <c r="E10" s="287"/>
      <c r="F10" s="288"/>
      <c r="G10" s="289"/>
      <c r="H10" s="293"/>
      <c r="I10" s="293"/>
    </row>
    <row r="11" spans="1:9" ht="20.399999999999999">
      <c r="A11" s="290">
        <v>44237</v>
      </c>
      <c r="B11" s="294" t="s">
        <v>202</v>
      </c>
      <c r="C11" s="286" t="s">
        <v>195</v>
      </c>
      <c r="D11" s="287" t="s">
        <v>196</v>
      </c>
      <c r="E11" s="293" t="s">
        <v>203</v>
      </c>
      <c r="F11" s="293" t="s">
        <v>198</v>
      </c>
      <c r="G11" s="289"/>
      <c r="H11" s="293"/>
      <c r="I11" s="293"/>
    </row>
    <row r="12" spans="1:9" ht="20.399999999999999">
      <c r="A12" s="285">
        <v>44238</v>
      </c>
      <c r="C12" s="286"/>
      <c r="D12" s="287"/>
      <c r="E12" s="287"/>
      <c r="F12" s="288"/>
      <c r="G12" s="289"/>
      <c r="H12" s="293"/>
      <c r="I12" s="293"/>
    </row>
    <row r="13" spans="1:9" ht="20.399999999999999">
      <c r="A13" s="290">
        <v>44239</v>
      </c>
      <c r="B13" s="294" t="s">
        <v>204</v>
      </c>
      <c r="C13" s="286" t="s">
        <v>195</v>
      </c>
      <c r="D13" s="287" t="s">
        <v>196</v>
      </c>
      <c r="E13" s="295" t="s">
        <v>205</v>
      </c>
      <c r="F13" s="293" t="s">
        <v>198</v>
      </c>
      <c r="G13" s="289"/>
      <c r="H13" s="293"/>
      <c r="I13" s="293"/>
    </row>
    <row r="14" spans="1:9" ht="20.399999999999999">
      <c r="A14" s="390">
        <v>44240</v>
      </c>
      <c r="B14" s="294" t="s">
        <v>206</v>
      </c>
      <c r="C14" s="393" t="s">
        <v>195</v>
      </c>
      <c r="D14" s="396" t="s">
        <v>196</v>
      </c>
      <c r="E14" s="396" t="s">
        <v>207</v>
      </c>
      <c r="F14" s="396" t="s">
        <v>198</v>
      </c>
      <c r="G14" s="399"/>
      <c r="H14" s="293"/>
      <c r="I14" s="293"/>
    </row>
    <row r="15" spans="1:9" ht="20.399999999999999">
      <c r="A15" s="392"/>
      <c r="B15" s="294" t="s">
        <v>208</v>
      </c>
      <c r="C15" s="395"/>
      <c r="D15" s="398"/>
      <c r="E15" s="398"/>
      <c r="F15" s="398"/>
      <c r="G15" s="401"/>
      <c r="H15" s="293"/>
      <c r="I15" s="293"/>
    </row>
    <row r="16" spans="1:9" ht="20.399999999999999">
      <c r="A16" s="290">
        <v>44241</v>
      </c>
      <c r="B16" s="294" t="s">
        <v>209</v>
      </c>
      <c r="C16" s="286" t="s">
        <v>195</v>
      </c>
      <c r="D16" s="287" t="s">
        <v>196</v>
      </c>
      <c r="E16" s="293" t="s">
        <v>210</v>
      </c>
      <c r="F16" s="293" t="s">
        <v>198</v>
      </c>
      <c r="G16" s="289"/>
      <c r="H16" s="293"/>
      <c r="I16" s="293"/>
    </row>
    <row r="17" spans="1:9" ht="20.399999999999999">
      <c r="A17" s="285">
        <v>44242</v>
      </c>
      <c r="C17" s="286"/>
      <c r="D17" s="287"/>
      <c r="E17" s="287"/>
      <c r="F17" s="288"/>
      <c r="G17" s="289"/>
      <c r="H17" s="293"/>
      <c r="I17" s="293"/>
    </row>
    <row r="18" spans="1:9" ht="20.399999999999999">
      <c r="A18" s="290">
        <v>44243</v>
      </c>
      <c r="C18" s="286"/>
      <c r="D18" s="287"/>
      <c r="E18" s="287"/>
      <c r="F18" s="288"/>
      <c r="G18" s="289"/>
      <c r="H18" s="293"/>
      <c r="I18" s="293"/>
    </row>
    <row r="19" spans="1:9" ht="20.399999999999999">
      <c r="A19" s="285">
        <v>44244</v>
      </c>
      <c r="B19" s="294" t="s">
        <v>211</v>
      </c>
      <c r="C19" s="286" t="s">
        <v>195</v>
      </c>
      <c r="D19" s="287" t="s">
        <v>196</v>
      </c>
      <c r="E19" s="293" t="s">
        <v>205</v>
      </c>
      <c r="F19" s="293" t="s">
        <v>198</v>
      </c>
      <c r="G19" s="289"/>
      <c r="H19" s="293"/>
      <c r="I19" s="293"/>
    </row>
    <row r="20" spans="1:9" ht="20.399999999999999">
      <c r="A20" s="290">
        <v>44245</v>
      </c>
      <c r="C20" s="286"/>
      <c r="D20" s="287"/>
      <c r="E20" s="287"/>
      <c r="F20" s="288"/>
      <c r="G20" s="289"/>
      <c r="H20" s="293"/>
      <c r="I20" s="293"/>
    </row>
    <row r="21" spans="1:9" ht="20.399999999999999">
      <c r="A21" s="285">
        <v>44246</v>
      </c>
      <c r="B21" s="294" t="s">
        <v>212</v>
      </c>
      <c r="C21" s="286" t="s">
        <v>195</v>
      </c>
      <c r="D21" s="287" t="s">
        <v>196</v>
      </c>
      <c r="E21" s="293" t="s">
        <v>213</v>
      </c>
      <c r="F21" s="293" t="s">
        <v>198</v>
      </c>
      <c r="G21" s="289"/>
    </row>
    <row r="22" spans="1:9" ht="26.4" customHeight="1">
      <c r="A22" s="290">
        <v>44247</v>
      </c>
      <c r="B22" s="294" t="s">
        <v>214</v>
      </c>
      <c r="C22" s="286" t="s">
        <v>195</v>
      </c>
      <c r="D22" s="287" t="s">
        <v>196</v>
      </c>
      <c r="E22" s="293" t="s">
        <v>215</v>
      </c>
      <c r="F22" s="293" t="s">
        <v>198</v>
      </c>
      <c r="G22" s="289"/>
    </row>
    <row r="23" spans="1:9" ht="20.399999999999999">
      <c r="A23" s="285">
        <v>44248</v>
      </c>
      <c r="B23" s="294" t="s">
        <v>216</v>
      </c>
      <c r="C23" s="286" t="s">
        <v>195</v>
      </c>
      <c r="D23" s="287" t="s">
        <v>196</v>
      </c>
      <c r="E23" s="296" t="s">
        <v>200</v>
      </c>
      <c r="F23" s="293" t="s">
        <v>198</v>
      </c>
      <c r="G23" s="289"/>
    </row>
    <row r="24" spans="1:9">
      <c r="A24" s="290">
        <v>44249</v>
      </c>
      <c r="C24" s="286"/>
      <c r="D24" s="287"/>
      <c r="E24" s="288"/>
      <c r="F24" s="288"/>
      <c r="G24" s="289"/>
    </row>
    <row r="25" spans="1:9">
      <c r="A25" s="390">
        <v>44250</v>
      </c>
      <c r="B25" s="294" t="s">
        <v>217</v>
      </c>
      <c r="C25" s="393" t="s">
        <v>195</v>
      </c>
      <c r="D25" s="396" t="s">
        <v>196</v>
      </c>
      <c r="E25" s="404" t="s">
        <v>213</v>
      </c>
      <c r="F25" s="396" t="s">
        <v>198</v>
      </c>
      <c r="G25" s="399"/>
    </row>
    <row r="26" spans="1:9">
      <c r="A26" s="392"/>
      <c r="B26" s="294" t="s">
        <v>218</v>
      </c>
      <c r="C26" s="395"/>
      <c r="D26" s="398"/>
      <c r="E26" s="405"/>
      <c r="F26" s="398"/>
      <c r="G26" s="401"/>
    </row>
    <row r="27" spans="1:9" ht="20.399999999999999">
      <c r="A27" s="290">
        <v>44251</v>
      </c>
      <c r="B27" s="297" t="s">
        <v>219</v>
      </c>
      <c r="C27" s="286" t="s">
        <v>195</v>
      </c>
      <c r="D27" s="287" t="s">
        <v>196</v>
      </c>
      <c r="E27" s="293" t="s">
        <v>213</v>
      </c>
      <c r="F27" s="293" t="s">
        <v>198</v>
      </c>
      <c r="G27" s="289"/>
    </row>
    <row r="28" spans="1:9" ht="20.399999999999999" customHeight="1">
      <c r="A28" s="390">
        <v>44252</v>
      </c>
      <c r="B28" s="294" t="s">
        <v>220</v>
      </c>
      <c r="C28" s="393" t="s">
        <v>195</v>
      </c>
      <c r="D28" s="396" t="s">
        <v>196</v>
      </c>
      <c r="E28" s="402" t="s">
        <v>213</v>
      </c>
      <c r="F28" s="396" t="s">
        <v>198</v>
      </c>
      <c r="G28" s="399"/>
    </row>
    <row r="29" spans="1:9">
      <c r="A29" s="392"/>
      <c r="B29" s="294" t="s">
        <v>221</v>
      </c>
      <c r="C29" s="395"/>
      <c r="D29" s="398"/>
      <c r="E29" s="403"/>
      <c r="F29" s="398"/>
      <c r="G29" s="401"/>
    </row>
    <row r="30" spans="1:9">
      <c r="A30" s="390">
        <v>44253</v>
      </c>
      <c r="B30" s="294" t="s">
        <v>222</v>
      </c>
      <c r="C30" s="393" t="s">
        <v>195</v>
      </c>
      <c r="D30" s="396" t="s">
        <v>196</v>
      </c>
      <c r="E30" s="402" t="s">
        <v>210</v>
      </c>
      <c r="F30" s="396" t="s">
        <v>198</v>
      </c>
      <c r="G30" s="399"/>
    </row>
    <row r="31" spans="1:9">
      <c r="A31" s="392"/>
      <c r="B31" s="294" t="s">
        <v>223</v>
      </c>
      <c r="C31" s="395"/>
      <c r="D31" s="398"/>
      <c r="E31" s="403"/>
      <c r="F31" s="398"/>
      <c r="G31" s="401"/>
    </row>
    <row r="32" spans="1:9">
      <c r="A32" s="390">
        <v>44254</v>
      </c>
      <c r="B32" s="292" t="s">
        <v>224</v>
      </c>
      <c r="C32" s="393" t="s">
        <v>195</v>
      </c>
      <c r="D32" s="396" t="s">
        <v>196</v>
      </c>
      <c r="E32" s="402" t="s">
        <v>197</v>
      </c>
      <c r="F32" s="396" t="s">
        <v>198</v>
      </c>
      <c r="G32" s="399"/>
    </row>
    <row r="33" spans="1:7">
      <c r="A33" s="392"/>
      <c r="B33" s="294" t="s">
        <v>225</v>
      </c>
      <c r="C33" s="395"/>
      <c r="D33" s="398"/>
      <c r="E33" s="403"/>
      <c r="F33" s="398"/>
      <c r="G33" s="401"/>
    </row>
    <row r="34" spans="1:7">
      <c r="A34" s="390">
        <v>44255</v>
      </c>
      <c r="B34" s="292" t="s">
        <v>226</v>
      </c>
      <c r="C34" s="393" t="s">
        <v>195</v>
      </c>
      <c r="D34" s="396" t="s">
        <v>196</v>
      </c>
      <c r="E34" s="396" t="s">
        <v>227</v>
      </c>
      <c r="F34" s="396" t="s">
        <v>198</v>
      </c>
      <c r="G34" s="399"/>
    </row>
    <row r="35" spans="1:7">
      <c r="A35" s="391"/>
      <c r="B35" s="292" t="s">
        <v>228</v>
      </c>
      <c r="C35" s="394"/>
      <c r="D35" s="397"/>
      <c r="E35" s="397"/>
      <c r="F35" s="397"/>
      <c r="G35" s="400"/>
    </row>
    <row r="36" spans="1:7">
      <c r="A36" s="392"/>
      <c r="B36" s="292" t="s">
        <v>229</v>
      </c>
      <c r="C36" s="395"/>
      <c r="D36" s="398"/>
      <c r="E36" s="398"/>
      <c r="F36" s="398"/>
      <c r="G36" s="401"/>
    </row>
    <row r="37" spans="1:7">
      <c r="A37" s="298"/>
      <c r="C37" s="289"/>
      <c r="D37" s="287"/>
      <c r="E37" s="287"/>
      <c r="F37" s="288"/>
      <c r="G37" s="289"/>
    </row>
    <row r="38" spans="1:7" ht="15.75" customHeight="1">
      <c r="A38" s="298"/>
      <c r="B38" s="294"/>
      <c r="C38" s="289"/>
      <c r="D38" s="299"/>
      <c r="E38" s="287"/>
      <c r="F38" s="288"/>
      <c r="G38" s="289"/>
    </row>
    <row r="39" spans="1:7">
      <c r="A39" s="298"/>
      <c r="C39" s="300"/>
      <c r="D39" s="299"/>
      <c r="E39" s="299"/>
      <c r="F39" s="301"/>
      <c r="G39" s="289"/>
    </row>
    <row r="40" spans="1:7" ht="15.75" customHeight="1">
      <c r="A40" s="298"/>
      <c r="B40" s="302"/>
      <c r="C40" s="289"/>
      <c r="D40" s="287"/>
      <c r="E40" s="287"/>
      <c r="F40" s="288"/>
      <c r="G40" s="289"/>
    </row>
    <row r="41" spans="1:7">
      <c r="A41" s="298"/>
      <c r="C41" s="300"/>
      <c r="D41" s="287"/>
      <c r="E41" s="299"/>
      <c r="F41" s="301"/>
      <c r="G41" s="289"/>
    </row>
    <row r="42" spans="1:7" ht="15.75" customHeight="1">
      <c r="A42" s="298"/>
      <c r="C42" s="289"/>
      <c r="D42" s="287"/>
      <c r="E42" s="287"/>
      <c r="F42" s="288"/>
      <c r="G42" s="289"/>
    </row>
    <row r="43" spans="1:7">
      <c r="A43" s="285"/>
      <c r="C43" s="300"/>
      <c r="D43" s="287"/>
      <c r="E43" s="299"/>
      <c r="F43" s="301"/>
      <c r="G43" s="289"/>
    </row>
    <row r="44" spans="1:7" ht="15.75" customHeight="1">
      <c r="A44" s="298"/>
      <c r="C44" s="289"/>
      <c r="D44" s="287"/>
      <c r="E44" s="287"/>
      <c r="F44" s="288"/>
      <c r="G44" s="289"/>
    </row>
    <row r="45" spans="1:7" ht="15.75" customHeight="1">
      <c r="A45" s="298"/>
      <c r="C45" s="289"/>
      <c r="D45" s="299"/>
      <c r="E45" s="287"/>
      <c r="F45" s="288"/>
      <c r="G45" s="289"/>
    </row>
    <row r="46" spans="1:7" ht="15.75" customHeight="1">
      <c r="A46" s="298"/>
      <c r="B46" s="294"/>
      <c r="C46" s="289"/>
      <c r="D46" s="287"/>
      <c r="E46" s="287"/>
      <c r="F46" s="288"/>
      <c r="G46" s="289"/>
    </row>
    <row r="47" spans="1:7" ht="15.75" customHeight="1">
      <c r="A47" s="298"/>
      <c r="B47" s="294"/>
      <c r="C47" s="289"/>
      <c r="D47" s="287"/>
      <c r="E47" s="287"/>
      <c r="F47" s="288"/>
      <c r="G47" s="289"/>
    </row>
    <row r="48" spans="1:7">
      <c r="A48" s="298"/>
      <c r="C48" s="289"/>
      <c r="D48" s="287"/>
      <c r="E48" s="287"/>
      <c r="F48" s="288"/>
      <c r="G48" s="289"/>
    </row>
    <row r="49" spans="1:7">
      <c r="A49" s="298"/>
      <c r="C49" s="303"/>
      <c r="D49" s="304"/>
      <c r="E49" s="287"/>
      <c r="F49" s="288"/>
      <c r="G49" s="289"/>
    </row>
    <row r="50" spans="1:7">
      <c r="A50" s="285"/>
      <c r="C50" s="305"/>
      <c r="D50" s="287"/>
      <c r="E50" s="287"/>
      <c r="F50" s="288"/>
      <c r="G50" s="289"/>
    </row>
    <row r="51" spans="1:7">
      <c r="A51" s="298"/>
      <c r="C51" s="303"/>
      <c r="D51" s="287"/>
      <c r="E51" s="287"/>
      <c r="F51" s="288"/>
      <c r="G51" s="289"/>
    </row>
    <row r="52" spans="1:7" ht="15.75" customHeight="1">
      <c r="A52" s="298"/>
      <c r="C52" s="289"/>
      <c r="D52" s="299"/>
      <c r="E52" s="287"/>
      <c r="F52" s="288"/>
      <c r="G52" s="289"/>
    </row>
    <row r="53" spans="1:7" ht="15.75" customHeight="1">
      <c r="A53" s="298"/>
      <c r="B53" s="294"/>
      <c r="C53" s="289"/>
      <c r="D53" s="287"/>
      <c r="E53" s="287"/>
      <c r="F53" s="288"/>
      <c r="G53" s="289"/>
    </row>
    <row r="54" spans="1:7" ht="15.75" customHeight="1">
      <c r="A54" s="298"/>
      <c r="B54" s="294"/>
      <c r="C54" s="289"/>
      <c r="D54" s="287"/>
      <c r="E54" s="287"/>
      <c r="F54" s="288"/>
      <c r="G54" s="289"/>
    </row>
    <row r="55" spans="1:7">
      <c r="A55" s="285"/>
      <c r="C55" s="300"/>
      <c r="D55" s="299"/>
      <c r="E55" s="299"/>
      <c r="F55" s="301"/>
      <c r="G55" s="289"/>
    </row>
    <row r="56" spans="1:7">
      <c r="A56" s="298"/>
      <c r="C56" s="289"/>
      <c r="D56" s="287"/>
      <c r="E56" s="287"/>
      <c r="F56" s="288"/>
      <c r="G56" s="289"/>
    </row>
    <row r="57" spans="1:7" ht="15.75" customHeight="1">
      <c r="A57" s="298"/>
      <c r="C57" s="289"/>
      <c r="D57" s="287"/>
      <c r="E57" s="287"/>
      <c r="F57" s="288"/>
      <c r="G57" s="289"/>
    </row>
    <row r="58" spans="1:7" ht="15.75" customHeight="1">
      <c r="A58" s="298"/>
      <c r="C58" s="289"/>
      <c r="D58" s="287"/>
      <c r="E58" s="287"/>
      <c r="F58" s="288"/>
      <c r="G58" s="289"/>
    </row>
    <row r="59" spans="1:7" ht="15.75" customHeight="1">
      <c r="A59" s="285"/>
      <c r="C59" s="289"/>
      <c r="D59" s="287"/>
      <c r="E59" s="287"/>
      <c r="F59" s="288"/>
      <c r="G59" s="289"/>
    </row>
    <row r="60" spans="1:7">
      <c r="A60" s="298"/>
      <c r="B60" s="289"/>
      <c r="C60" s="303"/>
      <c r="D60" s="287"/>
      <c r="E60" s="287"/>
      <c r="F60" s="288"/>
      <c r="G60" s="289"/>
    </row>
    <row r="61" spans="1:7">
      <c r="A61" s="298"/>
      <c r="B61" s="289"/>
      <c r="C61" s="289"/>
      <c r="D61" s="299"/>
      <c r="E61" s="287"/>
      <c r="F61" s="288"/>
      <c r="G61" s="289"/>
    </row>
    <row r="62" spans="1:7">
      <c r="A62" s="285"/>
      <c r="B62" s="306"/>
      <c r="C62" s="306"/>
      <c r="D62" s="307"/>
      <c r="E62" s="308"/>
      <c r="F62" s="309"/>
      <c r="G62" s="289"/>
    </row>
    <row r="63" spans="1:7">
      <c r="A63" s="298"/>
      <c r="B63" s="289"/>
      <c r="C63" s="289"/>
      <c r="D63" s="287"/>
      <c r="E63" s="287"/>
      <c r="F63" s="288"/>
      <c r="G63" s="289"/>
    </row>
    <row r="64" spans="1:7">
      <c r="A64" s="298"/>
      <c r="B64" s="289"/>
      <c r="C64" s="289"/>
      <c r="D64" s="287"/>
      <c r="E64" s="287"/>
      <c r="F64" s="288"/>
      <c r="G64" s="289"/>
    </row>
    <row r="65" spans="1:7">
      <c r="A65" s="285"/>
      <c r="B65" s="289"/>
      <c r="C65" s="289"/>
      <c r="D65" s="287"/>
      <c r="E65" s="287"/>
      <c r="F65" s="288"/>
      <c r="G65" s="289"/>
    </row>
    <row r="66" spans="1:7">
      <c r="A66" s="298"/>
      <c r="B66" s="289"/>
      <c r="C66" s="289"/>
      <c r="D66" s="287"/>
      <c r="E66" s="287"/>
      <c r="F66" s="288"/>
      <c r="G66" s="289"/>
    </row>
    <row r="67" spans="1:7" ht="15.75" customHeight="1">
      <c r="A67" s="298"/>
      <c r="B67" s="310"/>
      <c r="C67" s="289"/>
      <c r="D67" s="287"/>
      <c r="E67" s="287"/>
      <c r="F67" s="288"/>
      <c r="G67" s="289"/>
    </row>
    <row r="68" spans="1:7" ht="15.75" customHeight="1">
      <c r="A68" s="298"/>
      <c r="B68" s="310"/>
      <c r="C68" s="289"/>
      <c r="D68" s="287"/>
      <c r="E68" s="287"/>
      <c r="F68" s="288"/>
      <c r="G68" s="289"/>
    </row>
    <row r="69" spans="1:7">
      <c r="A69" s="298"/>
      <c r="B69" s="289"/>
      <c r="C69" s="289"/>
      <c r="D69" s="287"/>
      <c r="E69" s="287"/>
      <c r="F69" s="288"/>
      <c r="G69" s="289"/>
    </row>
    <row r="70" spans="1:7">
      <c r="A70" s="298"/>
      <c r="B70" s="289"/>
      <c r="C70" s="289"/>
      <c r="D70" s="287"/>
      <c r="E70" s="287"/>
      <c r="F70" s="288"/>
      <c r="G70" s="289"/>
    </row>
    <row r="71" spans="1:7" ht="15.75" customHeight="1">
      <c r="A71" s="298"/>
      <c r="B71" s="310"/>
      <c r="C71" s="289"/>
      <c r="D71" s="287"/>
      <c r="E71" s="287"/>
      <c r="F71" s="288"/>
      <c r="G71" s="289"/>
    </row>
    <row r="72" spans="1:7">
      <c r="A72" s="285"/>
      <c r="B72" s="289"/>
      <c r="C72" s="289"/>
      <c r="D72" s="287"/>
      <c r="E72" s="287"/>
      <c r="F72" s="288"/>
      <c r="G72" s="289"/>
    </row>
    <row r="73" spans="1:7">
      <c r="A73" s="298"/>
      <c r="B73" s="289"/>
      <c r="C73" s="289"/>
      <c r="D73" s="287"/>
      <c r="E73" s="287"/>
      <c r="F73" s="288"/>
      <c r="G73" s="289"/>
    </row>
    <row r="74" spans="1:7">
      <c r="A74" s="298"/>
      <c r="B74" s="289"/>
      <c r="C74" s="289"/>
      <c r="D74" s="287"/>
      <c r="E74" s="287"/>
      <c r="F74" s="288"/>
      <c r="G74" s="289"/>
    </row>
    <row r="75" spans="1:7">
      <c r="A75" s="298"/>
      <c r="B75" s="289"/>
      <c r="C75" s="289"/>
      <c r="D75" s="287"/>
      <c r="E75" s="287"/>
      <c r="F75" s="288"/>
      <c r="G75" s="289"/>
    </row>
    <row r="76" spans="1:7" ht="15.75" customHeight="1">
      <c r="A76" s="298"/>
      <c r="B76" s="310"/>
      <c r="C76" s="289"/>
      <c r="D76" s="299"/>
      <c r="E76" s="287"/>
      <c r="F76" s="288"/>
      <c r="G76" s="289"/>
    </row>
    <row r="77" spans="1:7">
      <c r="A77" s="298"/>
      <c r="B77" s="289"/>
      <c r="C77" s="289"/>
      <c r="D77" s="287"/>
      <c r="E77" s="287"/>
      <c r="F77" s="288"/>
      <c r="G77" s="289"/>
    </row>
    <row r="78" spans="1:7">
      <c r="A78" s="298"/>
      <c r="B78" s="289"/>
      <c r="C78" s="289"/>
      <c r="D78" s="287"/>
      <c r="E78" s="287"/>
      <c r="F78" s="288"/>
      <c r="G78" s="289"/>
    </row>
    <row r="79" spans="1:7">
      <c r="A79" s="285"/>
      <c r="B79" s="306"/>
      <c r="C79" s="306"/>
      <c r="D79" s="307"/>
      <c r="E79" s="308"/>
      <c r="F79" s="309"/>
      <c r="G79" s="289"/>
    </row>
    <row r="80" spans="1:7">
      <c r="A80" s="298"/>
      <c r="B80" s="292"/>
      <c r="C80" s="289"/>
      <c r="D80" s="287"/>
      <c r="E80" s="287"/>
      <c r="F80" s="288"/>
      <c r="G80" s="289"/>
    </row>
    <row r="81" spans="1:7">
      <c r="A81" s="298"/>
      <c r="B81" s="289"/>
      <c r="C81" s="289"/>
      <c r="D81" s="299"/>
      <c r="E81" s="287"/>
      <c r="F81" s="288"/>
      <c r="G81" s="289"/>
    </row>
    <row r="82" spans="1:7">
      <c r="A82" s="298"/>
      <c r="B82" s="289"/>
      <c r="C82" s="289"/>
      <c r="D82" s="299"/>
      <c r="E82" s="287"/>
      <c r="F82" s="288"/>
      <c r="G82" s="289"/>
    </row>
    <row r="83" spans="1:7">
      <c r="A83" s="298"/>
      <c r="B83" s="289"/>
      <c r="C83" s="289"/>
      <c r="D83" s="299"/>
      <c r="E83" s="287"/>
      <c r="F83" s="288"/>
      <c r="G83" s="289"/>
    </row>
    <row r="84" spans="1:7">
      <c r="A84" s="298"/>
      <c r="B84" s="289"/>
      <c r="C84" s="289"/>
      <c r="D84" s="299"/>
      <c r="E84" s="287"/>
      <c r="F84" s="288"/>
      <c r="G84" s="289"/>
    </row>
    <row r="85" spans="1:7">
      <c r="A85" s="298"/>
      <c r="B85" s="289"/>
      <c r="C85" s="289"/>
      <c r="D85" s="287"/>
      <c r="E85" s="287"/>
      <c r="F85" s="288"/>
      <c r="G85" s="289"/>
    </row>
    <row r="86" spans="1:7">
      <c r="A86" s="298"/>
      <c r="B86" s="289"/>
      <c r="C86" s="289"/>
      <c r="D86" s="287"/>
      <c r="E86" s="287"/>
      <c r="F86" s="288"/>
      <c r="G86" s="289"/>
    </row>
    <row r="87" spans="1:7">
      <c r="A87" s="298"/>
      <c r="B87" s="289"/>
      <c r="C87" s="289"/>
      <c r="D87" s="299"/>
      <c r="E87" s="287"/>
      <c r="F87" s="288"/>
      <c r="G87" s="289"/>
    </row>
    <row r="88" spans="1:7">
      <c r="A88" s="285"/>
      <c r="B88" s="289"/>
      <c r="C88" s="289"/>
      <c r="D88" s="299"/>
      <c r="E88" s="287"/>
      <c r="F88" s="288"/>
      <c r="G88" s="289"/>
    </row>
    <row r="89" spans="1:7">
      <c r="A89" s="298"/>
      <c r="B89" s="289"/>
      <c r="C89" s="289"/>
      <c r="D89" s="287"/>
      <c r="E89" s="287"/>
      <c r="F89" s="288"/>
      <c r="G89" s="289"/>
    </row>
    <row r="90" spans="1:7">
      <c r="A90" s="298"/>
      <c r="B90" s="289"/>
      <c r="C90" s="289"/>
      <c r="D90" s="299"/>
      <c r="E90" s="287"/>
      <c r="F90" s="288"/>
      <c r="G90" s="289"/>
    </row>
    <row r="91" spans="1:7">
      <c r="A91" s="298"/>
      <c r="B91" s="289"/>
      <c r="C91" s="289"/>
      <c r="D91" s="287"/>
      <c r="E91" s="287"/>
      <c r="F91" s="288"/>
      <c r="G91" s="289"/>
    </row>
    <row r="92" spans="1:7">
      <c r="A92" s="298"/>
      <c r="B92" s="289"/>
      <c r="C92" s="289"/>
      <c r="D92" s="287"/>
      <c r="E92" s="287"/>
      <c r="F92" s="288"/>
      <c r="G92" s="289"/>
    </row>
    <row r="93" spans="1:7">
      <c r="A93" s="298"/>
      <c r="B93" s="292"/>
      <c r="C93" s="289"/>
      <c r="D93" s="287"/>
      <c r="E93" s="287"/>
      <c r="F93" s="311"/>
      <c r="G93" s="289"/>
    </row>
    <row r="94" spans="1:7">
      <c r="A94" s="285"/>
      <c r="B94" s="289"/>
      <c r="C94" s="289"/>
      <c r="D94" s="287"/>
      <c r="E94" s="287"/>
      <c r="F94" s="288"/>
      <c r="G94" s="289"/>
    </row>
    <row r="95" spans="1:7">
      <c r="A95" s="298"/>
      <c r="B95" s="289"/>
      <c r="C95" s="289"/>
      <c r="D95" s="287"/>
      <c r="E95" s="287"/>
      <c r="F95" s="288"/>
      <c r="G95" s="289"/>
    </row>
    <row r="96" spans="1:7">
      <c r="A96" s="298"/>
      <c r="B96" s="289"/>
      <c r="C96" s="289"/>
      <c r="D96" s="287"/>
      <c r="E96" s="287"/>
      <c r="F96" s="288"/>
      <c r="G96" s="289"/>
    </row>
    <row r="97" spans="1:7">
      <c r="A97" s="298"/>
      <c r="B97" s="289"/>
      <c r="C97" s="289"/>
      <c r="D97" s="287"/>
      <c r="E97" s="287"/>
      <c r="F97" s="288"/>
      <c r="G97" s="289"/>
    </row>
    <row r="98" spans="1:7">
      <c r="A98" s="298"/>
      <c r="B98" s="289"/>
      <c r="C98" s="289"/>
      <c r="D98" s="299"/>
      <c r="E98" s="287"/>
      <c r="F98" s="288"/>
      <c r="G98" s="289"/>
    </row>
    <row r="99" spans="1:7">
      <c r="A99" s="298"/>
      <c r="B99" s="289"/>
      <c r="C99" s="289"/>
      <c r="D99" s="287"/>
      <c r="E99" s="287"/>
      <c r="F99" s="288"/>
      <c r="G99" s="289"/>
    </row>
    <row r="100" spans="1:7">
      <c r="A100" s="298"/>
      <c r="B100" s="289"/>
      <c r="C100" s="289"/>
      <c r="D100" s="287"/>
      <c r="E100" s="287"/>
      <c r="F100" s="288"/>
      <c r="G100" s="289"/>
    </row>
    <row r="101" spans="1:7">
      <c r="A101" s="298"/>
      <c r="B101" s="289"/>
      <c r="C101" s="289"/>
      <c r="D101" s="287"/>
      <c r="E101" s="287"/>
      <c r="F101" s="288"/>
      <c r="G101" s="289"/>
    </row>
    <row r="102" spans="1:7">
      <c r="A102" s="285"/>
      <c r="B102" s="289"/>
      <c r="C102" s="289"/>
      <c r="D102" s="299"/>
      <c r="E102" s="287"/>
      <c r="F102" s="288"/>
      <c r="G102" s="289"/>
    </row>
    <row r="103" spans="1:7">
      <c r="A103" s="298"/>
      <c r="B103" s="289"/>
      <c r="C103" s="289"/>
      <c r="D103" s="299"/>
      <c r="E103" s="287"/>
      <c r="F103" s="288"/>
      <c r="G103" s="289"/>
    </row>
    <row r="104" spans="1:7">
      <c r="A104" s="298"/>
      <c r="B104" s="289"/>
      <c r="C104" s="289"/>
      <c r="D104" s="287"/>
      <c r="E104" s="287"/>
      <c r="F104" s="288"/>
      <c r="G104" s="289"/>
    </row>
    <row r="105" spans="1:7">
      <c r="A105" s="298"/>
      <c r="B105" s="289"/>
      <c r="C105" s="289"/>
      <c r="D105" s="287"/>
      <c r="E105" s="287"/>
      <c r="F105" s="288"/>
      <c r="G105" s="289"/>
    </row>
    <row r="106" spans="1:7">
      <c r="A106" s="298"/>
      <c r="B106" s="289"/>
      <c r="C106" s="289"/>
      <c r="D106" s="287"/>
      <c r="E106" s="287"/>
      <c r="F106" s="288"/>
      <c r="G106" s="289"/>
    </row>
    <row r="107" spans="1:7">
      <c r="A107" s="298"/>
      <c r="B107" s="289"/>
      <c r="C107" s="289"/>
      <c r="D107" s="287"/>
      <c r="E107" s="287"/>
      <c r="F107" s="288"/>
      <c r="G107" s="289"/>
    </row>
    <row r="108" spans="1:7">
      <c r="A108" s="298"/>
      <c r="B108" s="289"/>
      <c r="C108" s="289"/>
      <c r="D108" s="287"/>
      <c r="E108" s="287"/>
      <c r="F108" s="288"/>
      <c r="G108" s="289"/>
    </row>
    <row r="109" spans="1:7">
      <c r="A109" s="298"/>
      <c r="B109" s="289"/>
      <c r="C109" s="289"/>
      <c r="D109" s="287"/>
      <c r="E109" s="287"/>
      <c r="F109" s="288"/>
      <c r="G109" s="289"/>
    </row>
    <row r="110" spans="1:7">
      <c r="A110" s="285"/>
      <c r="B110" s="289"/>
      <c r="C110" s="289"/>
      <c r="D110" s="299"/>
      <c r="E110" s="287"/>
      <c r="F110" s="288"/>
      <c r="G110" s="289"/>
    </row>
    <row r="111" spans="1:7">
      <c r="A111" s="298"/>
      <c r="B111" s="289"/>
      <c r="C111" s="289"/>
      <c r="D111" s="299"/>
      <c r="E111" s="287"/>
      <c r="F111" s="288"/>
      <c r="G111" s="289"/>
    </row>
    <row r="112" spans="1:7">
      <c r="A112" s="298"/>
      <c r="B112" s="289"/>
      <c r="C112" s="289"/>
      <c r="D112" s="287"/>
      <c r="E112" s="287"/>
      <c r="F112" s="288"/>
      <c r="G112" s="289"/>
    </row>
    <row r="113" spans="1:7">
      <c r="A113" s="298"/>
      <c r="B113" s="289"/>
      <c r="C113" s="289"/>
      <c r="D113" s="287"/>
      <c r="E113" s="287"/>
      <c r="F113" s="288"/>
      <c r="G113" s="289"/>
    </row>
    <row r="114" spans="1:7">
      <c r="A114" s="298"/>
      <c r="B114" s="289"/>
      <c r="C114" s="289"/>
      <c r="D114" s="287"/>
      <c r="E114" s="287"/>
      <c r="F114" s="288"/>
      <c r="G114" s="289"/>
    </row>
    <row r="115" spans="1:7">
      <c r="A115" s="298"/>
      <c r="B115" s="289"/>
      <c r="C115" s="289"/>
      <c r="D115" s="299"/>
      <c r="E115" s="287"/>
      <c r="F115" s="288"/>
      <c r="G115" s="289"/>
    </row>
    <row r="116" spans="1:7">
      <c r="A116" s="298"/>
      <c r="B116" s="289"/>
      <c r="C116" s="289"/>
      <c r="D116" s="299"/>
      <c r="E116" s="287"/>
      <c r="F116" s="288"/>
      <c r="G116" s="289"/>
    </row>
    <row r="117" spans="1:7">
      <c r="A117" s="298"/>
      <c r="B117" s="289"/>
      <c r="C117" s="289"/>
      <c r="D117" s="287"/>
      <c r="E117" s="287"/>
      <c r="F117" s="288"/>
      <c r="G117" s="289"/>
    </row>
    <row r="118" spans="1:7">
      <c r="A118" s="298"/>
      <c r="B118" s="289"/>
      <c r="C118" s="289"/>
      <c r="D118" s="287"/>
      <c r="E118" s="287"/>
      <c r="F118" s="288"/>
      <c r="G118" s="289"/>
    </row>
    <row r="119" spans="1:7">
      <c r="A119" s="285"/>
      <c r="B119" s="289"/>
      <c r="C119" s="289"/>
      <c r="D119" s="287"/>
      <c r="E119" s="287"/>
      <c r="F119" s="288"/>
      <c r="G119" s="289"/>
    </row>
    <row r="120" spans="1:7">
      <c r="A120" s="298"/>
      <c r="B120" s="289"/>
      <c r="C120" s="289"/>
      <c r="D120" s="287"/>
      <c r="E120" s="287"/>
      <c r="F120" s="288"/>
      <c r="G120" s="289"/>
    </row>
    <row r="121" spans="1:7">
      <c r="A121" s="298"/>
      <c r="B121" s="289"/>
      <c r="C121" s="289"/>
      <c r="D121" s="287"/>
      <c r="E121" s="287"/>
      <c r="F121" s="288"/>
      <c r="G121" s="289"/>
    </row>
    <row r="122" spans="1:7">
      <c r="A122" s="298"/>
      <c r="B122" s="289"/>
      <c r="C122" s="289"/>
      <c r="D122" s="299"/>
      <c r="E122" s="287"/>
      <c r="F122" s="288"/>
      <c r="G122" s="289"/>
    </row>
    <row r="123" spans="1:7">
      <c r="A123" s="298"/>
      <c r="B123" s="289"/>
      <c r="C123" s="289"/>
      <c r="D123" s="287"/>
      <c r="E123" s="287"/>
      <c r="F123" s="288"/>
      <c r="G123" s="289"/>
    </row>
    <row r="124" spans="1:7">
      <c r="A124" s="298"/>
      <c r="B124" s="289"/>
      <c r="C124" s="289"/>
      <c r="D124" s="287"/>
      <c r="E124" s="287"/>
      <c r="F124" s="288"/>
      <c r="G124" s="289"/>
    </row>
    <row r="125" spans="1:7">
      <c r="A125" s="285"/>
      <c r="B125" s="289"/>
      <c r="C125" s="289"/>
      <c r="D125" s="287"/>
      <c r="E125" s="287"/>
      <c r="F125" s="288"/>
      <c r="G125" s="289"/>
    </row>
    <row r="126" spans="1:7">
      <c r="A126" s="298"/>
      <c r="B126" s="289"/>
      <c r="C126" s="289"/>
      <c r="D126" s="299"/>
      <c r="E126" s="287"/>
      <c r="F126" s="288"/>
      <c r="G126" s="289"/>
    </row>
    <row r="127" spans="1:7">
      <c r="A127" s="298"/>
      <c r="B127" s="289"/>
      <c r="C127" s="289"/>
      <c r="D127" s="287"/>
      <c r="E127" s="287"/>
      <c r="F127" s="288"/>
      <c r="G127" s="289"/>
    </row>
    <row r="128" spans="1:7">
      <c r="A128" s="298"/>
      <c r="B128" s="289"/>
      <c r="C128" s="289"/>
      <c r="D128" s="287"/>
      <c r="E128" s="287"/>
      <c r="F128" s="288"/>
      <c r="G128" s="289"/>
    </row>
    <row r="129" spans="1:7">
      <c r="A129" s="298"/>
      <c r="B129" s="289"/>
      <c r="C129" s="289"/>
      <c r="D129" s="287"/>
      <c r="E129" s="287"/>
      <c r="F129" s="288"/>
      <c r="G129" s="289"/>
    </row>
    <row r="130" spans="1:7">
      <c r="A130" s="298"/>
      <c r="B130" s="288"/>
      <c r="C130" s="288"/>
      <c r="D130" s="287"/>
      <c r="E130" s="287"/>
      <c r="F130" s="288"/>
      <c r="G130" s="289"/>
    </row>
    <row r="131" spans="1:7">
      <c r="A131" s="298"/>
      <c r="B131" s="288"/>
      <c r="C131" s="288"/>
      <c r="D131" s="287"/>
      <c r="E131" s="287"/>
      <c r="F131" s="288"/>
      <c r="G131" s="289"/>
    </row>
    <row r="132" spans="1:7">
      <c r="A132" s="285"/>
      <c r="B132" s="289"/>
      <c r="C132" s="289"/>
      <c r="D132" s="299"/>
      <c r="E132" s="287"/>
      <c r="F132" s="288"/>
      <c r="G132" s="289"/>
    </row>
    <row r="133" spans="1:7">
      <c r="A133" s="298"/>
      <c r="B133" s="289"/>
      <c r="C133" s="289"/>
      <c r="D133" s="287"/>
      <c r="E133" s="287"/>
      <c r="F133" s="288"/>
      <c r="G133" s="289"/>
    </row>
    <row r="134" spans="1:7">
      <c r="A134" s="298"/>
      <c r="B134" s="289"/>
      <c r="C134" s="289"/>
      <c r="D134" s="299"/>
      <c r="E134" s="287"/>
      <c r="F134" s="288"/>
      <c r="G134" s="289"/>
    </row>
    <row r="135" spans="1:7">
      <c r="A135" s="298"/>
      <c r="B135" s="289"/>
      <c r="C135" s="289"/>
      <c r="D135" s="299"/>
      <c r="E135" s="287"/>
      <c r="F135" s="288"/>
      <c r="G135" s="289"/>
    </row>
    <row r="136" spans="1:7">
      <c r="A136" s="298"/>
      <c r="B136" s="289"/>
      <c r="C136" s="289"/>
      <c r="D136" s="299"/>
      <c r="E136" s="287"/>
      <c r="F136" s="288"/>
      <c r="G136" s="289"/>
    </row>
    <row r="137" spans="1:7">
      <c r="A137" s="285"/>
      <c r="B137" s="289"/>
      <c r="C137" s="289"/>
      <c r="D137" s="299"/>
      <c r="E137" s="287"/>
      <c r="F137" s="288"/>
      <c r="G137" s="289"/>
    </row>
    <row r="138" spans="1:7">
      <c r="A138" s="298"/>
      <c r="B138" s="289"/>
      <c r="C138" s="289"/>
      <c r="D138" s="287"/>
      <c r="E138" s="287"/>
      <c r="F138" s="288"/>
      <c r="G138" s="289"/>
    </row>
    <row r="139" spans="1:7">
      <c r="A139" s="298"/>
      <c r="B139" s="289"/>
      <c r="C139" s="289"/>
      <c r="D139" s="299"/>
      <c r="E139" s="287"/>
      <c r="F139" s="288"/>
      <c r="G139" s="289"/>
    </row>
    <row r="140" spans="1:7">
      <c r="A140" s="298"/>
      <c r="B140" s="289"/>
      <c r="C140" s="289"/>
      <c r="D140" s="299"/>
      <c r="E140" s="287"/>
      <c r="F140" s="288"/>
      <c r="G140" s="289"/>
    </row>
    <row r="141" spans="1:7">
      <c r="A141" s="298"/>
      <c r="B141" s="289"/>
      <c r="C141" s="289"/>
      <c r="D141" s="299"/>
      <c r="E141" s="287"/>
      <c r="F141" s="288"/>
      <c r="G141" s="289"/>
    </row>
    <row r="142" spans="1:7">
      <c r="A142" s="298"/>
      <c r="B142" s="300"/>
      <c r="C142" s="300"/>
      <c r="D142" s="299"/>
      <c r="E142" s="299"/>
      <c r="F142" s="311"/>
      <c r="G142" s="289"/>
    </row>
    <row r="143" spans="1:7">
      <c r="A143" s="285"/>
      <c r="B143" s="306"/>
      <c r="C143" s="306"/>
      <c r="D143" s="307"/>
      <c r="E143" s="308"/>
      <c r="F143" s="309"/>
      <c r="G143" s="289"/>
    </row>
    <row r="144" spans="1:7">
      <c r="A144" s="298"/>
      <c r="B144" s="289"/>
      <c r="C144" s="289"/>
      <c r="D144" s="287"/>
      <c r="E144" s="287"/>
      <c r="F144" s="288"/>
      <c r="G144" s="289"/>
    </row>
    <row r="145" spans="1:7">
      <c r="A145" s="298"/>
      <c r="B145" s="289"/>
      <c r="C145" s="289"/>
      <c r="D145" s="287"/>
      <c r="E145" s="287"/>
      <c r="F145" s="288"/>
      <c r="G145" s="289"/>
    </row>
    <row r="146" spans="1:7">
      <c r="A146" s="285"/>
      <c r="B146" s="289"/>
      <c r="C146" s="289"/>
      <c r="D146" s="287"/>
      <c r="E146" s="287"/>
      <c r="F146" s="288"/>
      <c r="G146" s="289"/>
    </row>
    <row r="147" spans="1:7">
      <c r="A147" s="298"/>
      <c r="B147" s="289"/>
      <c r="C147" s="289"/>
      <c r="D147" s="299"/>
      <c r="E147" s="287"/>
      <c r="F147" s="288"/>
      <c r="G147" s="289"/>
    </row>
    <row r="148" spans="1:7">
      <c r="A148" s="298"/>
      <c r="B148" s="289"/>
      <c r="C148" s="289"/>
      <c r="D148" s="299"/>
      <c r="E148" s="287"/>
      <c r="F148" s="288"/>
      <c r="G148" s="289"/>
    </row>
    <row r="149" spans="1:7">
      <c r="A149" s="298"/>
      <c r="B149" s="289"/>
      <c r="C149" s="289"/>
      <c r="D149" s="299"/>
      <c r="E149" s="287"/>
      <c r="F149" s="288"/>
      <c r="G149" s="289"/>
    </row>
    <row r="150" spans="1:7">
      <c r="A150" s="298"/>
      <c r="B150" s="289"/>
      <c r="C150" s="289"/>
      <c r="D150" s="299"/>
      <c r="E150" s="287"/>
      <c r="F150" s="288"/>
      <c r="G150" s="289"/>
    </row>
    <row r="151" spans="1:7">
      <c r="A151" s="285"/>
      <c r="B151" s="306"/>
      <c r="C151" s="306"/>
      <c r="D151" s="307"/>
      <c r="E151" s="308"/>
      <c r="F151" s="309"/>
      <c r="G151" s="289"/>
    </row>
    <row r="152" spans="1:7">
      <c r="A152" s="298"/>
      <c r="B152" s="289"/>
      <c r="C152" s="289"/>
      <c r="D152" s="287"/>
      <c r="E152" s="287"/>
      <c r="F152" s="288"/>
      <c r="G152" s="289"/>
    </row>
    <row r="153" spans="1:7">
      <c r="A153" s="298"/>
      <c r="B153" s="289"/>
      <c r="C153" s="289"/>
      <c r="D153" s="287"/>
      <c r="E153" s="287"/>
      <c r="F153" s="288"/>
      <c r="G153" s="289"/>
    </row>
    <row r="154" spans="1:7">
      <c r="A154" s="298"/>
      <c r="B154" s="289"/>
      <c r="C154" s="306"/>
      <c r="D154" s="287"/>
      <c r="E154" s="287"/>
      <c r="F154" s="288"/>
      <c r="G154" s="289"/>
    </row>
    <row r="155" spans="1:7">
      <c r="A155" s="285"/>
      <c r="B155" s="306"/>
      <c r="C155" s="305"/>
      <c r="D155" s="307"/>
      <c r="E155" s="308"/>
      <c r="F155" s="309"/>
      <c r="G155" s="289"/>
    </row>
    <row r="156" spans="1:7">
      <c r="A156" s="298"/>
      <c r="B156" s="289"/>
      <c r="C156" s="289"/>
      <c r="D156" s="287"/>
      <c r="E156" s="287"/>
      <c r="F156" s="288"/>
      <c r="G156" s="289"/>
    </row>
    <row r="157" spans="1:7">
      <c r="A157" s="298"/>
      <c r="B157" s="289"/>
      <c r="C157" s="289"/>
      <c r="D157" s="287"/>
      <c r="E157" s="287"/>
      <c r="F157" s="288"/>
      <c r="G157" s="289"/>
    </row>
    <row r="158" spans="1:7">
      <c r="A158" s="298"/>
      <c r="B158" s="303"/>
      <c r="C158" s="303"/>
      <c r="D158" s="304"/>
      <c r="E158" s="304"/>
      <c r="F158" s="312"/>
      <c r="G158" s="303"/>
    </row>
    <row r="159" spans="1:7">
      <c r="A159" s="285"/>
      <c r="B159" s="298"/>
      <c r="C159" s="298"/>
      <c r="D159" s="313"/>
      <c r="E159" s="313"/>
      <c r="F159" s="314"/>
      <c r="G159" s="303"/>
    </row>
    <row r="160" spans="1:7">
      <c r="A160" s="298"/>
      <c r="B160" s="303"/>
      <c r="C160" s="303"/>
      <c r="D160" s="304"/>
      <c r="E160" s="304"/>
      <c r="F160" s="312"/>
      <c r="G160" s="303"/>
    </row>
    <row r="161" spans="1:7">
      <c r="A161" s="298"/>
      <c r="B161" s="303"/>
      <c r="C161" s="303"/>
      <c r="D161" s="304"/>
      <c r="E161" s="304"/>
      <c r="F161" s="312"/>
      <c r="G161" s="303"/>
    </row>
    <row r="162" spans="1:7">
      <c r="A162" s="298"/>
      <c r="B162" s="303"/>
      <c r="C162" s="303"/>
      <c r="D162" s="304"/>
      <c r="E162" s="304"/>
      <c r="F162" s="312"/>
      <c r="G162" s="303"/>
    </row>
  </sheetData>
  <mergeCells count="36">
    <mergeCell ref="G25:G26"/>
    <mergeCell ref="A14:A15"/>
    <mergeCell ref="C14:C15"/>
    <mergeCell ref="D14:D15"/>
    <mergeCell ref="E14:E15"/>
    <mergeCell ref="F14:F15"/>
    <mergeCell ref="G14:G15"/>
    <mergeCell ref="A25:A26"/>
    <mergeCell ref="C25:C26"/>
    <mergeCell ref="D25:D26"/>
    <mergeCell ref="E25:E26"/>
    <mergeCell ref="F25:F26"/>
    <mergeCell ref="G30:G31"/>
    <mergeCell ref="A28:A29"/>
    <mergeCell ref="C28:C29"/>
    <mergeCell ref="D28:D29"/>
    <mergeCell ref="E28:E29"/>
    <mergeCell ref="F28:F29"/>
    <mergeCell ref="G28:G29"/>
    <mergeCell ref="A30:A31"/>
    <mergeCell ref="C30:C31"/>
    <mergeCell ref="D30:D31"/>
    <mergeCell ref="E30:E31"/>
    <mergeCell ref="F30:F31"/>
    <mergeCell ref="G34:G36"/>
    <mergeCell ref="A32:A33"/>
    <mergeCell ref="C32:C33"/>
    <mergeCell ref="D32:D33"/>
    <mergeCell ref="E32:E33"/>
    <mergeCell ref="F32:F33"/>
    <mergeCell ref="G32:G33"/>
    <mergeCell ref="A34:A36"/>
    <mergeCell ref="C34:C36"/>
    <mergeCell ref="D34:D36"/>
    <mergeCell ref="E34:E36"/>
    <mergeCell ref="F34:F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7"/>
  <sheetViews>
    <sheetView topLeftCell="A55" workbookViewId="0">
      <selection activeCell="U5" sqref="U5"/>
    </sheetView>
  </sheetViews>
  <sheetFormatPr defaultColWidth="9.109375" defaultRowHeight="14.4"/>
  <cols>
    <col min="1" max="1" width="6" style="104" customWidth="1"/>
    <col min="2" max="3" width="9.109375" style="104"/>
    <col min="4" max="4" width="10.33203125" style="104" customWidth="1"/>
    <col min="5" max="5" width="1.77734375" style="104" customWidth="1"/>
    <col min="6" max="6" width="3.77734375" style="104" customWidth="1"/>
    <col min="7" max="7" width="9.109375" style="104"/>
    <col min="8" max="8" width="3.21875" style="104" customWidth="1"/>
    <col min="9" max="9" width="5.6640625" style="104" customWidth="1"/>
    <col min="10" max="16384" width="9.109375" style="104"/>
  </cols>
  <sheetData>
    <row r="1" spans="1:2" ht="23.25" customHeight="1">
      <c r="A1" s="103" t="s">
        <v>116</v>
      </c>
    </row>
    <row r="2" spans="1:2">
      <c r="A2" s="105">
        <v>1</v>
      </c>
      <c r="B2" s="103" t="s">
        <v>117</v>
      </c>
    </row>
    <row r="33" spans="1:13">
      <c r="A33" s="105">
        <v>2</v>
      </c>
      <c r="B33" s="103" t="s">
        <v>125</v>
      </c>
    </row>
    <row r="34" spans="1:13">
      <c r="G34" s="406" t="s">
        <v>102</v>
      </c>
      <c r="H34" s="407"/>
      <c r="I34" s="408"/>
    </row>
    <row r="35" spans="1:13">
      <c r="B35" s="104" t="s">
        <v>126</v>
      </c>
      <c r="G35" s="409" t="s">
        <v>103</v>
      </c>
      <c r="H35" s="410"/>
      <c r="I35" s="411"/>
      <c r="J35" s="104" t="s">
        <v>127</v>
      </c>
    </row>
    <row r="36" spans="1:13">
      <c r="B36" s="104" t="s">
        <v>128</v>
      </c>
      <c r="G36" s="106"/>
      <c r="H36" s="106"/>
      <c r="I36" s="106"/>
    </row>
    <row r="37" spans="1:13">
      <c r="E37" s="406" t="s">
        <v>106</v>
      </c>
      <c r="F37" s="407"/>
      <c r="G37" s="407"/>
      <c r="H37" s="408"/>
    </row>
    <row r="38" spans="1:13">
      <c r="B38" s="104" t="s">
        <v>118</v>
      </c>
      <c r="E38" s="409" t="s">
        <v>105</v>
      </c>
      <c r="F38" s="410"/>
      <c r="G38" s="410"/>
      <c r="H38" s="411"/>
      <c r="I38" s="104" t="s">
        <v>119</v>
      </c>
    </row>
    <row r="40" spans="1:13">
      <c r="J40" s="406" t="s">
        <v>129</v>
      </c>
      <c r="K40" s="407"/>
      <c r="L40" s="408"/>
    </row>
    <row r="41" spans="1:13">
      <c r="B41" s="104" t="s">
        <v>120</v>
      </c>
      <c r="J41" s="409"/>
      <c r="K41" s="410"/>
      <c r="L41" s="411"/>
      <c r="M41" s="104" t="s">
        <v>130</v>
      </c>
    </row>
    <row r="43" spans="1:13">
      <c r="A43" s="105">
        <v>3</v>
      </c>
      <c r="B43" s="103" t="s">
        <v>131</v>
      </c>
    </row>
    <row r="44" spans="1:13">
      <c r="A44" s="105"/>
    </row>
    <row r="45" spans="1:13">
      <c r="A45" s="105">
        <v>4</v>
      </c>
      <c r="B45" s="103" t="s">
        <v>121</v>
      </c>
    </row>
    <row r="48" spans="1:13" s="102" customFormat="1">
      <c r="A48" s="101" t="s">
        <v>132</v>
      </c>
    </row>
    <row r="49" spans="11:12" s="102" customFormat="1"/>
    <row r="50" spans="11:12" s="102" customFormat="1" ht="24.6">
      <c r="K50" s="107" t="s">
        <v>133</v>
      </c>
      <c r="L50" s="116" t="s">
        <v>140</v>
      </c>
    </row>
    <row r="51" spans="11:12" s="102" customFormat="1">
      <c r="L51" s="117" t="s">
        <v>136</v>
      </c>
    </row>
    <row r="52" spans="11:12" s="102" customFormat="1" ht="24.6">
      <c r="K52" s="107" t="s">
        <v>133</v>
      </c>
      <c r="L52" s="117" t="s">
        <v>137</v>
      </c>
    </row>
    <row r="53" spans="11:12" s="102" customFormat="1">
      <c r="L53" s="117" t="s">
        <v>138</v>
      </c>
    </row>
    <row r="54" spans="11:12" s="102" customFormat="1">
      <c r="L54" s="102" t="s">
        <v>144</v>
      </c>
    </row>
    <row r="55" spans="11:12" s="102" customFormat="1" ht="24.6">
      <c r="K55" s="107" t="s">
        <v>133</v>
      </c>
      <c r="L55" s="117" t="s">
        <v>139</v>
      </c>
    </row>
    <row r="56" spans="11:12" s="102" customFormat="1">
      <c r="L56" s="117" t="s">
        <v>141</v>
      </c>
    </row>
    <row r="57" spans="11:12" s="102" customFormat="1">
      <c r="L57" s="102" t="s">
        <v>142</v>
      </c>
    </row>
    <row r="58" spans="11:12" s="102" customFormat="1">
      <c r="L58" s="117" t="s">
        <v>145</v>
      </c>
    </row>
    <row r="59" spans="11:12" s="102" customFormat="1">
      <c r="L59" s="118" t="s">
        <v>143</v>
      </c>
    </row>
    <row r="60" spans="11:12" s="102" customFormat="1">
      <c r="L60" s="102" t="s">
        <v>146</v>
      </c>
    </row>
    <row r="61" spans="11:12" s="102" customFormat="1"/>
    <row r="62" spans="11:12" s="102" customFormat="1"/>
    <row r="63" spans="11:12" s="102" customFormat="1"/>
    <row r="64" spans="11:12" s="102" customFormat="1"/>
    <row r="65" spans="1:1" s="102" customFormat="1"/>
    <row r="66" spans="1:1" s="102" customFormat="1"/>
    <row r="67" spans="1:1" s="102" customFormat="1"/>
    <row r="68" spans="1:1" s="102" customFormat="1"/>
    <row r="69" spans="1:1" s="102" customFormat="1"/>
    <row r="70" spans="1:1" s="102" customFormat="1"/>
    <row r="71" spans="1:1" s="102" customFormat="1"/>
    <row r="72" spans="1:1" s="102" customFormat="1"/>
    <row r="73" spans="1:1" s="102" customFormat="1"/>
    <row r="74" spans="1:1" ht="15.6">
      <c r="A74" s="123" t="s">
        <v>147</v>
      </c>
    </row>
    <row r="75" spans="1:1" ht="15.6">
      <c r="A75" s="124" t="s">
        <v>148</v>
      </c>
    </row>
    <row r="76" spans="1:1" ht="15.6">
      <c r="A76" s="124" t="s">
        <v>149</v>
      </c>
    </row>
    <row r="77" spans="1:1" ht="15.6">
      <c r="A77" s="124" t="s">
        <v>150</v>
      </c>
    </row>
  </sheetData>
  <mergeCells count="5">
    <mergeCell ref="G34:I34"/>
    <mergeCell ref="G35:I35"/>
    <mergeCell ref="E37:H37"/>
    <mergeCell ref="E38:H38"/>
    <mergeCell ref="J40:L4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G125"/>
  <sheetViews>
    <sheetView workbookViewId="0">
      <selection activeCell="A8" sqref="A8"/>
    </sheetView>
  </sheetViews>
  <sheetFormatPr defaultRowHeight="14.4"/>
  <cols>
    <col min="2" max="2" width="36.21875" customWidth="1"/>
    <col min="3" max="3" width="12.88671875" bestFit="1" customWidth="1"/>
    <col min="4" max="4" width="47.109375" bestFit="1" customWidth="1"/>
    <col min="5" max="5" width="37.21875" bestFit="1" customWidth="1"/>
    <col min="6" max="6" width="10.77734375" bestFit="1" customWidth="1"/>
    <col min="7" max="7" width="22.21875" customWidth="1"/>
  </cols>
  <sheetData>
    <row r="1" spans="1:7" s="61" customFormat="1">
      <c r="A1" s="61" t="s">
        <v>30</v>
      </c>
      <c r="B1" s="61" t="s">
        <v>31</v>
      </c>
      <c r="C1" s="61" t="s">
        <v>6</v>
      </c>
      <c r="D1" s="61" t="s">
        <v>115</v>
      </c>
      <c r="E1" s="61" t="s">
        <v>32</v>
      </c>
      <c r="F1" s="61" t="s">
        <v>33</v>
      </c>
      <c r="G1" s="61" t="s">
        <v>107</v>
      </c>
    </row>
    <row r="2" spans="1:7">
      <c r="A2">
        <v>57011</v>
      </c>
      <c r="B2" t="s">
        <v>37</v>
      </c>
      <c r="C2" t="s">
        <v>152</v>
      </c>
      <c r="D2" t="s">
        <v>36</v>
      </c>
      <c r="E2" t="s">
        <v>35</v>
      </c>
      <c r="F2" s="1">
        <f>VLOOKUP($A2,[1]INET22017!$A$2:$V$488,18,0)</f>
        <v>41701</v>
      </c>
      <c r="G2" t="s">
        <v>155</v>
      </c>
    </row>
    <row r="3" spans="1:7">
      <c r="A3">
        <v>57057</v>
      </c>
      <c r="B3" t="s">
        <v>38</v>
      </c>
      <c r="C3" t="s">
        <v>152</v>
      </c>
      <c r="D3" t="s">
        <v>36</v>
      </c>
      <c r="E3" t="s">
        <v>40</v>
      </c>
      <c r="F3" s="1">
        <f>VLOOKUP($A3,[1]INET22017!$A$2:$V$488,18,0)</f>
        <v>41821</v>
      </c>
      <c r="G3" t="s">
        <v>155</v>
      </c>
    </row>
    <row r="4" spans="1:7">
      <c r="A4">
        <v>57058</v>
      </c>
      <c r="B4" t="s">
        <v>39</v>
      </c>
      <c r="C4" t="s">
        <v>152</v>
      </c>
      <c r="D4" t="s">
        <v>36</v>
      </c>
      <c r="E4" t="s">
        <v>40</v>
      </c>
      <c r="F4" s="1">
        <f>VLOOKUP($A4,[1]INET22017!$A$2:$V$488,18,0)</f>
        <v>41821</v>
      </c>
      <c r="G4" t="s">
        <v>155</v>
      </c>
    </row>
    <row r="5" spans="1:7">
      <c r="A5">
        <v>57065</v>
      </c>
      <c r="B5" t="s">
        <v>41</v>
      </c>
      <c r="C5" t="s">
        <v>152</v>
      </c>
      <c r="D5" t="s">
        <v>36</v>
      </c>
      <c r="E5" t="s">
        <v>40</v>
      </c>
      <c r="F5" s="1">
        <f>VLOOKUP($A5,[1]INET22017!$A$2:$V$488,18,0)</f>
        <v>41821</v>
      </c>
      <c r="G5" t="s">
        <v>155</v>
      </c>
    </row>
    <row r="6" spans="1:7">
      <c r="A6">
        <v>57100</v>
      </c>
      <c r="B6" t="s">
        <v>42</v>
      </c>
      <c r="C6" t="s">
        <v>152</v>
      </c>
      <c r="D6" t="s">
        <v>36</v>
      </c>
      <c r="E6" t="s">
        <v>35</v>
      </c>
      <c r="F6" s="1">
        <f>VLOOKUP($A6,[1]INET22017!$A$2:$V$488,18,0)</f>
        <v>41946</v>
      </c>
      <c r="G6" t="s">
        <v>155</v>
      </c>
    </row>
    <row r="7" spans="1:7">
      <c r="A7">
        <v>57105</v>
      </c>
      <c r="B7" t="s">
        <v>43</v>
      </c>
      <c r="C7" t="s">
        <v>152</v>
      </c>
      <c r="D7" t="s">
        <v>36</v>
      </c>
      <c r="E7" t="s">
        <v>35</v>
      </c>
      <c r="F7" s="1">
        <f>VLOOKUP($A7,[1]INET22017!$A$2:$V$488,18,0)</f>
        <v>41957</v>
      </c>
      <c r="G7" t="s">
        <v>155</v>
      </c>
    </row>
    <row r="8" spans="1:7">
      <c r="A8">
        <v>58010</v>
      </c>
      <c r="B8" t="s">
        <v>44</v>
      </c>
      <c r="C8" t="s">
        <v>152</v>
      </c>
      <c r="D8" t="s">
        <v>36</v>
      </c>
      <c r="E8" t="s">
        <v>35</v>
      </c>
      <c r="F8" s="1">
        <f>VLOOKUP($A8,[1]INET22017!$A$2:$V$488,18,0)</f>
        <v>42019</v>
      </c>
      <c r="G8" t="s">
        <v>155</v>
      </c>
    </row>
    <row r="9" spans="1:7">
      <c r="A9">
        <v>58023</v>
      </c>
      <c r="B9" t="s">
        <v>45</v>
      </c>
      <c r="C9" t="s">
        <v>152</v>
      </c>
      <c r="D9" t="s">
        <v>36</v>
      </c>
      <c r="E9" t="s">
        <v>35</v>
      </c>
      <c r="F9" s="1">
        <f>VLOOKUP($A9,[1]INET22017!$A$2:$V$488,18,0)</f>
        <v>42079</v>
      </c>
      <c r="G9" t="s">
        <v>155</v>
      </c>
    </row>
    <row r="10" spans="1:7">
      <c r="A10">
        <v>58029</v>
      </c>
      <c r="B10" t="s">
        <v>46</v>
      </c>
      <c r="C10" t="s">
        <v>152</v>
      </c>
      <c r="D10" t="s">
        <v>36</v>
      </c>
      <c r="E10" t="s">
        <v>35</v>
      </c>
      <c r="F10" s="1">
        <f>VLOOKUP($A10,[1]INET22017!$A$2:$V$488,18,0)</f>
        <v>42095</v>
      </c>
      <c r="G10" t="s">
        <v>155</v>
      </c>
    </row>
    <row r="11" spans="1:7">
      <c r="A11">
        <v>58036</v>
      </c>
      <c r="B11" t="s">
        <v>47</v>
      </c>
      <c r="C11" t="s">
        <v>152</v>
      </c>
      <c r="D11" t="s">
        <v>36</v>
      </c>
      <c r="E11" t="s">
        <v>40</v>
      </c>
      <c r="F11" s="1">
        <f>VLOOKUP($A11,[1]INET22017!$A$2:$V$488,18,0)</f>
        <v>42130</v>
      </c>
      <c r="G11" t="s">
        <v>155</v>
      </c>
    </row>
    <row r="12" spans="1:7">
      <c r="A12">
        <v>58046</v>
      </c>
      <c r="B12" t="s">
        <v>48</v>
      </c>
      <c r="C12" t="s">
        <v>152</v>
      </c>
      <c r="D12" t="s">
        <v>159</v>
      </c>
      <c r="E12" t="s">
        <v>35</v>
      </c>
      <c r="F12" s="1">
        <f>VLOOKUP($A12,[1]INET22017!$A$2:$V$488,18,0)</f>
        <v>42157</v>
      </c>
      <c r="G12" t="s">
        <v>160</v>
      </c>
    </row>
    <row r="13" spans="1:7">
      <c r="A13">
        <v>58064</v>
      </c>
      <c r="B13" t="s">
        <v>49</v>
      </c>
      <c r="C13" t="s">
        <v>152</v>
      </c>
      <c r="D13" t="s">
        <v>36</v>
      </c>
      <c r="E13" t="s">
        <v>35</v>
      </c>
      <c r="F13" s="1">
        <f>VLOOKUP($A13,[1]INET22017!$A$2:$V$488,18,0)</f>
        <v>42200</v>
      </c>
      <c r="G13" t="s">
        <v>155</v>
      </c>
    </row>
    <row r="14" spans="1:7">
      <c r="A14">
        <v>58075</v>
      </c>
      <c r="B14" t="s">
        <v>50</v>
      </c>
      <c r="C14" t="s">
        <v>152</v>
      </c>
      <c r="D14" t="s">
        <v>36</v>
      </c>
      <c r="E14" t="s">
        <v>35</v>
      </c>
      <c r="F14" s="1">
        <f>VLOOKUP($A14,[1]INET22017!$A$2:$V$488,18,0)</f>
        <v>42186</v>
      </c>
      <c r="G14" t="s">
        <v>155</v>
      </c>
    </row>
    <row r="15" spans="1:7">
      <c r="A15">
        <v>58097</v>
      </c>
      <c r="B15" t="s">
        <v>51</v>
      </c>
      <c r="C15" t="s">
        <v>152</v>
      </c>
      <c r="D15" t="s">
        <v>159</v>
      </c>
      <c r="E15" t="s">
        <v>35</v>
      </c>
      <c r="F15" s="1">
        <f>VLOOKUP($A15,[1]INET22017!$A$2:$V$488,18,0)</f>
        <v>42186</v>
      </c>
      <c r="G15" t="s">
        <v>160</v>
      </c>
    </row>
    <row r="16" spans="1:7">
      <c r="A16">
        <v>59047</v>
      </c>
      <c r="B16" t="s">
        <v>52</v>
      </c>
      <c r="C16" t="s">
        <v>152</v>
      </c>
      <c r="D16" t="s">
        <v>36</v>
      </c>
      <c r="E16" t="s">
        <v>35</v>
      </c>
      <c r="F16" s="1">
        <f>VLOOKUP($A16,[1]INET22017!$A$2:$V$488,18,0)</f>
        <v>42430</v>
      </c>
      <c r="G16" t="s">
        <v>155</v>
      </c>
    </row>
    <row r="17" spans="1:7">
      <c r="A17">
        <v>59109</v>
      </c>
      <c r="B17" t="s">
        <v>53</v>
      </c>
      <c r="C17" t="s">
        <v>152</v>
      </c>
      <c r="D17" t="s">
        <v>36</v>
      </c>
      <c r="E17" t="s">
        <v>35</v>
      </c>
      <c r="F17" s="1">
        <f>VLOOKUP($A17,[1]INET22017!$A$2:$V$488,18,0)</f>
        <v>42552</v>
      </c>
      <c r="G17" t="s">
        <v>155</v>
      </c>
    </row>
    <row r="18" spans="1:7">
      <c r="A18">
        <v>59134</v>
      </c>
      <c r="B18" t="s">
        <v>55</v>
      </c>
      <c r="C18" t="s">
        <v>152</v>
      </c>
      <c r="D18" t="s">
        <v>36</v>
      </c>
      <c r="E18" t="s">
        <v>35</v>
      </c>
      <c r="F18" s="1">
        <f>VLOOKUP($A18,[1]INET22017!$A$2:$V$488,18,0)</f>
        <v>42552</v>
      </c>
      <c r="G18" t="s">
        <v>155</v>
      </c>
    </row>
    <row r="19" spans="1:7">
      <c r="A19">
        <v>59136</v>
      </c>
      <c r="B19" t="s">
        <v>56</v>
      </c>
      <c r="C19" t="s">
        <v>152</v>
      </c>
      <c r="D19" t="s">
        <v>36</v>
      </c>
      <c r="E19" t="s">
        <v>35</v>
      </c>
      <c r="F19" s="1">
        <f>VLOOKUP($A19,[1]INET22017!$A$2:$V$488,18,0)</f>
        <v>42552</v>
      </c>
      <c r="G19" t="s">
        <v>155</v>
      </c>
    </row>
    <row r="20" spans="1:7">
      <c r="A20">
        <v>59143</v>
      </c>
      <c r="B20" t="s">
        <v>57</v>
      </c>
      <c r="C20" t="s">
        <v>152</v>
      </c>
      <c r="D20" t="s">
        <v>159</v>
      </c>
      <c r="E20" t="s">
        <v>35</v>
      </c>
      <c r="F20" s="1">
        <f>VLOOKUP($A20,[1]INET22017!$A$2:$V$488,18,0)</f>
        <v>42552</v>
      </c>
      <c r="G20" t="s">
        <v>160</v>
      </c>
    </row>
    <row r="21" spans="1:7">
      <c r="A21">
        <v>59146</v>
      </c>
      <c r="B21" t="s">
        <v>59</v>
      </c>
      <c r="C21" t="s">
        <v>152</v>
      </c>
      <c r="D21" t="s">
        <v>36</v>
      </c>
      <c r="E21" t="s">
        <v>35</v>
      </c>
      <c r="F21" s="1">
        <f>VLOOKUP($A21,[1]INET22017!$A$2:$V$488,18,0)</f>
        <v>42552</v>
      </c>
      <c r="G21" t="s">
        <v>155</v>
      </c>
    </row>
    <row r="22" spans="1:7">
      <c r="A22">
        <v>58076</v>
      </c>
      <c r="B22" t="s">
        <v>34</v>
      </c>
      <c r="C22" t="s">
        <v>153</v>
      </c>
      <c r="D22" t="s">
        <v>154</v>
      </c>
      <c r="E22" t="s">
        <v>35</v>
      </c>
      <c r="F22" s="1">
        <f>VLOOKUP($A22,[1]INET22017!$A$2:$V$488,18,0)</f>
        <v>42186</v>
      </c>
      <c r="G22" t="s">
        <v>155</v>
      </c>
    </row>
    <row r="23" spans="1:7">
      <c r="A23">
        <v>59172</v>
      </c>
      <c r="B23" t="s">
        <v>60</v>
      </c>
      <c r="C23" t="s">
        <v>153</v>
      </c>
      <c r="D23" t="s">
        <v>154</v>
      </c>
      <c r="E23" t="s">
        <v>35</v>
      </c>
      <c r="F23" s="1">
        <f>VLOOKUP($A23,[1]INET22017!$A$2:$V$488,18,0)</f>
        <v>42552</v>
      </c>
      <c r="G23" t="s">
        <v>155</v>
      </c>
    </row>
    <row r="24" spans="1:7">
      <c r="A24">
        <v>59118</v>
      </c>
      <c r="B24" t="s">
        <v>54</v>
      </c>
      <c r="C24" t="s">
        <v>152</v>
      </c>
      <c r="D24" t="s">
        <v>36</v>
      </c>
      <c r="E24" t="s">
        <v>35</v>
      </c>
      <c r="F24" s="1">
        <f>VLOOKUP($A24,[1]INET22017!$A$2:$V$488,18,0)</f>
        <v>42552</v>
      </c>
      <c r="G24" t="s">
        <v>155</v>
      </c>
    </row>
    <row r="25" spans="1:7">
      <c r="A25">
        <v>59144</v>
      </c>
      <c r="B25" t="s">
        <v>58</v>
      </c>
      <c r="C25" t="s">
        <v>152</v>
      </c>
      <c r="D25" t="s">
        <v>36</v>
      </c>
      <c r="E25" t="s">
        <v>35</v>
      </c>
      <c r="F25" s="1">
        <f>VLOOKUP($A25,[1]INET22017!$A$2:$V$488,18,0)</f>
        <v>42552</v>
      </c>
      <c r="G25" t="s">
        <v>155</v>
      </c>
    </row>
    <row r="26" spans="1:7">
      <c r="A26">
        <v>60037</v>
      </c>
      <c r="B26" t="s">
        <v>162</v>
      </c>
      <c r="C26" t="s">
        <v>152</v>
      </c>
      <c r="D26" t="s">
        <v>159</v>
      </c>
      <c r="E26" t="s">
        <v>35</v>
      </c>
      <c r="F26" s="1"/>
      <c r="G26" t="s">
        <v>160</v>
      </c>
    </row>
    <row r="27" spans="1:7">
      <c r="A27">
        <v>60038</v>
      </c>
      <c r="B27" t="s">
        <v>163</v>
      </c>
      <c r="C27" t="s">
        <v>152</v>
      </c>
      <c r="D27" t="s">
        <v>154</v>
      </c>
      <c r="E27" t="s">
        <v>35</v>
      </c>
      <c r="F27" s="1"/>
      <c r="G27" t="s">
        <v>155</v>
      </c>
    </row>
    <row r="28" spans="1:7">
      <c r="A28">
        <v>60047</v>
      </c>
      <c r="B28" t="s">
        <v>161</v>
      </c>
      <c r="C28" t="s">
        <v>152</v>
      </c>
      <c r="D28" t="s">
        <v>159</v>
      </c>
      <c r="E28" t="s">
        <v>35</v>
      </c>
      <c r="F28" s="1"/>
      <c r="G28" t="s">
        <v>160</v>
      </c>
    </row>
    <row r="29" spans="1:7">
      <c r="A29">
        <v>60115</v>
      </c>
      <c r="B29" t="s">
        <v>165</v>
      </c>
      <c r="C29" t="s">
        <v>152</v>
      </c>
      <c r="D29" t="s">
        <v>36</v>
      </c>
      <c r="E29" t="s">
        <v>35</v>
      </c>
      <c r="F29" s="1"/>
      <c r="G29" t="s">
        <v>155</v>
      </c>
    </row>
    <row r="30" spans="1:7">
      <c r="A30">
        <v>60222</v>
      </c>
      <c r="B30" t="s">
        <v>164</v>
      </c>
      <c r="C30" t="s">
        <v>152</v>
      </c>
      <c r="D30" t="s">
        <v>36</v>
      </c>
      <c r="E30" t="s">
        <v>35</v>
      </c>
      <c r="F30" s="1"/>
      <c r="G30" t="s">
        <v>155</v>
      </c>
    </row>
    <row r="31" spans="1:7">
      <c r="F31" s="1"/>
    </row>
    <row r="32" spans="1:7">
      <c r="F32" s="1"/>
    </row>
    <row r="33" spans="1:6">
      <c r="A33" s="274" t="s">
        <v>183</v>
      </c>
      <c r="B33" s="274"/>
      <c r="F33" s="1"/>
    </row>
    <row r="34" spans="1:6">
      <c r="F34" s="1"/>
    </row>
    <row r="35" spans="1:6">
      <c r="F35" s="1"/>
    </row>
    <row r="36" spans="1:6">
      <c r="F36" s="1"/>
    </row>
    <row r="37" spans="1:6">
      <c r="F37" s="1"/>
    </row>
    <row r="38" spans="1:6">
      <c r="F38" s="1"/>
    </row>
    <row r="39" spans="1:6">
      <c r="F39" s="1"/>
    </row>
    <row r="40" spans="1:6">
      <c r="F40" s="1"/>
    </row>
    <row r="41" spans="1:6">
      <c r="F41" s="1"/>
    </row>
    <row r="42" spans="1:6">
      <c r="F42" s="1"/>
    </row>
    <row r="43" spans="1:6">
      <c r="F43" s="1"/>
    </row>
    <row r="44" spans="1:6">
      <c r="F44" s="1"/>
    </row>
    <row r="45" spans="1:6">
      <c r="F45" s="1"/>
    </row>
    <row r="46" spans="1:6">
      <c r="F46" s="1"/>
    </row>
    <row r="47" spans="1:6">
      <c r="F47" s="1"/>
    </row>
    <row r="48" spans="1:6">
      <c r="F48" s="1"/>
    </row>
    <row r="49" spans="6:6">
      <c r="F49" s="1"/>
    </row>
    <row r="50" spans="6:6">
      <c r="F50" s="1"/>
    </row>
    <row r="51" spans="6:6">
      <c r="F51" s="1"/>
    </row>
    <row r="52" spans="6:6">
      <c r="F52" s="1"/>
    </row>
    <row r="53" spans="6:6">
      <c r="F53" s="1"/>
    </row>
    <row r="54" spans="6:6">
      <c r="F54" s="1"/>
    </row>
    <row r="55" spans="6:6">
      <c r="F55" s="1"/>
    </row>
    <row r="56" spans="6:6">
      <c r="F56" s="1"/>
    </row>
    <row r="57" spans="6:6">
      <c r="F57" s="1"/>
    </row>
    <row r="58" spans="6:6">
      <c r="F58" s="1"/>
    </row>
    <row r="59" spans="6:6">
      <c r="F59" s="1"/>
    </row>
    <row r="60" spans="6:6">
      <c r="F60" s="1"/>
    </row>
    <row r="61" spans="6:6">
      <c r="F61" s="1"/>
    </row>
    <row r="62" spans="6:6">
      <c r="F62" s="1"/>
    </row>
    <row r="63" spans="6:6">
      <c r="F63" s="1"/>
    </row>
    <row r="64" spans="6:6">
      <c r="F64" s="1"/>
    </row>
    <row r="65" spans="6:6">
      <c r="F65" s="1"/>
    </row>
    <row r="66" spans="6:6">
      <c r="F66" s="1"/>
    </row>
    <row r="67" spans="6:6">
      <c r="F67" s="1"/>
    </row>
    <row r="68" spans="6:6">
      <c r="F68" s="1"/>
    </row>
    <row r="69" spans="6:6">
      <c r="F69" s="1"/>
    </row>
    <row r="70" spans="6:6">
      <c r="F70" s="1"/>
    </row>
    <row r="71" spans="6:6">
      <c r="F71" s="1"/>
    </row>
    <row r="72" spans="6:6">
      <c r="F72" s="1"/>
    </row>
    <row r="73" spans="6:6">
      <c r="F73" s="1"/>
    </row>
    <row r="74" spans="6:6">
      <c r="F74" s="1"/>
    </row>
    <row r="75" spans="6:6">
      <c r="F75" s="1"/>
    </row>
    <row r="76" spans="6:6">
      <c r="F76" s="1"/>
    </row>
    <row r="77" spans="6:6">
      <c r="F77" s="1"/>
    </row>
    <row r="78" spans="6:6">
      <c r="F78" s="1"/>
    </row>
    <row r="79" spans="6:6">
      <c r="F79" s="1"/>
    </row>
    <row r="80" spans="6:6">
      <c r="F80" s="1"/>
    </row>
    <row r="81" spans="6:6">
      <c r="F81" s="1"/>
    </row>
    <row r="82" spans="6:6">
      <c r="F82" s="1"/>
    </row>
    <row r="83" spans="6:6">
      <c r="F83" s="1"/>
    </row>
    <row r="84" spans="6:6">
      <c r="F84" s="1"/>
    </row>
    <row r="85" spans="6:6">
      <c r="F85" s="1"/>
    </row>
    <row r="86" spans="6:6">
      <c r="F86" s="1"/>
    </row>
    <row r="87" spans="6:6">
      <c r="F87" s="1"/>
    </row>
    <row r="88" spans="6:6">
      <c r="F88" s="1"/>
    </row>
    <row r="89" spans="6:6">
      <c r="F89" s="1"/>
    </row>
    <row r="90" spans="6:6">
      <c r="F90" s="1"/>
    </row>
    <row r="91" spans="6:6">
      <c r="F91" s="1"/>
    </row>
    <row r="92" spans="6:6">
      <c r="F92" s="1"/>
    </row>
    <row r="93" spans="6:6">
      <c r="F93" s="1"/>
    </row>
    <row r="94" spans="6:6">
      <c r="F94" s="1"/>
    </row>
    <row r="95" spans="6:6">
      <c r="F95" s="1"/>
    </row>
    <row r="96" spans="6:6">
      <c r="F96" s="1"/>
    </row>
    <row r="97" spans="6:6">
      <c r="F97" s="1"/>
    </row>
    <row r="98" spans="6:6">
      <c r="F98" s="1"/>
    </row>
    <row r="99" spans="6:6">
      <c r="F99" s="1"/>
    </row>
    <row r="100" spans="6:6">
      <c r="F100" s="1"/>
    </row>
    <row r="101" spans="6:6">
      <c r="F101" s="1"/>
    </row>
    <row r="102" spans="6:6">
      <c r="F102" s="1"/>
    </row>
    <row r="103" spans="6:6">
      <c r="F103" s="1"/>
    </row>
    <row r="104" spans="6:6">
      <c r="F104" s="1"/>
    </row>
    <row r="105" spans="6:6">
      <c r="F105" s="1"/>
    </row>
    <row r="106" spans="6:6">
      <c r="F106" s="1"/>
    </row>
    <row r="107" spans="6:6">
      <c r="F107" s="1"/>
    </row>
    <row r="108" spans="6:6">
      <c r="F108" s="1"/>
    </row>
    <row r="109" spans="6:6">
      <c r="F109" s="1"/>
    </row>
    <row r="110" spans="6:6">
      <c r="F110" s="1"/>
    </row>
    <row r="111" spans="6:6">
      <c r="F111" s="1"/>
    </row>
    <row r="112" spans="6:6">
      <c r="F112" s="1"/>
    </row>
    <row r="113" spans="6:6">
      <c r="F113" s="1"/>
    </row>
    <row r="114" spans="6:6">
      <c r="F114" s="1"/>
    </row>
    <row r="115" spans="6:6">
      <c r="F115" s="1"/>
    </row>
    <row r="116" spans="6:6">
      <c r="F116" s="1"/>
    </row>
    <row r="117" spans="6:6">
      <c r="F117" s="1"/>
    </row>
    <row r="118" spans="6:6">
      <c r="F118" s="1"/>
    </row>
    <row r="119" spans="6:6">
      <c r="F119" s="1"/>
    </row>
    <row r="120" spans="6:6">
      <c r="F120" s="1"/>
    </row>
    <row r="121" spans="6:6">
      <c r="F121" s="1"/>
    </row>
    <row r="122" spans="6:6">
      <c r="F122" s="1"/>
    </row>
    <row r="123" spans="6:6">
      <c r="F123" s="1"/>
    </row>
    <row r="124" spans="6:6">
      <c r="F124" s="1"/>
    </row>
    <row r="125" spans="6:6">
      <c r="F125" s="1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1:AN25"/>
  <sheetViews>
    <sheetView workbookViewId="0">
      <selection activeCell="AL16" sqref="AL16"/>
    </sheetView>
  </sheetViews>
  <sheetFormatPr defaultRowHeight="14.4"/>
  <cols>
    <col min="1" max="1" width="5.6640625" customWidth="1"/>
    <col min="2" max="2" width="10.33203125" style="25" customWidth="1"/>
    <col min="3" max="3" width="11.109375" style="25" bestFit="1" customWidth="1"/>
    <col min="4" max="4" width="15.21875" customWidth="1"/>
    <col min="5" max="35" width="4.33203125" customWidth="1"/>
    <col min="36" max="36" width="3.88671875" customWidth="1"/>
    <col min="37" max="37" width="5" customWidth="1"/>
    <col min="38" max="38" width="8.6640625" customWidth="1"/>
    <col min="39" max="39" width="9.109375" style="25"/>
  </cols>
  <sheetData>
    <row r="1" spans="2:40" ht="26.25" customHeight="1">
      <c r="B1" s="86">
        <v>2564</v>
      </c>
      <c r="D1" s="25">
        <v>1</v>
      </c>
      <c r="E1" s="81">
        <v>2</v>
      </c>
      <c r="F1" s="81">
        <v>3</v>
      </c>
      <c r="G1" s="81">
        <v>4</v>
      </c>
      <c r="H1" s="81">
        <v>5</v>
      </c>
      <c r="I1" s="81">
        <v>6</v>
      </c>
      <c r="J1" s="81">
        <v>7</v>
      </c>
      <c r="K1" s="81">
        <v>8</v>
      </c>
      <c r="L1" s="81">
        <v>9</v>
      </c>
      <c r="M1" s="81">
        <v>10</v>
      </c>
      <c r="N1" s="81">
        <v>11</v>
      </c>
      <c r="O1" s="81">
        <v>12</v>
      </c>
      <c r="P1" s="81">
        <v>13</v>
      </c>
      <c r="Q1" s="81">
        <v>14</v>
      </c>
      <c r="R1" s="81">
        <v>15</v>
      </c>
      <c r="S1" s="81">
        <v>16</v>
      </c>
      <c r="T1" s="81">
        <v>17</v>
      </c>
      <c r="U1" s="81">
        <v>18</v>
      </c>
      <c r="V1" s="81">
        <v>19</v>
      </c>
      <c r="W1" s="81">
        <v>20</v>
      </c>
      <c r="X1" s="81">
        <v>21</v>
      </c>
      <c r="Y1" s="81">
        <v>22</v>
      </c>
      <c r="Z1" s="81">
        <v>23</v>
      </c>
      <c r="AA1" s="81">
        <v>24</v>
      </c>
      <c r="AB1" s="81">
        <v>25</v>
      </c>
      <c r="AC1" s="81">
        <v>26</v>
      </c>
      <c r="AD1" s="81">
        <v>27</v>
      </c>
      <c r="AE1" s="81">
        <v>28</v>
      </c>
      <c r="AF1" s="81">
        <v>29</v>
      </c>
      <c r="AG1" s="81">
        <v>30</v>
      </c>
      <c r="AH1" s="81">
        <v>31</v>
      </c>
      <c r="AI1" s="81">
        <v>32</v>
      </c>
    </row>
    <row r="2" spans="2:40" ht="15" customHeight="1">
      <c r="B2" s="82">
        <f>+$B$1</f>
        <v>2564</v>
      </c>
      <c r="C2" s="82">
        <v>1</v>
      </c>
      <c r="D2" s="83" t="str">
        <f>C2&amp;$B$1</f>
        <v>12564</v>
      </c>
      <c r="E2" s="82">
        <v>1</v>
      </c>
      <c r="F2" s="82">
        <v>2</v>
      </c>
      <c r="G2" s="82">
        <v>3</v>
      </c>
      <c r="H2" s="82">
        <v>4</v>
      </c>
      <c r="I2" s="82">
        <v>5</v>
      </c>
      <c r="J2" s="82">
        <v>6</v>
      </c>
      <c r="K2" s="82">
        <v>7</v>
      </c>
      <c r="L2" s="82">
        <v>8</v>
      </c>
      <c r="M2" s="82">
        <v>9</v>
      </c>
      <c r="N2" s="82">
        <v>10</v>
      </c>
      <c r="O2" s="82">
        <v>11</v>
      </c>
      <c r="P2" s="82">
        <v>12</v>
      </c>
      <c r="Q2" s="82">
        <v>13</v>
      </c>
      <c r="R2" s="82">
        <v>14</v>
      </c>
      <c r="S2" s="82">
        <v>15</v>
      </c>
      <c r="T2" s="82">
        <v>16</v>
      </c>
      <c r="U2" s="82">
        <v>17</v>
      </c>
      <c r="V2" s="82">
        <v>18</v>
      </c>
      <c r="W2" s="82">
        <v>19</v>
      </c>
      <c r="X2" s="82">
        <v>20</v>
      </c>
      <c r="Y2" s="82">
        <v>21</v>
      </c>
      <c r="Z2" s="82">
        <v>22</v>
      </c>
      <c r="AA2" s="82">
        <v>23</v>
      </c>
      <c r="AB2" s="82">
        <v>24</v>
      </c>
      <c r="AC2" s="82">
        <v>25</v>
      </c>
      <c r="AD2" s="82">
        <v>26</v>
      </c>
      <c r="AE2" s="82">
        <v>27</v>
      </c>
      <c r="AF2" s="82">
        <v>28</v>
      </c>
      <c r="AG2" s="82">
        <v>29</v>
      </c>
      <c r="AH2" s="82">
        <v>30</v>
      </c>
      <c r="AI2" s="82">
        <v>31</v>
      </c>
      <c r="AJ2">
        <f>MAX(E2:AI2)</f>
        <v>31</v>
      </c>
      <c r="AK2" t="s">
        <v>81</v>
      </c>
      <c r="AL2" t="s">
        <v>18</v>
      </c>
      <c r="AM2" s="25">
        <v>1</v>
      </c>
      <c r="AN2" t="s">
        <v>176</v>
      </c>
    </row>
    <row r="3" spans="2:40" ht="15" customHeight="1">
      <c r="B3" s="84">
        <f t="shared" ref="B3:B25" si="0">+$B$1</f>
        <v>2564</v>
      </c>
      <c r="C3" s="84" t="s">
        <v>18</v>
      </c>
      <c r="D3" s="85" t="str">
        <f t="shared" ref="D3:D25" si="1">C3&amp;$B$1</f>
        <v>มกราคม2564</v>
      </c>
      <c r="E3" s="87" t="s">
        <v>79</v>
      </c>
      <c r="F3" s="85" t="str">
        <f>IF(F2&lt;=0,0,IF(F2&gt;=1,IF(E3=$AK$2,$AK$3,IF(E3=$AK$3,$AK$4,IF(E3=$AK$4,$AK$5,IF(E3=$AK$5,$AK$6,IF(E3=$AK$6,$AK$7,IF(E3=$AK$7,$AK$8,IF(E3=$AK$8,$AK$2)))))))))</f>
        <v>Sat</v>
      </c>
      <c r="G3" s="85" t="str">
        <f t="shared" ref="G3:AI3" si="2">IF(G2&lt;=0,0,IF(G2&gt;=1,IF(F3=$AK$2,$AK$3,IF(F3=$AK$3,$AK$4,IF(F3=$AK$4,$AK$5,IF(F3=$AK$5,$AK$6,IF(F3=$AK$6,$AK$7,IF(F3=$AK$7,$AK$8,IF(F3=$AK$8,$AK$2)))))))))</f>
        <v>Sun</v>
      </c>
      <c r="H3" s="85" t="str">
        <f t="shared" si="2"/>
        <v>Mon</v>
      </c>
      <c r="I3" s="85" t="str">
        <f t="shared" si="2"/>
        <v>Tue</v>
      </c>
      <c r="J3" s="85" t="str">
        <f t="shared" si="2"/>
        <v>Wed</v>
      </c>
      <c r="K3" s="85" t="str">
        <f t="shared" si="2"/>
        <v>Thu</v>
      </c>
      <c r="L3" s="85" t="str">
        <f t="shared" si="2"/>
        <v>Fri</v>
      </c>
      <c r="M3" s="85" t="str">
        <f t="shared" si="2"/>
        <v>Sat</v>
      </c>
      <c r="N3" s="85" t="str">
        <f t="shared" si="2"/>
        <v>Sun</v>
      </c>
      <c r="O3" s="85" t="str">
        <f t="shared" si="2"/>
        <v>Mon</v>
      </c>
      <c r="P3" s="85" t="str">
        <f t="shared" si="2"/>
        <v>Tue</v>
      </c>
      <c r="Q3" s="85" t="str">
        <f t="shared" si="2"/>
        <v>Wed</v>
      </c>
      <c r="R3" s="85" t="str">
        <f t="shared" si="2"/>
        <v>Thu</v>
      </c>
      <c r="S3" s="85" t="str">
        <f t="shared" si="2"/>
        <v>Fri</v>
      </c>
      <c r="T3" s="85" t="str">
        <f t="shared" si="2"/>
        <v>Sat</v>
      </c>
      <c r="U3" s="85" t="str">
        <f t="shared" si="2"/>
        <v>Sun</v>
      </c>
      <c r="V3" s="85" t="str">
        <f t="shared" si="2"/>
        <v>Mon</v>
      </c>
      <c r="W3" s="85" t="str">
        <f t="shared" si="2"/>
        <v>Tue</v>
      </c>
      <c r="X3" s="85" t="str">
        <f t="shared" si="2"/>
        <v>Wed</v>
      </c>
      <c r="Y3" s="85" t="str">
        <f t="shared" si="2"/>
        <v>Thu</v>
      </c>
      <c r="Z3" s="85" t="str">
        <f t="shared" si="2"/>
        <v>Fri</v>
      </c>
      <c r="AA3" s="85" t="str">
        <f t="shared" si="2"/>
        <v>Sat</v>
      </c>
      <c r="AB3" s="85" t="str">
        <f t="shared" si="2"/>
        <v>Sun</v>
      </c>
      <c r="AC3" s="85" t="str">
        <f t="shared" si="2"/>
        <v>Mon</v>
      </c>
      <c r="AD3" s="85" t="str">
        <f t="shared" si="2"/>
        <v>Tue</v>
      </c>
      <c r="AE3" s="85" t="str">
        <f t="shared" si="2"/>
        <v>Wed</v>
      </c>
      <c r="AF3" s="85" t="str">
        <f t="shared" si="2"/>
        <v>Thu</v>
      </c>
      <c r="AG3" s="85" t="str">
        <f t="shared" si="2"/>
        <v>Fri</v>
      </c>
      <c r="AH3" s="85" t="str">
        <f t="shared" si="2"/>
        <v>Sat</v>
      </c>
      <c r="AI3" s="85" t="str">
        <f t="shared" si="2"/>
        <v>Sun</v>
      </c>
      <c r="AJ3" t="str">
        <f>HLOOKUP(AJ2,$E2:$AI3,2,0)</f>
        <v>Sun</v>
      </c>
      <c r="AK3" t="s">
        <v>82</v>
      </c>
      <c r="AL3" t="s">
        <v>19</v>
      </c>
      <c r="AM3" s="25">
        <v>2</v>
      </c>
      <c r="AN3" t="s">
        <v>177</v>
      </c>
    </row>
    <row r="4" spans="2:40" ht="15" customHeight="1">
      <c r="B4" s="82">
        <f t="shared" si="0"/>
        <v>2564</v>
      </c>
      <c r="C4" s="82">
        <v>2</v>
      </c>
      <c r="D4" s="83" t="str">
        <f t="shared" si="1"/>
        <v>22564</v>
      </c>
      <c r="E4" s="82">
        <v>1</v>
      </c>
      <c r="F4" s="82">
        <v>2</v>
      </c>
      <c r="G4" s="82">
        <v>3</v>
      </c>
      <c r="H4" s="82">
        <v>4</v>
      </c>
      <c r="I4" s="82">
        <v>5</v>
      </c>
      <c r="J4" s="82">
        <v>6</v>
      </c>
      <c r="K4" s="82">
        <v>7</v>
      </c>
      <c r="L4" s="82">
        <v>8</v>
      </c>
      <c r="M4" s="82">
        <v>9</v>
      </c>
      <c r="N4" s="82">
        <v>10</v>
      </c>
      <c r="O4" s="82">
        <v>11</v>
      </c>
      <c r="P4" s="82">
        <v>12</v>
      </c>
      <c r="Q4" s="82">
        <v>13</v>
      </c>
      <c r="R4" s="82">
        <v>14</v>
      </c>
      <c r="S4" s="82">
        <v>15</v>
      </c>
      <c r="T4" s="82">
        <v>16</v>
      </c>
      <c r="U4" s="82">
        <v>17</v>
      </c>
      <c r="V4" s="82">
        <v>18</v>
      </c>
      <c r="W4" s="82">
        <v>19</v>
      </c>
      <c r="X4" s="82">
        <v>20</v>
      </c>
      <c r="Y4" s="82">
        <v>21</v>
      </c>
      <c r="Z4" s="82">
        <v>22</v>
      </c>
      <c r="AA4" s="82">
        <v>23</v>
      </c>
      <c r="AB4" s="82">
        <v>24</v>
      </c>
      <c r="AC4" s="82">
        <v>25</v>
      </c>
      <c r="AD4" s="82">
        <v>26</v>
      </c>
      <c r="AE4" s="82">
        <v>27</v>
      </c>
      <c r="AF4" s="82">
        <v>28</v>
      </c>
      <c r="AG4" s="82"/>
      <c r="AH4" s="82"/>
      <c r="AI4" s="82"/>
      <c r="AJ4">
        <f>MAX(E4:AI4)</f>
        <v>28</v>
      </c>
      <c r="AK4" t="s">
        <v>83</v>
      </c>
      <c r="AL4" t="s">
        <v>20</v>
      </c>
      <c r="AM4" s="25">
        <v>3</v>
      </c>
      <c r="AN4" t="s">
        <v>178</v>
      </c>
    </row>
    <row r="5" spans="2:40" ht="15" customHeight="1">
      <c r="B5" s="84">
        <f t="shared" si="0"/>
        <v>2564</v>
      </c>
      <c r="C5" s="84" t="s">
        <v>19</v>
      </c>
      <c r="D5" s="85" t="str">
        <f t="shared" si="1"/>
        <v>กุมภาพันธ์2564</v>
      </c>
      <c r="E5" s="85" t="str">
        <f>IF(AJ3=$AK$2,$AK$3,IF(AJ3=$AK$3,$AK$4,IF(AJ3=$AK$4,$AK$5,IF(AJ3=$AK$5,$AK$6,IF(AJ3=$AK$6,$AK$7,IF(AJ3=$AK$7,$AK$8,IF(AJ3=$AK$8,$AK$2)))))))</f>
        <v>Mon</v>
      </c>
      <c r="F5" s="85" t="str">
        <f t="shared" ref="F5:AI5" si="3">IF(F4&lt;=0,0,IF(F4&gt;=1,IF(E5=$AK$2,$AK$3,IF(E5=$AK$3,$AK$4,IF(E5=$AK$4,$AK$5,IF(E5=$AK$5,$AK$6,IF(E5=$AK$6,$AK$7,IF(E5=$AK$7,$AK$8,IF(E5=$AK$8,$AK$2)))))))))</f>
        <v>Tue</v>
      </c>
      <c r="G5" s="85" t="str">
        <f t="shared" si="3"/>
        <v>Wed</v>
      </c>
      <c r="H5" s="85" t="str">
        <f t="shared" si="3"/>
        <v>Thu</v>
      </c>
      <c r="I5" s="85" t="str">
        <f t="shared" si="3"/>
        <v>Fri</v>
      </c>
      <c r="J5" s="85" t="str">
        <f t="shared" si="3"/>
        <v>Sat</v>
      </c>
      <c r="K5" s="85" t="str">
        <f t="shared" si="3"/>
        <v>Sun</v>
      </c>
      <c r="L5" s="85" t="str">
        <f t="shared" si="3"/>
        <v>Mon</v>
      </c>
      <c r="M5" s="85" t="str">
        <f t="shared" si="3"/>
        <v>Tue</v>
      </c>
      <c r="N5" s="85" t="str">
        <f t="shared" si="3"/>
        <v>Wed</v>
      </c>
      <c r="O5" s="85" t="str">
        <f t="shared" si="3"/>
        <v>Thu</v>
      </c>
      <c r="P5" s="85" t="str">
        <f t="shared" si="3"/>
        <v>Fri</v>
      </c>
      <c r="Q5" s="85" t="str">
        <f t="shared" si="3"/>
        <v>Sat</v>
      </c>
      <c r="R5" s="85" t="str">
        <f t="shared" si="3"/>
        <v>Sun</v>
      </c>
      <c r="S5" s="85" t="str">
        <f t="shared" si="3"/>
        <v>Mon</v>
      </c>
      <c r="T5" s="85" t="str">
        <f t="shared" si="3"/>
        <v>Tue</v>
      </c>
      <c r="U5" s="85" t="str">
        <f t="shared" si="3"/>
        <v>Wed</v>
      </c>
      <c r="V5" s="85" t="str">
        <f t="shared" si="3"/>
        <v>Thu</v>
      </c>
      <c r="W5" s="85" t="str">
        <f t="shared" si="3"/>
        <v>Fri</v>
      </c>
      <c r="X5" s="85" t="str">
        <f t="shared" si="3"/>
        <v>Sat</v>
      </c>
      <c r="Y5" s="85" t="str">
        <f t="shared" si="3"/>
        <v>Sun</v>
      </c>
      <c r="Z5" s="85" t="str">
        <f t="shared" si="3"/>
        <v>Mon</v>
      </c>
      <c r="AA5" s="85" t="str">
        <f t="shared" si="3"/>
        <v>Tue</v>
      </c>
      <c r="AB5" s="85" t="str">
        <f t="shared" si="3"/>
        <v>Wed</v>
      </c>
      <c r="AC5" s="85" t="str">
        <f t="shared" si="3"/>
        <v>Thu</v>
      </c>
      <c r="AD5" s="85" t="str">
        <f t="shared" si="3"/>
        <v>Fri</v>
      </c>
      <c r="AE5" s="85" t="str">
        <f t="shared" si="3"/>
        <v>Sat</v>
      </c>
      <c r="AF5" s="85" t="str">
        <f t="shared" si="3"/>
        <v>Sun</v>
      </c>
      <c r="AG5" s="85">
        <f t="shared" si="3"/>
        <v>0</v>
      </c>
      <c r="AH5" s="85">
        <f t="shared" si="3"/>
        <v>0</v>
      </c>
      <c r="AI5" s="85">
        <f t="shared" si="3"/>
        <v>0</v>
      </c>
      <c r="AJ5" t="str">
        <f>HLOOKUP(AJ4,$E4:$AI5,2,0)</f>
        <v>Sun</v>
      </c>
      <c r="AK5" t="s">
        <v>84</v>
      </c>
      <c r="AL5" t="s">
        <v>21</v>
      </c>
      <c r="AM5" s="25">
        <v>4</v>
      </c>
      <c r="AN5" t="s">
        <v>179</v>
      </c>
    </row>
    <row r="6" spans="2:40" ht="15" customHeight="1">
      <c r="B6" s="82">
        <f t="shared" si="0"/>
        <v>2564</v>
      </c>
      <c r="C6" s="82">
        <v>3</v>
      </c>
      <c r="D6" s="83" t="str">
        <f t="shared" si="1"/>
        <v>32564</v>
      </c>
      <c r="E6" s="82">
        <v>1</v>
      </c>
      <c r="F6" s="82">
        <v>2</v>
      </c>
      <c r="G6" s="82">
        <v>3</v>
      </c>
      <c r="H6" s="82">
        <v>4</v>
      </c>
      <c r="I6" s="82">
        <v>5</v>
      </c>
      <c r="J6" s="82">
        <v>6</v>
      </c>
      <c r="K6" s="82">
        <v>7</v>
      </c>
      <c r="L6" s="82">
        <v>8</v>
      </c>
      <c r="M6" s="82">
        <v>9</v>
      </c>
      <c r="N6" s="82">
        <v>10</v>
      </c>
      <c r="O6" s="82">
        <v>11</v>
      </c>
      <c r="P6" s="82">
        <v>12</v>
      </c>
      <c r="Q6" s="82">
        <v>13</v>
      </c>
      <c r="R6" s="82">
        <v>14</v>
      </c>
      <c r="S6" s="82">
        <v>15</v>
      </c>
      <c r="T6" s="82">
        <v>16</v>
      </c>
      <c r="U6" s="82">
        <v>17</v>
      </c>
      <c r="V6" s="82">
        <v>18</v>
      </c>
      <c r="W6" s="82">
        <v>19</v>
      </c>
      <c r="X6" s="82">
        <v>20</v>
      </c>
      <c r="Y6" s="82">
        <v>21</v>
      </c>
      <c r="Z6" s="82">
        <v>22</v>
      </c>
      <c r="AA6" s="82">
        <v>23</v>
      </c>
      <c r="AB6" s="82">
        <v>24</v>
      </c>
      <c r="AC6" s="82">
        <v>25</v>
      </c>
      <c r="AD6" s="82">
        <v>26</v>
      </c>
      <c r="AE6" s="82">
        <v>27</v>
      </c>
      <c r="AF6" s="82">
        <v>28</v>
      </c>
      <c r="AG6" s="82">
        <v>29</v>
      </c>
      <c r="AH6" s="82">
        <v>30</v>
      </c>
      <c r="AI6" s="82">
        <v>31</v>
      </c>
      <c r="AJ6">
        <f>MAX(E6:AI6)</f>
        <v>31</v>
      </c>
      <c r="AK6" t="s">
        <v>78</v>
      </c>
      <c r="AL6" t="s">
        <v>22</v>
      </c>
      <c r="AM6" s="25">
        <v>5</v>
      </c>
      <c r="AN6" t="s">
        <v>180</v>
      </c>
    </row>
    <row r="7" spans="2:40" ht="15" customHeight="1">
      <c r="B7" s="84">
        <f t="shared" si="0"/>
        <v>2564</v>
      </c>
      <c r="C7" s="84" t="s">
        <v>20</v>
      </c>
      <c r="D7" s="85" t="str">
        <f t="shared" si="1"/>
        <v>มีนาคม2564</v>
      </c>
      <c r="E7" s="85" t="str">
        <f>IF(AJ5=$AK$2,$AK$3,IF(AJ5=$AK$3,$AK$4,IF(AJ5=$AK$4,$AK$5,IF(AJ5=$AK$5,$AK$6,IF(AJ5=$AK$6,$AK$7,IF(AJ5=$AK$7,$AK$8,IF(AJ5=$AK$8,$AK$2)))))))</f>
        <v>Mon</v>
      </c>
      <c r="F7" s="85" t="str">
        <f t="shared" ref="F7:AI7" si="4">IF(F6&lt;=0,0,IF(F6&gt;=1,IF(E7=$AK$2,$AK$3,IF(E7=$AK$3,$AK$4,IF(E7=$AK$4,$AK$5,IF(E7=$AK$5,$AK$6,IF(E7=$AK$6,$AK$7,IF(E7=$AK$7,$AK$8,IF(E7=$AK$8,$AK$2)))))))))</f>
        <v>Tue</v>
      </c>
      <c r="G7" s="85" t="str">
        <f t="shared" si="4"/>
        <v>Wed</v>
      </c>
      <c r="H7" s="85" t="str">
        <f t="shared" si="4"/>
        <v>Thu</v>
      </c>
      <c r="I7" s="85" t="str">
        <f t="shared" si="4"/>
        <v>Fri</v>
      </c>
      <c r="J7" s="85" t="str">
        <f t="shared" si="4"/>
        <v>Sat</v>
      </c>
      <c r="K7" s="85" t="str">
        <f t="shared" si="4"/>
        <v>Sun</v>
      </c>
      <c r="L7" s="85" t="str">
        <f t="shared" si="4"/>
        <v>Mon</v>
      </c>
      <c r="M7" s="85" t="str">
        <f t="shared" si="4"/>
        <v>Tue</v>
      </c>
      <c r="N7" s="85" t="str">
        <f t="shared" si="4"/>
        <v>Wed</v>
      </c>
      <c r="O7" s="85" t="str">
        <f t="shared" si="4"/>
        <v>Thu</v>
      </c>
      <c r="P7" s="85" t="str">
        <f t="shared" si="4"/>
        <v>Fri</v>
      </c>
      <c r="Q7" s="85" t="str">
        <f t="shared" si="4"/>
        <v>Sat</v>
      </c>
      <c r="R7" s="85" t="str">
        <f t="shared" si="4"/>
        <v>Sun</v>
      </c>
      <c r="S7" s="85" t="str">
        <f t="shared" si="4"/>
        <v>Mon</v>
      </c>
      <c r="T7" s="85" t="str">
        <f t="shared" si="4"/>
        <v>Tue</v>
      </c>
      <c r="U7" s="85" t="str">
        <f t="shared" si="4"/>
        <v>Wed</v>
      </c>
      <c r="V7" s="85" t="str">
        <f t="shared" si="4"/>
        <v>Thu</v>
      </c>
      <c r="W7" s="85" t="str">
        <f t="shared" si="4"/>
        <v>Fri</v>
      </c>
      <c r="X7" s="85" t="str">
        <f t="shared" si="4"/>
        <v>Sat</v>
      </c>
      <c r="Y7" s="85" t="str">
        <f t="shared" si="4"/>
        <v>Sun</v>
      </c>
      <c r="Z7" s="85" t="str">
        <f t="shared" si="4"/>
        <v>Mon</v>
      </c>
      <c r="AA7" s="85" t="str">
        <f t="shared" si="4"/>
        <v>Tue</v>
      </c>
      <c r="AB7" s="85" t="str">
        <f t="shared" si="4"/>
        <v>Wed</v>
      </c>
      <c r="AC7" s="85" t="str">
        <f t="shared" si="4"/>
        <v>Thu</v>
      </c>
      <c r="AD7" s="85" t="str">
        <f t="shared" si="4"/>
        <v>Fri</v>
      </c>
      <c r="AE7" s="85" t="str">
        <f t="shared" si="4"/>
        <v>Sat</v>
      </c>
      <c r="AF7" s="85" t="str">
        <f t="shared" si="4"/>
        <v>Sun</v>
      </c>
      <c r="AG7" s="85" t="str">
        <f t="shared" si="4"/>
        <v>Mon</v>
      </c>
      <c r="AH7" s="85" t="str">
        <f t="shared" si="4"/>
        <v>Tue</v>
      </c>
      <c r="AI7" s="85" t="str">
        <f t="shared" si="4"/>
        <v>Wed</v>
      </c>
      <c r="AJ7" t="str">
        <f>HLOOKUP(AJ6,$E6:$AI7,2,0)</f>
        <v>Wed</v>
      </c>
      <c r="AK7" t="s">
        <v>79</v>
      </c>
      <c r="AL7" t="s">
        <v>23</v>
      </c>
      <c r="AM7" s="25">
        <v>6</v>
      </c>
      <c r="AN7" t="s">
        <v>181</v>
      </c>
    </row>
    <row r="8" spans="2:40" ht="15" customHeight="1">
      <c r="B8" s="82">
        <f t="shared" si="0"/>
        <v>2564</v>
      </c>
      <c r="C8" s="82">
        <v>4</v>
      </c>
      <c r="D8" s="83" t="str">
        <f t="shared" si="1"/>
        <v>42564</v>
      </c>
      <c r="E8" s="82">
        <v>1</v>
      </c>
      <c r="F8" s="82">
        <v>2</v>
      </c>
      <c r="G8" s="82">
        <v>3</v>
      </c>
      <c r="H8" s="82">
        <v>4</v>
      </c>
      <c r="I8" s="82">
        <v>5</v>
      </c>
      <c r="J8" s="82">
        <v>6</v>
      </c>
      <c r="K8" s="82">
        <v>7</v>
      </c>
      <c r="L8" s="82">
        <v>8</v>
      </c>
      <c r="M8" s="82">
        <v>9</v>
      </c>
      <c r="N8" s="82">
        <v>10</v>
      </c>
      <c r="O8" s="82">
        <v>11</v>
      </c>
      <c r="P8" s="82">
        <v>12</v>
      </c>
      <c r="Q8" s="82">
        <v>13</v>
      </c>
      <c r="R8" s="82">
        <v>14</v>
      </c>
      <c r="S8" s="82">
        <v>15</v>
      </c>
      <c r="T8" s="82">
        <v>16</v>
      </c>
      <c r="U8" s="82">
        <v>17</v>
      </c>
      <c r="V8" s="82">
        <v>18</v>
      </c>
      <c r="W8" s="82">
        <v>19</v>
      </c>
      <c r="X8" s="82">
        <v>20</v>
      </c>
      <c r="Y8" s="82">
        <v>21</v>
      </c>
      <c r="Z8" s="82">
        <v>22</v>
      </c>
      <c r="AA8" s="82">
        <v>23</v>
      </c>
      <c r="AB8" s="82">
        <v>24</v>
      </c>
      <c r="AC8" s="82">
        <v>25</v>
      </c>
      <c r="AD8" s="82">
        <v>26</v>
      </c>
      <c r="AE8" s="82">
        <v>27</v>
      </c>
      <c r="AF8" s="82">
        <v>28</v>
      </c>
      <c r="AG8" s="82">
        <v>29</v>
      </c>
      <c r="AH8" s="82">
        <v>30</v>
      </c>
      <c r="AI8" s="82"/>
      <c r="AJ8">
        <f>MAX(E8:AI8)</f>
        <v>30</v>
      </c>
      <c r="AK8" t="s">
        <v>80</v>
      </c>
      <c r="AL8" t="s">
        <v>24</v>
      </c>
      <c r="AM8" s="25">
        <v>7</v>
      </c>
      <c r="AN8" t="s">
        <v>182</v>
      </c>
    </row>
    <row r="9" spans="2:40" ht="15" customHeight="1">
      <c r="B9" s="84">
        <f t="shared" si="0"/>
        <v>2564</v>
      </c>
      <c r="C9" s="84" t="s">
        <v>21</v>
      </c>
      <c r="D9" s="85" t="str">
        <f t="shared" si="1"/>
        <v>เมษายน2564</v>
      </c>
      <c r="E9" s="85" t="str">
        <f>IF(AJ7=$AK$2,$AK$3,IF(AJ7=$AK$3,$AK$4,IF(AJ7=$AK$4,$AK$5,IF(AJ7=$AK$5,$AK$6,IF(AJ7=$AK$6,$AK$7,IF(AJ7=$AK$7,$AK$8,IF(AJ7=$AK$8,$AK$2)))))))</f>
        <v>Thu</v>
      </c>
      <c r="F9" s="85" t="str">
        <f t="shared" ref="F9:AI9" si="5">IF(F8&lt;=0,0,IF(F8&gt;=1,IF(E9=$AK$2,$AK$3,IF(E9=$AK$3,$AK$4,IF(E9=$AK$4,$AK$5,IF(E9=$AK$5,$AK$6,IF(E9=$AK$6,$AK$7,IF(E9=$AK$7,$AK$8,IF(E9=$AK$8,$AK$2)))))))))</f>
        <v>Fri</v>
      </c>
      <c r="G9" s="85" t="str">
        <f t="shared" si="5"/>
        <v>Sat</v>
      </c>
      <c r="H9" s="85" t="str">
        <f t="shared" si="5"/>
        <v>Sun</v>
      </c>
      <c r="I9" s="85" t="str">
        <f t="shared" si="5"/>
        <v>Mon</v>
      </c>
      <c r="J9" s="85" t="str">
        <f t="shared" si="5"/>
        <v>Tue</v>
      </c>
      <c r="K9" s="85" t="str">
        <f t="shared" si="5"/>
        <v>Wed</v>
      </c>
      <c r="L9" s="85" t="str">
        <f t="shared" si="5"/>
        <v>Thu</v>
      </c>
      <c r="M9" s="85" t="str">
        <f t="shared" si="5"/>
        <v>Fri</v>
      </c>
      <c r="N9" s="85" t="str">
        <f t="shared" si="5"/>
        <v>Sat</v>
      </c>
      <c r="O9" s="85" t="str">
        <f t="shared" si="5"/>
        <v>Sun</v>
      </c>
      <c r="P9" s="85" t="str">
        <f t="shared" si="5"/>
        <v>Mon</v>
      </c>
      <c r="Q9" s="85" t="str">
        <f t="shared" si="5"/>
        <v>Tue</v>
      </c>
      <c r="R9" s="85" t="str">
        <f t="shared" si="5"/>
        <v>Wed</v>
      </c>
      <c r="S9" s="85" t="str">
        <f t="shared" si="5"/>
        <v>Thu</v>
      </c>
      <c r="T9" s="85" t="str">
        <f t="shared" si="5"/>
        <v>Fri</v>
      </c>
      <c r="U9" s="85" t="str">
        <f t="shared" si="5"/>
        <v>Sat</v>
      </c>
      <c r="V9" s="85" t="str">
        <f t="shared" si="5"/>
        <v>Sun</v>
      </c>
      <c r="W9" s="85" t="str">
        <f t="shared" si="5"/>
        <v>Mon</v>
      </c>
      <c r="X9" s="85" t="str">
        <f t="shared" si="5"/>
        <v>Tue</v>
      </c>
      <c r="Y9" s="85" t="str">
        <f t="shared" si="5"/>
        <v>Wed</v>
      </c>
      <c r="Z9" s="85" t="str">
        <f t="shared" si="5"/>
        <v>Thu</v>
      </c>
      <c r="AA9" s="85" t="str">
        <f t="shared" si="5"/>
        <v>Fri</v>
      </c>
      <c r="AB9" s="85" t="str">
        <f t="shared" si="5"/>
        <v>Sat</v>
      </c>
      <c r="AC9" s="85" t="str">
        <f t="shared" si="5"/>
        <v>Sun</v>
      </c>
      <c r="AD9" s="85" t="str">
        <f t="shared" si="5"/>
        <v>Mon</v>
      </c>
      <c r="AE9" s="85" t="str">
        <f t="shared" si="5"/>
        <v>Tue</v>
      </c>
      <c r="AF9" s="85" t="str">
        <f t="shared" si="5"/>
        <v>Wed</v>
      </c>
      <c r="AG9" s="85" t="str">
        <f t="shared" si="5"/>
        <v>Thu</v>
      </c>
      <c r="AH9" s="85" t="str">
        <f t="shared" si="5"/>
        <v>Fri</v>
      </c>
      <c r="AI9" s="85">
        <f t="shared" si="5"/>
        <v>0</v>
      </c>
      <c r="AJ9" t="str">
        <f>HLOOKUP(AJ8,$E8:$AI9,2,0)</f>
        <v>Fri</v>
      </c>
      <c r="AL9" t="s">
        <v>25</v>
      </c>
      <c r="AM9" s="25">
        <v>8</v>
      </c>
    </row>
    <row r="10" spans="2:40" ht="15" customHeight="1">
      <c r="B10" s="82">
        <f t="shared" si="0"/>
        <v>2564</v>
      </c>
      <c r="C10" s="82">
        <v>5</v>
      </c>
      <c r="D10" s="83" t="str">
        <f t="shared" si="1"/>
        <v>52564</v>
      </c>
      <c r="E10" s="82">
        <v>1</v>
      </c>
      <c r="F10" s="82">
        <v>2</v>
      </c>
      <c r="G10" s="82">
        <v>3</v>
      </c>
      <c r="H10" s="82">
        <v>4</v>
      </c>
      <c r="I10" s="82">
        <v>5</v>
      </c>
      <c r="J10" s="82">
        <v>6</v>
      </c>
      <c r="K10" s="82">
        <v>7</v>
      </c>
      <c r="L10" s="82">
        <v>8</v>
      </c>
      <c r="M10" s="82">
        <v>9</v>
      </c>
      <c r="N10" s="82">
        <v>10</v>
      </c>
      <c r="O10" s="82">
        <v>11</v>
      </c>
      <c r="P10" s="82">
        <v>12</v>
      </c>
      <c r="Q10" s="82">
        <v>13</v>
      </c>
      <c r="R10" s="82">
        <v>14</v>
      </c>
      <c r="S10" s="82">
        <v>15</v>
      </c>
      <c r="T10" s="82">
        <v>16</v>
      </c>
      <c r="U10" s="82">
        <v>17</v>
      </c>
      <c r="V10" s="82">
        <v>18</v>
      </c>
      <c r="W10" s="82">
        <v>19</v>
      </c>
      <c r="X10" s="82">
        <v>20</v>
      </c>
      <c r="Y10" s="82">
        <v>21</v>
      </c>
      <c r="Z10" s="82">
        <v>22</v>
      </c>
      <c r="AA10" s="82">
        <v>23</v>
      </c>
      <c r="AB10" s="82">
        <v>24</v>
      </c>
      <c r="AC10" s="82">
        <v>25</v>
      </c>
      <c r="AD10" s="82">
        <v>26</v>
      </c>
      <c r="AE10" s="82">
        <v>27</v>
      </c>
      <c r="AF10" s="82">
        <v>28</v>
      </c>
      <c r="AG10" s="82">
        <v>29</v>
      </c>
      <c r="AH10" s="82">
        <v>30</v>
      </c>
      <c r="AI10" s="82">
        <v>31</v>
      </c>
      <c r="AJ10">
        <f>MAX(E10:AI10)</f>
        <v>31</v>
      </c>
      <c r="AL10" t="s">
        <v>26</v>
      </c>
      <c r="AM10" s="25">
        <v>9</v>
      </c>
    </row>
    <row r="11" spans="2:40" ht="15" customHeight="1">
      <c r="B11" s="84">
        <f t="shared" si="0"/>
        <v>2564</v>
      </c>
      <c r="C11" s="84" t="s">
        <v>22</v>
      </c>
      <c r="D11" s="85" t="str">
        <f t="shared" si="1"/>
        <v>พฤษภาคม2564</v>
      </c>
      <c r="E11" s="85" t="str">
        <f>IF(AJ9=$AK$2,$AK$3,IF(AJ9=$AK$3,$AK$4,IF(AJ9=$AK$4,$AK$5,IF(AJ9=$AK$5,$AK$6,IF(AJ9=$AK$6,$AK$7,IF(AJ9=$AK$7,$AK$8,IF(AJ9=$AK$8,$AK$2)))))))</f>
        <v>Sat</v>
      </c>
      <c r="F11" s="85" t="str">
        <f t="shared" ref="F11:AI11" si="6">IF(F10&lt;=0,0,IF(F10&gt;=1,IF(E11=$AK$2,$AK$3,IF(E11=$AK$3,$AK$4,IF(E11=$AK$4,$AK$5,IF(E11=$AK$5,$AK$6,IF(E11=$AK$6,$AK$7,IF(E11=$AK$7,$AK$8,IF(E11=$AK$8,$AK$2)))))))))</f>
        <v>Sun</v>
      </c>
      <c r="G11" s="85" t="str">
        <f t="shared" si="6"/>
        <v>Mon</v>
      </c>
      <c r="H11" s="85" t="str">
        <f t="shared" si="6"/>
        <v>Tue</v>
      </c>
      <c r="I11" s="85" t="str">
        <f t="shared" si="6"/>
        <v>Wed</v>
      </c>
      <c r="J11" s="85" t="str">
        <f t="shared" si="6"/>
        <v>Thu</v>
      </c>
      <c r="K11" s="85" t="str">
        <f t="shared" si="6"/>
        <v>Fri</v>
      </c>
      <c r="L11" s="85" t="str">
        <f t="shared" si="6"/>
        <v>Sat</v>
      </c>
      <c r="M11" s="85" t="str">
        <f t="shared" si="6"/>
        <v>Sun</v>
      </c>
      <c r="N11" s="85" t="str">
        <f t="shared" si="6"/>
        <v>Mon</v>
      </c>
      <c r="O11" s="85" t="str">
        <f t="shared" si="6"/>
        <v>Tue</v>
      </c>
      <c r="P11" s="85" t="str">
        <f t="shared" si="6"/>
        <v>Wed</v>
      </c>
      <c r="Q11" s="85" t="str">
        <f t="shared" si="6"/>
        <v>Thu</v>
      </c>
      <c r="R11" s="85" t="str">
        <f t="shared" si="6"/>
        <v>Fri</v>
      </c>
      <c r="S11" s="85" t="str">
        <f t="shared" si="6"/>
        <v>Sat</v>
      </c>
      <c r="T11" s="85" t="str">
        <f t="shared" si="6"/>
        <v>Sun</v>
      </c>
      <c r="U11" s="85" t="str">
        <f t="shared" si="6"/>
        <v>Mon</v>
      </c>
      <c r="V11" s="85" t="str">
        <f t="shared" si="6"/>
        <v>Tue</v>
      </c>
      <c r="W11" s="85" t="str">
        <f t="shared" si="6"/>
        <v>Wed</v>
      </c>
      <c r="X11" s="85" t="str">
        <f t="shared" si="6"/>
        <v>Thu</v>
      </c>
      <c r="Y11" s="85" t="str">
        <f t="shared" si="6"/>
        <v>Fri</v>
      </c>
      <c r="Z11" s="85" t="str">
        <f t="shared" si="6"/>
        <v>Sat</v>
      </c>
      <c r="AA11" s="85" t="str">
        <f t="shared" si="6"/>
        <v>Sun</v>
      </c>
      <c r="AB11" s="85" t="str">
        <f t="shared" si="6"/>
        <v>Mon</v>
      </c>
      <c r="AC11" s="85" t="str">
        <f t="shared" si="6"/>
        <v>Tue</v>
      </c>
      <c r="AD11" s="85" t="str">
        <f t="shared" si="6"/>
        <v>Wed</v>
      </c>
      <c r="AE11" s="85" t="str">
        <f t="shared" si="6"/>
        <v>Thu</v>
      </c>
      <c r="AF11" s="85" t="str">
        <f t="shared" si="6"/>
        <v>Fri</v>
      </c>
      <c r="AG11" s="85" t="str">
        <f t="shared" si="6"/>
        <v>Sat</v>
      </c>
      <c r="AH11" s="85" t="str">
        <f t="shared" si="6"/>
        <v>Sun</v>
      </c>
      <c r="AI11" s="85" t="str">
        <f t="shared" si="6"/>
        <v>Mon</v>
      </c>
      <c r="AJ11" t="str">
        <f>HLOOKUP(AJ10,$E10:$AI11,2,0)</f>
        <v>Mon</v>
      </c>
      <c r="AL11" t="s">
        <v>27</v>
      </c>
      <c r="AM11" s="25">
        <v>10</v>
      </c>
    </row>
    <row r="12" spans="2:40" ht="15" customHeight="1">
      <c r="B12" s="82">
        <f t="shared" si="0"/>
        <v>2564</v>
      </c>
      <c r="C12" s="82">
        <v>6</v>
      </c>
      <c r="D12" s="83" t="str">
        <f t="shared" si="1"/>
        <v>62564</v>
      </c>
      <c r="E12" s="82">
        <v>1</v>
      </c>
      <c r="F12" s="82">
        <v>2</v>
      </c>
      <c r="G12" s="82">
        <v>3</v>
      </c>
      <c r="H12" s="82">
        <v>4</v>
      </c>
      <c r="I12" s="82">
        <v>5</v>
      </c>
      <c r="J12" s="82">
        <v>6</v>
      </c>
      <c r="K12" s="82">
        <v>7</v>
      </c>
      <c r="L12" s="82">
        <v>8</v>
      </c>
      <c r="M12" s="82">
        <v>9</v>
      </c>
      <c r="N12" s="82">
        <v>10</v>
      </c>
      <c r="O12" s="82">
        <v>11</v>
      </c>
      <c r="P12" s="82">
        <v>12</v>
      </c>
      <c r="Q12" s="82">
        <v>13</v>
      </c>
      <c r="R12" s="82">
        <v>14</v>
      </c>
      <c r="S12" s="82">
        <v>15</v>
      </c>
      <c r="T12" s="82">
        <v>16</v>
      </c>
      <c r="U12" s="82">
        <v>17</v>
      </c>
      <c r="V12" s="82">
        <v>18</v>
      </c>
      <c r="W12" s="82">
        <v>19</v>
      </c>
      <c r="X12" s="82">
        <v>20</v>
      </c>
      <c r="Y12" s="82">
        <v>21</v>
      </c>
      <c r="Z12" s="82">
        <v>22</v>
      </c>
      <c r="AA12" s="82">
        <v>23</v>
      </c>
      <c r="AB12" s="82">
        <v>24</v>
      </c>
      <c r="AC12" s="82">
        <v>25</v>
      </c>
      <c r="AD12" s="82">
        <v>26</v>
      </c>
      <c r="AE12" s="82">
        <v>27</v>
      </c>
      <c r="AF12" s="82">
        <v>28</v>
      </c>
      <c r="AG12" s="82">
        <v>29</v>
      </c>
      <c r="AH12" s="82">
        <v>30</v>
      </c>
      <c r="AI12" s="82"/>
      <c r="AJ12">
        <f>MAX(E12:AI12)</f>
        <v>30</v>
      </c>
      <c r="AL12" t="s">
        <v>28</v>
      </c>
      <c r="AM12" s="25">
        <v>11</v>
      </c>
    </row>
    <row r="13" spans="2:40" ht="15" customHeight="1">
      <c r="B13" s="84">
        <f t="shared" si="0"/>
        <v>2564</v>
      </c>
      <c r="C13" s="84" t="s">
        <v>23</v>
      </c>
      <c r="D13" s="85" t="str">
        <f t="shared" si="1"/>
        <v>มิถุนายน2564</v>
      </c>
      <c r="E13" s="85" t="str">
        <f>IF(AJ11=$AK$2,$AK$3,IF(AJ11=$AK$3,$AK$4,IF(AJ11=$AK$4,$AK$5,IF(AJ11=$AK$5,$AK$6,IF(AJ11=$AK$6,$AK$7,IF(AJ11=$AK$7,$AK$8,IF(AJ11=$AK$8,$AK$2)))))))</f>
        <v>Tue</v>
      </c>
      <c r="F13" s="85" t="str">
        <f t="shared" ref="F13:AI13" si="7">IF(F12&lt;=0,0,IF(F12&gt;=1,IF(E13=$AK$2,$AK$3,IF(E13=$AK$3,$AK$4,IF(E13=$AK$4,$AK$5,IF(E13=$AK$5,$AK$6,IF(E13=$AK$6,$AK$7,IF(E13=$AK$7,$AK$8,IF(E13=$AK$8,$AK$2)))))))))</f>
        <v>Wed</v>
      </c>
      <c r="G13" s="85" t="str">
        <f t="shared" si="7"/>
        <v>Thu</v>
      </c>
      <c r="H13" s="85" t="str">
        <f t="shared" si="7"/>
        <v>Fri</v>
      </c>
      <c r="I13" s="85" t="str">
        <f t="shared" si="7"/>
        <v>Sat</v>
      </c>
      <c r="J13" s="85" t="str">
        <f t="shared" si="7"/>
        <v>Sun</v>
      </c>
      <c r="K13" s="85" t="str">
        <f t="shared" si="7"/>
        <v>Mon</v>
      </c>
      <c r="L13" s="85" t="str">
        <f t="shared" si="7"/>
        <v>Tue</v>
      </c>
      <c r="M13" s="85" t="str">
        <f t="shared" si="7"/>
        <v>Wed</v>
      </c>
      <c r="N13" s="85" t="str">
        <f t="shared" si="7"/>
        <v>Thu</v>
      </c>
      <c r="O13" s="85" t="str">
        <f t="shared" si="7"/>
        <v>Fri</v>
      </c>
      <c r="P13" s="85" t="str">
        <f t="shared" si="7"/>
        <v>Sat</v>
      </c>
      <c r="Q13" s="85" t="str">
        <f t="shared" si="7"/>
        <v>Sun</v>
      </c>
      <c r="R13" s="85" t="str">
        <f t="shared" si="7"/>
        <v>Mon</v>
      </c>
      <c r="S13" s="85" t="str">
        <f t="shared" si="7"/>
        <v>Tue</v>
      </c>
      <c r="T13" s="85" t="str">
        <f t="shared" si="7"/>
        <v>Wed</v>
      </c>
      <c r="U13" s="85" t="str">
        <f t="shared" si="7"/>
        <v>Thu</v>
      </c>
      <c r="V13" s="85" t="str">
        <f t="shared" si="7"/>
        <v>Fri</v>
      </c>
      <c r="W13" s="85" t="str">
        <f t="shared" si="7"/>
        <v>Sat</v>
      </c>
      <c r="X13" s="85" t="str">
        <f t="shared" si="7"/>
        <v>Sun</v>
      </c>
      <c r="Y13" s="85" t="str">
        <f t="shared" si="7"/>
        <v>Mon</v>
      </c>
      <c r="Z13" s="85" t="str">
        <f t="shared" si="7"/>
        <v>Tue</v>
      </c>
      <c r="AA13" s="85" t="str">
        <f t="shared" si="7"/>
        <v>Wed</v>
      </c>
      <c r="AB13" s="85" t="str">
        <f t="shared" si="7"/>
        <v>Thu</v>
      </c>
      <c r="AC13" s="85" t="str">
        <f t="shared" si="7"/>
        <v>Fri</v>
      </c>
      <c r="AD13" s="85" t="str">
        <f t="shared" si="7"/>
        <v>Sat</v>
      </c>
      <c r="AE13" s="85" t="str">
        <f t="shared" si="7"/>
        <v>Sun</v>
      </c>
      <c r="AF13" s="85" t="str">
        <f t="shared" si="7"/>
        <v>Mon</v>
      </c>
      <c r="AG13" s="85" t="str">
        <f t="shared" si="7"/>
        <v>Tue</v>
      </c>
      <c r="AH13" s="85" t="str">
        <f t="shared" si="7"/>
        <v>Wed</v>
      </c>
      <c r="AI13" s="85">
        <f t="shared" si="7"/>
        <v>0</v>
      </c>
      <c r="AJ13" t="str">
        <f>HLOOKUP(AJ12,$E12:$AI13,2,0)</f>
        <v>Wed</v>
      </c>
      <c r="AL13" t="s">
        <v>29</v>
      </c>
      <c r="AM13" s="25">
        <v>12</v>
      </c>
    </row>
    <row r="14" spans="2:40" ht="15" customHeight="1">
      <c r="B14" s="82">
        <f t="shared" si="0"/>
        <v>2564</v>
      </c>
      <c r="C14" s="82">
        <v>7</v>
      </c>
      <c r="D14" s="83" t="str">
        <f t="shared" si="1"/>
        <v>72564</v>
      </c>
      <c r="E14" s="82">
        <v>1</v>
      </c>
      <c r="F14" s="82">
        <v>2</v>
      </c>
      <c r="G14" s="82">
        <v>3</v>
      </c>
      <c r="H14" s="82">
        <v>4</v>
      </c>
      <c r="I14" s="82">
        <v>5</v>
      </c>
      <c r="J14" s="82">
        <v>6</v>
      </c>
      <c r="K14" s="82">
        <v>7</v>
      </c>
      <c r="L14" s="82">
        <v>8</v>
      </c>
      <c r="M14" s="82">
        <v>9</v>
      </c>
      <c r="N14" s="82">
        <v>10</v>
      </c>
      <c r="O14" s="82">
        <v>11</v>
      </c>
      <c r="P14" s="82">
        <v>12</v>
      </c>
      <c r="Q14" s="82">
        <v>13</v>
      </c>
      <c r="R14" s="82">
        <v>14</v>
      </c>
      <c r="S14" s="82">
        <v>15</v>
      </c>
      <c r="T14" s="82">
        <v>16</v>
      </c>
      <c r="U14" s="82">
        <v>17</v>
      </c>
      <c r="V14" s="82">
        <v>18</v>
      </c>
      <c r="W14" s="82">
        <v>19</v>
      </c>
      <c r="X14" s="82">
        <v>20</v>
      </c>
      <c r="Y14" s="82">
        <v>21</v>
      </c>
      <c r="Z14" s="82">
        <v>22</v>
      </c>
      <c r="AA14" s="82">
        <v>23</v>
      </c>
      <c r="AB14" s="82">
        <v>24</v>
      </c>
      <c r="AC14" s="82">
        <v>25</v>
      </c>
      <c r="AD14" s="82">
        <v>26</v>
      </c>
      <c r="AE14" s="82">
        <v>27</v>
      </c>
      <c r="AF14" s="82">
        <v>28</v>
      </c>
      <c r="AG14" s="82">
        <v>29</v>
      </c>
      <c r="AH14" s="82">
        <v>30</v>
      </c>
      <c r="AI14" s="82">
        <v>31</v>
      </c>
      <c r="AJ14">
        <f>MAX(E14:AI14)</f>
        <v>31</v>
      </c>
    </row>
    <row r="15" spans="2:40" ht="15" customHeight="1">
      <c r="B15" s="84">
        <f t="shared" si="0"/>
        <v>2564</v>
      </c>
      <c r="C15" s="84" t="s">
        <v>24</v>
      </c>
      <c r="D15" s="85" t="str">
        <f t="shared" si="1"/>
        <v>กรกฎาคม2564</v>
      </c>
      <c r="E15" s="85" t="str">
        <f>IF(AJ13=$AK$2,$AK$3,IF(AJ13=$AK$3,$AK$4,IF(AJ13=$AK$4,$AK$5,IF(AJ13=$AK$5,$AK$6,IF(AJ13=$AK$6,$AK$7,IF(AJ13=$AK$7,$AK$8,IF(AJ13=$AK$8,$AK$2)))))))</f>
        <v>Thu</v>
      </c>
      <c r="F15" s="85" t="str">
        <f t="shared" ref="F15:AI15" si="8">IF(F14&lt;=0,0,IF(F14&gt;=1,IF(E15=$AK$2,$AK$3,IF(E15=$AK$3,$AK$4,IF(E15=$AK$4,$AK$5,IF(E15=$AK$5,$AK$6,IF(E15=$AK$6,$AK$7,IF(E15=$AK$7,$AK$8,IF(E15=$AK$8,$AK$2)))))))))</f>
        <v>Fri</v>
      </c>
      <c r="G15" s="85" t="str">
        <f t="shared" si="8"/>
        <v>Sat</v>
      </c>
      <c r="H15" s="85" t="str">
        <f t="shared" si="8"/>
        <v>Sun</v>
      </c>
      <c r="I15" s="85" t="str">
        <f t="shared" si="8"/>
        <v>Mon</v>
      </c>
      <c r="J15" s="85" t="str">
        <f t="shared" si="8"/>
        <v>Tue</v>
      </c>
      <c r="K15" s="85" t="str">
        <f t="shared" si="8"/>
        <v>Wed</v>
      </c>
      <c r="L15" s="85" t="str">
        <f t="shared" si="8"/>
        <v>Thu</v>
      </c>
      <c r="M15" s="85" t="str">
        <f t="shared" si="8"/>
        <v>Fri</v>
      </c>
      <c r="N15" s="85" t="str">
        <f t="shared" si="8"/>
        <v>Sat</v>
      </c>
      <c r="O15" s="85" t="str">
        <f t="shared" si="8"/>
        <v>Sun</v>
      </c>
      <c r="P15" s="85" t="str">
        <f t="shared" si="8"/>
        <v>Mon</v>
      </c>
      <c r="Q15" s="85" t="str">
        <f t="shared" si="8"/>
        <v>Tue</v>
      </c>
      <c r="R15" s="85" t="str">
        <f t="shared" si="8"/>
        <v>Wed</v>
      </c>
      <c r="S15" s="85" t="str">
        <f t="shared" si="8"/>
        <v>Thu</v>
      </c>
      <c r="T15" s="85" t="str">
        <f t="shared" si="8"/>
        <v>Fri</v>
      </c>
      <c r="U15" s="85" t="str">
        <f t="shared" si="8"/>
        <v>Sat</v>
      </c>
      <c r="V15" s="85" t="str">
        <f t="shared" si="8"/>
        <v>Sun</v>
      </c>
      <c r="W15" s="85" t="str">
        <f t="shared" si="8"/>
        <v>Mon</v>
      </c>
      <c r="X15" s="85" t="str">
        <f t="shared" si="8"/>
        <v>Tue</v>
      </c>
      <c r="Y15" s="85" t="str">
        <f t="shared" si="8"/>
        <v>Wed</v>
      </c>
      <c r="Z15" s="85" t="str">
        <f t="shared" si="8"/>
        <v>Thu</v>
      </c>
      <c r="AA15" s="85" t="str">
        <f t="shared" si="8"/>
        <v>Fri</v>
      </c>
      <c r="AB15" s="85" t="str">
        <f t="shared" si="8"/>
        <v>Sat</v>
      </c>
      <c r="AC15" s="85" t="str">
        <f t="shared" si="8"/>
        <v>Sun</v>
      </c>
      <c r="AD15" s="85" t="str">
        <f t="shared" si="8"/>
        <v>Mon</v>
      </c>
      <c r="AE15" s="85" t="str">
        <f t="shared" si="8"/>
        <v>Tue</v>
      </c>
      <c r="AF15" s="85" t="str">
        <f t="shared" si="8"/>
        <v>Wed</v>
      </c>
      <c r="AG15" s="85" t="str">
        <f t="shared" si="8"/>
        <v>Thu</v>
      </c>
      <c r="AH15" s="85" t="str">
        <f t="shared" si="8"/>
        <v>Fri</v>
      </c>
      <c r="AI15" s="85" t="str">
        <f t="shared" si="8"/>
        <v>Sat</v>
      </c>
      <c r="AJ15" t="str">
        <f>HLOOKUP(AJ14,$E14:$AI15,2,0)</f>
        <v>Sat</v>
      </c>
    </row>
    <row r="16" spans="2:40" ht="15" customHeight="1">
      <c r="B16" s="82">
        <f t="shared" si="0"/>
        <v>2564</v>
      </c>
      <c r="C16" s="82">
        <v>8</v>
      </c>
      <c r="D16" s="83" t="str">
        <f t="shared" si="1"/>
        <v>82564</v>
      </c>
      <c r="E16" s="82">
        <v>1</v>
      </c>
      <c r="F16" s="82">
        <v>2</v>
      </c>
      <c r="G16" s="82">
        <v>3</v>
      </c>
      <c r="H16" s="82">
        <v>4</v>
      </c>
      <c r="I16" s="82">
        <v>5</v>
      </c>
      <c r="J16" s="82">
        <v>6</v>
      </c>
      <c r="K16" s="82">
        <v>7</v>
      </c>
      <c r="L16" s="82">
        <v>8</v>
      </c>
      <c r="M16" s="82">
        <v>9</v>
      </c>
      <c r="N16" s="82">
        <v>10</v>
      </c>
      <c r="O16" s="82">
        <v>11</v>
      </c>
      <c r="P16" s="82">
        <v>12</v>
      </c>
      <c r="Q16" s="82">
        <v>13</v>
      </c>
      <c r="R16" s="82">
        <v>14</v>
      </c>
      <c r="S16" s="82">
        <v>15</v>
      </c>
      <c r="T16" s="82">
        <v>16</v>
      </c>
      <c r="U16" s="82">
        <v>17</v>
      </c>
      <c r="V16" s="82">
        <v>18</v>
      </c>
      <c r="W16" s="82">
        <v>19</v>
      </c>
      <c r="X16" s="82">
        <v>20</v>
      </c>
      <c r="Y16" s="82">
        <v>21</v>
      </c>
      <c r="Z16" s="82">
        <v>22</v>
      </c>
      <c r="AA16" s="82">
        <v>23</v>
      </c>
      <c r="AB16" s="82">
        <v>24</v>
      </c>
      <c r="AC16" s="82">
        <v>25</v>
      </c>
      <c r="AD16" s="82">
        <v>26</v>
      </c>
      <c r="AE16" s="82">
        <v>27</v>
      </c>
      <c r="AF16" s="82">
        <v>28</v>
      </c>
      <c r="AG16" s="82">
        <v>29</v>
      </c>
      <c r="AH16" s="82">
        <v>30</v>
      </c>
      <c r="AI16" s="82">
        <v>31</v>
      </c>
      <c r="AJ16">
        <f>MAX(E16:AI16)</f>
        <v>31</v>
      </c>
    </row>
    <row r="17" spans="2:36" ht="15" customHeight="1">
      <c r="B17" s="84">
        <f t="shared" si="0"/>
        <v>2564</v>
      </c>
      <c r="C17" s="84" t="s">
        <v>25</v>
      </c>
      <c r="D17" s="85" t="str">
        <f t="shared" si="1"/>
        <v>สิงหาคม2564</v>
      </c>
      <c r="E17" s="85" t="str">
        <f>IF(AJ15=$AK$2,$AK$3,IF(AJ15=$AK$3,$AK$4,IF(AJ15=$AK$4,$AK$5,IF(AJ15=$AK$5,$AK$6,IF(AJ15=$AK$6,$AK$7,IF(AJ15=$AK$7,$AK$8,IF(AJ15=$AK$8,$AK$2)))))))</f>
        <v>Sun</v>
      </c>
      <c r="F17" s="85" t="str">
        <f t="shared" ref="F17:AI17" si="9">IF(F16&lt;=0,0,IF(F16&gt;=1,IF(E17=$AK$2,$AK$3,IF(E17=$AK$3,$AK$4,IF(E17=$AK$4,$AK$5,IF(E17=$AK$5,$AK$6,IF(E17=$AK$6,$AK$7,IF(E17=$AK$7,$AK$8,IF(E17=$AK$8,$AK$2)))))))))</f>
        <v>Mon</v>
      </c>
      <c r="G17" s="85" t="str">
        <f t="shared" si="9"/>
        <v>Tue</v>
      </c>
      <c r="H17" s="85" t="str">
        <f t="shared" si="9"/>
        <v>Wed</v>
      </c>
      <c r="I17" s="85" t="str">
        <f t="shared" si="9"/>
        <v>Thu</v>
      </c>
      <c r="J17" s="85" t="str">
        <f t="shared" si="9"/>
        <v>Fri</v>
      </c>
      <c r="K17" s="85" t="str">
        <f t="shared" si="9"/>
        <v>Sat</v>
      </c>
      <c r="L17" s="85" t="str">
        <f t="shared" si="9"/>
        <v>Sun</v>
      </c>
      <c r="M17" s="85" t="str">
        <f t="shared" si="9"/>
        <v>Mon</v>
      </c>
      <c r="N17" s="85" t="str">
        <f t="shared" si="9"/>
        <v>Tue</v>
      </c>
      <c r="O17" s="85" t="str">
        <f t="shared" si="9"/>
        <v>Wed</v>
      </c>
      <c r="P17" s="85" t="str">
        <f t="shared" si="9"/>
        <v>Thu</v>
      </c>
      <c r="Q17" s="85" t="str">
        <f t="shared" si="9"/>
        <v>Fri</v>
      </c>
      <c r="R17" s="85" t="str">
        <f t="shared" si="9"/>
        <v>Sat</v>
      </c>
      <c r="S17" s="85" t="str">
        <f t="shared" si="9"/>
        <v>Sun</v>
      </c>
      <c r="T17" s="85" t="str">
        <f t="shared" si="9"/>
        <v>Mon</v>
      </c>
      <c r="U17" s="85" t="str">
        <f t="shared" si="9"/>
        <v>Tue</v>
      </c>
      <c r="V17" s="85" t="str">
        <f t="shared" si="9"/>
        <v>Wed</v>
      </c>
      <c r="W17" s="85" t="str">
        <f t="shared" si="9"/>
        <v>Thu</v>
      </c>
      <c r="X17" s="85" t="str">
        <f t="shared" si="9"/>
        <v>Fri</v>
      </c>
      <c r="Y17" s="85" t="str">
        <f t="shared" si="9"/>
        <v>Sat</v>
      </c>
      <c r="Z17" s="85" t="str">
        <f t="shared" si="9"/>
        <v>Sun</v>
      </c>
      <c r="AA17" s="85" t="str">
        <f t="shared" si="9"/>
        <v>Mon</v>
      </c>
      <c r="AB17" s="85" t="str">
        <f t="shared" si="9"/>
        <v>Tue</v>
      </c>
      <c r="AC17" s="85" t="str">
        <f t="shared" si="9"/>
        <v>Wed</v>
      </c>
      <c r="AD17" s="85" t="str">
        <f t="shared" si="9"/>
        <v>Thu</v>
      </c>
      <c r="AE17" s="85" t="str">
        <f t="shared" si="9"/>
        <v>Fri</v>
      </c>
      <c r="AF17" s="85" t="str">
        <f t="shared" si="9"/>
        <v>Sat</v>
      </c>
      <c r="AG17" s="85" t="str">
        <f t="shared" si="9"/>
        <v>Sun</v>
      </c>
      <c r="AH17" s="85" t="str">
        <f t="shared" si="9"/>
        <v>Mon</v>
      </c>
      <c r="AI17" s="85" t="str">
        <f t="shared" si="9"/>
        <v>Tue</v>
      </c>
      <c r="AJ17" t="str">
        <f>HLOOKUP(AJ16,$E16:$AI17,2,0)</f>
        <v>Tue</v>
      </c>
    </row>
    <row r="18" spans="2:36" ht="15" customHeight="1">
      <c r="B18" s="82">
        <f t="shared" si="0"/>
        <v>2564</v>
      </c>
      <c r="C18" s="82">
        <v>9</v>
      </c>
      <c r="D18" s="83" t="str">
        <f t="shared" si="1"/>
        <v>92564</v>
      </c>
      <c r="E18" s="82">
        <v>1</v>
      </c>
      <c r="F18" s="82">
        <v>2</v>
      </c>
      <c r="G18" s="82">
        <v>3</v>
      </c>
      <c r="H18" s="82">
        <v>4</v>
      </c>
      <c r="I18" s="82">
        <v>5</v>
      </c>
      <c r="J18" s="82">
        <v>6</v>
      </c>
      <c r="K18" s="82">
        <v>7</v>
      </c>
      <c r="L18" s="82">
        <v>8</v>
      </c>
      <c r="M18" s="82">
        <v>9</v>
      </c>
      <c r="N18" s="82">
        <v>10</v>
      </c>
      <c r="O18" s="82">
        <v>11</v>
      </c>
      <c r="P18" s="82">
        <v>12</v>
      </c>
      <c r="Q18" s="82">
        <v>13</v>
      </c>
      <c r="R18" s="82">
        <v>14</v>
      </c>
      <c r="S18" s="82">
        <v>15</v>
      </c>
      <c r="T18" s="82">
        <v>16</v>
      </c>
      <c r="U18" s="82">
        <v>17</v>
      </c>
      <c r="V18" s="82">
        <v>18</v>
      </c>
      <c r="W18" s="82">
        <v>19</v>
      </c>
      <c r="X18" s="82">
        <v>20</v>
      </c>
      <c r="Y18" s="82">
        <v>21</v>
      </c>
      <c r="Z18" s="82">
        <v>22</v>
      </c>
      <c r="AA18" s="82">
        <v>23</v>
      </c>
      <c r="AB18" s="82">
        <v>24</v>
      </c>
      <c r="AC18" s="82">
        <v>25</v>
      </c>
      <c r="AD18" s="82">
        <v>26</v>
      </c>
      <c r="AE18" s="82">
        <v>27</v>
      </c>
      <c r="AF18" s="82">
        <v>28</v>
      </c>
      <c r="AG18" s="82">
        <v>29</v>
      </c>
      <c r="AH18" s="82">
        <v>30</v>
      </c>
      <c r="AI18" s="82"/>
      <c r="AJ18">
        <f>MAX(E18:AI18)</f>
        <v>30</v>
      </c>
    </row>
    <row r="19" spans="2:36" ht="15" customHeight="1">
      <c r="B19" s="84">
        <f t="shared" si="0"/>
        <v>2564</v>
      </c>
      <c r="C19" s="84" t="s">
        <v>26</v>
      </c>
      <c r="D19" s="85" t="str">
        <f t="shared" si="1"/>
        <v>กันยายน2564</v>
      </c>
      <c r="E19" s="85" t="str">
        <f>IF(AJ17=$AK$2,$AK$3,IF(AJ17=$AK$3,$AK$4,IF(AJ17=$AK$4,$AK$5,IF(AJ17=$AK$5,$AK$6,IF(AJ17=$AK$6,$AK$7,IF(AJ17=$AK$7,$AK$8,IF(AJ17=$AK$8,$AK$2)))))))</f>
        <v>Wed</v>
      </c>
      <c r="F19" s="85" t="str">
        <f t="shared" ref="F19:AI19" si="10">IF(F18&lt;=0,0,IF(F18&gt;=1,IF(E19=$AK$2,$AK$3,IF(E19=$AK$3,$AK$4,IF(E19=$AK$4,$AK$5,IF(E19=$AK$5,$AK$6,IF(E19=$AK$6,$AK$7,IF(E19=$AK$7,$AK$8,IF(E19=$AK$8,$AK$2)))))))))</f>
        <v>Thu</v>
      </c>
      <c r="G19" s="85" t="str">
        <f t="shared" si="10"/>
        <v>Fri</v>
      </c>
      <c r="H19" s="85" t="str">
        <f t="shared" si="10"/>
        <v>Sat</v>
      </c>
      <c r="I19" s="85" t="str">
        <f t="shared" si="10"/>
        <v>Sun</v>
      </c>
      <c r="J19" s="85" t="str">
        <f t="shared" si="10"/>
        <v>Mon</v>
      </c>
      <c r="K19" s="85" t="str">
        <f t="shared" si="10"/>
        <v>Tue</v>
      </c>
      <c r="L19" s="85" t="str">
        <f t="shared" si="10"/>
        <v>Wed</v>
      </c>
      <c r="M19" s="85" t="str">
        <f t="shared" si="10"/>
        <v>Thu</v>
      </c>
      <c r="N19" s="85" t="str">
        <f t="shared" si="10"/>
        <v>Fri</v>
      </c>
      <c r="O19" s="85" t="str">
        <f t="shared" si="10"/>
        <v>Sat</v>
      </c>
      <c r="P19" s="85" t="str">
        <f t="shared" si="10"/>
        <v>Sun</v>
      </c>
      <c r="Q19" s="85" t="str">
        <f t="shared" si="10"/>
        <v>Mon</v>
      </c>
      <c r="R19" s="85" t="str">
        <f t="shared" si="10"/>
        <v>Tue</v>
      </c>
      <c r="S19" s="85" t="str">
        <f t="shared" si="10"/>
        <v>Wed</v>
      </c>
      <c r="T19" s="85" t="str">
        <f t="shared" si="10"/>
        <v>Thu</v>
      </c>
      <c r="U19" s="85" t="str">
        <f t="shared" si="10"/>
        <v>Fri</v>
      </c>
      <c r="V19" s="85" t="str">
        <f t="shared" si="10"/>
        <v>Sat</v>
      </c>
      <c r="W19" s="85" t="str">
        <f t="shared" si="10"/>
        <v>Sun</v>
      </c>
      <c r="X19" s="85" t="str">
        <f t="shared" si="10"/>
        <v>Mon</v>
      </c>
      <c r="Y19" s="85" t="str">
        <f t="shared" si="10"/>
        <v>Tue</v>
      </c>
      <c r="Z19" s="85" t="str">
        <f t="shared" si="10"/>
        <v>Wed</v>
      </c>
      <c r="AA19" s="85" t="str">
        <f t="shared" si="10"/>
        <v>Thu</v>
      </c>
      <c r="AB19" s="85" t="str">
        <f t="shared" si="10"/>
        <v>Fri</v>
      </c>
      <c r="AC19" s="85" t="str">
        <f t="shared" si="10"/>
        <v>Sat</v>
      </c>
      <c r="AD19" s="85" t="str">
        <f t="shared" si="10"/>
        <v>Sun</v>
      </c>
      <c r="AE19" s="85" t="str">
        <f t="shared" si="10"/>
        <v>Mon</v>
      </c>
      <c r="AF19" s="85" t="str">
        <f t="shared" si="10"/>
        <v>Tue</v>
      </c>
      <c r="AG19" s="85" t="str">
        <f t="shared" si="10"/>
        <v>Wed</v>
      </c>
      <c r="AH19" s="85" t="str">
        <f t="shared" si="10"/>
        <v>Thu</v>
      </c>
      <c r="AI19" s="85">
        <f t="shared" si="10"/>
        <v>0</v>
      </c>
      <c r="AJ19" t="str">
        <f>HLOOKUP(AJ18,$E18:$AI19,2,0)</f>
        <v>Thu</v>
      </c>
    </row>
    <row r="20" spans="2:36" ht="15" customHeight="1">
      <c r="B20" s="82">
        <f t="shared" si="0"/>
        <v>2564</v>
      </c>
      <c r="C20" s="82">
        <v>10</v>
      </c>
      <c r="D20" s="83" t="str">
        <f t="shared" si="1"/>
        <v>102564</v>
      </c>
      <c r="E20" s="82">
        <v>1</v>
      </c>
      <c r="F20" s="82">
        <v>2</v>
      </c>
      <c r="G20" s="82">
        <v>3</v>
      </c>
      <c r="H20" s="82">
        <v>4</v>
      </c>
      <c r="I20" s="82">
        <v>5</v>
      </c>
      <c r="J20" s="82">
        <v>6</v>
      </c>
      <c r="K20" s="82">
        <v>7</v>
      </c>
      <c r="L20" s="82">
        <v>8</v>
      </c>
      <c r="M20" s="82">
        <v>9</v>
      </c>
      <c r="N20" s="82">
        <v>10</v>
      </c>
      <c r="O20" s="82">
        <v>11</v>
      </c>
      <c r="P20" s="82">
        <v>12</v>
      </c>
      <c r="Q20" s="82">
        <v>13</v>
      </c>
      <c r="R20" s="82">
        <v>14</v>
      </c>
      <c r="S20" s="82">
        <v>15</v>
      </c>
      <c r="T20" s="82">
        <v>16</v>
      </c>
      <c r="U20" s="82">
        <v>17</v>
      </c>
      <c r="V20" s="82">
        <v>18</v>
      </c>
      <c r="W20" s="82">
        <v>19</v>
      </c>
      <c r="X20" s="82">
        <v>20</v>
      </c>
      <c r="Y20" s="82">
        <v>21</v>
      </c>
      <c r="Z20" s="82">
        <v>22</v>
      </c>
      <c r="AA20" s="82">
        <v>23</v>
      </c>
      <c r="AB20" s="82">
        <v>24</v>
      </c>
      <c r="AC20" s="82">
        <v>25</v>
      </c>
      <c r="AD20" s="82">
        <v>26</v>
      </c>
      <c r="AE20" s="82">
        <v>27</v>
      </c>
      <c r="AF20" s="82">
        <v>28</v>
      </c>
      <c r="AG20" s="82">
        <v>29</v>
      </c>
      <c r="AH20" s="82">
        <v>30</v>
      </c>
      <c r="AI20" s="82">
        <v>31</v>
      </c>
      <c r="AJ20">
        <f>MAX(E20:AI20)</f>
        <v>31</v>
      </c>
    </row>
    <row r="21" spans="2:36" ht="15" customHeight="1">
      <c r="B21" s="84">
        <f t="shared" si="0"/>
        <v>2564</v>
      </c>
      <c r="C21" s="84" t="s">
        <v>27</v>
      </c>
      <c r="D21" s="85" t="str">
        <f t="shared" si="1"/>
        <v>ตุลาคม2564</v>
      </c>
      <c r="E21" s="85" t="str">
        <f>IF(AJ19=$AK$2,$AK$3,IF(AJ19=$AK$3,$AK$4,IF(AJ19=$AK$4,$AK$5,IF(AJ19=$AK$5,$AK$6,IF(AJ19=$AK$6,$AK$7,IF(AJ19=$AK$7,$AK$8,IF(AJ19=$AK$8,$AK$2)))))))</f>
        <v>Fri</v>
      </c>
      <c r="F21" s="85" t="str">
        <f t="shared" ref="F21:AI21" si="11">IF(F20&lt;=0,0,IF(F20&gt;=1,IF(E21=$AK$2,$AK$3,IF(E21=$AK$3,$AK$4,IF(E21=$AK$4,$AK$5,IF(E21=$AK$5,$AK$6,IF(E21=$AK$6,$AK$7,IF(E21=$AK$7,$AK$8,IF(E21=$AK$8,$AK$2)))))))))</f>
        <v>Sat</v>
      </c>
      <c r="G21" s="85" t="str">
        <f t="shared" si="11"/>
        <v>Sun</v>
      </c>
      <c r="H21" s="85" t="str">
        <f t="shared" si="11"/>
        <v>Mon</v>
      </c>
      <c r="I21" s="85" t="str">
        <f t="shared" si="11"/>
        <v>Tue</v>
      </c>
      <c r="J21" s="85" t="str">
        <f t="shared" si="11"/>
        <v>Wed</v>
      </c>
      <c r="K21" s="85" t="str">
        <f t="shared" si="11"/>
        <v>Thu</v>
      </c>
      <c r="L21" s="85" t="str">
        <f t="shared" si="11"/>
        <v>Fri</v>
      </c>
      <c r="M21" s="85" t="str">
        <f t="shared" si="11"/>
        <v>Sat</v>
      </c>
      <c r="N21" s="85" t="str">
        <f t="shared" si="11"/>
        <v>Sun</v>
      </c>
      <c r="O21" s="85" t="str">
        <f t="shared" si="11"/>
        <v>Mon</v>
      </c>
      <c r="P21" s="85" t="str">
        <f t="shared" si="11"/>
        <v>Tue</v>
      </c>
      <c r="Q21" s="85" t="str">
        <f t="shared" si="11"/>
        <v>Wed</v>
      </c>
      <c r="R21" s="85" t="str">
        <f t="shared" si="11"/>
        <v>Thu</v>
      </c>
      <c r="S21" s="85" t="str">
        <f t="shared" si="11"/>
        <v>Fri</v>
      </c>
      <c r="T21" s="85" t="str">
        <f t="shared" si="11"/>
        <v>Sat</v>
      </c>
      <c r="U21" s="85" t="str">
        <f t="shared" si="11"/>
        <v>Sun</v>
      </c>
      <c r="V21" s="85" t="str">
        <f t="shared" si="11"/>
        <v>Mon</v>
      </c>
      <c r="W21" s="85" t="str">
        <f t="shared" si="11"/>
        <v>Tue</v>
      </c>
      <c r="X21" s="85" t="str">
        <f t="shared" si="11"/>
        <v>Wed</v>
      </c>
      <c r="Y21" s="85" t="str">
        <f t="shared" si="11"/>
        <v>Thu</v>
      </c>
      <c r="Z21" s="85" t="str">
        <f t="shared" si="11"/>
        <v>Fri</v>
      </c>
      <c r="AA21" s="85" t="str">
        <f t="shared" si="11"/>
        <v>Sat</v>
      </c>
      <c r="AB21" s="85" t="str">
        <f t="shared" si="11"/>
        <v>Sun</v>
      </c>
      <c r="AC21" s="85" t="str">
        <f t="shared" si="11"/>
        <v>Mon</v>
      </c>
      <c r="AD21" s="85" t="str">
        <f t="shared" si="11"/>
        <v>Tue</v>
      </c>
      <c r="AE21" s="85" t="str">
        <f t="shared" si="11"/>
        <v>Wed</v>
      </c>
      <c r="AF21" s="85" t="str">
        <f t="shared" si="11"/>
        <v>Thu</v>
      </c>
      <c r="AG21" s="85" t="str">
        <f t="shared" si="11"/>
        <v>Fri</v>
      </c>
      <c r="AH21" s="85" t="str">
        <f t="shared" si="11"/>
        <v>Sat</v>
      </c>
      <c r="AI21" s="85" t="str">
        <f t="shared" si="11"/>
        <v>Sun</v>
      </c>
      <c r="AJ21" t="str">
        <f>HLOOKUP(AJ20,$E20:$AI21,2,0)</f>
        <v>Sun</v>
      </c>
    </row>
    <row r="22" spans="2:36" ht="15" customHeight="1">
      <c r="B22" s="82">
        <f t="shared" si="0"/>
        <v>2564</v>
      </c>
      <c r="C22" s="82">
        <v>11</v>
      </c>
      <c r="D22" s="83" t="str">
        <f t="shared" si="1"/>
        <v>112564</v>
      </c>
      <c r="E22" s="82">
        <v>1</v>
      </c>
      <c r="F22" s="82">
        <v>2</v>
      </c>
      <c r="G22" s="82">
        <v>3</v>
      </c>
      <c r="H22" s="82">
        <v>4</v>
      </c>
      <c r="I22" s="82">
        <v>5</v>
      </c>
      <c r="J22" s="82">
        <v>6</v>
      </c>
      <c r="K22" s="82">
        <v>7</v>
      </c>
      <c r="L22" s="82">
        <v>8</v>
      </c>
      <c r="M22" s="82">
        <v>9</v>
      </c>
      <c r="N22" s="82">
        <v>10</v>
      </c>
      <c r="O22" s="82">
        <v>11</v>
      </c>
      <c r="P22" s="82">
        <v>12</v>
      </c>
      <c r="Q22" s="82">
        <v>13</v>
      </c>
      <c r="R22" s="82">
        <v>14</v>
      </c>
      <c r="S22" s="82">
        <v>15</v>
      </c>
      <c r="T22" s="82">
        <v>16</v>
      </c>
      <c r="U22" s="82">
        <v>17</v>
      </c>
      <c r="V22" s="82">
        <v>18</v>
      </c>
      <c r="W22" s="82">
        <v>19</v>
      </c>
      <c r="X22" s="82">
        <v>20</v>
      </c>
      <c r="Y22" s="82">
        <v>21</v>
      </c>
      <c r="Z22" s="82">
        <v>22</v>
      </c>
      <c r="AA22" s="82">
        <v>23</v>
      </c>
      <c r="AB22" s="82">
        <v>24</v>
      </c>
      <c r="AC22" s="82">
        <v>25</v>
      </c>
      <c r="AD22" s="82">
        <v>26</v>
      </c>
      <c r="AE22" s="82">
        <v>27</v>
      </c>
      <c r="AF22" s="82">
        <v>28</v>
      </c>
      <c r="AG22" s="82">
        <v>29</v>
      </c>
      <c r="AH22" s="82">
        <v>30</v>
      </c>
      <c r="AI22" s="82"/>
      <c r="AJ22">
        <f>MAX(E22:AI22)</f>
        <v>30</v>
      </c>
    </row>
    <row r="23" spans="2:36" ht="15" customHeight="1">
      <c r="B23" s="84">
        <f t="shared" si="0"/>
        <v>2564</v>
      </c>
      <c r="C23" s="84" t="s">
        <v>28</v>
      </c>
      <c r="D23" s="85" t="str">
        <f t="shared" si="1"/>
        <v>พฤศจิกายน2564</v>
      </c>
      <c r="E23" s="85" t="str">
        <f>IF(AJ21=$AK$2,$AK$3,IF(AJ21=$AK$3,$AK$4,IF(AJ21=$AK$4,$AK$5,IF(AJ21=$AK$5,$AK$6,IF(AJ21=$AK$6,$AK$7,IF(AJ21=$AK$7,$AK$8,IF(AJ21=$AK$8,$AK$2)))))))</f>
        <v>Mon</v>
      </c>
      <c r="F23" s="85" t="str">
        <f t="shared" ref="F23:AI23" si="12">IF(F22&lt;=0,0,IF(F22&gt;=1,IF(E23=$AK$2,$AK$3,IF(E23=$AK$3,$AK$4,IF(E23=$AK$4,$AK$5,IF(E23=$AK$5,$AK$6,IF(E23=$AK$6,$AK$7,IF(E23=$AK$7,$AK$8,IF(E23=$AK$8,$AK$2)))))))))</f>
        <v>Tue</v>
      </c>
      <c r="G23" s="85" t="str">
        <f t="shared" si="12"/>
        <v>Wed</v>
      </c>
      <c r="H23" s="85" t="str">
        <f t="shared" si="12"/>
        <v>Thu</v>
      </c>
      <c r="I23" s="85" t="str">
        <f t="shared" si="12"/>
        <v>Fri</v>
      </c>
      <c r="J23" s="85" t="str">
        <f t="shared" si="12"/>
        <v>Sat</v>
      </c>
      <c r="K23" s="85" t="str">
        <f t="shared" si="12"/>
        <v>Sun</v>
      </c>
      <c r="L23" s="85" t="str">
        <f t="shared" si="12"/>
        <v>Mon</v>
      </c>
      <c r="M23" s="85" t="str">
        <f t="shared" si="12"/>
        <v>Tue</v>
      </c>
      <c r="N23" s="85" t="str">
        <f t="shared" si="12"/>
        <v>Wed</v>
      </c>
      <c r="O23" s="85" t="str">
        <f t="shared" si="12"/>
        <v>Thu</v>
      </c>
      <c r="P23" s="85" t="str">
        <f t="shared" si="12"/>
        <v>Fri</v>
      </c>
      <c r="Q23" s="85" t="str">
        <f t="shared" si="12"/>
        <v>Sat</v>
      </c>
      <c r="R23" s="85" t="str">
        <f t="shared" si="12"/>
        <v>Sun</v>
      </c>
      <c r="S23" s="85" t="str">
        <f t="shared" si="12"/>
        <v>Mon</v>
      </c>
      <c r="T23" s="85" t="str">
        <f t="shared" si="12"/>
        <v>Tue</v>
      </c>
      <c r="U23" s="85" t="str">
        <f t="shared" si="12"/>
        <v>Wed</v>
      </c>
      <c r="V23" s="85" t="str">
        <f t="shared" si="12"/>
        <v>Thu</v>
      </c>
      <c r="W23" s="85" t="str">
        <f t="shared" si="12"/>
        <v>Fri</v>
      </c>
      <c r="X23" s="85" t="str">
        <f t="shared" si="12"/>
        <v>Sat</v>
      </c>
      <c r="Y23" s="85" t="str">
        <f t="shared" si="12"/>
        <v>Sun</v>
      </c>
      <c r="Z23" s="85" t="str">
        <f t="shared" si="12"/>
        <v>Mon</v>
      </c>
      <c r="AA23" s="85" t="str">
        <f t="shared" si="12"/>
        <v>Tue</v>
      </c>
      <c r="AB23" s="85" t="str">
        <f t="shared" si="12"/>
        <v>Wed</v>
      </c>
      <c r="AC23" s="85" t="str">
        <f t="shared" si="12"/>
        <v>Thu</v>
      </c>
      <c r="AD23" s="85" t="str">
        <f t="shared" si="12"/>
        <v>Fri</v>
      </c>
      <c r="AE23" s="85" t="str">
        <f t="shared" si="12"/>
        <v>Sat</v>
      </c>
      <c r="AF23" s="85" t="str">
        <f t="shared" si="12"/>
        <v>Sun</v>
      </c>
      <c r="AG23" s="85" t="str">
        <f t="shared" si="12"/>
        <v>Mon</v>
      </c>
      <c r="AH23" s="85" t="str">
        <f t="shared" si="12"/>
        <v>Tue</v>
      </c>
      <c r="AI23" s="85">
        <f t="shared" si="12"/>
        <v>0</v>
      </c>
      <c r="AJ23" t="str">
        <f>HLOOKUP(AJ22,$E22:$AI23,2,0)</f>
        <v>Tue</v>
      </c>
    </row>
    <row r="24" spans="2:36" ht="15" customHeight="1">
      <c r="B24" s="82">
        <f t="shared" si="0"/>
        <v>2564</v>
      </c>
      <c r="C24" s="82">
        <v>12</v>
      </c>
      <c r="D24" s="83" t="str">
        <f t="shared" si="1"/>
        <v>122564</v>
      </c>
      <c r="E24" s="82">
        <v>1</v>
      </c>
      <c r="F24" s="82">
        <v>2</v>
      </c>
      <c r="G24" s="82">
        <v>3</v>
      </c>
      <c r="H24" s="82">
        <v>4</v>
      </c>
      <c r="I24" s="82">
        <v>5</v>
      </c>
      <c r="J24" s="82">
        <v>6</v>
      </c>
      <c r="K24" s="82">
        <v>7</v>
      </c>
      <c r="L24" s="82">
        <v>8</v>
      </c>
      <c r="M24" s="82">
        <v>9</v>
      </c>
      <c r="N24" s="82">
        <v>10</v>
      </c>
      <c r="O24" s="82">
        <v>11</v>
      </c>
      <c r="P24" s="82">
        <v>12</v>
      </c>
      <c r="Q24" s="82">
        <v>13</v>
      </c>
      <c r="R24" s="82">
        <v>14</v>
      </c>
      <c r="S24" s="82">
        <v>15</v>
      </c>
      <c r="T24" s="82">
        <v>16</v>
      </c>
      <c r="U24" s="82">
        <v>17</v>
      </c>
      <c r="V24" s="82">
        <v>18</v>
      </c>
      <c r="W24" s="82">
        <v>19</v>
      </c>
      <c r="X24" s="82">
        <v>20</v>
      </c>
      <c r="Y24" s="82">
        <v>21</v>
      </c>
      <c r="Z24" s="82">
        <v>22</v>
      </c>
      <c r="AA24" s="82">
        <v>23</v>
      </c>
      <c r="AB24" s="82">
        <v>24</v>
      </c>
      <c r="AC24" s="82">
        <v>25</v>
      </c>
      <c r="AD24" s="82">
        <v>26</v>
      </c>
      <c r="AE24" s="82">
        <v>27</v>
      </c>
      <c r="AF24" s="82">
        <v>28</v>
      </c>
      <c r="AG24" s="82">
        <v>29</v>
      </c>
      <c r="AH24" s="82">
        <v>30</v>
      </c>
      <c r="AI24" s="82">
        <v>31</v>
      </c>
      <c r="AJ24">
        <f>MAX(E24:AI24)</f>
        <v>31</v>
      </c>
    </row>
    <row r="25" spans="2:36" ht="15" customHeight="1">
      <c r="B25" s="84">
        <f t="shared" si="0"/>
        <v>2564</v>
      </c>
      <c r="C25" s="84" t="s">
        <v>29</v>
      </c>
      <c r="D25" s="85" t="str">
        <f t="shared" si="1"/>
        <v>ธันวาคม2564</v>
      </c>
      <c r="E25" s="85" t="str">
        <f>IF(AJ23=$AK$2,$AK$3,IF(AJ23=$AK$3,$AK$4,IF(AJ23=$AK$4,$AK$5,IF(AJ23=$AK$5,$AK$6,IF(AJ23=$AK$6,$AK$7,IF(AJ23=$AK$7,$AK$8,IF(AJ23=$AK$8,$AK$2)))))))</f>
        <v>Wed</v>
      </c>
      <c r="F25" s="85" t="str">
        <f t="shared" ref="F25:AI25" si="13">IF(F24&lt;=0,0,IF(F24&gt;=1,IF(E25=$AK$2,$AK$3,IF(E25=$AK$3,$AK$4,IF(E25=$AK$4,$AK$5,IF(E25=$AK$5,$AK$6,IF(E25=$AK$6,$AK$7,IF(E25=$AK$7,$AK$8,IF(E25=$AK$8,$AK$2)))))))))</f>
        <v>Thu</v>
      </c>
      <c r="G25" s="85" t="str">
        <f t="shared" si="13"/>
        <v>Fri</v>
      </c>
      <c r="H25" s="85" t="str">
        <f t="shared" si="13"/>
        <v>Sat</v>
      </c>
      <c r="I25" s="85" t="str">
        <f t="shared" si="13"/>
        <v>Sun</v>
      </c>
      <c r="J25" s="85" t="str">
        <f t="shared" si="13"/>
        <v>Mon</v>
      </c>
      <c r="K25" s="85" t="str">
        <f t="shared" si="13"/>
        <v>Tue</v>
      </c>
      <c r="L25" s="85" t="str">
        <f t="shared" si="13"/>
        <v>Wed</v>
      </c>
      <c r="M25" s="85" t="str">
        <f t="shared" si="13"/>
        <v>Thu</v>
      </c>
      <c r="N25" s="85" t="str">
        <f t="shared" si="13"/>
        <v>Fri</v>
      </c>
      <c r="O25" s="85" t="str">
        <f t="shared" si="13"/>
        <v>Sat</v>
      </c>
      <c r="P25" s="85" t="str">
        <f t="shared" si="13"/>
        <v>Sun</v>
      </c>
      <c r="Q25" s="85" t="str">
        <f t="shared" si="13"/>
        <v>Mon</v>
      </c>
      <c r="R25" s="85" t="str">
        <f t="shared" si="13"/>
        <v>Tue</v>
      </c>
      <c r="S25" s="85" t="str">
        <f t="shared" si="13"/>
        <v>Wed</v>
      </c>
      <c r="T25" s="85" t="str">
        <f t="shared" si="13"/>
        <v>Thu</v>
      </c>
      <c r="U25" s="85" t="str">
        <f t="shared" si="13"/>
        <v>Fri</v>
      </c>
      <c r="V25" s="85" t="str">
        <f t="shared" si="13"/>
        <v>Sat</v>
      </c>
      <c r="W25" s="85" t="str">
        <f t="shared" si="13"/>
        <v>Sun</v>
      </c>
      <c r="X25" s="85" t="str">
        <f t="shared" si="13"/>
        <v>Mon</v>
      </c>
      <c r="Y25" s="85" t="str">
        <f t="shared" si="13"/>
        <v>Tue</v>
      </c>
      <c r="Z25" s="85" t="str">
        <f t="shared" si="13"/>
        <v>Wed</v>
      </c>
      <c r="AA25" s="85" t="str">
        <f t="shared" si="13"/>
        <v>Thu</v>
      </c>
      <c r="AB25" s="85" t="str">
        <f t="shared" si="13"/>
        <v>Fri</v>
      </c>
      <c r="AC25" s="85" t="str">
        <f t="shared" si="13"/>
        <v>Sat</v>
      </c>
      <c r="AD25" s="85" t="str">
        <f t="shared" si="13"/>
        <v>Sun</v>
      </c>
      <c r="AE25" s="85" t="str">
        <f t="shared" si="13"/>
        <v>Mon</v>
      </c>
      <c r="AF25" s="85" t="str">
        <f t="shared" si="13"/>
        <v>Tue</v>
      </c>
      <c r="AG25" s="85" t="str">
        <f t="shared" si="13"/>
        <v>Wed</v>
      </c>
      <c r="AH25" s="85" t="str">
        <f t="shared" si="13"/>
        <v>Thu</v>
      </c>
      <c r="AI25" s="85" t="str">
        <f t="shared" si="13"/>
        <v>Fri</v>
      </c>
    </row>
  </sheetData>
  <autoFilter ref="A1:AK1" xr:uid="{00000000-0009-0000-0000-000003000000}"/>
  <dataValidations count="1">
    <dataValidation type="list" allowBlank="1" showInputMessage="1" showErrorMessage="1" sqref="E3" xr:uid="{00000000-0002-0000-0300-000000000000}">
      <formula1>$AK$2:$AK$8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I27" sqref="I27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6</vt:i4>
      </vt:variant>
      <vt:variant>
        <vt:lpstr>ช่วงที่มีชื่อ</vt:lpstr>
      </vt:variant>
      <vt:variant>
        <vt:i4>2</vt:i4>
      </vt:variant>
    </vt:vector>
  </HeadingPairs>
  <TitlesOfParts>
    <vt:vector size="8" baseType="lpstr">
      <vt:lpstr>OT</vt:lpstr>
      <vt:lpstr>FEB2021-63096</vt:lpstr>
      <vt:lpstr>ขั้นตอนการกรอกข้อมูล</vt:lpstr>
      <vt:lpstr>DATA</vt:lpstr>
      <vt:lpstr>CalendarMaker</vt:lpstr>
      <vt:lpstr>สรุปฝ่าย</vt:lpstr>
      <vt:lpstr>OT!Print_Area</vt:lpstr>
      <vt:lpstr>OT!Print_Titles</vt:lpstr>
    </vt:vector>
  </TitlesOfParts>
  <Company>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Pupan Phonkaew</dc:creator>
  <cp:lastModifiedBy>DOH</cp:lastModifiedBy>
  <cp:lastPrinted>2018-04-03T10:07:34Z</cp:lastPrinted>
  <dcterms:created xsi:type="dcterms:W3CDTF">2014-06-03T02:59:33Z</dcterms:created>
  <dcterms:modified xsi:type="dcterms:W3CDTF">2021-03-04T14:32:51Z</dcterms:modified>
</cp:coreProperties>
</file>