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2_Cas3_interference/rawdata_zip/"/>
    </mc:Choice>
  </mc:AlternateContent>
  <xr:revisionPtr revIDLastSave="880" documentId="11_119C83C562D1BE6B0602390C1DE32FB8FF7F8D43" xr6:coauthVersionLast="47" xr6:coauthVersionMax="47" xr10:uidLastSave="{2AAC6BC6-9F59-4DF7-BA20-20C4D0CB3156}"/>
  <bookViews>
    <workbookView xWindow="660" yWindow="3924" windowWidth="21600" windowHeight="13560" activeTab="1" xr2:uid="{00000000-000D-0000-FFFF-FFFF00000000}"/>
  </bookViews>
  <sheets>
    <sheet name="Sheet1" sheetId="6" r:id="rId1"/>
    <sheet name="Cas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4" l="1"/>
  <c r="D33" i="4"/>
  <c r="D35" i="4"/>
  <c r="D34" i="4"/>
  <c r="D32" i="4"/>
  <c r="E37" i="4"/>
  <c r="E36" i="4"/>
  <c r="E35" i="4"/>
  <c r="E34" i="4"/>
  <c r="A34" i="4" s="1"/>
  <c r="E33" i="4"/>
  <c r="E32" i="4"/>
  <c r="E19" i="4"/>
  <c r="E18" i="4"/>
  <c r="E17" i="4"/>
  <c r="A17" i="4" s="1"/>
  <c r="E16" i="4"/>
  <c r="A16" i="4" s="1"/>
  <c r="E15" i="4"/>
  <c r="A15" i="4" s="1"/>
  <c r="E14" i="4"/>
  <c r="A14" i="4" s="1"/>
  <c r="E13" i="4"/>
  <c r="E12" i="4"/>
  <c r="E11" i="4"/>
  <c r="E10" i="4"/>
  <c r="E9" i="4"/>
  <c r="E8" i="4"/>
  <c r="A13" i="4"/>
  <c r="A12" i="4"/>
  <c r="D13" i="4"/>
  <c r="D12" i="4"/>
  <c r="D11" i="4"/>
  <c r="D10" i="4"/>
  <c r="A10" i="4" s="1"/>
  <c r="D9" i="4"/>
  <c r="D8" i="4"/>
  <c r="E31" i="4"/>
  <c r="E30" i="4"/>
  <c r="E29" i="4"/>
  <c r="E28" i="4"/>
  <c r="E27" i="4"/>
  <c r="E26" i="4"/>
  <c r="D31" i="4"/>
  <c r="D30" i="4"/>
  <c r="A30" i="4" s="1"/>
  <c r="D29" i="4"/>
  <c r="A29" i="4" s="1"/>
  <c r="D28" i="4"/>
  <c r="D27" i="4"/>
  <c r="D26" i="4"/>
  <c r="D25" i="4"/>
  <c r="D24" i="4"/>
  <c r="D23" i="4"/>
  <c r="D22" i="4"/>
  <c r="A22" i="4" s="1"/>
  <c r="D21" i="4"/>
  <c r="A21" i="4" s="1"/>
  <c r="D20" i="4"/>
  <c r="E25" i="4"/>
  <c r="E24" i="4"/>
  <c r="E23" i="4"/>
  <c r="A23" i="4" s="1"/>
  <c r="E22" i="4"/>
  <c r="E21" i="4"/>
  <c r="E20" i="4"/>
  <c r="A25" i="4"/>
  <c r="E7" i="4"/>
  <c r="E6" i="4"/>
  <c r="E5" i="4"/>
  <c r="E4" i="4"/>
  <c r="D3" i="4"/>
  <c r="E3" i="4"/>
  <c r="E2" i="4"/>
  <c r="D7" i="4"/>
  <c r="D6" i="4"/>
  <c r="D5" i="4"/>
  <c r="D4" i="4"/>
  <c r="D2" i="4"/>
  <c r="A42" i="4"/>
  <c r="A40" i="4"/>
  <c r="A43" i="4"/>
  <c r="A41" i="4"/>
  <c r="A39" i="4"/>
  <c r="A26" i="4"/>
  <c r="A37" i="4"/>
  <c r="A36" i="4"/>
  <c r="A19" i="4"/>
  <c r="A18" i="4"/>
  <c r="A8" i="4" l="1"/>
  <c r="A27" i="4"/>
  <c r="A32" i="4"/>
  <c r="A24" i="4"/>
  <c r="A31" i="4"/>
  <c r="A35" i="4"/>
  <c r="A33" i="4"/>
  <c r="A11" i="4"/>
  <c r="A9" i="4"/>
  <c r="A28" i="4"/>
  <c r="A20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<sst xmlns="http://schemas.openxmlformats.org/spreadsheetml/2006/main" count="90" uniqueCount="12">
  <si>
    <t>Interference rate</t>
  </si>
  <si>
    <t>Spacer</t>
    <phoneticPr fontId="1" type="noConversion"/>
  </si>
  <si>
    <t>+CB</t>
    <phoneticPr fontId="1" type="noConversion"/>
  </si>
  <si>
    <t>-CB</t>
    <phoneticPr fontId="1" type="noConversion"/>
  </si>
  <si>
    <t>Spacer</t>
  </si>
  <si>
    <t>mismatch+4</t>
    <phoneticPr fontId="1" type="noConversion"/>
  </si>
  <si>
    <t>No mismatch</t>
    <phoneticPr fontId="1" type="noConversion"/>
  </si>
  <si>
    <t>mismatch+34</t>
    <phoneticPr fontId="1" type="noConversion"/>
  </si>
  <si>
    <t>mismatch+70</t>
    <phoneticPr fontId="1" type="noConversion"/>
  </si>
  <si>
    <t>mismatch+34&amp;70</t>
    <phoneticPr fontId="1" type="noConversion"/>
  </si>
  <si>
    <t>mismatch+34to39</t>
    <phoneticPr fontId="1" type="noConversion"/>
  </si>
  <si>
    <t>no crRNA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</si>
</sst>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BF1E-250A-49A4-A526-FED5A21268FB}">
  <dimension ref="A1:B43"/>
  <sheetViews>
    <sheetView workbookViewId="0">
      <selection activeCell="F16" sqref="F16"/>
    </sheetView>
  </sheetViews>
  <sheetFormatPr defaultRowHeight="13.8" x14ac:dyDescent="0.4"/>
  <cols>
    <col min="1" max="16384" width="8.796875" style="1"/>
  </cols>
  <sheetData>
    <row r="1" spans="1:2" x14ac:dyDescent="0.4">
      <c r="A1" s="1" t="s">
        <v>0</v>
      </c>
      <c r="B1" s="1" t="s">
        <v>4</v>
      </c>
    </row>
    <row r="2" spans="1:2" x14ac:dyDescent="0.4">
      <c r="A2" s="1">
        <v>571.42857142857144</v>
      </c>
      <c r="B2" s="1" t="s">
        <v>6</v>
      </c>
    </row>
    <row r="3" spans="1:2" x14ac:dyDescent="0.4">
      <c r="A3" s="1">
        <v>1700</v>
      </c>
      <c r="B3" s="1" t="s">
        <v>6</v>
      </c>
    </row>
    <row r="4" spans="1:2" x14ac:dyDescent="0.4">
      <c r="A4" s="1">
        <v>370</v>
      </c>
      <c r="B4" s="1" t="s">
        <v>6</v>
      </c>
    </row>
    <row r="5" spans="1:2" x14ac:dyDescent="0.4">
      <c r="A5" s="1">
        <v>600</v>
      </c>
      <c r="B5" s="1" t="s">
        <v>6</v>
      </c>
    </row>
    <row r="6" spans="1:2" x14ac:dyDescent="0.4">
      <c r="A6" s="1">
        <v>833.33333333333337</v>
      </c>
      <c r="B6" s="1" t="s">
        <v>6</v>
      </c>
    </row>
    <row r="7" spans="1:2" x14ac:dyDescent="0.4">
      <c r="A7" s="1">
        <v>1000</v>
      </c>
      <c r="B7" s="1" t="s">
        <v>6</v>
      </c>
    </row>
    <row r="8" spans="1:2" x14ac:dyDescent="0.4">
      <c r="A8" s="1">
        <v>11</v>
      </c>
      <c r="B8" s="1" t="s">
        <v>5</v>
      </c>
    </row>
    <row r="9" spans="1:2" x14ac:dyDescent="0.4">
      <c r="A9" s="1">
        <v>22.142857142857142</v>
      </c>
      <c r="B9" s="1" t="s">
        <v>5</v>
      </c>
    </row>
    <row r="10" spans="1:2" x14ac:dyDescent="0.4">
      <c r="A10" s="1">
        <v>26.666666666666668</v>
      </c>
      <c r="B10" s="1" t="s">
        <v>5</v>
      </c>
    </row>
    <row r="11" spans="1:2" x14ac:dyDescent="0.4">
      <c r="A11" s="1">
        <v>8.1818181818181817</v>
      </c>
      <c r="B11" s="1" t="s">
        <v>5</v>
      </c>
    </row>
    <row r="12" spans="1:2" x14ac:dyDescent="0.4">
      <c r="A12" s="1">
        <v>17.777777777777779</v>
      </c>
      <c r="B12" s="1" t="s">
        <v>5</v>
      </c>
    </row>
    <row r="13" spans="1:2" x14ac:dyDescent="0.4">
      <c r="A13" s="1">
        <v>23</v>
      </c>
      <c r="B13" s="1" t="s">
        <v>5</v>
      </c>
    </row>
    <row r="14" spans="1:2" x14ac:dyDescent="0.4">
      <c r="A14" s="1">
        <v>1500</v>
      </c>
      <c r="B14" s="1" t="s">
        <v>7</v>
      </c>
    </row>
    <row r="15" spans="1:2" x14ac:dyDescent="0.4">
      <c r="A15" s="1">
        <v>1350</v>
      </c>
      <c r="B15" s="1" t="s">
        <v>7</v>
      </c>
    </row>
    <row r="16" spans="1:2" x14ac:dyDescent="0.4">
      <c r="A16" s="1">
        <v>1800</v>
      </c>
      <c r="B16" s="1" t="s">
        <v>7</v>
      </c>
    </row>
    <row r="17" spans="1:2" x14ac:dyDescent="0.4">
      <c r="A17" s="1">
        <v>520</v>
      </c>
      <c r="B17" s="1" t="s">
        <v>7</v>
      </c>
    </row>
    <row r="18" spans="1:2" x14ac:dyDescent="0.4">
      <c r="A18" s="1">
        <v>460</v>
      </c>
      <c r="B18" s="1" t="s">
        <v>7</v>
      </c>
    </row>
    <row r="19" spans="1:2" x14ac:dyDescent="0.4">
      <c r="A19" s="1">
        <v>600</v>
      </c>
      <c r="B19" s="1" t="s">
        <v>7</v>
      </c>
    </row>
    <row r="20" spans="1:2" x14ac:dyDescent="0.4">
      <c r="A20" s="1">
        <v>750</v>
      </c>
      <c r="B20" s="1" t="s">
        <v>8</v>
      </c>
    </row>
    <row r="21" spans="1:2" x14ac:dyDescent="0.4">
      <c r="A21" s="1">
        <v>750</v>
      </c>
      <c r="B21" s="1" t="s">
        <v>8</v>
      </c>
    </row>
    <row r="22" spans="1:2" x14ac:dyDescent="0.4">
      <c r="A22" s="1">
        <v>2000</v>
      </c>
      <c r="B22" s="1" t="s">
        <v>8</v>
      </c>
    </row>
    <row r="23" spans="1:2" x14ac:dyDescent="0.4">
      <c r="A23" s="1">
        <v>666.66666666666663</v>
      </c>
      <c r="B23" s="1" t="s">
        <v>8</v>
      </c>
    </row>
    <row r="24" spans="1:2" x14ac:dyDescent="0.4">
      <c r="A24" s="1">
        <v>666.66666666666663</v>
      </c>
      <c r="B24" s="1" t="s">
        <v>8</v>
      </c>
    </row>
    <row r="25" spans="1:2" x14ac:dyDescent="0.4">
      <c r="A25" s="1">
        <v>500</v>
      </c>
      <c r="B25" s="1" t="s">
        <v>8</v>
      </c>
    </row>
    <row r="26" spans="1:2" x14ac:dyDescent="0.4">
      <c r="A26" s="1">
        <v>8000</v>
      </c>
      <c r="B26" s="1" t="s">
        <v>9</v>
      </c>
    </row>
    <row r="27" spans="1:2" x14ac:dyDescent="0.4">
      <c r="A27" s="1">
        <v>5714.2857142857147</v>
      </c>
      <c r="B27" s="1" t="s">
        <v>9</v>
      </c>
    </row>
    <row r="28" spans="1:2" x14ac:dyDescent="0.4">
      <c r="A28" s="1">
        <v>12500</v>
      </c>
      <c r="B28" s="1" t="s">
        <v>9</v>
      </c>
    </row>
    <row r="29" spans="1:2" x14ac:dyDescent="0.4">
      <c r="A29" s="1">
        <v>15714.285714285714</v>
      </c>
      <c r="B29" s="1" t="s">
        <v>9</v>
      </c>
    </row>
    <row r="30" spans="1:2" x14ac:dyDescent="0.4">
      <c r="A30" s="1">
        <v>3076.9230769230771</v>
      </c>
      <c r="B30" s="1" t="s">
        <v>9</v>
      </c>
    </row>
    <row r="31" spans="1:2" x14ac:dyDescent="0.4">
      <c r="A31" s="1">
        <v>4285.7142857142853</v>
      </c>
      <c r="B31" s="1" t="s">
        <v>9</v>
      </c>
    </row>
    <row r="32" spans="1:2" x14ac:dyDescent="0.4">
      <c r="A32" s="1">
        <v>200</v>
      </c>
      <c r="B32" s="1" t="s">
        <v>10</v>
      </c>
    </row>
    <row r="33" spans="1:2" x14ac:dyDescent="0.4">
      <c r="A33" s="1">
        <v>50</v>
      </c>
      <c r="B33" s="1" t="s">
        <v>10</v>
      </c>
    </row>
    <row r="34" spans="1:2" x14ac:dyDescent="0.4">
      <c r="A34" s="1">
        <v>200</v>
      </c>
      <c r="B34" s="1" t="s">
        <v>10</v>
      </c>
    </row>
    <row r="35" spans="1:2" x14ac:dyDescent="0.4">
      <c r="A35" s="1">
        <v>116.66666666666667</v>
      </c>
      <c r="B35" s="1" t="s">
        <v>10</v>
      </c>
    </row>
    <row r="36" spans="1:2" x14ac:dyDescent="0.4">
      <c r="A36" s="1">
        <v>200</v>
      </c>
      <c r="B36" s="1" t="s">
        <v>10</v>
      </c>
    </row>
    <row r="37" spans="1:2" x14ac:dyDescent="0.4">
      <c r="A37" s="1">
        <v>116.66666666666667</v>
      </c>
      <c r="B37" s="1" t="s">
        <v>10</v>
      </c>
    </row>
    <row r="38" spans="1:2" x14ac:dyDescent="0.4">
      <c r="A38" s="1">
        <v>1.3333333333333333</v>
      </c>
      <c r="B38" s="1" t="s">
        <v>11</v>
      </c>
    </row>
    <row r="39" spans="1:2" x14ac:dyDescent="0.4">
      <c r="A39" s="1">
        <v>1.25</v>
      </c>
      <c r="B39" s="1" t="s">
        <v>11</v>
      </c>
    </row>
    <row r="40" spans="1:2" x14ac:dyDescent="0.4">
      <c r="A40" s="1">
        <v>0.5</v>
      </c>
      <c r="B40" s="1" t="s">
        <v>11</v>
      </c>
    </row>
    <row r="41" spans="1:2" x14ac:dyDescent="0.4">
      <c r="A41" s="1">
        <v>2</v>
      </c>
      <c r="B41" s="1" t="s">
        <v>11</v>
      </c>
    </row>
    <row r="42" spans="1:2" x14ac:dyDescent="0.4">
      <c r="A42" s="1">
        <v>1.55</v>
      </c>
      <c r="B42" s="1" t="s">
        <v>11</v>
      </c>
    </row>
    <row r="43" spans="1:2" x14ac:dyDescent="0.4">
      <c r="A43" s="1">
        <v>1.25</v>
      </c>
      <c r="B43" s="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abSelected="1" topLeftCell="A7" workbookViewId="0">
      <selection activeCell="P22" sqref="P22"/>
    </sheetView>
  </sheetViews>
  <sheetFormatPr defaultRowHeight="13.8" x14ac:dyDescent="0.4"/>
  <cols>
    <col min="1" max="1" width="12.59765625" style="1" bestFit="1" customWidth="1"/>
    <col min="2" max="3" width="8.796875" style="1"/>
    <col min="4" max="5" width="9.3984375" style="1" bestFit="1" customWidth="1"/>
    <col min="6" max="16384" width="8.796875" style="1"/>
  </cols>
  <sheetData>
    <row r="1" spans="1:5" x14ac:dyDescent="0.4">
      <c r="A1" s="1" t="s">
        <v>0</v>
      </c>
      <c r="B1" s="1" t="s">
        <v>1</v>
      </c>
      <c r="D1" s="2" t="s">
        <v>2</v>
      </c>
      <c r="E1" s="2" t="s">
        <v>3</v>
      </c>
    </row>
    <row r="2" spans="1:5" x14ac:dyDescent="0.4">
      <c r="A2" s="1">
        <f>E2/D2</f>
        <v>571.42857142857144</v>
      </c>
      <c r="B2" s="1" t="s">
        <v>6</v>
      </c>
      <c r="D2" s="1">
        <f>7*10^3</f>
        <v>7000</v>
      </c>
      <c r="E2" s="1">
        <f>4*10^6</f>
        <v>4000000</v>
      </c>
    </row>
    <row r="3" spans="1:5" x14ac:dyDescent="0.4">
      <c r="A3" s="1">
        <f t="shared" ref="A3:A43" si="0">E3/D3</f>
        <v>1700</v>
      </c>
      <c r="B3" s="1" t="s">
        <v>6</v>
      </c>
      <c r="D3" s="1">
        <f>1*10^4</f>
        <v>10000</v>
      </c>
      <c r="E3" s="1">
        <f>17*10^6</f>
        <v>17000000</v>
      </c>
    </row>
    <row r="4" spans="1:5" x14ac:dyDescent="0.4">
      <c r="A4" s="1">
        <f t="shared" si="0"/>
        <v>370</v>
      </c>
      <c r="B4" s="1" t="s">
        <v>6</v>
      </c>
      <c r="D4" s="1">
        <f>10*10^3</f>
        <v>10000</v>
      </c>
      <c r="E4" s="1">
        <f>37*10^5</f>
        <v>3700000</v>
      </c>
    </row>
    <row r="5" spans="1:5" x14ac:dyDescent="0.4">
      <c r="A5" s="1">
        <f t="shared" si="0"/>
        <v>600</v>
      </c>
      <c r="B5" s="1" t="s">
        <v>6</v>
      </c>
      <c r="D5" s="1">
        <f>5*10^3</f>
        <v>5000</v>
      </c>
      <c r="E5" s="1">
        <f>3*10^6</f>
        <v>3000000</v>
      </c>
    </row>
    <row r="6" spans="1:5" x14ac:dyDescent="0.4">
      <c r="A6" s="1">
        <f t="shared" si="0"/>
        <v>833.33333333333337</v>
      </c>
      <c r="B6" s="1" t="s">
        <v>6</v>
      </c>
      <c r="D6" s="1">
        <f>6*10^3</f>
        <v>6000</v>
      </c>
      <c r="E6" s="1">
        <f>5*10^6</f>
        <v>5000000</v>
      </c>
    </row>
    <row r="7" spans="1:5" x14ac:dyDescent="0.4">
      <c r="A7" s="1">
        <f t="shared" si="0"/>
        <v>1000</v>
      </c>
      <c r="B7" s="1" t="s">
        <v>6</v>
      </c>
      <c r="D7" s="1">
        <f>9*10^3</f>
        <v>9000</v>
      </c>
      <c r="E7" s="1">
        <f>9*10^6</f>
        <v>9000000</v>
      </c>
    </row>
    <row r="8" spans="1:5" x14ac:dyDescent="0.4">
      <c r="A8" s="1">
        <f t="shared" si="0"/>
        <v>11</v>
      </c>
      <c r="B8" s="1" t="s">
        <v>5</v>
      </c>
      <c r="D8" s="1">
        <f>10*10^5</f>
        <v>1000000</v>
      </c>
      <c r="E8" s="1">
        <f>11*10^6</f>
        <v>11000000</v>
      </c>
    </row>
    <row r="9" spans="1:5" x14ac:dyDescent="0.4">
      <c r="A9" s="1">
        <f t="shared" si="0"/>
        <v>22.142857142857142</v>
      </c>
      <c r="B9" s="1" t="s">
        <v>5</v>
      </c>
      <c r="D9" s="1">
        <f>14*10^5</f>
        <v>1400000</v>
      </c>
      <c r="E9" s="1">
        <f>31*10^6</f>
        <v>31000000</v>
      </c>
    </row>
    <row r="10" spans="1:5" x14ac:dyDescent="0.4">
      <c r="A10" s="1">
        <f t="shared" si="0"/>
        <v>26.666666666666668</v>
      </c>
      <c r="B10" s="1" t="s">
        <v>5</v>
      </c>
      <c r="D10" s="1">
        <f>6*10^5</f>
        <v>600000</v>
      </c>
      <c r="E10" s="1">
        <f>16*10^6</f>
        <v>16000000</v>
      </c>
    </row>
    <row r="11" spans="1:5" x14ac:dyDescent="0.4">
      <c r="A11" s="1">
        <f t="shared" si="0"/>
        <v>8.1818181818181817</v>
      </c>
      <c r="B11" s="1" t="s">
        <v>5</v>
      </c>
      <c r="D11" s="1">
        <f>11*10^5</f>
        <v>1100000</v>
      </c>
      <c r="E11" s="1">
        <f>9*10^6</f>
        <v>9000000</v>
      </c>
    </row>
    <row r="12" spans="1:5" x14ac:dyDescent="0.4">
      <c r="A12" s="1">
        <f t="shared" si="0"/>
        <v>17.777777777777779</v>
      </c>
      <c r="B12" s="1" t="s">
        <v>5</v>
      </c>
      <c r="D12" s="1">
        <f>9*10^5</f>
        <v>900000</v>
      </c>
      <c r="E12" s="1">
        <f>16*10^6</f>
        <v>16000000</v>
      </c>
    </row>
    <row r="13" spans="1:5" x14ac:dyDescent="0.4">
      <c r="A13" s="1">
        <f t="shared" si="0"/>
        <v>23</v>
      </c>
      <c r="B13" s="1" t="s">
        <v>5</v>
      </c>
      <c r="D13" s="1">
        <f>10*10^5</f>
        <v>1000000</v>
      </c>
      <c r="E13" s="1">
        <f>23*10^6</f>
        <v>23000000</v>
      </c>
    </row>
    <row r="14" spans="1:5" x14ac:dyDescent="0.4">
      <c r="A14" s="1">
        <f t="shared" si="0"/>
        <v>1500</v>
      </c>
      <c r="B14" s="1" t="s">
        <v>7</v>
      </c>
      <c r="D14" s="1">
        <v>2000</v>
      </c>
      <c r="E14" s="1">
        <f>3*10^6</f>
        <v>3000000</v>
      </c>
    </row>
    <row r="15" spans="1:5" x14ac:dyDescent="0.4">
      <c r="A15" s="1">
        <f t="shared" si="0"/>
        <v>1350</v>
      </c>
      <c r="B15" s="1" t="s">
        <v>7</v>
      </c>
      <c r="D15" s="1">
        <v>2000</v>
      </c>
      <c r="E15" s="1">
        <f>27*10^5</f>
        <v>2700000</v>
      </c>
    </row>
    <row r="16" spans="1:5" x14ac:dyDescent="0.4">
      <c r="A16" s="1">
        <f t="shared" si="0"/>
        <v>1800</v>
      </c>
      <c r="B16" s="1" t="s">
        <v>7</v>
      </c>
      <c r="D16" s="1">
        <v>2000</v>
      </c>
      <c r="E16" s="1">
        <f>36*10^5</f>
        <v>3600000</v>
      </c>
    </row>
    <row r="17" spans="1:5" x14ac:dyDescent="0.4">
      <c r="A17" s="1">
        <f t="shared" si="0"/>
        <v>520</v>
      </c>
      <c r="B17" s="1" t="s">
        <v>7</v>
      </c>
      <c r="D17" s="1">
        <v>5000</v>
      </c>
      <c r="E17" s="1">
        <f>26*10^5</f>
        <v>2600000</v>
      </c>
    </row>
    <row r="18" spans="1:5" x14ac:dyDescent="0.4">
      <c r="A18" s="1">
        <f t="shared" si="0"/>
        <v>460</v>
      </c>
      <c r="B18" s="1" t="s">
        <v>7</v>
      </c>
      <c r="D18" s="1">
        <v>5000</v>
      </c>
      <c r="E18" s="1">
        <f>23*10^5</f>
        <v>2300000</v>
      </c>
    </row>
    <row r="19" spans="1:5" x14ac:dyDescent="0.4">
      <c r="A19" s="1">
        <f t="shared" si="0"/>
        <v>600</v>
      </c>
      <c r="B19" s="1" t="s">
        <v>7</v>
      </c>
      <c r="D19" s="1">
        <v>5000</v>
      </c>
      <c r="E19" s="1">
        <f>3*10^6</f>
        <v>3000000</v>
      </c>
    </row>
    <row r="20" spans="1:5" x14ac:dyDescent="0.4">
      <c r="A20" s="1">
        <f t="shared" si="0"/>
        <v>750</v>
      </c>
      <c r="B20" s="1" t="s">
        <v>8</v>
      </c>
      <c r="D20" s="1">
        <f>4000</f>
        <v>4000</v>
      </c>
      <c r="E20" s="1">
        <f>3*10^6</f>
        <v>3000000</v>
      </c>
    </row>
    <row r="21" spans="1:5" x14ac:dyDescent="0.4">
      <c r="A21" s="1">
        <f t="shared" si="0"/>
        <v>750</v>
      </c>
      <c r="B21" s="1" t="s">
        <v>8</v>
      </c>
      <c r="D21" s="1">
        <f>4000</f>
        <v>4000</v>
      </c>
      <c r="E21" s="1">
        <f>3*10^6</f>
        <v>3000000</v>
      </c>
    </row>
    <row r="22" spans="1:5" x14ac:dyDescent="0.4">
      <c r="A22" s="1">
        <f t="shared" si="0"/>
        <v>2000</v>
      </c>
      <c r="B22" s="1" t="s">
        <v>8</v>
      </c>
      <c r="D22" s="1">
        <f>2000</f>
        <v>2000</v>
      </c>
      <c r="E22" s="1">
        <f>4*10^6</f>
        <v>4000000</v>
      </c>
    </row>
    <row r="23" spans="1:5" x14ac:dyDescent="0.4">
      <c r="A23" s="1">
        <f t="shared" si="0"/>
        <v>666.66666666666663</v>
      </c>
      <c r="B23" s="1" t="s">
        <v>8</v>
      </c>
      <c r="D23" s="1">
        <f>3000</f>
        <v>3000</v>
      </c>
      <c r="E23" s="1">
        <f>2*10^6</f>
        <v>2000000</v>
      </c>
    </row>
    <row r="24" spans="1:5" x14ac:dyDescent="0.4">
      <c r="A24" s="1">
        <f t="shared" si="0"/>
        <v>666.66666666666663</v>
      </c>
      <c r="B24" s="1" t="s">
        <v>8</v>
      </c>
      <c r="D24" s="1">
        <f>6000</f>
        <v>6000</v>
      </c>
      <c r="E24" s="1">
        <f>4*10^6</f>
        <v>4000000</v>
      </c>
    </row>
    <row r="25" spans="1:5" x14ac:dyDescent="0.4">
      <c r="A25" s="1">
        <f t="shared" ref="A25:A37" si="1">E25/D25</f>
        <v>500</v>
      </c>
      <c r="B25" s="1" t="s">
        <v>8</v>
      </c>
      <c r="D25" s="1">
        <f>6000</f>
        <v>6000</v>
      </c>
      <c r="E25" s="1">
        <f>3*10^6</f>
        <v>3000000</v>
      </c>
    </row>
    <row r="26" spans="1:5" x14ac:dyDescent="0.4">
      <c r="A26" s="1">
        <f t="shared" si="1"/>
        <v>8000</v>
      </c>
      <c r="B26" s="1" t="s">
        <v>9</v>
      </c>
      <c r="D26" s="1">
        <f>1000</f>
        <v>1000</v>
      </c>
      <c r="E26" s="1">
        <f>8*10^6</f>
        <v>8000000</v>
      </c>
    </row>
    <row r="27" spans="1:5" x14ac:dyDescent="0.4">
      <c r="A27" s="1">
        <f t="shared" si="1"/>
        <v>5714.2857142857147</v>
      </c>
      <c r="B27" s="1" t="s">
        <v>9</v>
      </c>
      <c r="D27" s="1">
        <f>700</f>
        <v>700</v>
      </c>
      <c r="E27" s="1">
        <f>4*10^6</f>
        <v>4000000</v>
      </c>
    </row>
    <row r="28" spans="1:5" x14ac:dyDescent="0.4">
      <c r="A28" s="1">
        <f t="shared" si="1"/>
        <v>12500</v>
      </c>
      <c r="B28" s="1" t="s">
        <v>9</v>
      </c>
      <c r="D28" s="1">
        <f>400</f>
        <v>400</v>
      </c>
      <c r="E28" s="1">
        <f>5*10^6</f>
        <v>5000000</v>
      </c>
    </row>
    <row r="29" spans="1:5" x14ac:dyDescent="0.4">
      <c r="A29" s="1">
        <f t="shared" si="1"/>
        <v>15714.285714285714</v>
      </c>
      <c r="B29" s="1" t="s">
        <v>9</v>
      </c>
      <c r="D29" s="1">
        <f>700</f>
        <v>700</v>
      </c>
      <c r="E29" s="1">
        <f>11*10^6</f>
        <v>11000000</v>
      </c>
    </row>
    <row r="30" spans="1:5" x14ac:dyDescent="0.4">
      <c r="A30" s="1">
        <f t="shared" si="1"/>
        <v>3076.9230769230771</v>
      </c>
      <c r="B30" s="1" t="s">
        <v>9</v>
      </c>
      <c r="D30" s="1">
        <f>1300</f>
        <v>1300</v>
      </c>
      <c r="E30" s="1">
        <f>4*10^6</f>
        <v>4000000</v>
      </c>
    </row>
    <row r="31" spans="1:5" x14ac:dyDescent="0.4">
      <c r="A31" s="1">
        <f t="shared" si="1"/>
        <v>4285.7142857142853</v>
      </c>
      <c r="B31" s="1" t="s">
        <v>9</v>
      </c>
      <c r="D31" s="1">
        <f>700</f>
        <v>700</v>
      </c>
      <c r="E31" s="1">
        <f>3*10^6</f>
        <v>3000000</v>
      </c>
    </row>
    <row r="32" spans="1:5" x14ac:dyDescent="0.4">
      <c r="A32" s="1">
        <f t="shared" si="1"/>
        <v>200</v>
      </c>
      <c r="B32" s="1" t="s">
        <v>10</v>
      </c>
      <c r="D32" s="1">
        <f>20000</f>
        <v>20000</v>
      </c>
      <c r="E32" s="1">
        <f>4*10^6</f>
        <v>4000000</v>
      </c>
    </row>
    <row r="33" spans="1:5" x14ac:dyDescent="0.4">
      <c r="A33" s="1">
        <f t="shared" si="1"/>
        <v>50</v>
      </c>
      <c r="B33" s="1" t="s">
        <v>10</v>
      </c>
      <c r="D33" s="1">
        <f>40000</f>
        <v>40000</v>
      </c>
      <c r="E33" s="1">
        <f>2*10^6</f>
        <v>2000000</v>
      </c>
    </row>
    <row r="34" spans="1:5" x14ac:dyDescent="0.4">
      <c r="A34" s="1">
        <f t="shared" si="1"/>
        <v>200</v>
      </c>
      <c r="B34" s="1" t="s">
        <v>10</v>
      </c>
      <c r="D34" s="1">
        <f>30000</f>
        <v>30000</v>
      </c>
      <c r="E34" s="1">
        <f>6*10^6</f>
        <v>6000000</v>
      </c>
    </row>
    <row r="35" spans="1:5" x14ac:dyDescent="0.4">
      <c r="A35" s="1">
        <f t="shared" si="1"/>
        <v>116.66666666666667</v>
      </c>
      <c r="B35" s="1" t="s">
        <v>10</v>
      </c>
      <c r="D35" s="1">
        <f>60000</f>
        <v>60000</v>
      </c>
      <c r="E35" s="1">
        <f>7*10^6</f>
        <v>7000000</v>
      </c>
    </row>
    <row r="36" spans="1:5" x14ac:dyDescent="0.4">
      <c r="A36" s="1">
        <f t="shared" si="1"/>
        <v>200</v>
      </c>
      <c r="B36" s="1" t="s">
        <v>10</v>
      </c>
      <c r="D36" s="1">
        <v>40000</v>
      </c>
      <c r="E36" s="1">
        <f>8*10^6</f>
        <v>8000000</v>
      </c>
    </row>
    <row r="37" spans="1:5" x14ac:dyDescent="0.4">
      <c r="A37" s="1">
        <f t="shared" si="1"/>
        <v>116.66666666666667</v>
      </c>
      <c r="B37" s="1" t="s">
        <v>10</v>
      </c>
      <c r="D37" s="1">
        <v>60000</v>
      </c>
      <c r="E37" s="1">
        <f>7*10^6</f>
        <v>7000000</v>
      </c>
    </row>
    <row r="38" spans="1:5" x14ac:dyDescent="0.4">
      <c r="A38" s="1">
        <f t="shared" si="0"/>
        <v>1.3333333333333333</v>
      </c>
      <c r="B38" s="1" t="s">
        <v>11</v>
      </c>
      <c r="D38" s="1">
        <v>3000000</v>
      </c>
      <c r="E38" s="1">
        <v>4000000</v>
      </c>
    </row>
    <row r="39" spans="1:5" x14ac:dyDescent="0.4">
      <c r="A39" s="1">
        <f t="shared" si="0"/>
        <v>1.25</v>
      </c>
      <c r="B39" s="1" t="s">
        <v>11</v>
      </c>
      <c r="D39" s="1">
        <v>4000000</v>
      </c>
      <c r="E39" s="1">
        <v>5000000</v>
      </c>
    </row>
    <row r="40" spans="1:5" x14ac:dyDescent="0.4">
      <c r="A40" s="1">
        <f t="shared" si="0"/>
        <v>0.5</v>
      </c>
      <c r="B40" s="1" t="s">
        <v>11</v>
      </c>
      <c r="D40" s="1">
        <v>4000000</v>
      </c>
      <c r="E40" s="1">
        <v>2000000</v>
      </c>
    </row>
    <row r="41" spans="1:5" x14ac:dyDescent="0.4">
      <c r="A41" s="1">
        <f t="shared" si="0"/>
        <v>2</v>
      </c>
      <c r="B41" s="1" t="s">
        <v>11</v>
      </c>
      <c r="D41" s="1">
        <v>2000000</v>
      </c>
      <c r="E41" s="1">
        <v>4000000</v>
      </c>
    </row>
    <row r="42" spans="1:5" x14ac:dyDescent="0.4">
      <c r="A42" s="1">
        <f t="shared" si="0"/>
        <v>1.55</v>
      </c>
      <c r="B42" s="1" t="s">
        <v>11</v>
      </c>
      <c r="D42" s="1">
        <v>2000000</v>
      </c>
      <c r="E42" s="1">
        <v>3100000</v>
      </c>
    </row>
    <row r="43" spans="1:5" x14ac:dyDescent="0.4">
      <c r="A43" s="1">
        <f t="shared" si="0"/>
        <v>1.25</v>
      </c>
      <c r="B43" s="1" t="s">
        <v>11</v>
      </c>
      <c r="D43" s="1">
        <v>4000000</v>
      </c>
      <c r="E43" s="1">
        <v>5000000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Cas3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2021-06-02T04:13:35Z</dcterms:created>
  <dcterms:modified xsi:type="dcterms:W3CDTF">2024-12-12T08:55:38Z</dcterms:modified>
</cp:coreProperties>
</file>