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6c92d0988cb4a1/python/RESPECTevo-Code_Rawdata/2_Plotting_Statistics/3_Suppressor_frequency/rawdata_zip/"/>
    </mc:Choice>
  </mc:AlternateContent>
  <xr:revisionPtr revIDLastSave="694" documentId="8_{10AB18CC-F14A-4BB8-9C4E-54F1B97B201C}" xr6:coauthVersionLast="47" xr6:coauthVersionMax="47" xr10:uidLastSave="{AF04FC9E-CF33-4A0F-BADC-1187CD2D032C}"/>
  <bookViews>
    <workbookView xWindow="1356" yWindow="4620" windowWidth="21600" windowHeight="13560" xr2:uid="{D4B59D5E-E00A-4F12-904B-A8BE1A563CCC}"/>
  </bookViews>
  <sheets>
    <sheet name="suppression" sheetId="11" r:id="rId1"/>
    <sheet name="counting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8" l="1"/>
  <c r="B42" i="8" s="1"/>
  <c r="D42" i="8"/>
  <c r="C43" i="8"/>
  <c r="B43" i="8" s="1"/>
  <c r="D43" i="8"/>
  <c r="C44" i="8"/>
  <c r="B44" i="8" s="1"/>
  <c r="D44" i="8"/>
  <c r="D45" i="8"/>
  <c r="B45" i="8" s="1"/>
  <c r="D46" i="8"/>
  <c r="B46" i="8" s="1"/>
  <c r="D47" i="8"/>
  <c r="B47" i="8" s="1"/>
  <c r="B48" i="8"/>
  <c r="D48" i="8"/>
  <c r="B49" i="8"/>
  <c r="D49" i="8"/>
  <c r="D50" i="8"/>
  <c r="B50" i="8" s="1"/>
  <c r="D51" i="8"/>
  <c r="B51" i="8" s="1"/>
  <c r="B52" i="8"/>
  <c r="D52" i="8"/>
  <c r="B53" i="8"/>
  <c r="D53" i="8"/>
  <c r="C30" i="8"/>
  <c r="B30" i="8" s="1"/>
  <c r="D30" i="8"/>
  <c r="C31" i="8"/>
  <c r="D31" i="8"/>
  <c r="C32" i="8"/>
  <c r="B32" i="8" s="1"/>
  <c r="D32" i="8"/>
  <c r="B33" i="8"/>
  <c r="D33" i="8"/>
  <c r="D34" i="8"/>
  <c r="B34" i="8" s="1"/>
  <c r="D35" i="8"/>
  <c r="B35" i="8" s="1"/>
  <c r="D36" i="8"/>
  <c r="B36" i="8" s="1"/>
  <c r="D37" i="8"/>
  <c r="B37" i="8" s="1"/>
  <c r="D38" i="8"/>
  <c r="B38" i="8" s="1"/>
  <c r="D39" i="8"/>
  <c r="B39" i="8" s="1"/>
  <c r="B40" i="8"/>
  <c r="D40" i="8"/>
  <c r="D41" i="8"/>
  <c r="B41" i="8" s="1"/>
  <c r="C18" i="8"/>
  <c r="D18" i="8"/>
  <c r="C19" i="8"/>
  <c r="D19" i="8"/>
  <c r="C20" i="8"/>
  <c r="B20" i="8" s="1"/>
  <c r="D20" i="8"/>
  <c r="D21" i="8"/>
  <c r="B21" i="8" s="1"/>
  <c r="D22" i="8"/>
  <c r="B22" i="8" s="1"/>
  <c r="D23" i="8"/>
  <c r="B23" i="8" s="1"/>
  <c r="C24" i="8"/>
  <c r="B24" i="8" s="1"/>
  <c r="D24" i="8"/>
  <c r="D25" i="8"/>
  <c r="B25" i="8" s="1"/>
  <c r="D26" i="8"/>
  <c r="B26" i="8" s="1"/>
  <c r="D27" i="8"/>
  <c r="B27" i="8" s="1"/>
  <c r="D28" i="8"/>
  <c r="B28" i="8" s="1"/>
  <c r="D29" i="8"/>
  <c r="B29" i="8" s="1"/>
  <c r="C6" i="8"/>
  <c r="D6" i="8"/>
  <c r="C7" i="8"/>
  <c r="B7" i="8" s="1"/>
  <c r="D7" i="8"/>
  <c r="C8" i="8"/>
  <c r="D8" i="8"/>
  <c r="D9" i="8"/>
  <c r="B9" i="8" s="1"/>
  <c r="D10" i="8"/>
  <c r="B10" i="8" s="1"/>
  <c r="D11" i="8"/>
  <c r="B11" i="8" s="1"/>
  <c r="D12" i="8"/>
  <c r="B12" i="8" s="1"/>
  <c r="D13" i="8"/>
  <c r="B13" i="8" s="1"/>
  <c r="D14" i="8"/>
  <c r="B14" i="8" s="1"/>
  <c r="D15" i="8"/>
  <c r="B15" i="8" s="1"/>
  <c r="D16" i="8"/>
  <c r="B16" i="8" s="1"/>
  <c r="D17" i="8"/>
  <c r="B17" i="8" s="1"/>
  <c r="B2" i="8"/>
  <c r="D5" i="8"/>
  <c r="B5" i="8" s="1"/>
  <c r="D4" i="8"/>
  <c r="B4" i="8" s="1"/>
  <c r="D3" i="8"/>
  <c r="B3" i="8" s="1"/>
  <c r="D2" i="8"/>
  <c r="B31" i="8" l="1"/>
  <c r="B18" i="8"/>
  <c r="B19" i="8"/>
  <c r="B6" i="8"/>
  <c r="B8" i="8"/>
</calcChain>
</file>

<file path=xl/sharedStrings.xml><?xml version="1.0" encoding="utf-8"?>
<sst xmlns="http://schemas.openxmlformats.org/spreadsheetml/2006/main" count="280" uniqueCount="27">
  <si>
    <t>Suppression rate</t>
    <phoneticPr fontId="1" type="noConversion"/>
  </si>
  <si>
    <t>Cascade type</t>
    <phoneticPr fontId="1" type="noConversion"/>
  </si>
  <si>
    <t>PCP</t>
    <phoneticPr fontId="1" type="noConversion"/>
  </si>
  <si>
    <t>YEG</t>
    <phoneticPr fontId="1" type="noConversion"/>
  </si>
  <si>
    <t>Cycle</t>
    <phoneticPr fontId="1" type="noConversion"/>
  </si>
  <si>
    <t>Pm-CasB</t>
    <phoneticPr fontId="1" type="noConversion"/>
  </si>
  <si>
    <t>Pm-CasB 105bp</t>
    <phoneticPr fontId="1" type="noConversion"/>
  </si>
  <si>
    <t>105 bp</t>
    <phoneticPr fontId="1" type="noConversion"/>
  </si>
  <si>
    <t>Cascade</t>
    <phoneticPr fontId="1" type="noConversion"/>
  </si>
  <si>
    <t>empty vector</t>
    <phoneticPr fontId="1" type="noConversion"/>
  </si>
  <si>
    <t>pm-CasB pETBAD</t>
    <phoneticPr fontId="1" type="noConversion"/>
  </si>
  <si>
    <t>Cycle 1</t>
    <phoneticPr fontId="1" type="noConversion"/>
  </si>
  <si>
    <t>Cycle 2</t>
    <phoneticPr fontId="1" type="noConversion"/>
  </si>
  <si>
    <t>Cycle 4</t>
    <phoneticPr fontId="1" type="noConversion"/>
  </si>
  <si>
    <t>Cycle 8</t>
    <phoneticPr fontId="1" type="noConversion"/>
  </si>
  <si>
    <t>Cascade 105bp</t>
    <phoneticPr fontId="1" type="noConversion"/>
  </si>
  <si>
    <t>All empty</t>
    <phoneticPr fontId="1" type="noConversion"/>
  </si>
  <si>
    <t>Cycle0</t>
    <phoneticPr fontId="1" type="noConversion"/>
  </si>
  <si>
    <t>N.D.</t>
    <phoneticPr fontId="1" type="noConversion"/>
  </si>
  <si>
    <t>Cycle0</t>
    <phoneticPr fontId="1" type="noConversion"/>
  </si>
  <si>
    <t>Cycle1</t>
    <phoneticPr fontId="1" type="noConversion"/>
  </si>
  <si>
    <t>Cycle2</t>
    <phoneticPr fontId="1" type="noConversion"/>
  </si>
  <si>
    <t>Cycle4</t>
    <phoneticPr fontId="1" type="noConversion"/>
  </si>
  <si>
    <t>Cycle8</t>
    <phoneticPr fontId="1" type="noConversion"/>
  </si>
  <si>
    <t>105 nt</t>
    <phoneticPr fontId="1" type="noConversion"/>
  </si>
  <si>
    <t>spacer</t>
    <phoneticPr fontId="1" type="noConversion"/>
  </si>
  <si>
    <t>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</si>
</sst>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94A1A-583A-4A0F-8A5C-A128550DBA0C}">
  <dimension ref="A1:C53"/>
  <sheetViews>
    <sheetView tabSelected="1" workbookViewId="0">
      <selection activeCell="L17" sqref="L17"/>
    </sheetView>
  </sheetViews>
  <sheetFormatPr defaultRowHeight="17.399999999999999" x14ac:dyDescent="0.4"/>
  <cols>
    <col min="1" max="1" width="16.3984375" bestFit="1" customWidth="1"/>
    <col min="2" max="2" width="15.3984375" bestFit="1" customWidth="1"/>
  </cols>
  <sheetData>
    <row r="1" spans="1:3" x14ac:dyDescent="0.4">
      <c r="A1" t="s">
        <v>26</v>
      </c>
      <c r="B1" t="s">
        <v>0</v>
      </c>
      <c r="C1" t="s">
        <v>4</v>
      </c>
    </row>
    <row r="2" spans="1:3" x14ac:dyDescent="0.4">
      <c r="A2" t="s">
        <v>6</v>
      </c>
      <c r="B2">
        <v>1.3333333333333334E-6</v>
      </c>
      <c r="C2" t="s">
        <v>17</v>
      </c>
    </row>
    <row r="3" spans="1:3" x14ac:dyDescent="0.4">
      <c r="A3" t="s">
        <v>10</v>
      </c>
      <c r="B3">
        <v>1.2500000000000001E-6</v>
      </c>
      <c r="C3" t="s">
        <v>17</v>
      </c>
    </row>
    <row r="4" spans="1:3" x14ac:dyDescent="0.4">
      <c r="A4" t="s">
        <v>6</v>
      </c>
      <c r="B4">
        <v>2.2000000000000001E-3</v>
      </c>
      <c r="C4" t="s">
        <v>11</v>
      </c>
    </row>
    <row r="5" spans="1:3" x14ac:dyDescent="0.4">
      <c r="A5" t="s">
        <v>6</v>
      </c>
      <c r="B5">
        <v>2.1250000000000002E-3</v>
      </c>
      <c r="C5" t="s">
        <v>11</v>
      </c>
    </row>
    <row r="6" spans="1:3" x14ac:dyDescent="0.4">
      <c r="A6" t="s">
        <v>6</v>
      </c>
      <c r="B6">
        <v>6.0000000000000001E-3</v>
      </c>
      <c r="C6" t="s">
        <v>11</v>
      </c>
    </row>
    <row r="7" spans="1:3" x14ac:dyDescent="0.4">
      <c r="A7" t="s">
        <v>10</v>
      </c>
      <c r="B7">
        <v>1.3333333333333333E-5</v>
      </c>
      <c r="C7" t="s">
        <v>11</v>
      </c>
    </row>
    <row r="8" spans="1:3" x14ac:dyDescent="0.4">
      <c r="A8" t="s">
        <v>10</v>
      </c>
      <c r="B8">
        <v>2.6666666666666668E-4</v>
      </c>
      <c r="C8" t="s">
        <v>11</v>
      </c>
    </row>
    <row r="9" spans="1:3" x14ac:dyDescent="0.4">
      <c r="A9" t="s">
        <v>10</v>
      </c>
      <c r="B9">
        <v>6.2500000000000001E-5</v>
      </c>
      <c r="C9" t="s">
        <v>11</v>
      </c>
    </row>
    <row r="10" spans="1:3" x14ac:dyDescent="0.4">
      <c r="A10" t="s">
        <v>6</v>
      </c>
      <c r="B10">
        <v>8.7500000000000008E-3</v>
      </c>
      <c r="C10" t="s">
        <v>12</v>
      </c>
    </row>
    <row r="11" spans="1:3" x14ac:dyDescent="0.4">
      <c r="A11" t="s">
        <v>6</v>
      </c>
      <c r="B11">
        <v>4.4444444444444444E-3</v>
      </c>
      <c r="C11" t="s">
        <v>12</v>
      </c>
    </row>
    <row r="12" spans="1:3" x14ac:dyDescent="0.4">
      <c r="A12" t="s">
        <v>6</v>
      </c>
      <c r="B12">
        <v>7.3333333333333332E-3</v>
      </c>
      <c r="C12" t="s">
        <v>12</v>
      </c>
    </row>
    <row r="13" spans="1:3" x14ac:dyDescent="0.4">
      <c r="A13" t="s">
        <v>10</v>
      </c>
      <c r="B13">
        <v>3.0769230769230768E-5</v>
      </c>
      <c r="C13" t="s">
        <v>12</v>
      </c>
    </row>
    <row r="14" spans="1:3" x14ac:dyDescent="0.4">
      <c r="A14" t="s">
        <v>10</v>
      </c>
      <c r="B14">
        <v>1E-4</v>
      </c>
      <c r="C14" t="s">
        <v>12</v>
      </c>
    </row>
    <row r="15" spans="1:3" x14ac:dyDescent="0.4">
      <c r="A15" t="s">
        <v>10</v>
      </c>
      <c r="B15">
        <v>1.2E-4</v>
      </c>
      <c r="C15" t="s">
        <v>12</v>
      </c>
    </row>
    <row r="16" spans="1:3" x14ac:dyDescent="0.4">
      <c r="A16" t="s">
        <v>6</v>
      </c>
      <c r="B16">
        <v>0.05</v>
      </c>
      <c r="C16" t="s">
        <v>13</v>
      </c>
    </row>
    <row r="17" spans="1:3" x14ac:dyDescent="0.4">
      <c r="A17" t="s">
        <v>6</v>
      </c>
      <c r="B17">
        <v>1.7999999999999999E-2</v>
      </c>
      <c r="C17" t="s">
        <v>13</v>
      </c>
    </row>
    <row r="18" spans="1:3" x14ac:dyDescent="0.4">
      <c r="A18" t="s">
        <v>6</v>
      </c>
      <c r="B18">
        <v>0.05</v>
      </c>
      <c r="C18" t="s">
        <v>13</v>
      </c>
    </row>
    <row r="19" spans="1:3" x14ac:dyDescent="0.4">
      <c r="A19" t="s">
        <v>10</v>
      </c>
      <c r="B19">
        <v>2.8571428571428571E-5</v>
      </c>
      <c r="C19" t="s">
        <v>13</v>
      </c>
    </row>
    <row r="20" spans="1:3" x14ac:dyDescent="0.4">
      <c r="A20" t="s">
        <v>10</v>
      </c>
      <c r="B20">
        <v>1.25E-4</v>
      </c>
      <c r="C20" t="s">
        <v>13</v>
      </c>
    </row>
    <row r="21" spans="1:3" x14ac:dyDescent="0.4">
      <c r="A21" t="s">
        <v>10</v>
      </c>
      <c r="B21">
        <v>4.4444444444444447E-4</v>
      </c>
      <c r="C21" t="s">
        <v>13</v>
      </c>
    </row>
    <row r="22" spans="1:3" x14ac:dyDescent="0.4">
      <c r="A22" t="s">
        <v>6</v>
      </c>
      <c r="B22">
        <v>3.5294117647058823E-2</v>
      </c>
      <c r="C22" t="s">
        <v>14</v>
      </c>
    </row>
    <row r="23" spans="1:3" x14ac:dyDescent="0.4">
      <c r="A23" t="s">
        <v>6</v>
      </c>
      <c r="B23">
        <v>3.3333333333333333E-2</v>
      </c>
      <c r="C23" t="s">
        <v>14</v>
      </c>
    </row>
    <row r="24" spans="1:3" x14ac:dyDescent="0.4">
      <c r="A24" t="s">
        <v>6</v>
      </c>
      <c r="B24">
        <v>0.11304347826086956</v>
      </c>
      <c r="C24" t="s">
        <v>14</v>
      </c>
    </row>
    <row r="25" spans="1:3" x14ac:dyDescent="0.4">
      <c r="A25" t="s">
        <v>10</v>
      </c>
      <c r="B25">
        <v>5.8333333333333333E-5</v>
      </c>
      <c r="C25" t="s">
        <v>14</v>
      </c>
    </row>
    <row r="26" spans="1:3" x14ac:dyDescent="0.4">
      <c r="A26" t="s">
        <v>10</v>
      </c>
      <c r="B26">
        <v>8.0000000000000007E-5</v>
      </c>
      <c r="C26" t="s">
        <v>14</v>
      </c>
    </row>
    <row r="27" spans="1:3" x14ac:dyDescent="0.4">
      <c r="A27" t="s">
        <v>10</v>
      </c>
      <c r="B27">
        <v>6.3636363636363641E-4</v>
      </c>
      <c r="C27" t="s">
        <v>14</v>
      </c>
    </row>
    <row r="28" spans="1:3" x14ac:dyDescent="0.4">
      <c r="A28" t="s">
        <v>15</v>
      </c>
      <c r="B28">
        <v>8.3333333333333338E-8</v>
      </c>
      <c r="C28" t="s">
        <v>17</v>
      </c>
    </row>
    <row r="29" spans="1:3" x14ac:dyDescent="0.4">
      <c r="A29" t="s">
        <v>16</v>
      </c>
      <c r="B29">
        <v>6.6666666666666668E-8</v>
      </c>
      <c r="C29" t="s">
        <v>17</v>
      </c>
    </row>
    <row r="30" spans="1:3" x14ac:dyDescent="0.4">
      <c r="A30" t="s">
        <v>15</v>
      </c>
      <c r="B30">
        <v>3.3333333333333335E-7</v>
      </c>
      <c r="C30" t="s">
        <v>11</v>
      </c>
    </row>
    <row r="31" spans="1:3" x14ac:dyDescent="0.4">
      <c r="A31" t="s">
        <v>15</v>
      </c>
      <c r="B31">
        <v>1.111111111111111E-6</v>
      </c>
      <c r="C31" t="s">
        <v>11</v>
      </c>
    </row>
    <row r="32" spans="1:3" x14ac:dyDescent="0.4">
      <c r="A32" t="s">
        <v>15</v>
      </c>
      <c r="B32">
        <v>2.2222222222222223E-5</v>
      </c>
      <c r="C32" t="s">
        <v>11</v>
      </c>
    </row>
    <row r="33" spans="1:3" x14ac:dyDescent="0.4">
      <c r="A33" t="s">
        <v>16</v>
      </c>
      <c r="B33">
        <v>9.9999999999999995E-8</v>
      </c>
      <c r="C33" t="s">
        <v>11</v>
      </c>
    </row>
    <row r="34" spans="1:3" x14ac:dyDescent="0.4">
      <c r="A34" t="s">
        <v>16</v>
      </c>
      <c r="B34">
        <v>9.9999999999999995E-8</v>
      </c>
      <c r="C34" t="s">
        <v>11</v>
      </c>
    </row>
    <row r="35" spans="1:3" x14ac:dyDescent="0.4">
      <c r="A35" t="s">
        <v>16</v>
      </c>
      <c r="B35">
        <v>1.1111111111111111E-7</v>
      </c>
      <c r="C35" t="s">
        <v>11</v>
      </c>
    </row>
    <row r="36" spans="1:3" x14ac:dyDescent="0.4">
      <c r="A36" t="s">
        <v>15</v>
      </c>
      <c r="B36">
        <v>1.1428571428571428E-6</v>
      </c>
      <c r="C36" t="s">
        <v>12</v>
      </c>
    </row>
    <row r="37" spans="1:3" x14ac:dyDescent="0.4">
      <c r="A37" t="s">
        <v>15</v>
      </c>
      <c r="B37">
        <v>7.9999999999999996E-7</v>
      </c>
      <c r="C37" t="s">
        <v>12</v>
      </c>
    </row>
    <row r="38" spans="1:3" x14ac:dyDescent="0.4">
      <c r="A38" t="s">
        <v>15</v>
      </c>
      <c r="B38">
        <v>3.0000000000000001E-6</v>
      </c>
      <c r="C38" t="s">
        <v>12</v>
      </c>
    </row>
    <row r="39" spans="1:3" x14ac:dyDescent="0.4">
      <c r="A39" t="s">
        <v>16</v>
      </c>
      <c r="B39">
        <v>1.4285714285714285E-7</v>
      </c>
      <c r="C39" t="s">
        <v>12</v>
      </c>
    </row>
    <row r="40" spans="1:3" x14ac:dyDescent="0.4">
      <c r="A40" t="s">
        <v>16</v>
      </c>
      <c r="B40">
        <v>1.2499999999999999E-7</v>
      </c>
      <c r="C40" t="s">
        <v>12</v>
      </c>
    </row>
    <row r="41" spans="1:3" x14ac:dyDescent="0.4">
      <c r="A41" t="s">
        <v>16</v>
      </c>
      <c r="B41">
        <v>1.4285714285714285E-7</v>
      </c>
      <c r="C41" t="s">
        <v>12</v>
      </c>
    </row>
    <row r="42" spans="1:3" x14ac:dyDescent="0.4">
      <c r="A42" t="s">
        <v>15</v>
      </c>
      <c r="B42">
        <v>3.0000000000000001E-5</v>
      </c>
      <c r="C42" t="s">
        <v>13</v>
      </c>
    </row>
    <row r="43" spans="1:3" x14ac:dyDescent="0.4">
      <c r="A43" t="s">
        <v>15</v>
      </c>
      <c r="B43">
        <v>2.1276595744680852E-7</v>
      </c>
      <c r="C43" t="s">
        <v>13</v>
      </c>
    </row>
    <row r="44" spans="1:3" x14ac:dyDescent="0.4">
      <c r="A44" t="s">
        <v>15</v>
      </c>
      <c r="B44">
        <v>1.5625E-5</v>
      </c>
      <c r="C44" t="s">
        <v>13</v>
      </c>
    </row>
    <row r="45" spans="1:3" x14ac:dyDescent="0.4">
      <c r="A45" t="s">
        <v>16</v>
      </c>
      <c r="B45">
        <v>1.9999999999999999E-7</v>
      </c>
      <c r="C45" t="s">
        <v>13</v>
      </c>
    </row>
    <row r="46" spans="1:3" x14ac:dyDescent="0.4">
      <c r="A46" t="s">
        <v>16</v>
      </c>
      <c r="B46">
        <v>3.3333333333333335E-7</v>
      </c>
      <c r="C46" t="s">
        <v>13</v>
      </c>
    </row>
    <row r="47" spans="1:3" x14ac:dyDescent="0.4">
      <c r="A47" t="s">
        <v>16</v>
      </c>
      <c r="B47">
        <v>1.9999999999999999E-7</v>
      </c>
      <c r="C47" t="s">
        <v>13</v>
      </c>
    </row>
    <row r="48" spans="1:3" x14ac:dyDescent="0.4">
      <c r="A48" t="s">
        <v>15</v>
      </c>
      <c r="B48">
        <v>6.6666666666666666E-6</v>
      </c>
      <c r="C48" t="s">
        <v>14</v>
      </c>
    </row>
    <row r="49" spans="1:3" x14ac:dyDescent="0.4">
      <c r="A49" t="s">
        <v>15</v>
      </c>
      <c r="B49">
        <v>3.0000000000000001E-5</v>
      </c>
      <c r="C49" t="s">
        <v>14</v>
      </c>
    </row>
    <row r="50" spans="1:3" x14ac:dyDescent="0.4">
      <c r="A50" t="s">
        <v>15</v>
      </c>
      <c r="B50">
        <v>4.9999999999999998E-7</v>
      </c>
      <c r="C50" t="s">
        <v>14</v>
      </c>
    </row>
    <row r="51" spans="1:3" x14ac:dyDescent="0.4">
      <c r="A51" t="s">
        <v>16</v>
      </c>
      <c r="B51">
        <v>6.6666666666666671E-7</v>
      </c>
      <c r="C51" t="s">
        <v>14</v>
      </c>
    </row>
    <row r="52" spans="1:3" x14ac:dyDescent="0.4">
      <c r="A52" t="s">
        <v>16</v>
      </c>
      <c r="B52">
        <v>7.1428571428571423E-8</v>
      </c>
      <c r="C52" t="s">
        <v>14</v>
      </c>
    </row>
    <row r="53" spans="1:3" x14ac:dyDescent="0.4">
      <c r="A53" t="s">
        <v>16</v>
      </c>
      <c r="B53">
        <v>9.9999999999999995E-7</v>
      </c>
      <c r="C53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CA38-FAEB-41E0-904C-1ACDB0F92E45}">
  <dimension ref="A1:G53"/>
  <sheetViews>
    <sheetView workbookViewId="0">
      <selection activeCell="H55" sqref="H55"/>
    </sheetView>
  </sheetViews>
  <sheetFormatPr defaultRowHeight="17.399999999999999" x14ac:dyDescent="0.4"/>
  <cols>
    <col min="1" max="1" width="17.3984375" bestFit="1" customWidth="1"/>
    <col min="2" max="2" width="9.5" bestFit="1" customWidth="1"/>
    <col min="4" max="4" width="9.5" bestFit="1" customWidth="1"/>
  </cols>
  <sheetData>
    <row r="1" spans="1:7" x14ac:dyDescent="0.4">
      <c r="A1" t="s">
        <v>1</v>
      </c>
      <c r="B1" t="s">
        <v>0</v>
      </c>
      <c r="C1" t="s">
        <v>2</v>
      </c>
      <c r="D1" t="s">
        <v>3</v>
      </c>
      <c r="E1" t="s">
        <v>25</v>
      </c>
    </row>
    <row r="2" spans="1:7" x14ac:dyDescent="0.4">
      <c r="A2" t="s">
        <v>5</v>
      </c>
      <c r="B2">
        <f t="shared" ref="B2:B33" si="0">C2/D2</f>
        <v>1.3333333333333334E-6</v>
      </c>
      <c r="C2">
        <v>20</v>
      </c>
      <c r="D2">
        <f>15*10^6</f>
        <v>15000000</v>
      </c>
      <c r="E2" t="s">
        <v>24</v>
      </c>
      <c r="F2" t="s">
        <v>19</v>
      </c>
    </row>
    <row r="3" spans="1:7" x14ac:dyDescent="0.4">
      <c r="A3" t="s">
        <v>5</v>
      </c>
      <c r="B3">
        <f t="shared" si="0"/>
        <v>1.2500000000000001E-6</v>
      </c>
      <c r="C3">
        <v>10</v>
      </c>
      <c r="D3">
        <f>8*10^6</f>
        <v>8000000</v>
      </c>
      <c r="E3" t="s">
        <v>9</v>
      </c>
      <c r="F3" t="s">
        <v>19</v>
      </c>
    </row>
    <row r="4" spans="1:7" x14ac:dyDescent="0.4">
      <c r="A4" t="s">
        <v>8</v>
      </c>
      <c r="B4">
        <f t="shared" si="0"/>
        <v>8.3333333333333338E-8</v>
      </c>
      <c r="C4">
        <v>1</v>
      </c>
      <c r="D4">
        <f>12*10^6</f>
        <v>12000000</v>
      </c>
      <c r="E4" t="s">
        <v>24</v>
      </c>
      <c r="F4" t="s">
        <v>19</v>
      </c>
    </row>
    <row r="5" spans="1:7" x14ac:dyDescent="0.4">
      <c r="A5" t="s">
        <v>9</v>
      </c>
      <c r="B5">
        <f t="shared" si="0"/>
        <v>6.6666666666666668E-8</v>
      </c>
      <c r="C5">
        <v>1</v>
      </c>
      <c r="D5">
        <f>15*10^6</f>
        <v>15000000</v>
      </c>
      <c r="E5" t="s">
        <v>9</v>
      </c>
      <c r="F5" t="s">
        <v>19</v>
      </c>
      <c r="G5" t="s">
        <v>18</v>
      </c>
    </row>
    <row r="6" spans="1:7" x14ac:dyDescent="0.4">
      <c r="A6" t="s">
        <v>5</v>
      </c>
      <c r="B6">
        <f t="shared" si="0"/>
        <v>2.2000000000000001E-3</v>
      </c>
      <c r="C6">
        <f>11*10^3</f>
        <v>11000</v>
      </c>
      <c r="D6">
        <f>5*10^6</f>
        <v>5000000</v>
      </c>
      <c r="E6" t="s">
        <v>7</v>
      </c>
      <c r="F6" t="s">
        <v>20</v>
      </c>
    </row>
    <row r="7" spans="1:7" x14ac:dyDescent="0.4">
      <c r="A7" t="s">
        <v>5</v>
      </c>
      <c r="B7">
        <f t="shared" si="0"/>
        <v>2.1250000000000002E-3</v>
      </c>
      <c r="C7">
        <f>17*10^3</f>
        <v>17000</v>
      </c>
      <c r="D7">
        <f>8*10^6</f>
        <v>8000000</v>
      </c>
      <c r="E7" t="s">
        <v>7</v>
      </c>
      <c r="F7" t="s">
        <v>20</v>
      </c>
    </row>
    <row r="8" spans="1:7" x14ac:dyDescent="0.4">
      <c r="A8" t="s">
        <v>5</v>
      </c>
      <c r="B8">
        <f t="shared" si="0"/>
        <v>6.0000000000000001E-3</v>
      </c>
      <c r="C8">
        <f>12*10^3</f>
        <v>12000</v>
      </c>
      <c r="D8">
        <f>2*10^6</f>
        <v>2000000</v>
      </c>
      <c r="E8" t="s">
        <v>7</v>
      </c>
      <c r="F8" t="s">
        <v>20</v>
      </c>
    </row>
    <row r="9" spans="1:7" x14ac:dyDescent="0.4">
      <c r="A9" t="s">
        <v>8</v>
      </c>
      <c r="B9">
        <f t="shared" si="0"/>
        <v>3.3333333333333335E-7</v>
      </c>
      <c r="C9">
        <v>4</v>
      </c>
      <c r="D9">
        <f>12*10^6</f>
        <v>12000000</v>
      </c>
      <c r="E9" t="s">
        <v>7</v>
      </c>
      <c r="F9" t="s">
        <v>20</v>
      </c>
    </row>
    <row r="10" spans="1:7" x14ac:dyDescent="0.4">
      <c r="A10" t="s">
        <v>8</v>
      </c>
      <c r="B10">
        <f t="shared" si="0"/>
        <v>1.111111111111111E-6</v>
      </c>
      <c r="C10">
        <v>10</v>
      </c>
      <c r="D10">
        <f>9*10^6</f>
        <v>9000000</v>
      </c>
      <c r="E10" t="s">
        <v>7</v>
      </c>
      <c r="F10" t="s">
        <v>20</v>
      </c>
    </row>
    <row r="11" spans="1:7" x14ac:dyDescent="0.4">
      <c r="A11" t="s">
        <v>8</v>
      </c>
      <c r="B11">
        <f t="shared" si="0"/>
        <v>2.2222222222222223E-5</v>
      </c>
      <c r="C11">
        <v>200</v>
      </c>
      <c r="D11">
        <f>9*10^6</f>
        <v>9000000</v>
      </c>
      <c r="E11" t="s">
        <v>7</v>
      </c>
      <c r="F11" t="s">
        <v>20</v>
      </c>
    </row>
    <row r="12" spans="1:7" x14ac:dyDescent="0.4">
      <c r="A12" t="s">
        <v>5</v>
      </c>
      <c r="B12">
        <f t="shared" si="0"/>
        <v>1.3333333333333333E-5</v>
      </c>
      <c r="C12">
        <v>120</v>
      </c>
      <c r="D12">
        <f>9*10^6</f>
        <v>9000000</v>
      </c>
      <c r="E12" t="s">
        <v>9</v>
      </c>
      <c r="F12" t="s">
        <v>20</v>
      </c>
    </row>
    <row r="13" spans="1:7" x14ac:dyDescent="0.4">
      <c r="A13" t="s">
        <v>5</v>
      </c>
      <c r="B13">
        <f t="shared" si="0"/>
        <v>2.6666666666666668E-4</v>
      </c>
      <c r="C13">
        <v>800</v>
      </c>
      <c r="D13">
        <f>3*10^6</f>
        <v>3000000</v>
      </c>
      <c r="E13" t="s">
        <v>9</v>
      </c>
      <c r="F13" t="s">
        <v>20</v>
      </c>
    </row>
    <row r="14" spans="1:7" x14ac:dyDescent="0.4">
      <c r="A14" t="s">
        <v>5</v>
      </c>
      <c r="B14">
        <f t="shared" si="0"/>
        <v>6.2500000000000001E-5</v>
      </c>
      <c r="C14">
        <v>1000</v>
      </c>
      <c r="D14">
        <f>16*10^6</f>
        <v>16000000</v>
      </c>
      <c r="E14" t="s">
        <v>9</v>
      </c>
      <c r="F14" t="s">
        <v>20</v>
      </c>
    </row>
    <row r="15" spans="1:7" x14ac:dyDescent="0.4">
      <c r="A15" t="s">
        <v>9</v>
      </c>
      <c r="B15">
        <f t="shared" si="0"/>
        <v>9.9999999999999995E-8</v>
      </c>
      <c r="C15">
        <v>1</v>
      </c>
      <c r="D15">
        <f>10*10^6</f>
        <v>10000000</v>
      </c>
      <c r="E15" t="s">
        <v>9</v>
      </c>
      <c r="F15" t="s">
        <v>20</v>
      </c>
      <c r="G15" t="s">
        <v>18</v>
      </c>
    </row>
    <row r="16" spans="1:7" x14ac:dyDescent="0.4">
      <c r="A16" t="s">
        <v>9</v>
      </c>
      <c r="B16">
        <f t="shared" si="0"/>
        <v>9.9999999999999995E-8</v>
      </c>
      <c r="C16">
        <v>1</v>
      </c>
      <c r="D16">
        <f>10*10^6</f>
        <v>10000000</v>
      </c>
      <c r="E16" t="s">
        <v>9</v>
      </c>
      <c r="F16" t="s">
        <v>20</v>
      </c>
      <c r="G16" t="s">
        <v>18</v>
      </c>
    </row>
    <row r="17" spans="1:7" x14ac:dyDescent="0.4">
      <c r="A17" t="s">
        <v>9</v>
      </c>
      <c r="B17">
        <f t="shared" si="0"/>
        <v>1.1111111111111111E-7</v>
      </c>
      <c r="C17">
        <v>1</v>
      </c>
      <c r="D17">
        <f>9*10^6</f>
        <v>9000000</v>
      </c>
      <c r="E17" t="s">
        <v>9</v>
      </c>
      <c r="F17" t="s">
        <v>20</v>
      </c>
      <c r="G17" t="s">
        <v>18</v>
      </c>
    </row>
    <row r="18" spans="1:7" x14ac:dyDescent="0.4">
      <c r="A18" t="s">
        <v>5</v>
      </c>
      <c r="B18">
        <f t="shared" si="0"/>
        <v>8.7500000000000008E-3</v>
      </c>
      <c r="C18">
        <f>7*10^4</f>
        <v>70000</v>
      </c>
      <c r="D18">
        <f>8*10^6</f>
        <v>8000000</v>
      </c>
      <c r="E18" t="s">
        <v>7</v>
      </c>
      <c r="F18" t="s">
        <v>21</v>
      </c>
    </row>
    <row r="19" spans="1:7" x14ac:dyDescent="0.4">
      <c r="A19" t="s">
        <v>5</v>
      </c>
      <c r="B19">
        <f t="shared" si="0"/>
        <v>4.4444444444444444E-3</v>
      </c>
      <c r="C19">
        <f>12*10^4</f>
        <v>120000</v>
      </c>
      <c r="D19">
        <f>27*10^6</f>
        <v>27000000</v>
      </c>
      <c r="E19" t="s">
        <v>7</v>
      </c>
      <c r="F19" t="s">
        <v>21</v>
      </c>
    </row>
    <row r="20" spans="1:7" x14ac:dyDescent="0.4">
      <c r="A20" t="s">
        <v>5</v>
      </c>
      <c r="B20">
        <f t="shared" si="0"/>
        <v>7.3333333333333332E-3</v>
      </c>
      <c r="C20">
        <f>11*10^4</f>
        <v>110000</v>
      </c>
      <c r="D20">
        <f>15*10^6</f>
        <v>15000000</v>
      </c>
      <c r="E20" t="s">
        <v>7</v>
      </c>
      <c r="F20" t="s">
        <v>21</v>
      </c>
    </row>
    <row r="21" spans="1:7" x14ac:dyDescent="0.4">
      <c r="A21" t="s">
        <v>8</v>
      </c>
      <c r="B21">
        <f t="shared" si="0"/>
        <v>1.1428571428571428E-6</v>
      </c>
      <c r="C21">
        <v>8</v>
      </c>
      <c r="D21">
        <f>7*10^6</f>
        <v>7000000</v>
      </c>
      <c r="E21" t="s">
        <v>7</v>
      </c>
      <c r="F21" t="s">
        <v>21</v>
      </c>
    </row>
    <row r="22" spans="1:7" x14ac:dyDescent="0.4">
      <c r="A22" t="s">
        <v>8</v>
      </c>
      <c r="B22">
        <f t="shared" si="0"/>
        <v>7.9999999999999996E-7</v>
      </c>
      <c r="C22">
        <v>12</v>
      </c>
      <c r="D22">
        <f>15*10^6</f>
        <v>15000000</v>
      </c>
      <c r="E22" t="s">
        <v>7</v>
      </c>
      <c r="F22" t="s">
        <v>21</v>
      </c>
    </row>
    <row r="23" spans="1:7" x14ac:dyDescent="0.4">
      <c r="A23" t="s">
        <v>8</v>
      </c>
      <c r="B23">
        <f t="shared" si="0"/>
        <v>3.0000000000000001E-6</v>
      </c>
      <c r="C23">
        <v>30</v>
      </c>
      <c r="D23">
        <f>10*10^6</f>
        <v>10000000</v>
      </c>
      <c r="E23" t="s">
        <v>7</v>
      </c>
      <c r="F23" t="s">
        <v>21</v>
      </c>
    </row>
    <row r="24" spans="1:7" x14ac:dyDescent="0.4">
      <c r="A24" t="s">
        <v>5</v>
      </c>
      <c r="B24">
        <f t="shared" si="0"/>
        <v>3.0769230769230768E-5</v>
      </c>
      <c r="C24">
        <f>400</f>
        <v>400</v>
      </c>
      <c r="D24">
        <f>13*10^6</f>
        <v>13000000</v>
      </c>
      <c r="E24" t="s">
        <v>9</v>
      </c>
      <c r="F24" t="s">
        <v>21</v>
      </c>
    </row>
    <row r="25" spans="1:7" x14ac:dyDescent="0.4">
      <c r="A25" t="s">
        <v>5</v>
      </c>
      <c r="B25">
        <f t="shared" si="0"/>
        <v>1E-4</v>
      </c>
      <c r="C25">
        <v>800</v>
      </c>
      <c r="D25">
        <f>8*10^6</f>
        <v>8000000</v>
      </c>
      <c r="E25" t="s">
        <v>9</v>
      </c>
      <c r="F25" t="s">
        <v>21</v>
      </c>
    </row>
    <row r="26" spans="1:7" x14ac:dyDescent="0.4">
      <c r="A26" t="s">
        <v>5</v>
      </c>
      <c r="B26">
        <f t="shared" si="0"/>
        <v>1.2E-4</v>
      </c>
      <c r="C26">
        <v>2400</v>
      </c>
      <c r="D26">
        <f>20*10^6</f>
        <v>20000000</v>
      </c>
      <c r="E26" t="s">
        <v>9</v>
      </c>
      <c r="F26" t="s">
        <v>21</v>
      </c>
    </row>
    <row r="27" spans="1:7" x14ac:dyDescent="0.4">
      <c r="A27" t="s">
        <v>9</v>
      </c>
      <c r="B27">
        <f t="shared" si="0"/>
        <v>1.4285714285714285E-7</v>
      </c>
      <c r="C27">
        <v>1</v>
      </c>
      <c r="D27">
        <f>7*10^6</f>
        <v>7000000</v>
      </c>
      <c r="E27" t="s">
        <v>9</v>
      </c>
      <c r="F27" t="s">
        <v>21</v>
      </c>
    </row>
    <row r="28" spans="1:7" x14ac:dyDescent="0.4">
      <c r="A28" t="s">
        <v>9</v>
      </c>
      <c r="B28">
        <f t="shared" si="0"/>
        <v>1.2499999999999999E-7</v>
      </c>
      <c r="C28">
        <v>1</v>
      </c>
      <c r="D28">
        <f>8*10^6</f>
        <v>8000000</v>
      </c>
      <c r="E28" t="s">
        <v>9</v>
      </c>
      <c r="F28" t="s">
        <v>21</v>
      </c>
    </row>
    <row r="29" spans="1:7" x14ac:dyDescent="0.4">
      <c r="A29" t="s">
        <v>9</v>
      </c>
      <c r="B29">
        <f t="shared" si="0"/>
        <v>1.4285714285714285E-7</v>
      </c>
      <c r="C29">
        <v>1</v>
      </c>
      <c r="D29">
        <f>7*10^6</f>
        <v>7000000</v>
      </c>
      <c r="E29" t="s">
        <v>9</v>
      </c>
      <c r="F29" t="s">
        <v>21</v>
      </c>
      <c r="G29" t="s">
        <v>18</v>
      </c>
    </row>
    <row r="30" spans="1:7" x14ac:dyDescent="0.4">
      <c r="A30" t="s">
        <v>5</v>
      </c>
      <c r="B30">
        <f t="shared" si="0"/>
        <v>0.05</v>
      </c>
      <c r="C30">
        <f>5*10^4</f>
        <v>50000</v>
      </c>
      <c r="D30">
        <f>10*10^5</f>
        <v>1000000</v>
      </c>
      <c r="E30" t="s">
        <v>7</v>
      </c>
      <c r="F30" t="s">
        <v>22</v>
      </c>
    </row>
    <row r="31" spans="1:7" x14ac:dyDescent="0.4">
      <c r="A31" t="s">
        <v>5</v>
      </c>
      <c r="B31">
        <f t="shared" si="0"/>
        <v>1.7999999999999999E-2</v>
      </c>
      <c r="C31">
        <f>18*10^3</f>
        <v>18000</v>
      </c>
      <c r="D31">
        <f>10*10^5</f>
        <v>1000000</v>
      </c>
      <c r="E31" t="s">
        <v>7</v>
      </c>
      <c r="F31" t="s">
        <v>22</v>
      </c>
    </row>
    <row r="32" spans="1:7" x14ac:dyDescent="0.4">
      <c r="A32" t="s">
        <v>5</v>
      </c>
      <c r="B32">
        <f t="shared" si="0"/>
        <v>0.05</v>
      </c>
      <c r="C32">
        <f>7*10^4</f>
        <v>70000</v>
      </c>
      <c r="D32">
        <f>14*10^5</f>
        <v>1400000</v>
      </c>
      <c r="E32" t="s">
        <v>7</v>
      </c>
      <c r="F32" t="s">
        <v>22</v>
      </c>
    </row>
    <row r="33" spans="1:7" x14ac:dyDescent="0.4">
      <c r="A33" t="s">
        <v>8</v>
      </c>
      <c r="B33">
        <f t="shared" si="0"/>
        <v>3.0000000000000001E-5</v>
      </c>
      <c r="C33">
        <v>60</v>
      </c>
      <c r="D33">
        <f>2*10^6</f>
        <v>2000000</v>
      </c>
      <c r="E33" t="s">
        <v>7</v>
      </c>
      <c r="F33" t="s">
        <v>22</v>
      </c>
    </row>
    <row r="34" spans="1:7" x14ac:dyDescent="0.4">
      <c r="A34" t="s">
        <v>8</v>
      </c>
      <c r="B34">
        <f t="shared" ref="B34:B53" si="1">C34/D34</f>
        <v>2.1276595744680852E-7</v>
      </c>
      <c r="C34">
        <v>1</v>
      </c>
      <c r="D34">
        <f>47*10^5</f>
        <v>4700000</v>
      </c>
      <c r="E34" t="s">
        <v>7</v>
      </c>
      <c r="F34" t="s">
        <v>22</v>
      </c>
      <c r="G34" t="s">
        <v>18</v>
      </c>
    </row>
    <row r="35" spans="1:7" x14ac:dyDescent="0.4">
      <c r="A35" t="s">
        <v>8</v>
      </c>
      <c r="B35">
        <f t="shared" si="1"/>
        <v>1.5625E-5</v>
      </c>
      <c r="C35">
        <v>50</v>
      </c>
      <c r="D35">
        <f>32*10^5</f>
        <v>3200000</v>
      </c>
      <c r="E35" t="s">
        <v>7</v>
      </c>
      <c r="F35" t="s">
        <v>22</v>
      </c>
    </row>
    <row r="36" spans="1:7" x14ac:dyDescent="0.4">
      <c r="A36" t="s">
        <v>5</v>
      </c>
      <c r="B36">
        <f t="shared" si="1"/>
        <v>2.8571428571428571E-5</v>
      </c>
      <c r="C36">
        <v>200</v>
      </c>
      <c r="D36">
        <f>7*10^6</f>
        <v>7000000</v>
      </c>
      <c r="E36" t="s">
        <v>9</v>
      </c>
      <c r="F36" t="s">
        <v>22</v>
      </c>
    </row>
    <row r="37" spans="1:7" x14ac:dyDescent="0.4">
      <c r="A37" t="s">
        <v>5</v>
      </c>
      <c r="B37">
        <f t="shared" si="1"/>
        <v>1.25E-4</v>
      </c>
      <c r="C37">
        <v>1500</v>
      </c>
      <c r="D37">
        <f>12*10^6</f>
        <v>12000000</v>
      </c>
      <c r="E37" t="s">
        <v>9</v>
      </c>
      <c r="F37" t="s">
        <v>22</v>
      </c>
    </row>
    <row r="38" spans="1:7" x14ac:dyDescent="0.4">
      <c r="A38" t="s">
        <v>5</v>
      </c>
      <c r="B38">
        <f t="shared" si="1"/>
        <v>4.4444444444444447E-4</v>
      </c>
      <c r="C38">
        <v>4000</v>
      </c>
      <c r="D38">
        <f>9*10^6</f>
        <v>9000000</v>
      </c>
      <c r="E38" t="s">
        <v>9</v>
      </c>
      <c r="F38" t="s">
        <v>22</v>
      </c>
    </row>
    <row r="39" spans="1:7" x14ac:dyDescent="0.4">
      <c r="A39" t="s">
        <v>9</v>
      </c>
      <c r="B39">
        <f t="shared" si="1"/>
        <v>1.9999999999999999E-7</v>
      </c>
      <c r="C39">
        <v>1</v>
      </c>
      <c r="D39">
        <f>50*10^5</f>
        <v>5000000</v>
      </c>
      <c r="E39" t="s">
        <v>9</v>
      </c>
      <c r="F39" t="s">
        <v>22</v>
      </c>
      <c r="G39" t="s">
        <v>18</v>
      </c>
    </row>
    <row r="40" spans="1:7" x14ac:dyDescent="0.4">
      <c r="A40" t="s">
        <v>9</v>
      </c>
      <c r="B40">
        <f t="shared" si="1"/>
        <v>3.3333333333333335E-7</v>
      </c>
      <c r="C40">
        <v>1</v>
      </c>
      <c r="D40">
        <f>3*10^6</f>
        <v>3000000</v>
      </c>
      <c r="E40" t="s">
        <v>9</v>
      </c>
      <c r="F40" t="s">
        <v>22</v>
      </c>
      <c r="G40" t="s">
        <v>18</v>
      </c>
    </row>
    <row r="41" spans="1:7" x14ac:dyDescent="0.4">
      <c r="A41" t="s">
        <v>9</v>
      </c>
      <c r="B41">
        <f t="shared" si="1"/>
        <v>1.9999999999999999E-7</v>
      </c>
      <c r="C41">
        <v>1</v>
      </c>
      <c r="D41">
        <f>50*10^5</f>
        <v>5000000</v>
      </c>
      <c r="E41" t="s">
        <v>9</v>
      </c>
      <c r="F41" t="s">
        <v>22</v>
      </c>
      <c r="G41" t="s">
        <v>18</v>
      </c>
    </row>
    <row r="42" spans="1:7" x14ac:dyDescent="0.4">
      <c r="A42" t="s">
        <v>5</v>
      </c>
      <c r="B42">
        <f t="shared" si="1"/>
        <v>3.5294117647058823E-2</v>
      </c>
      <c r="C42">
        <f>6*10^5</f>
        <v>600000</v>
      </c>
      <c r="D42">
        <f>17*10^6</f>
        <v>17000000</v>
      </c>
      <c r="E42" t="s">
        <v>7</v>
      </c>
      <c r="F42" t="s">
        <v>23</v>
      </c>
    </row>
    <row r="43" spans="1:7" x14ac:dyDescent="0.4">
      <c r="A43" t="s">
        <v>5</v>
      </c>
      <c r="B43">
        <f t="shared" si="1"/>
        <v>3.3333333333333333E-2</v>
      </c>
      <c r="C43">
        <f>2*10^5</f>
        <v>200000</v>
      </c>
      <c r="D43">
        <f>6*10^6</f>
        <v>6000000</v>
      </c>
      <c r="E43" t="s">
        <v>7</v>
      </c>
      <c r="F43" t="s">
        <v>23</v>
      </c>
    </row>
    <row r="44" spans="1:7" x14ac:dyDescent="0.4">
      <c r="A44" t="s">
        <v>5</v>
      </c>
      <c r="B44">
        <f t="shared" si="1"/>
        <v>0.11304347826086956</v>
      </c>
      <c r="C44">
        <f>26*10^5</f>
        <v>2600000</v>
      </c>
      <c r="D44">
        <f>23*10^6</f>
        <v>23000000</v>
      </c>
      <c r="E44" t="s">
        <v>7</v>
      </c>
      <c r="F44" t="s">
        <v>23</v>
      </c>
    </row>
    <row r="45" spans="1:7" x14ac:dyDescent="0.4">
      <c r="A45" t="s">
        <v>8</v>
      </c>
      <c r="B45">
        <f t="shared" si="1"/>
        <v>6.6666666666666666E-6</v>
      </c>
      <c r="C45">
        <v>20</v>
      </c>
      <c r="D45">
        <f>3*10^6</f>
        <v>3000000</v>
      </c>
      <c r="E45" t="s">
        <v>7</v>
      </c>
      <c r="F45" t="s">
        <v>23</v>
      </c>
    </row>
    <row r="46" spans="1:7" x14ac:dyDescent="0.4">
      <c r="A46" t="s">
        <v>8</v>
      </c>
      <c r="B46">
        <f t="shared" si="1"/>
        <v>3.0000000000000001E-5</v>
      </c>
      <c r="C46">
        <v>60</v>
      </c>
      <c r="D46">
        <f>2*10^6</f>
        <v>2000000</v>
      </c>
      <c r="E46" t="s">
        <v>7</v>
      </c>
      <c r="F46" t="s">
        <v>23</v>
      </c>
    </row>
    <row r="47" spans="1:7" x14ac:dyDescent="0.4">
      <c r="A47" t="s">
        <v>8</v>
      </c>
      <c r="B47">
        <f t="shared" si="1"/>
        <v>4.9999999999999998E-7</v>
      </c>
      <c r="C47">
        <v>1</v>
      </c>
      <c r="D47">
        <f>2*10^6</f>
        <v>2000000</v>
      </c>
      <c r="E47" t="s">
        <v>7</v>
      </c>
      <c r="F47" t="s">
        <v>23</v>
      </c>
    </row>
    <row r="48" spans="1:7" x14ac:dyDescent="0.4">
      <c r="A48" t="s">
        <v>5</v>
      </c>
      <c r="B48">
        <f t="shared" si="1"/>
        <v>5.8333333333333333E-5</v>
      </c>
      <c r="C48">
        <v>700</v>
      </c>
      <c r="D48">
        <f>12*10^6</f>
        <v>12000000</v>
      </c>
      <c r="E48" t="s">
        <v>9</v>
      </c>
      <c r="F48" t="s">
        <v>23</v>
      </c>
    </row>
    <row r="49" spans="1:7" x14ac:dyDescent="0.4">
      <c r="A49" t="s">
        <v>5</v>
      </c>
      <c r="B49">
        <f t="shared" si="1"/>
        <v>8.0000000000000007E-5</v>
      </c>
      <c r="C49">
        <v>800</v>
      </c>
      <c r="D49">
        <f>10*10^6</f>
        <v>10000000</v>
      </c>
      <c r="E49" t="s">
        <v>9</v>
      </c>
      <c r="F49" t="s">
        <v>23</v>
      </c>
    </row>
    <row r="50" spans="1:7" x14ac:dyDescent="0.4">
      <c r="A50" t="s">
        <v>5</v>
      </c>
      <c r="B50">
        <f t="shared" si="1"/>
        <v>6.3636363636363641E-4</v>
      </c>
      <c r="C50">
        <v>7000</v>
      </c>
      <c r="D50">
        <f>11*10^6</f>
        <v>11000000</v>
      </c>
      <c r="E50" t="s">
        <v>9</v>
      </c>
      <c r="F50" t="s">
        <v>23</v>
      </c>
    </row>
    <row r="51" spans="1:7" x14ac:dyDescent="0.4">
      <c r="A51" t="s">
        <v>9</v>
      </c>
      <c r="B51">
        <f t="shared" si="1"/>
        <v>6.6666666666666671E-7</v>
      </c>
      <c r="C51">
        <v>1</v>
      </c>
      <c r="D51">
        <f>15*10^5</f>
        <v>1500000</v>
      </c>
      <c r="E51" t="s">
        <v>9</v>
      </c>
      <c r="F51" t="s">
        <v>23</v>
      </c>
      <c r="G51" t="s">
        <v>18</v>
      </c>
    </row>
    <row r="52" spans="1:7" x14ac:dyDescent="0.4">
      <c r="A52" t="s">
        <v>9</v>
      </c>
      <c r="B52">
        <f t="shared" si="1"/>
        <v>7.1428571428571423E-8</v>
      </c>
      <c r="C52">
        <v>1</v>
      </c>
      <c r="D52">
        <f>14*10^6</f>
        <v>14000000</v>
      </c>
      <c r="E52" t="s">
        <v>9</v>
      </c>
      <c r="F52" t="s">
        <v>23</v>
      </c>
      <c r="G52" t="s">
        <v>18</v>
      </c>
    </row>
    <row r="53" spans="1:7" x14ac:dyDescent="0.4">
      <c r="A53" t="s">
        <v>9</v>
      </c>
      <c r="B53">
        <f t="shared" si="1"/>
        <v>9.9999999999999995E-7</v>
      </c>
      <c r="C53">
        <v>1</v>
      </c>
      <c r="D53">
        <f>10^6</f>
        <v>1000000</v>
      </c>
      <c r="E53" t="s">
        <v>9</v>
      </c>
      <c r="F53" t="s">
        <v>23</v>
      </c>
      <c r="G53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suppression</vt:lpstr>
      <vt:lpstr>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chanwoo lee</dc:creator>
  <cp:lastModifiedBy>Chanwoo Lee</cp:lastModifiedBy>
  <dcterms:created xsi:type="dcterms:W3CDTF">2022-11-16T01:41:20Z</dcterms:created>
  <dcterms:modified xsi:type="dcterms:W3CDTF">2024-12-13T04:59:46Z</dcterms:modified>
</cp:coreProperties>
</file>