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3_Suppressor_frequency/rawdata_zip/"/>
    </mc:Choice>
  </mc:AlternateContent>
  <xr:revisionPtr revIDLastSave="940" documentId="8_{549ECEC6-160E-4653-A2A8-011F54EC70A7}" xr6:coauthVersionLast="47" xr6:coauthVersionMax="47" xr10:uidLastSave="{D8216207-F687-40EC-9516-A3014C387C09}"/>
  <bookViews>
    <workbookView xWindow="1008" yWindow="4272" windowWidth="21600" windowHeight="13560" xr2:uid="{C745A869-6D68-4B8E-8E2E-0DF65F7D14EC}"/>
  </bookViews>
  <sheets>
    <sheet name="suppression_Cyc0" sheetId="10" r:id="rId1"/>
    <sheet name="suppression_Cyc4" sheetId="4" r:id="rId2"/>
    <sheet name="Cycle0" sheetId="9" r:id="rId3"/>
    <sheet name="Cycle4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9" l="1"/>
  <c r="B37" i="9" s="1"/>
  <c r="C36" i="9"/>
  <c r="B36" i="9" s="1"/>
  <c r="C35" i="9"/>
  <c r="B35" i="9" s="1"/>
  <c r="C34" i="9"/>
  <c r="B34" i="9"/>
  <c r="C33" i="9"/>
  <c r="B33" i="9" s="1"/>
  <c r="C32" i="9"/>
  <c r="B32" i="9" s="1"/>
  <c r="C31" i="9"/>
  <c r="B31" i="9" s="1"/>
  <c r="C30" i="9"/>
  <c r="B30" i="9"/>
  <c r="C29" i="9"/>
  <c r="B29" i="9" s="1"/>
  <c r="C28" i="9"/>
  <c r="B28" i="9" s="1"/>
  <c r="C27" i="9"/>
  <c r="B27" i="9" s="1"/>
  <c r="C26" i="9"/>
  <c r="B26" i="9"/>
  <c r="C25" i="9"/>
  <c r="B25" i="9" s="1"/>
  <c r="C24" i="9"/>
  <c r="B24" i="9" s="1"/>
  <c r="C23" i="9"/>
  <c r="B23" i="9" s="1"/>
  <c r="C22" i="9"/>
  <c r="B22" i="9"/>
  <c r="C21" i="9"/>
  <c r="B21" i="9" s="1"/>
  <c r="C20" i="9"/>
  <c r="B20" i="9" s="1"/>
  <c r="C19" i="9"/>
  <c r="B19" i="9" s="1"/>
  <c r="C18" i="9"/>
  <c r="B18" i="9"/>
  <c r="C17" i="9"/>
  <c r="B17" i="9" s="1"/>
  <c r="C16" i="9"/>
  <c r="B16" i="9" s="1"/>
  <c r="C15" i="9"/>
  <c r="B15" i="9" s="1"/>
  <c r="C14" i="9"/>
  <c r="B14" i="9"/>
  <c r="C13" i="9"/>
  <c r="B13" i="9" s="1"/>
  <c r="C12" i="9"/>
  <c r="B12" i="9" s="1"/>
  <c r="C11" i="9"/>
  <c r="B11" i="9" s="1"/>
  <c r="C10" i="9"/>
  <c r="B10" i="9"/>
  <c r="C9" i="9"/>
  <c r="B9" i="9" s="1"/>
  <c r="C8" i="9"/>
  <c r="B8" i="9" s="1"/>
  <c r="C7" i="9"/>
  <c r="B7" i="9"/>
  <c r="C6" i="9"/>
  <c r="B6" i="9"/>
  <c r="C5" i="9"/>
  <c r="B5" i="9" s="1"/>
  <c r="C4" i="9"/>
  <c r="B4" i="9" s="1"/>
  <c r="C3" i="9"/>
  <c r="B3" i="9"/>
  <c r="C2" i="9"/>
  <c r="B2" i="9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37" i="8"/>
  <c r="C36" i="8"/>
  <c r="C35" i="8"/>
  <c r="C34" i="8"/>
  <c r="C33" i="8"/>
  <c r="C32" i="8"/>
  <c r="C19" i="8"/>
  <c r="C18" i="8"/>
  <c r="C17" i="8"/>
  <c r="C16" i="8"/>
  <c r="C15" i="8"/>
  <c r="C14" i="8"/>
  <c r="C31" i="8"/>
  <c r="C30" i="8"/>
  <c r="C29" i="8"/>
  <c r="C28" i="8"/>
  <c r="C27" i="8"/>
  <c r="C26" i="8"/>
  <c r="C13" i="8"/>
  <c r="C12" i="8"/>
  <c r="C11" i="8"/>
  <c r="C10" i="8"/>
  <c r="C9" i="8"/>
  <c r="C8" i="8"/>
  <c r="C25" i="8"/>
  <c r="C24" i="8"/>
  <c r="C23" i="8"/>
  <c r="C22" i="8"/>
  <c r="C21" i="8"/>
  <c r="C20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<sst xmlns="http://schemas.openxmlformats.org/spreadsheetml/2006/main" count="304" uniqueCount="15">
  <si>
    <t>Types</t>
    <phoneticPr fontId="1" type="noConversion"/>
  </si>
  <si>
    <t>PCP</t>
    <phoneticPr fontId="1" type="noConversion"/>
  </si>
  <si>
    <t>YEG</t>
    <phoneticPr fontId="1" type="noConversion"/>
  </si>
  <si>
    <t>Suppression</t>
    <phoneticPr fontId="1" type="noConversion"/>
  </si>
  <si>
    <t>Suppression rate</t>
    <phoneticPr fontId="1" type="noConversion"/>
  </si>
  <si>
    <t>linker</t>
    <phoneticPr fontId="1" type="noConversion"/>
  </si>
  <si>
    <t>16 aa</t>
    <phoneticPr fontId="1" type="noConversion"/>
  </si>
  <si>
    <t>32 aa</t>
    <phoneticPr fontId="1" type="noConversion"/>
  </si>
  <si>
    <t>64 aa</t>
    <phoneticPr fontId="1" type="noConversion"/>
  </si>
  <si>
    <t>TadA CasB</t>
    <phoneticPr fontId="1" type="noConversion"/>
  </si>
  <si>
    <t>TadA CasC</t>
    <phoneticPr fontId="1" type="noConversion"/>
  </si>
  <si>
    <t>Suppression rate</t>
  </si>
  <si>
    <t>TadA CasB (-)crRNA</t>
  </si>
  <si>
    <t>TadA CasC (-)crRNA</t>
  </si>
  <si>
    <t>Types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</si>
</sst>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F1-7022-425D-8EA0-A3849E077946}">
  <dimension ref="A1:C37"/>
  <sheetViews>
    <sheetView tabSelected="1" workbookViewId="0">
      <selection activeCell="Q5" sqref="Q5"/>
    </sheetView>
  </sheetViews>
  <sheetFormatPr defaultRowHeight="17.399999999999999" x14ac:dyDescent="0.4"/>
  <cols>
    <col min="1" max="1" width="15.19921875" customWidth="1"/>
  </cols>
  <sheetData>
    <row r="1" spans="1:3" x14ac:dyDescent="0.4">
      <c r="A1" t="s">
        <v>14</v>
      </c>
      <c r="B1" t="s">
        <v>11</v>
      </c>
      <c r="C1" t="s">
        <v>5</v>
      </c>
    </row>
    <row r="2" spans="1:3" x14ac:dyDescent="0.4">
      <c r="A2" t="s">
        <v>9</v>
      </c>
      <c r="B2">
        <v>1.0833333333333333E-4</v>
      </c>
      <c r="C2" t="s">
        <v>6</v>
      </c>
    </row>
    <row r="3" spans="1:3" x14ac:dyDescent="0.4">
      <c r="A3" t="s">
        <v>9</v>
      </c>
      <c r="B3">
        <v>4.761904761904762E-5</v>
      </c>
      <c r="C3" t="s">
        <v>6</v>
      </c>
    </row>
    <row r="4" spans="1:3" x14ac:dyDescent="0.4">
      <c r="A4" t="s">
        <v>9</v>
      </c>
      <c r="B4">
        <v>1.1666666666666667E-4</v>
      </c>
      <c r="C4" t="s">
        <v>6</v>
      </c>
    </row>
    <row r="5" spans="1:3" x14ac:dyDescent="0.4">
      <c r="A5" t="s">
        <v>12</v>
      </c>
      <c r="B5">
        <v>4.6153846153846153E-4</v>
      </c>
      <c r="C5" t="s">
        <v>6</v>
      </c>
    </row>
    <row r="6" spans="1:3" x14ac:dyDescent="0.4">
      <c r="A6" t="s">
        <v>12</v>
      </c>
      <c r="B6">
        <v>3.8888888888888887E-4</v>
      </c>
      <c r="C6" t="s">
        <v>6</v>
      </c>
    </row>
    <row r="7" spans="1:3" x14ac:dyDescent="0.4">
      <c r="A7" t="s">
        <v>12</v>
      </c>
      <c r="B7">
        <v>3.1578947368421053E-4</v>
      </c>
      <c r="C7" t="s">
        <v>6</v>
      </c>
    </row>
    <row r="8" spans="1:3" x14ac:dyDescent="0.4">
      <c r="A8" t="s">
        <v>9</v>
      </c>
      <c r="B8">
        <v>1.75E-4</v>
      </c>
      <c r="C8" t="s">
        <v>7</v>
      </c>
    </row>
    <row r="9" spans="1:3" x14ac:dyDescent="0.4">
      <c r="A9" t="s">
        <v>9</v>
      </c>
      <c r="B9">
        <v>1.3333333333333334E-4</v>
      </c>
      <c r="C9" t="s">
        <v>7</v>
      </c>
    </row>
    <row r="10" spans="1:3" x14ac:dyDescent="0.4">
      <c r="A10" t="s">
        <v>9</v>
      </c>
      <c r="B10">
        <v>5.7142857142857142E-5</v>
      </c>
      <c r="C10" t="s">
        <v>7</v>
      </c>
    </row>
    <row r="11" spans="1:3" x14ac:dyDescent="0.4">
      <c r="A11" t="s">
        <v>12</v>
      </c>
      <c r="B11">
        <v>4.3750000000000001E-4</v>
      </c>
      <c r="C11" t="s">
        <v>7</v>
      </c>
    </row>
    <row r="12" spans="1:3" x14ac:dyDescent="0.4">
      <c r="A12" t="s">
        <v>12</v>
      </c>
      <c r="B12">
        <v>1.3333333333333334E-4</v>
      </c>
      <c r="C12" t="s">
        <v>7</v>
      </c>
    </row>
    <row r="13" spans="1:3" x14ac:dyDescent="0.4">
      <c r="A13" t="s">
        <v>12</v>
      </c>
      <c r="B13">
        <v>2.6666666666666668E-4</v>
      </c>
      <c r="C13" t="s">
        <v>7</v>
      </c>
    </row>
    <row r="14" spans="1:3" x14ac:dyDescent="0.4">
      <c r="A14" t="s">
        <v>9</v>
      </c>
      <c r="B14">
        <v>2.5000000000000001E-5</v>
      </c>
      <c r="C14" t="s">
        <v>8</v>
      </c>
    </row>
    <row r="15" spans="1:3" x14ac:dyDescent="0.4">
      <c r="A15" t="s">
        <v>9</v>
      </c>
      <c r="B15">
        <v>7.1428571428571427E-6</v>
      </c>
      <c r="C15" t="s">
        <v>8</v>
      </c>
    </row>
    <row r="16" spans="1:3" x14ac:dyDescent="0.4">
      <c r="A16" t="s">
        <v>9</v>
      </c>
      <c r="B16">
        <v>3.8095238095238092E-5</v>
      </c>
      <c r="C16" t="s">
        <v>8</v>
      </c>
    </row>
    <row r="17" spans="1:3" x14ac:dyDescent="0.4">
      <c r="A17" t="s">
        <v>12</v>
      </c>
      <c r="B17">
        <v>2.5000000000000001E-5</v>
      </c>
      <c r="C17" t="s">
        <v>8</v>
      </c>
    </row>
    <row r="18" spans="1:3" x14ac:dyDescent="0.4">
      <c r="A18" t="s">
        <v>12</v>
      </c>
      <c r="B18">
        <v>7.1428571428571434E-5</v>
      </c>
      <c r="C18" t="s">
        <v>8</v>
      </c>
    </row>
    <row r="19" spans="1:3" x14ac:dyDescent="0.4">
      <c r="A19" t="s">
        <v>12</v>
      </c>
      <c r="B19">
        <v>2.5000000000000001E-5</v>
      </c>
      <c r="C19" t="s">
        <v>8</v>
      </c>
    </row>
    <row r="20" spans="1:3" x14ac:dyDescent="0.4">
      <c r="A20" t="s">
        <v>10</v>
      </c>
      <c r="B20">
        <v>2.6666666666666667E-5</v>
      </c>
      <c r="C20" t="s">
        <v>6</v>
      </c>
    </row>
    <row r="21" spans="1:3" x14ac:dyDescent="0.4">
      <c r="A21" t="s">
        <v>10</v>
      </c>
      <c r="B21">
        <v>3.0000000000000001E-5</v>
      </c>
      <c r="C21" t="s">
        <v>6</v>
      </c>
    </row>
    <row r="22" spans="1:3" x14ac:dyDescent="0.4">
      <c r="A22" t="s">
        <v>10</v>
      </c>
      <c r="B22">
        <v>4.6666666666666665E-5</v>
      </c>
      <c r="C22" t="s">
        <v>6</v>
      </c>
    </row>
    <row r="23" spans="1:3" x14ac:dyDescent="0.4">
      <c r="A23" t="s">
        <v>13</v>
      </c>
      <c r="B23">
        <v>3.3333333333333332E-4</v>
      </c>
      <c r="C23" t="s">
        <v>6</v>
      </c>
    </row>
    <row r="24" spans="1:3" x14ac:dyDescent="0.4">
      <c r="A24" t="s">
        <v>13</v>
      </c>
      <c r="B24">
        <v>1.5384615384615385E-4</v>
      </c>
      <c r="C24" t="s">
        <v>6</v>
      </c>
    </row>
    <row r="25" spans="1:3" x14ac:dyDescent="0.4">
      <c r="A25" t="s">
        <v>13</v>
      </c>
      <c r="B25">
        <v>2.5000000000000001E-4</v>
      </c>
      <c r="C25" t="s">
        <v>6</v>
      </c>
    </row>
    <row r="26" spans="1:3" x14ac:dyDescent="0.4">
      <c r="A26" t="s">
        <v>10</v>
      </c>
      <c r="B26">
        <v>1E-4</v>
      </c>
      <c r="C26" t="s">
        <v>7</v>
      </c>
    </row>
    <row r="27" spans="1:3" x14ac:dyDescent="0.4">
      <c r="A27" t="s">
        <v>10</v>
      </c>
      <c r="B27">
        <v>5.0000000000000002E-5</v>
      </c>
      <c r="C27" t="s">
        <v>7</v>
      </c>
    </row>
    <row r="28" spans="1:3" x14ac:dyDescent="0.4">
      <c r="A28" t="s">
        <v>10</v>
      </c>
      <c r="B28">
        <v>2.7272727272727273E-5</v>
      </c>
      <c r="C28" t="s">
        <v>7</v>
      </c>
    </row>
    <row r="29" spans="1:3" x14ac:dyDescent="0.4">
      <c r="A29" t="s">
        <v>13</v>
      </c>
      <c r="B29">
        <v>5.0000000000000002E-5</v>
      </c>
      <c r="C29" t="s">
        <v>7</v>
      </c>
    </row>
    <row r="30" spans="1:3" x14ac:dyDescent="0.4">
      <c r="A30" t="s">
        <v>13</v>
      </c>
      <c r="B30">
        <v>5.0000000000000001E-4</v>
      </c>
      <c r="C30" t="s">
        <v>7</v>
      </c>
    </row>
    <row r="31" spans="1:3" x14ac:dyDescent="0.4">
      <c r="A31" t="s">
        <v>13</v>
      </c>
      <c r="B31">
        <v>5.0000000000000001E-4</v>
      </c>
      <c r="C31" t="s">
        <v>7</v>
      </c>
    </row>
    <row r="32" spans="1:3" x14ac:dyDescent="0.4">
      <c r="A32" t="s">
        <v>10</v>
      </c>
      <c r="B32">
        <v>5.1999999999999997E-5</v>
      </c>
      <c r="C32" t="s">
        <v>8</v>
      </c>
    </row>
    <row r="33" spans="1:3" x14ac:dyDescent="0.4">
      <c r="A33" t="s">
        <v>10</v>
      </c>
      <c r="B33">
        <v>2.7272727272727273E-5</v>
      </c>
      <c r="C33" t="s">
        <v>8</v>
      </c>
    </row>
    <row r="34" spans="1:3" x14ac:dyDescent="0.4">
      <c r="A34" t="s">
        <v>10</v>
      </c>
      <c r="B34">
        <v>4.6666666666666665E-5</v>
      </c>
      <c r="C34" t="s">
        <v>8</v>
      </c>
    </row>
    <row r="35" spans="1:3" x14ac:dyDescent="0.4">
      <c r="A35" t="s">
        <v>13</v>
      </c>
      <c r="B35">
        <v>2.3076923076923076E-5</v>
      </c>
      <c r="C35" t="s">
        <v>8</v>
      </c>
    </row>
    <row r="36" spans="1:3" x14ac:dyDescent="0.4">
      <c r="A36" t="s">
        <v>13</v>
      </c>
      <c r="B36">
        <v>5.0000000000000002E-5</v>
      </c>
      <c r="C36" t="s">
        <v>8</v>
      </c>
    </row>
    <row r="37" spans="1:3" x14ac:dyDescent="0.4">
      <c r="A37" t="s">
        <v>13</v>
      </c>
      <c r="B37">
        <v>1.6666666666666667E-5</v>
      </c>
      <c r="C37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37"/>
  <sheetViews>
    <sheetView workbookViewId="0"/>
  </sheetViews>
  <sheetFormatPr defaultRowHeight="17.399999999999999" x14ac:dyDescent="0.4"/>
  <cols>
    <col min="1" max="1" width="25.09765625" customWidth="1"/>
    <col min="2" max="2" width="15.3984375" bestFit="1" customWidth="1"/>
  </cols>
  <sheetData>
    <row r="1" spans="1:3" x14ac:dyDescent="0.4">
      <c r="A1" t="s">
        <v>14</v>
      </c>
      <c r="B1" t="s">
        <v>4</v>
      </c>
      <c r="C1" t="s">
        <v>5</v>
      </c>
    </row>
    <row r="2" spans="1:3" x14ac:dyDescent="0.4">
      <c r="A2" t="s">
        <v>9</v>
      </c>
      <c r="B2">
        <v>5.0000000000000004E-6</v>
      </c>
      <c r="C2" t="s">
        <v>6</v>
      </c>
    </row>
    <row r="3" spans="1:3" x14ac:dyDescent="0.4">
      <c r="A3" t="s">
        <v>9</v>
      </c>
      <c r="B3">
        <v>2.6666666666666668E-6</v>
      </c>
      <c r="C3" t="s">
        <v>6</v>
      </c>
    </row>
    <row r="4" spans="1:3" x14ac:dyDescent="0.4">
      <c r="A4" t="s">
        <v>9</v>
      </c>
      <c r="B4">
        <v>7.6923076923076919E-6</v>
      </c>
      <c r="C4" t="s">
        <v>6</v>
      </c>
    </row>
    <row r="5" spans="1:3" x14ac:dyDescent="0.4">
      <c r="A5" t="s">
        <v>12</v>
      </c>
      <c r="B5">
        <v>1.0000000000000001E-5</v>
      </c>
      <c r="C5" t="s">
        <v>6</v>
      </c>
    </row>
    <row r="6" spans="1:3" x14ac:dyDescent="0.4">
      <c r="A6" t="s">
        <v>12</v>
      </c>
      <c r="B6">
        <v>7.8571428571428577E-6</v>
      </c>
      <c r="C6" t="s">
        <v>6</v>
      </c>
    </row>
    <row r="7" spans="1:3" x14ac:dyDescent="0.4">
      <c r="A7" t="s">
        <v>12</v>
      </c>
      <c r="B7">
        <v>2.5925925925925925E-6</v>
      </c>
      <c r="C7" t="s">
        <v>6</v>
      </c>
    </row>
    <row r="8" spans="1:3" x14ac:dyDescent="0.4">
      <c r="A8" t="s">
        <v>9</v>
      </c>
      <c r="B8">
        <v>3.4999999999999997E-5</v>
      </c>
      <c r="C8" t="s">
        <v>7</v>
      </c>
    </row>
    <row r="9" spans="1:3" x14ac:dyDescent="0.4">
      <c r="A9" t="s">
        <v>9</v>
      </c>
      <c r="B9">
        <v>2.5000000000000001E-5</v>
      </c>
      <c r="C9" t="s">
        <v>7</v>
      </c>
    </row>
    <row r="10" spans="1:3" x14ac:dyDescent="0.4">
      <c r="A10" t="s">
        <v>9</v>
      </c>
      <c r="B10">
        <v>5.0000000000000004E-6</v>
      </c>
      <c r="C10" t="s">
        <v>7</v>
      </c>
    </row>
    <row r="11" spans="1:3" x14ac:dyDescent="0.4">
      <c r="A11" t="s">
        <v>12</v>
      </c>
      <c r="B11">
        <v>1.4285714285714285E-5</v>
      </c>
      <c r="C11" t="s">
        <v>7</v>
      </c>
    </row>
    <row r="12" spans="1:3" x14ac:dyDescent="0.4">
      <c r="A12" t="s">
        <v>12</v>
      </c>
      <c r="B12">
        <v>1.2500000000000001E-5</v>
      </c>
      <c r="C12" t="s">
        <v>7</v>
      </c>
    </row>
    <row r="13" spans="1:3" x14ac:dyDescent="0.4">
      <c r="A13" t="s">
        <v>12</v>
      </c>
      <c r="B13">
        <v>1.3333333333333334E-4</v>
      </c>
      <c r="C13" t="s">
        <v>7</v>
      </c>
    </row>
    <row r="14" spans="1:3" x14ac:dyDescent="0.4">
      <c r="A14" t="s">
        <v>9</v>
      </c>
      <c r="B14">
        <v>3.3333333333333335E-5</v>
      </c>
      <c r="C14" t="s">
        <v>8</v>
      </c>
    </row>
    <row r="15" spans="1:3" x14ac:dyDescent="0.4">
      <c r="A15" t="s">
        <v>9</v>
      </c>
      <c r="B15">
        <v>4.7368421052631581E-5</v>
      </c>
      <c r="C15" t="s">
        <v>8</v>
      </c>
    </row>
    <row r="16" spans="1:3" x14ac:dyDescent="0.4">
      <c r="A16" t="s">
        <v>9</v>
      </c>
      <c r="B16">
        <v>7.9999999999999996E-7</v>
      </c>
      <c r="C16" t="s">
        <v>8</v>
      </c>
    </row>
    <row r="17" spans="1:3" x14ac:dyDescent="0.4">
      <c r="A17" t="s">
        <v>12</v>
      </c>
      <c r="B17">
        <v>3.9999999999999998E-7</v>
      </c>
      <c r="C17" t="s">
        <v>8</v>
      </c>
    </row>
    <row r="18" spans="1:3" x14ac:dyDescent="0.4">
      <c r="A18" t="s">
        <v>12</v>
      </c>
      <c r="B18">
        <v>6.4999999999999996E-6</v>
      </c>
      <c r="C18" t="s">
        <v>8</v>
      </c>
    </row>
    <row r="19" spans="1:3" x14ac:dyDescent="0.4">
      <c r="A19" t="s">
        <v>12</v>
      </c>
      <c r="B19">
        <v>6.153846153846154E-6</v>
      </c>
      <c r="C19" t="s">
        <v>8</v>
      </c>
    </row>
    <row r="20" spans="1:3" x14ac:dyDescent="0.4">
      <c r="A20" t="s">
        <v>10</v>
      </c>
      <c r="B20">
        <v>6.666666666666667E-5</v>
      </c>
      <c r="C20" t="s">
        <v>6</v>
      </c>
    </row>
    <row r="21" spans="1:3" x14ac:dyDescent="0.4">
      <c r="A21" t="s">
        <v>10</v>
      </c>
      <c r="B21">
        <v>3.1250000000000001E-5</v>
      </c>
      <c r="C21" t="s">
        <v>6</v>
      </c>
    </row>
    <row r="22" spans="1:3" x14ac:dyDescent="0.4">
      <c r="A22" t="s">
        <v>10</v>
      </c>
      <c r="B22">
        <v>6.3157894736842103E-5</v>
      </c>
      <c r="C22" t="s">
        <v>6</v>
      </c>
    </row>
    <row r="23" spans="1:3" x14ac:dyDescent="0.4">
      <c r="A23" t="s">
        <v>13</v>
      </c>
      <c r="B23">
        <v>4.6666666666666663E-6</v>
      </c>
      <c r="C23" t="s">
        <v>6</v>
      </c>
    </row>
    <row r="24" spans="1:3" x14ac:dyDescent="0.4">
      <c r="A24" t="s">
        <v>13</v>
      </c>
      <c r="B24">
        <v>7.6923076923076925E-7</v>
      </c>
      <c r="C24" t="s">
        <v>6</v>
      </c>
    </row>
    <row r="25" spans="1:3" x14ac:dyDescent="0.4">
      <c r="A25" t="s">
        <v>13</v>
      </c>
      <c r="B25">
        <v>9.9999999999999995E-8</v>
      </c>
      <c r="C25" t="s">
        <v>6</v>
      </c>
    </row>
    <row r="26" spans="1:3" x14ac:dyDescent="0.4">
      <c r="A26" t="s">
        <v>10</v>
      </c>
      <c r="B26">
        <v>2.0000000000000002E-5</v>
      </c>
      <c r="C26" t="s">
        <v>7</v>
      </c>
    </row>
    <row r="27" spans="1:3" x14ac:dyDescent="0.4">
      <c r="A27" t="s">
        <v>10</v>
      </c>
      <c r="B27">
        <v>3.7499999999999997E-5</v>
      </c>
      <c r="C27" t="s">
        <v>7</v>
      </c>
    </row>
    <row r="28" spans="1:3" x14ac:dyDescent="0.4">
      <c r="A28" t="s">
        <v>10</v>
      </c>
      <c r="B28">
        <v>5.0000000000000002E-5</v>
      </c>
      <c r="C28" t="s">
        <v>7</v>
      </c>
    </row>
    <row r="29" spans="1:3" x14ac:dyDescent="0.4">
      <c r="A29" t="s">
        <v>13</v>
      </c>
      <c r="B29">
        <v>2.0000000000000002E-5</v>
      </c>
      <c r="C29" t="s">
        <v>7</v>
      </c>
    </row>
    <row r="30" spans="1:3" x14ac:dyDescent="0.4">
      <c r="A30" t="s">
        <v>13</v>
      </c>
      <c r="B30">
        <v>1.875E-6</v>
      </c>
      <c r="C30" t="s">
        <v>7</v>
      </c>
    </row>
    <row r="31" spans="1:3" x14ac:dyDescent="0.4">
      <c r="A31" t="s">
        <v>13</v>
      </c>
      <c r="B31">
        <v>2.2727272727272727E-4</v>
      </c>
      <c r="C31" t="s">
        <v>7</v>
      </c>
    </row>
    <row r="32" spans="1:3" x14ac:dyDescent="0.4">
      <c r="A32" t="s">
        <v>10</v>
      </c>
      <c r="B32">
        <v>2.3333333333333332E-6</v>
      </c>
      <c r="C32" t="s">
        <v>8</v>
      </c>
    </row>
    <row r="33" spans="1:3" x14ac:dyDescent="0.4">
      <c r="A33" t="s">
        <v>10</v>
      </c>
      <c r="B33">
        <v>2.0000000000000001E-4</v>
      </c>
      <c r="C33" t="s">
        <v>8</v>
      </c>
    </row>
    <row r="34" spans="1:3" x14ac:dyDescent="0.4">
      <c r="A34" t="s">
        <v>10</v>
      </c>
      <c r="B34">
        <v>5.4999999999999999E-6</v>
      </c>
      <c r="C34" t="s">
        <v>8</v>
      </c>
    </row>
    <row r="35" spans="1:3" x14ac:dyDescent="0.4">
      <c r="A35" t="s">
        <v>13</v>
      </c>
      <c r="B35">
        <v>7.5000000000000002E-7</v>
      </c>
      <c r="C35" t="s">
        <v>8</v>
      </c>
    </row>
    <row r="36" spans="1:3" x14ac:dyDescent="0.4">
      <c r="A36" t="s">
        <v>13</v>
      </c>
      <c r="B36">
        <v>6.6666666666666671E-7</v>
      </c>
      <c r="C36" t="s">
        <v>8</v>
      </c>
    </row>
    <row r="37" spans="1:3" x14ac:dyDescent="0.4">
      <c r="A37" t="s">
        <v>13</v>
      </c>
      <c r="B37">
        <v>1.5E-6</v>
      </c>
      <c r="C37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ECCF-6CED-470A-A00A-F872EB5DDD64}">
  <dimension ref="A1:E37"/>
  <sheetViews>
    <sheetView workbookViewId="0">
      <selection activeCell="A2" sqref="A2:A37"/>
    </sheetView>
  </sheetViews>
  <sheetFormatPr defaultRowHeight="17.399999999999999" x14ac:dyDescent="0.4"/>
  <cols>
    <col min="1" max="1" width="13.19921875" bestFit="1" customWidth="1"/>
    <col min="2" max="2" width="12.796875" bestFit="1" customWidth="1"/>
    <col min="3" max="3" width="9.3984375" bestFit="1" customWidth="1"/>
  </cols>
  <sheetData>
    <row r="1" spans="1:5" x14ac:dyDescent="0.4">
      <c r="A1" t="s">
        <v>0</v>
      </c>
      <c r="B1" t="s">
        <v>4</v>
      </c>
      <c r="C1" t="s">
        <v>2</v>
      </c>
      <c r="D1" t="s">
        <v>1</v>
      </c>
      <c r="E1" t="s">
        <v>5</v>
      </c>
    </row>
    <row r="2" spans="1:5" x14ac:dyDescent="0.4">
      <c r="A2" t="s">
        <v>9</v>
      </c>
      <c r="B2">
        <f>D2/C2</f>
        <v>1.0833333333333333E-4</v>
      </c>
      <c r="C2">
        <f>12*10^5</f>
        <v>1200000</v>
      </c>
      <c r="D2">
        <v>130</v>
      </c>
      <c r="E2" t="s">
        <v>6</v>
      </c>
    </row>
    <row r="3" spans="1:5" x14ac:dyDescent="0.4">
      <c r="A3" t="s">
        <v>9</v>
      </c>
      <c r="B3">
        <f t="shared" ref="B3:B37" si="0">D3/C3</f>
        <v>4.761904761904762E-5</v>
      </c>
      <c r="C3">
        <f>21*10^5</f>
        <v>2100000</v>
      </c>
      <c r="D3">
        <v>100</v>
      </c>
      <c r="E3" t="s">
        <v>6</v>
      </c>
    </row>
    <row r="4" spans="1:5" x14ac:dyDescent="0.4">
      <c r="A4" t="s">
        <v>9</v>
      </c>
      <c r="B4">
        <f t="shared" si="0"/>
        <v>1.1666666666666667E-4</v>
      </c>
      <c r="C4">
        <f>6*10^5</f>
        <v>600000</v>
      </c>
      <c r="D4">
        <v>70</v>
      </c>
      <c r="E4" t="s">
        <v>6</v>
      </c>
    </row>
    <row r="5" spans="1:5" x14ac:dyDescent="0.4">
      <c r="A5" t="s">
        <v>12</v>
      </c>
      <c r="B5">
        <f t="shared" si="0"/>
        <v>4.6153846153846153E-4</v>
      </c>
      <c r="C5">
        <f>13*10^5</f>
        <v>1300000</v>
      </c>
      <c r="D5">
        <v>600</v>
      </c>
      <c r="E5" t="s">
        <v>6</v>
      </c>
    </row>
    <row r="6" spans="1:5" x14ac:dyDescent="0.4">
      <c r="A6" t="s">
        <v>12</v>
      </c>
      <c r="B6">
        <f t="shared" si="0"/>
        <v>3.8888888888888887E-4</v>
      </c>
      <c r="C6">
        <f>18*10^5</f>
        <v>1800000</v>
      </c>
      <c r="D6">
        <v>700</v>
      </c>
      <c r="E6" t="s">
        <v>6</v>
      </c>
    </row>
    <row r="7" spans="1:5" x14ac:dyDescent="0.4">
      <c r="A7" t="s">
        <v>12</v>
      </c>
      <c r="B7">
        <f t="shared" si="0"/>
        <v>3.1578947368421053E-4</v>
      </c>
      <c r="C7">
        <f>19*10^5</f>
        <v>1900000</v>
      </c>
      <c r="D7">
        <v>600</v>
      </c>
      <c r="E7" t="s">
        <v>6</v>
      </c>
    </row>
    <row r="8" spans="1:5" x14ac:dyDescent="0.4">
      <c r="A8" t="s">
        <v>9</v>
      </c>
      <c r="B8">
        <f t="shared" si="0"/>
        <v>1.75E-4</v>
      </c>
      <c r="C8">
        <f>4*10^6</f>
        <v>4000000</v>
      </c>
      <c r="D8">
        <v>700</v>
      </c>
      <c r="E8" t="s">
        <v>7</v>
      </c>
    </row>
    <row r="9" spans="1:5" x14ac:dyDescent="0.4">
      <c r="A9" t="s">
        <v>9</v>
      </c>
      <c r="B9">
        <f t="shared" si="0"/>
        <v>1.3333333333333334E-4</v>
      </c>
      <c r="C9">
        <f>3*10^6</f>
        <v>3000000</v>
      </c>
      <c r="D9">
        <v>400</v>
      </c>
      <c r="E9" t="s">
        <v>7</v>
      </c>
    </row>
    <row r="10" spans="1:5" x14ac:dyDescent="0.4">
      <c r="A10" t="s">
        <v>9</v>
      </c>
      <c r="B10">
        <f t="shared" si="0"/>
        <v>5.7142857142857142E-5</v>
      </c>
      <c r="C10">
        <f>7*10^6</f>
        <v>7000000</v>
      </c>
      <c r="D10">
        <v>400</v>
      </c>
      <c r="E10" t="s">
        <v>7</v>
      </c>
    </row>
    <row r="11" spans="1:5" x14ac:dyDescent="0.4">
      <c r="A11" t="s">
        <v>12</v>
      </c>
      <c r="B11">
        <f t="shared" si="0"/>
        <v>4.3750000000000001E-4</v>
      </c>
      <c r="C11">
        <f>16*10^3</f>
        <v>16000</v>
      </c>
      <c r="D11">
        <v>7</v>
      </c>
      <c r="E11" t="s">
        <v>7</v>
      </c>
    </row>
    <row r="12" spans="1:5" x14ac:dyDescent="0.4">
      <c r="A12" t="s">
        <v>12</v>
      </c>
      <c r="B12">
        <f t="shared" si="0"/>
        <v>1.3333333333333334E-4</v>
      </c>
      <c r="C12">
        <f>3*10^4</f>
        <v>30000</v>
      </c>
      <c r="D12">
        <v>4</v>
      </c>
      <c r="E12" t="s">
        <v>7</v>
      </c>
    </row>
    <row r="13" spans="1:5" x14ac:dyDescent="0.4">
      <c r="A13" t="s">
        <v>12</v>
      </c>
      <c r="B13">
        <f t="shared" si="0"/>
        <v>2.6666666666666668E-4</v>
      </c>
      <c r="C13">
        <f>15*10^3</f>
        <v>15000</v>
      </c>
      <c r="D13">
        <v>4</v>
      </c>
      <c r="E13" t="s">
        <v>7</v>
      </c>
    </row>
    <row r="14" spans="1:5" x14ac:dyDescent="0.4">
      <c r="A14" t="s">
        <v>9</v>
      </c>
      <c r="B14">
        <f t="shared" si="0"/>
        <v>2.5000000000000001E-5</v>
      </c>
      <c r="C14">
        <f>2*10^6</f>
        <v>2000000</v>
      </c>
      <c r="D14">
        <v>50</v>
      </c>
      <c r="E14" t="s">
        <v>8</v>
      </c>
    </row>
    <row r="15" spans="1:5" x14ac:dyDescent="0.4">
      <c r="A15" t="s">
        <v>9</v>
      </c>
      <c r="B15">
        <f t="shared" si="0"/>
        <v>7.1428571428571427E-6</v>
      </c>
      <c r="C15">
        <f>7*10^6</f>
        <v>7000000</v>
      </c>
      <c r="D15">
        <v>50</v>
      </c>
      <c r="E15" t="s">
        <v>8</v>
      </c>
    </row>
    <row r="16" spans="1:5" x14ac:dyDescent="0.4">
      <c r="A16" t="s">
        <v>9</v>
      </c>
      <c r="B16">
        <f t="shared" si="0"/>
        <v>3.8095238095238092E-5</v>
      </c>
      <c r="C16">
        <f>21*10^5</f>
        <v>2100000</v>
      </c>
      <c r="D16">
        <v>80</v>
      </c>
      <c r="E16" t="s">
        <v>8</v>
      </c>
    </row>
    <row r="17" spans="1:5" x14ac:dyDescent="0.4">
      <c r="A17" t="s">
        <v>12</v>
      </c>
      <c r="B17">
        <f t="shared" si="0"/>
        <v>2.5000000000000001E-5</v>
      </c>
      <c r="C17">
        <f>4*10^4</f>
        <v>40000</v>
      </c>
      <c r="D17">
        <v>1</v>
      </c>
      <c r="E17" t="s">
        <v>8</v>
      </c>
    </row>
    <row r="18" spans="1:5" x14ac:dyDescent="0.4">
      <c r="A18" t="s">
        <v>12</v>
      </c>
      <c r="B18">
        <f t="shared" si="0"/>
        <v>7.1428571428571434E-5</v>
      </c>
      <c r="C18">
        <f>7*10^4</f>
        <v>70000</v>
      </c>
      <c r="D18">
        <v>5</v>
      </c>
      <c r="E18" t="s">
        <v>8</v>
      </c>
    </row>
    <row r="19" spans="1:5" x14ac:dyDescent="0.4">
      <c r="A19" t="s">
        <v>12</v>
      </c>
      <c r="B19">
        <f t="shared" si="0"/>
        <v>2.5000000000000001E-5</v>
      </c>
      <c r="C19">
        <f>4*10^4</f>
        <v>40000</v>
      </c>
      <c r="D19">
        <v>1</v>
      </c>
      <c r="E19" t="s">
        <v>8</v>
      </c>
    </row>
    <row r="20" spans="1:5" x14ac:dyDescent="0.4">
      <c r="A20" t="s">
        <v>10</v>
      </c>
      <c r="B20">
        <f t="shared" si="0"/>
        <v>2.6666666666666667E-5</v>
      </c>
      <c r="C20">
        <f>3*10^6</f>
        <v>3000000</v>
      </c>
      <c r="D20">
        <v>80</v>
      </c>
      <c r="E20" t="s">
        <v>6</v>
      </c>
    </row>
    <row r="21" spans="1:5" x14ac:dyDescent="0.4">
      <c r="A21" t="s">
        <v>10</v>
      </c>
      <c r="B21">
        <f t="shared" si="0"/>
        <v>3.0000000000000001E-5</v>
      </c>
      <c r="C21">
        <f>2*10^6</f>
        <v>2000000</v>
      </c>
      <c r="D21">
        <v>60</v>
      </c>
      <c r="E21" t="s">
        <v>6</v>
      </c>
    </row>
    <row r="22" spans="1:5" x14ac:dyDescent="0.4">
      <c r="A22" t="s">
        <v>10</v>
      </c>
      <c r="B22">
        <f t="shared" si="0"/>
        <v>4.6666666666666665E-5</v>
      </c>
      <c r="C22">
        <f>3*10^6</f>
        <v>3000000</v>
      </c>
      <c r="D22">
        <v>140</v>
      </c>
      <c r="E22" t="s">
        <v>6</v>
      </c>
    </row>
    <row r="23" spans="1:5" x14ac:dyDescent="0.4">
      <c r="A23" t="s">
        <v>13</v>
      </c>
      <c r="B23">
        <f t="shared" si="0"/>
        <v>3.3333333333333332E-4</v>
      </c>
      <c r="C23">
        <f>18*10^5</f>
        <v>1800000</v>
      </c>
      <c r="D23">
        <v>600</v>
      </c>
      <c r="E23" t="s">
        <v>6</v>
      </c>
    </row>
    <row r="24" spans="1:5" x14ac:dyDescent="0.4">
      <c r="A24" t="s">
        <v>13</v>
      </c>
      <c r="B24">
        <f t="shared" si="0"/>
        <v>1.5384615384615385E-4</v>
      </c>
      <c r="C24">
        <f>13*10^5</f>
        <v>1300000</v>
      </c>
      <c r="D24">
        <v>200</v>
      </c>
      <c r="E24" t="s">
        <v>6</v>
      </c>
    </row>
    <row r="25" spans="1:5" x14ac:dyDescent="0.4">
      <c r="A25" t="s">
        <v>13</v>
      </c>
      <c r="B25">
        <f t="shared" si="0"/>
        <v>2.5000000000000001E-4</v>
      </c>
      <c r="C25">
        <f>16*10^5</f>
        <v>1600000</v>
      </c>
      <c r="D25">
        <v>400</v>
      </c>
      <c r="E25" t="s">
        <v>6</v>
      </c>
    </row>
    <row r="26" spans="1:5" x14ac:dyDescent="0.4">
      <c r="A26" t="s">
        <v>10</v>
      </c>
      <c r="B26">
        <f t="shared" si="0"/>
        <v>1E-4</v>
      </c>
      <c r="C26">
        <f>3*10^6</f>
        <v>3000000</v>
      </c>
      <c r="D26">
        <v>300</v>
      </c>
      <c r="E26" t="s">
        <v>7</v>
      </c>
    </row>
    <row r="27" spans="1:5" x14ac:dyDescent="0.4">
      <c r="A27" t="s">
        <v>10</v>
      </c>
      <c r="B27">
        <f t="shared" si="0"/>
        <v>5.0000000000000002E-5</v>
      </c>
      <c r="C27">
        <f>6*10^6</f>
        <v>6000000</v>
      </c>
      <c r="D27">
        <v>300</v>
      </c>
      <c r="E27" t="s">
        <v>7</v>
      </c>
    </row>
    <row r="28" spans="1:5" x14ac:dyDescent="0.4">
      <c r="A28" t="s">
        <v>10</v>
      </c>
      <c r="B28">
        <f t="shared" si="0"/>
        <v>2.7272727272727273E-5</v>
      </c>
      <c r="C28">
        <f>11*10^6</f>
        <v>11000000</v>
      </c>
      <c r="D28">
        <v>300</v>
      </c>
      <c r="E28" t="s">
        <v>7</v>
      </c>
    </row>
    <row r="29" spans="1:5" x14ac:dyDescent="0.4">
      <c r="A29" t="s">
        <v>13</v>
      </c>
      <c r="B29">
        <f t="shared" si="0"/>
        <v>5.0000000000000002E-5</v>
      </c>
      <c r="C29">
        <f>12*10^4</f>
        <v>120000</v>
      </c>
      <c r="D29">
        <v>6</v>
      </c>
      <c r="E29" t="s">
        <v>7</v>
      </c>
    </row>
    <row r="30" spans="1:5" x14ac:dyDescent="0.4">
      <c r="A30" t="s">
        <v>13</v>
      </c>
      <c r="B30">
        <f t="shared" si="0"/>
        <v>5.0000000000000001E-4</v>
      </c>
      <c r="C30">
        <f>10*10^4</f>
        <v>100000</v>
      </c>
      <c r="D30">
        <v>50</v>
      </c>
      <c r="E30" t="s">
        <v>7</v>
      </c>
    </row>
    <row r="31" spans="1:5" x14ac:dyDescent="0.4">
      <c r="A31" t="s">
        <v>13</v>
      </c>
      <c r="B31">
        <f t="shared" si="0"/>
        <v>5.0000000000000001E-4</v>
      </c>
      <c r="C31">
        <f>4*10^4</f>
        <v>40000</v>
      </c>
      <c r="D31">
        <v>20</v>
      </c>
      <c r="E31" t="s">
        <v>7</v>
      </c>
    </row>
    <row r="32" spans="1:5" x14ac:dyDescent="0.4">
      <c r="A32" t="s">
        <v>10</v>
      </c>
      <c r="B32">
        <f t="shared" si="0"/>
        <v>5.1999999999999997E-5</v>
      </c>
      <c r="C32">
        <f>5*10^5</f>
        <v>500000</v>
      </c>
      <c r="D32">
        <v>26</v>
      </c>
      <c r="E32" t="s">
        <v>8</v>
      </c>
    </row>
    <row r="33" spans="1:5" x14ac:dyDescent="0.4">
      <c r="A33" t="s">
        <v>10</v>
      </c>
      <c r="B33">
        <f t="shared" si="0"/>
        <v>2.7272727272727273E-5</v>
      </c>
      <c r="C33">
        <f>11*10^5</f>
        <v>1100000</v>
      </c>
      <c r="D33">
        <v>30</v>
      </c>
      <c r="E33" t="s">
        <v>8</v>
      </c>
    </row>
    <row r="34" spans="1:5" x14ac:dyDescent="0.4">
      <c r="A34" t="s">
        <v>10</v>
      </c>
      <c r="B34">
        <f t="shared" si="0"/>
        <v>4.6666666666666665E-5</v>
      </c>
      <c r="C34">
        <f>15*10^5</f>
        <v>1500000</v>
      </c>
      <c r="D34">
        <v>70</v>
      </c>
      <c r="E34" t="s">
        <v>8</v>
      </c>
    </row>
    <row r="35" spans="1:5" x14ac:dyDescent="0.4">
      <c r="A35" t="s">
        <v>13</v>
      </c>
      <c r="B35">
        <f t="shared" si="0"/>
        <v>2.3076923076923076E-5</v>
      </c>
      <c r="C35">
        <f>13*10^4</f>
        <v>130000</v>
      </c>
      <c r="D35">
        <v>3</v>
      </c>
      <c r="E35" t="s">
        <v>8</v>
      </c>
    </row>
    <row r="36" spans="1:5" x14ac:dyDescent="0.4">
      <c r="A36" t="s">
        <v>13</v>
      </c>
      <c r="B36">
        <f t="shared" si="0"/>
        <v>5.0000000000000002E-5</v>
      </c>
      <c r="C36">
        <f>1*10^5</f>
        <v>100000</v>
      </c>
      <c r="D36">
        <v>5</v>
      </c>
      <c r="E36" t="s">
        <v>8</v>
      </c>
    </row>
    <row r="37" spans="1:5" x14ac:dyDescent="0.4">
      <c r="A37" t="s">
        <v>13</v>
      </c>
      <c r="B37">
        <f t="shared" si="0"/>
        <v>1.6666666666666667E-5</v>
      </c>
      <c r="C37">
        <f>12*10^4</f>
        <v>120000</v>
      </c>
      <c r="D37">
        <v>2</v>
      </c>
      <c r="E37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B99-F208-472E-9B12-A4D66896E9C4}">
  <dimension ref="A1:E37"/>
  <sheetViews>
    <sheetView workbookViewId="0">
      <selection activeCell="A37" sqref="A37"/>
    </sheetView>
  </sheetViews>
  <sheetFormatPr defaultRowHeight="17.399999999999999" x14ac:dyDescent="0.4"/>
  <cols>
    <col min="1" max="1" width="13.19921875" bestFit="1" customWidth="1"/>
    <col min="2" max="2" width="11.3984375" customWidth="1"/>
    <col min="3" max="3" width="9.3984375" bestFit="1" customWidth="1"/>
  </cols>
  <sheetData>
    <row r="1" spans="1:5" x14ac:dyDescent="0.4">
      <c r="A1" t="s">
        <v>0</v>
      </c>
      <c r="B1" t="s">
        <v>3</v>
      </c>
      <c r="C1" t="s">
        <v>2</v>
      </c>
      <c r="D1" t="s">
        <v>1</v>
      </c>
      <c r="E1" t="s">
        <v>5</v>
      </c>
    </row>
    <row r="2" spans="1:5" x14ac:dyDescent="0.4">
      <c r="A2" t="s">
        <v>9</v>
      </c>
      <c r="B2">
        <f>D2/C2</f>
        <v>5.0000000000000004E-6</v>
      </c>
      <c r="C2">
        <f>4*10^6</f>
        <v>4000000</v>
      </c>
      <c r="D2">
        <v>20</v>
      </c>
      <c r="E2" t="s">
        <v>6</v>
      </c>
    </row>
    <row r="3" spans="1:5" x14ac:dyDescent="0.4">
      <c r="A3" t="s">
        <v>9</v>
      </c>
      <c r="B3">
        <f t="shared" ref="B3:B37" si="0">D3/C3</f>
        <v>2.6666666666666668E-6</v>
      </c>
      <c r="C3">
        <f>15*10^6</f>
        <v>15000000</v>
      </c>
      <c r="D3">
        <v>40</v>
      </c>
      <c r="E3" t="s">
        <v>6</v>
      </c>
    </row>
    <row r="4" spans="1:5" x14ac:dyDescent="0.4">
      <c r="A4" t="s">
        <v>9</v>
      </c>
      <c r="B4">
        <f t="shared" si="0"/>
        <v>7.6923076923076919E-6</v>
      </c>
      <c r="C4">
        <f>13*10^6</f>
        <v>13000000</v>
      </c>
      <c r="D4">
        <v>100</v>
      </c>
      <c r="E4" t="s">
        <v>6</v>
      </c>
    </row>
    <row r="5" spans="1:5" x14ac:dyDescent="0.4">
      <c r="A5" t="s">
        <v>12</v>
      </c>
      <c r="B5">
        <f t="shared" si="0"/>
        <v>1.0000000000000001E-5</v>
      </c>
      <c r="C5">
        <f>11*10^6</f>
        <v>11000000</v>
      </c>
      <c r="D5">
        <v>110</v>
      </c>
      <c r="E5" t="s">
        <v>6</v>
      </c>
    </row>
    <row r="6" spans="1:5" x14ac:dyDescent="0.4">
      <c r="A6" t="s">
        <v>12</v>
      </c>
      <c r="B6">
        <f t="shared" si="0"/>
        <v>7.8571428571428577E-6</v>
      </c>
      <c r="C6">
        <f>14*10^6</f>
        <v>14000000</v>
      </c>
      <c r="D6">
        <v>110</v>
      </c>
      <c r="E6" t="s">
        <v>6</v>
      </c>
    </row>
    <row r="7" spans="1:5" x14ac:dyDescent="0.4">
      <c r="A7" t="s">
        <v>12</v>
      </c>
      <c r="B7">
        <f t="shared" si="0"/>
        <v>2.5925925925925925E-6</v>
      </c>
      <c r="C7">
        <f>27*10^6</f>
        <v>27000000</v>
      </c>
      <c r="D7">
        <v>70</v>
      </c>
      <c r="E7" t="s">
        <v>6</v>
      </c>
    </row>
    <row r="8" spans="1:5" x14ac:dyDescent="0.4">
      <c r="A8" t="s">
        <v>9</v>
      </c>
      <c r="B8">
        <f t="shared" si="0"/>
        <v>3.4999999999999997E-5</v>
      </c>
      <c r="C8">
        <f>2*10^7</f>
        <v>20000000</v>
      </c>
      <c r="D8">
        <v>700</v>
      </c>
      <c r="E8" t="s">
        <v>7</v>
      </c>
    </row>
    <row r="9" spans="1:5" x14ac:dyDescent="0.4">
      <c r="A9" t="s">
        <v>9</v>
      </c>
      <c r="B9">
        <f t="shared" si="0"/>
        <v>2.5000000000000001E-5</v>
      </c>
      <c r="C9">
        <f>2*10^7</f>
        <v>20000000</v>
      </c>
      <c r="D9">
        <v>500</v>
      </c>
      <c r="E9" t="s">
        <v>7</v>
      </c>
    </row>
    <row r="10" spans="1:5" x14ac:dyDescent="0.4">
      <c r="A10" t="s">
        <v>9</v>
      </c>
      <c r="B10">
        <f t="shared" si="0"/>
        <v>5.0000000000000004E-6</v>
      </c>
      <c r="C10">
        <f>2*10^7</f>
        <v>20000000</v>
      </c>
      <c r="D10">
        <v>100</v>
      </c>
      <c r="E10" t="s">
        <v>7</v>
      </c>
    </row>
    <row r="11" spans="1:5" x14ac:dyDescent="0.4">
      <c r="A11" t="s">
        <v>12</v>
      </c>
      <c r="B11">
        <f t="shared" si="0"/>
        <v>1.4285714285714285E-5</v>
      </c>
      <c r="C11">
        <f>7*10^6</f>
        <v>7000000</v>
      </c>
      <c r="D11">
        <v>100</v>
      </c>
      <c r="E11" t="s">
        <v>7</v>
      </c>
    </row>
    <row r="12" spans="1:5" x14ac:dyDescent="0.4">
      <c r="A12" t="s">
        <v>12</v>
      </c>
      <c r="B12">
        <f t="shared" si="0"/>
        <v>1.2500000000000001E-5</v>
      </c>
      <c r="C12">
        <f>12*10^6</f>
        <v>12000000</v>
      </c>
      <c r="D12">
        <v>150</v>
      </c>
      <c r="E12" t="s">
        <v>7</v>
      </c>
    </row>
    <row r="13" spans="1:5" x14ac:dyDescent="0.4">
      <c r="A13" t="s">
        <v>12</v>
      </c>
      <c r="B13">
        <f t="shared" si="0"/>
        <v>1.3333333333333334E-4</v>
      </c>
      <c r="C13">
        <f>3*10^7</f>
        <v>30000000</v>
      </c>
      <c r="D13">
        <v>4000</v>
      </c>
      <c r="E13" t="s">
        <v>7</v>
      </c>
    </row>
    <row r="14" spans="1:5" x14ac:dyDescent="0.4">
      <c r="A14" t="s">
        <v>9</v>
      </c>
      <c r="B14">
        <f t="shared" si="0"/>
        <v>3.3333333333333335E-5</v>
      </c>
      <c r="C14">
        <f>9*10^6</f>
        <v>9000000</v>
      </c>
      <c r="D14">
        <v>300</v>
      </c>
      <c r="E14" t="s">
        <v>8</v>
      </c>
    </row>
    <row r="15" spans="1:5" x14ac:dyDescent="0.4">
      <c r="A15" t="s">
        <v>9</v>
      </c>
      <c r="B15">
        <f t="shared" si="0"/>
        <v>4.7368421052631581E-5</v>
      </c>
      <c r="C15">
        <f>19*10^6</f>
        <v>19000000</v>
      </c>
      <c r="D15">
        <v>900</v>
      </c>
      <c r="E15" t="s">
        <v>8</v>
      </c>
    </row>
    <row r="16" spans="1:5" x14ac:dyDescent="0.4">
      <c r="A16" t="s">
        <v>9</v>
      </c>
      <c r="B16">
        <f t="shared" si="0"/>
        <v>7.9999999999999996E-7</v>
      </c>
      <c r="C16">
        <f>10*10^6</f>
        <v>10000000</v>
      </c>
      <c r="D16">
        <v>8</v>
      </c>
      <c r="E16" t="s">
        <v>8</v>
      </c>
    </row>
    <row r="17" spans="1:5" x14ac:dyDescent="0.4">
      <c r="A17" t="s">
        <v>12</v>
      </c>
      <c r="B17">
        <f t="shared" si="0"/>
        <v>3.9999999999999998E-7</v>
      </c>
      <c r="C17">
        <f>5*10^7</f>
        <v>50000000</v>
      </c>
      <c r="D17">
        <v>20</v>
      </c>
      <c r="E17" t="s">
        <v>8</v>
      </c>
    </row>
    <row r="18" spans="1:5" x14ac:dyDescent="0.4">
      <c r="A18" t="s">
        <v>12</v>
      </c>
      <c r="B18">
        <f t="shared" si="0"/>
        <v>6.4999999999999996E-6</v>
      </c>
      <c r="C18">
        <f>2*10^7</f>
        <v>20000000</v>
      </c>
      <c r="D18">
        <v>130</v>
      </c>
      <c r="E18" t="s">
        <v>8</v>
      </c>
    </row>
    <row r="19" spans="1:5" x14ac:dyDescent="0.4">
      <c r="A19" t="s">
        <v>12</v>
      </c>
      <c r="B19">
        <f t="shared" si="0"/>
        <v>6.153846153846154E-6</v>
      </c>
      <c r="C19">
        <f>13*10^6</f>
        <v>13000000</v>
      </c>
      <c r="D19">
        <v>80</v>
      </c>
      <c r="E19" t="s">
        <v>8</v>
      </c>
    </row>
    <row r="20" spans="1:5" x14ac:dyDescent="0.4">
      <c r="A20" t="s">
        <v>10</v>
      </c>
      <c r="B20">
        <f t="shared" si="0"/>
        <v>6.666666666666667E-5</v>
      </c>
      <c r="C20">
        <f>6*10^6</f>
        <v>6000000</v>
      </c>
      <c r="D20">
        <v>400</v>
      </c>
      <c r="E20" t="s">
        <v>6</v>
      </c>
    </row>
    <row r="21" spans="1:5" x14ac:dyDescent="0.4">
      <c r="A21" t="s">
        <v>10</v>
      </c>
      <c r="B21">
        <f t="shared" si="0"/>
        <v>3.1250000000000001E-5</v>
      </c>
      <c r="C21">
        <f>16*10^6</f>
        <v>16000000</v>
      </c>
      <c r="D21">
        <v>500</v>
      </c>
      <c r="E21" t="s">
        <v>6</v>
      </c>
    </row>
    <row r="22" spans="1:5" x14ac:dyDescent="0.4">
      <c r="A22" t="s">
        <v>10</v>
      </c>
      <c r="B22">
        <f t="shared" si="0"/>
        <v>6.3157894736842103E-5</v>
      </c>
      <c r="C22">
        <f>19*10^6</f>
        <v>19000000</v>
      </c>
      <c r="D22">
        <v>1200</v>
      </c>
      <c r="E22" t="s">
        <v>6</v>
      </c>
    </row>
    <row r="23" spans="1:5" x14ac:dyDescent="0.4">
      <c r="A23" t="s">
        <v>13</v>
      </c>
      <c r="B23">
        <f t="shared" si="0"/>
        <v>4.6666666666666663E-6</v>
      </c>
      <c r="C23">
        <f>15*10^6</f>
        <v>15000000</v>
      </c>
      <c r="D23">
        <v>70</v>
      </c>
      <c r="E23" t="s">
        <v>6</v>
      </c>
    </row>
    <row r="24" spans="1:5" x14ac:dyDescent="0.4">
      <c r="A24" t="s">
        <v>13</v>
      </c>
      <c r="B24">
        <f t="shared" si="0"/>
        <v>7.6923076923076925E-7</v>
      </c>
      <c r="C24">
        <f>13*10^6</f>
        <v>13000000</v>
      </c>
      <c r="D24">
        <v>10</v>
      </c>
      <c r="E24" t="s">
        <v>6</v>
      </c>
    </row>
    <row r="25" spans="1:5" x14ac:dyDescent="0.4">
      <c r="A25" t="s">
        <v>13</v>
      </c>
      <c r="B25">
        <f t="shared" si="0"/>
        <v>9.9999999999999995E-8</v>
      </c>
      <c r="C25">
        <f>10*10^6</f>
        <v>10000000</v>
      </c>
      <c r="D25">
        <v>1</v>
      </c>
      <c r="E25" t="s">
        <v>6</v>
      </c>
    </row>
    <row r="26" spans="1:5" x14ac:dyDescent="0.4">
      <c r="A26" t="s">
        <v>10</v>
      </c>
      <c r="B26">
        <f t="shared" si="0"/>
        <v>2.0000000000000002E-5</v>
      </c>
      <c r="C26">
        <f>10^7</f>
        <v>10000000</v>
      </c>
      <c r="D26">
        <v>200</v>
      </c>
      <c r="E26" t="s">
        <v>7</v>
      </c>
    </row>
    <row r="27" spans="1:5" x14ac:dyDescent="0.4">
      <c r="A27" t="s">
        <v>10</v>
      </c>
      <c r="B27">
        <f t="shared" si="0"/>
        <v>3.7499999999999997E-5</v>
      </c>
      <c r="C27">
        <f>4*10^7</f>
        <v>40000000</v>
      </c>
      <c r="D27">
        <v>1500</v>
      </c>
      <c r="E27" t="s">
        <v>7</v>
      </c>
    </row>
    <row r="28" spans="1:5" x14ac:dyDescent="0.4">
      <c r="A28" t="s">
        <v>10</v>
      </c>
      <c r="B28">
        <f t="shared" si="0"/>
        <v>5.0000000000000002E-5</v>
      </c>
      <c r="C28">
        <f>3*10^7</f>
        <v>30000000</v>
      </c>
      <c r="D28">
        <v>1500</v>
      </c>
      <c r="E28" t="s">
        <v>7</v>
      </c>
    </row>
    <row r="29" spans="1:5" x14ac:dyDescent="0.4">
      <c r="A29" t="s">
        <v>13</v>
      </c>
      <c r="B29">
        <f t="shared" si="0"/>
        <v>2.0000000000000002E-5</v>
      </c>
      <c r="C29">
        <f>10^7</f>
        <v>10000000</v>
      </c>
      <c r="D29">
        <v>200</v>
      </c>
      <c r="E29" t="s">
        <v>7</v>
      </c>
    </row>
    <row r="30" spans="1:5" x14ac:dyDescent="0.4">
      <c r="A30" t="s">
        <v>13</v>
      </c>
      <c r="B30">
        <f t="shared" si="0"/>
        <v>1.875E-6</v>
      </c>
      <c r="C30">
        <f>16*10^6</f>
        <v>16000000</v>
      </c>
      <c r="D30">
        <v>30</v>
      </c>
      <c r="E30" t="s">
        <v>7</v>
      </c>
    </row>
    <row r="31" spans="1:5" x14ac:dyDescent="0.4">
      <c r="A31" t="s">
        <v>13</v>
      </c>
      <c r="B31">
        <f t="shared" si="0"/>
        <v>2.2727272727272727E-4</v>
      </c>
      <c r="C31">
        <f>22*10^6</f>
        <v>22000000</v>
      </c>
      <c r="D31">
        <v>5000</v>
      </c>
      <c r="E31" t="s">
        <v>7</v>
      </c>
    </row>
    <row r="32" spans="1:5" x14ac:dyDescent="0.4">
      <c r="A32" t="s">
        <v>10</v>
      </c>
      <c r="B32">
        <f t="shared" si="0"/>
        <v>2.3333333333333332E-6</v>
      </c>
      <c r="C32">
        <f>3*10^7</f>
        <v>30000000</v>
      </c>
      <c r="D32">
        <v>70</v>
      </c>
      <c r="E32" t="s">
        <v>8</v>
      </c>
    </row>
    <row r="33" spans="1:5" x14ac:dyDescent="0.4">
      <c r="A33" t="s">
        <v>10</v>
      </c>
      <c r="B33">
        <f t="shared" si="0"/>
        <v>2.0000000000000001E-4</v>
      </c>
      <c r="C33">
        <f>3*10^7</f>
        <v>30000000</v>
      </c>
      <c r="D33">
        <v>6000</v>
      </c>
      <c r="E33" t="s">
        <v>8</v>
      </c>
    </row>
    <row r="34" spans="1:5" x14ac:dyDescent="0.4">
      <c r="A34" t="s">
        <v>10</v>
      </c>
      <c r="B34">
        <f t="shared" si="0"/>
        <v>5.4999999999999999E-6</v>
      </c>
      <c r="C34">
        <f>2*10^7</f>
        <v>20000000</v>
      </c>
      <c r="D34">
        <v>110</v>
      </c>
      <c r="E34" t="s">
        <v>8</v>
      </c>
    </row>
    <row r="35" spans="1:5" x14ac:dyDescent="0.4">
      <c r="A35" t="s">
        <v>13</v>
      </c>
      <c r="B35">
        <f t="shared" si="0"/>
        <v>7.5000000000000002E-7</v>
      </c>
      <c r="C35">
        <f>4*10^7</f>
        <v>40000000</v>
      </c>
      <c r="D35">
        <v>30</v>
      </c>
      <c r="E35" t="s">
        <v>8</v>
      </c>
    </row>
    <row r="36" spans="1:5" x14ac:dyDescent="0.4">
      <c r="A36" t="s">
        <v>13</v>
      </c>
      <c r="B36">
        <f t="shared" si="0"/>
        <v>6.6666666666666671E-7</v>
      </c>
      <c r="C36">
        <f>3*10^7</f>
        <v>30000000</v>
      </c>
      <c r="D36">
        <v>20</v>
      </c>
      <c r="E36" t="s">
        <v>8</v>
      </c>
    </row>
    <row r="37" spans="1:5" x14ac:dyDescent="0.4">
      <c r="A37" t="s">
        <v>13</v>
      </c>
      <c r="B37">
        <f t="shared" si="0"/>
        <v>1.5E-6</v>
      </c>
      <c r="C37">
        <f>2*10^7</f>
        <v>20000000</v>
      </c>
      <c r="D37">
        <v>30</v>
      </c>
      <c r="E3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suppression_Cyc0</vt:lpstr>
      <vt:lpstr>suppression_Cyc4</vt:lpstr>
      <vt:lpstr>Cycle0</vt:lpstr>
      <vt:lpstr>Cycle4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2024-12-13T05:14:03Z</dcterms:modified>
</cp:coreProperties>
</file>