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c92d0988cb4a1/5. Paper work/CRISPR cascade complex/Code and data/2_Plotting_Statistics/3_Suppressor_frequency/rawdata_zip/"/>
    </mc:Choice>
  </mc:AlternateContent>
  <xr:revisionPtr revIDLastSave="1607" documentId="8_{549ECEC6-160E-4653-A2A8-011F54EC70A7}" xr6:coauthVersionLast="47" xr6:coauthVersionMax="47" xr10:uidLastSave="{90EEB401-F8C5-4B8F-B72B-BFBEC13502A7}"/>
  <bookViews>
    <workbookView xWindow="3540" yWindow="2712" windowWidth="21600" windowHeight="13560" xr2:uid="{C745A869-6D68-4B8E-8E2E-0DF65F7D14EC}"/>
  </bookViews>
  <sheets>
    <sheet name="suppression summary" sheetId="4" r:id="rId1"/>
    <sheet name="counting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5" l="1"/>
  <c r="D121" i="15" s="1"/>
  <c r="B120" i="15"/>
  <c r="D120" i="15" s="1"/>
  <c r="D119" i="15"/>
  <c r="B119" i="15"/>
  <c r="B118" i="15"/>
  <c r="D118" i="15" s="1"/>
  <c r="B117" i="15"/>
  <c r="D117" i="15" s="1"/>
  <c r="B116" i="15"/>
  <c r="D116" i="15" s="1"/>
  <c r="D115" i="15"/>
  <c r="C115" i="15"/>
  <c r="B115" i="15"/>
  <c r="D114" i="15"/>
  <c r="C114" i="15"/>
  <c r="B114" i="15"/>
  <c r="C113" i="15"/>
  <c r="D113" i="15" s="1"/>
  <c r="B113" i="15"/>
  <c r="C112" i="15"/>
  <c r="D112" i="15" s="1"/>
  <c r="B112" i="15"/>
  <c r="D111" i="15"/>
  <c r="C111" i="15"/>
  <c r="B111" i="15"/>
  <c r="C110" i="15"/>
  <c r="D110" i="15" s="1"/>
  <c r="B110" i="15"/>
  <c r="C109" i="15"/>
  <c r="D109" i="15" s="1"/>
  <c r="B109" i="15"/>
  <c r="C108" i="15"/>
  <c r="D108" i="15" s="1"/>
  <c r="B108" i="15"/>
  <c r="D107" i="15"/>
  <c r="C107" i="15"/>
  <c r="B107" i="15"/>
  <c r="D106" i="15"/>
  <c r="C106" i="15"/>
  <c r="B106" i="15"/>
  <c r="C105" i="15"/>
  <c r="D105" i="15" s="1"/>
  <c r="B105" i="15"/>
  <c r="C104" i="15"/>
  <c r="D104" i="15" s="1"/>
  <c r="B104" i="15"/>
  <c r="D103" i="15"/>
  <c r="C103" i="15"/>
  <c r="B103" i="15"/>
  <c r="C102" i="15"/>
  <c r="D102" i="15" s="1"/>
  <c r="B102" i="15"/>
  <c r="C101" i="15"/>
  <c r="D101" i="15" s="1"/>
  <c r="B101" i="15"/>
  <c r="C100" i="15"/>
  <c r="D100" i="15" s="1"/>
  <c r="B100" i="15"/>
  <c r="D99" i="15"/>
  <c r="C99" i="15"/>
  <c r="B99" i="15"/>
  <c r="D98" i="15"/>
  <c r="C98" i="15"/>
  <c r="B98" i="15"/>
  <c r="C97" i="15"/>
  <c r="D97" i="15" s="1"/>
  <c r="B97" i="15"/>
  <c r="C96" i="15"/>
  <c r="D96" i="15" s="1"/>
  <c r="B96" i="15"/>
  <c r="D95" i="15"/>
  <c r="C95" i="15"/>
  <c r="B95" i="15"/>
  <c r="C94" i="15"/>
  <c r="D94" i="15" s="1"/>
  <c r="B94" i="15"/>
  <c r="C93" i="15"/>
  <c r="D93" i="15" s="1"/>
  <c r="B93" i="15"/>
  <c r="C92" i="15"/>
  <c r="D92" i="15" s="1"/>
  <c r="B92" i="15"/>
  <c r="D91" i="15"/>
  <c r="C91" i="15"/>
  <c r="B91" i="15"/>
  <c r="D90" i="15"/>
  <c r="C90" i="15"/>
  <c r="B90" i="15"/>
  <c r="C89" i="15"/>
  <c r="D89" i="15" s="1"/>
  <c r="B89" i="15"/>
  <c r="C88" i="15"/>
  <c r="D88" i="15" s="1"/>
  <c r="B88" i="15"/>
  <c r="D87" i="15"/>
  <c r="C87" i="15"/>
  <c r="B87" i="15"/>
  <c r="C86" i="15"/>
  <c r="D86" i="15" s="1"/>
  <c r="B86" i="15"/>
  <c r="C85" i="15"/>
  <c r="D85" i="15" s="1"/>
  <c r="B85" i="15"/>
  <c r="C84" i="15"/>
  <c r="D84" i="15" s="1"/>
  <c r="B84" i="15"/>
  <c r="B83" i="15"/>
  <c r="D83" i="15" s="1"/>
  <c r="C82" i="15"/>
  <c r="D82" i="15" s="1"/>
  <c r="B82" i="15"/>
  <c r="C81" i="15"/>
  <c r="D81" i="15" s="1"/>
  <c r="B81" i="15"/>
  <c r="C80" i="15"/>
  <c r="D80" i="15" s="1"/>
  <c r="B80" i="15"/>
  <c r="C79" i="15"/>
  <c r="D79" i="15" s="1"/>
  <c r="B79" i="15"/>
  <c r="C78" i="15"/>
  <c r="B78" i="15"/>
  <c r="D78" i="15" s="1"/>
  <c r="D77" i="15"/>
  <c r="C77" i="15"/>
  <c r="B77" i="15"/>
  <c r="C76" i="15"/>
  <c r="B76" i="15"/>
  <c r="D76" i="15" s="1"/>
  <c r="C75" i="15"/>
  <c r="D75" i="15" s="1"/>
  <c r="B75" i="15"/>
  <c r="C74" i="15"/>
  <c r="D74" i="15" s="1"/>
  <c r="B74" i="15"/>
  <c r="C73" i="15"/>
  <c r="D73" i="15" s="1"/>
  <c r="B73" i="15"/>
  <c r="C72" i="15"/>
  <c r="D72" i="15" s="1"/>
  <c r="B72" i="15"/>
  <c r="C71" i="15"/>
  <c r="D71" i="15" s="1"/>
  <c r="B71" i="15"/>
  <c r="C70" i="15"/>
  <c r="B70" i="15"/>
  <c r="D70" i="15" s="1"/>
  <c r="D69" i="15"/>
  <c r="C69" i="15"/>
  <c r="B69" i="15"/>
  <c r="C68" i="15"/>
  <c r="B68" i="15"/>
  <c r="D68" i="15" s="1"/>
  <c r="C67" i="15"/>
  <c r="D67" i="15" s="1"/>
  <c r="B67" i="15"/>
  <c r="C66" i="15"/>
  <c r="D66" i="15" s="1"/>
  <c r="B66" i="15"/>
  <c r="C65" i="15"/>
  <c r="D65" i="15" s="1"/>
  <c r="B65" i="15"/>
  <c r="C64" i="15"/>
  <c r="D64" i="15" s="1"/>
  <c r="B64" i="15"/>
  <c r="C63" i="15"/>
  <c r="D63" i="15" s="1"/>
  <c r="B63" i="15"/>
  <c r="C62" i="15"/>
  <c r="B62" i="15"/>
  <c r="D62" i="15" s="1"/>
  <c r="D61" i="15"/>
  <c r="C61" i="15"/>
  <c r="B61" i="15"/>
  <c r="C60" i="15"/>
  <c r="B60" i="15"/>
  <c r="D60" i="15" s="1"/>
  <c r="C59" i="15"/>
  <c r="D59" i="15" s="1"/>
  <c r="B59" i="15"/>
  <c r="C58" i="15"/>
  <c r="D58" i="15" s="1"/>
  <c r="B58" i="15"/>
  <c r="C57" i="15"/>
  <c r="D57" i="15" s="1"/>
  <c r="B57" i="15"/>
  <c r="C56" i="15"/>
  <c r="D56" i="15" s="1"/>
  <c r="B56" i="15"/>
  <c r="C55" i="15"/>
  <c r="D55" i="15" s="1"/>
  <c r="B55" i="15"/>
  <c r="C54" i="15"/>
  <c r="B54" i="15"/>
  <c r="D54" i="15" s="1"/>
  <c r="D53" i="15"/>
  <c r="C53" i="15"/>
  <c r="B53" i="15"/>
  <c r="C52" i="15"/>
  <c r="B52" i="15"/>
  <c r="D52" i="15" s="1"/>
  <c r="C51" i="15"/>
  <c r="D51" i="15" s="1"/>
  <c r="B51" i="15"/>
  <c r="C50" i="15"/>
  <c r="D50" i="15" s="1"/>
  <c r="B50" i="15"/>
  <c r="B49" i="15"/>
  <c r="D49" i="15" s="1"/>
  <c r="B48" i="15"/>
  <c r="D48" i="15" s="1"/>
  <c r="B47" i="15"/>
  <c r="D47" i="15" s="1"/>
  <c r="B46" i="15"/>
  <c r="D46" i="15" s="1"/>
  <c r="B45" i="15"/>
  <c r="D45" i="15" s="1"/>
  <c r="B44" i="15"/>
  <c r="D44" i="15" s="1"/>
  <c r="B43" i="15"/>
  <c r="D43" i="15" s="1"/>
  <c r="B42" i="15"/>
  <c r="D42" i="15" s="1"/>
  <c r="B41" i="15"/>
  <c r="D41" i="15" s="1"/>
  <c r="B40" i="15"/>
  <c r="D40" i="15" s="1"/>
  <c r="B39" i="15"/>
  <c r="D39" i="15" s="1"/>
  <c r="B38" i="15"/>
  <c r="D38" i="15" s="1"/>
  <c r="C37" i="15"/>
  <c r="D37" i="15" s="1"/>
  <c r="B37" i="15"/>
  <c r="C36" i="15"/>
  <c r="D36" i="15" s="1"/>
  <c r="B36" i="15"/>
  <c r="C35" i="15"/>
  <c r="D35" i="15" s="1"/>
  <c r="B35" i="15"/>
  <c r="C34" i="15"/>
  <c r="D34" i="15" s="1"/>
  <c r="B34" i="15"/>
  <c r="C33" i="15"/>
  <c r="D33" i="15" s="1"/>
  <c r="B33" i="15"/>
  <c r="D32" i="15"/>
  <c r="C32" i="15"/>
  <c r="B32" i="15"/>
  <c r="B31" i="15"/>
  <c r="D31" i="15" s="1"/>
  <c r="B30" i="15"/>
  <c r="D30" i="15" s="1"/>
  <c r="B29" i="15"/>
  <c r="D29" i="15" s="1"/>
  <c r="B28" i="15"/>
  <c r="D28" i="15" s="1"/>
  <c r="B27" i="15"/>
  <c r="D27" i="15" s="1"/>
  <c r="B26" i="15"/>
  <c r="D26" i="15" s="1"/>
  <c r="C25" i="15"/>
  <c r="D25" i="15" s="1"/>
  <c r="B25" i="15"/>
  <c r="C24" i="15"/>
  <c r="B24" i="15"/>
  <c r="D24" i="15" s="1"/>
  <c r="C23" i="15"/>
  <c r="D23" i="15" s="1"/>
  <c r="B23" i="15"/>
  <c r="D22" i="15"/>
  <c r="C22" i="15"/>
  <c r="B22" i="15"/>
  <c r="C21" i="15"/>
  <c r="D21" i="15" s="1"/>
  <c r="B21" i="15"/>
  <c r="C20" i="15"/>
  <c r="D20" i="15" s="1"/>
  <c r="B20" i="15"/>
  <c r="B19" i="15"/>
  <c r="D19" i="15" s="1"/>
  <c r="B18" i="15"/>
  <c r="D18" i="15" s="1"/>
  <c r="B17" i="15"/>
  <c r="D17" i="15" s="1"/>
  <c r="B16" i="15"/>
  <c r="D16" i="15" s="1"/>
  <c r="B15" i="15"/>
  <c r="D15" i="15" s="1"/>
  <c r="B14" i="15"/>
  <c r="D14" i="15" s="1"/>
  <c r="D11" i="15"/>
  <c r="B11" i="15"/>
  <c r="B13" i="15"/>
  <c r="D13" i="15" s="1"/>
  <c r="B12" i="15"/>
  <c r="D12" i="15" s="1"/>
  <c r="B10" i="15"/>
  <c r="D10" i="15" s="1"/>
  <c r="B9" i="15"/>
  <c r="D9" i="15" s="1"/>
  <c r="B8" i="15"/>
  <c r="D8" i="15" s="1"/>
  <c r="C4" i="15"/>
  <c r="C3" i="15"/>
  <c r="C2" i="15"/>
  <c r="B7" i="15"/>
  <c r="D7" i="15" s="1"/>
  <c r="B6" i="15"/>
  <c r="B5" i="15"/>
  <c r="D5" i="15" s="1"/>
  <c r="B4" i="15"/>
  <c r="D4" i="15"/>
  <c r="B3" i="15"/>
  <c r="D3" i="15" s="1"/>
  <c r="B2" i="15"/>
  <c r="D2" i="15" s="1"/>
  <c r="D6" i="15"/>
</calcChain>
</file>

<file path=xl/sharedStrings.xml><?xml version="1.0" encoding="utf-8"?>
<sst xmlns="http://schemas.openxmlformats.org/spreadsheetml/2006/main" count="488" uniqueCount="24">
  <si>
    <t>PCP</t>
    <phoneticPr fontId="1" type="noConversion"/>
  </si>
  <si>
    <t>YEG</t>
    <phoneticPr fontId="1" type="noConversion"/>
  </si>
  <si>
    <t>Suppression</t>
    <phoneticPr fontId="1" type="noConversion"/>
  </si>
  <si>
    <t>Suppression rate</t>
    <phoneticPr fontId="1" type="noConversion"/>
  </si>
  <si>
    <t>Spacer</t>
    <phoneticPr fontId="1" type="noConversion"/>
  </si>
  <si>
    <t>Cycle</t>
    <phoneticPr fontId="1" type="noConversion"/>
  </si>
  <si>
    <t>Spacer</t>
  </si>
  <si>
    <t>Cycle 1</t>
    <phoneticPr fontId="1" type="noConversion"/>
  </si>
  <si>
    <t>Cycle 4</t>
    <phoneticPr fontId="1" type="noConversion"/>
  </si>
  <si>
    <t>Cycle 2</t>
    <phoneticPr fontId="1" type="noConversion"/>
  </si>
  <si>
    <t>Cycle0</t>
    <phoneticPr fontId="1" type="noConversion"/>
  </si>
  <si>
    <t>Cycle0</t>
    <phoneticPr fontId="1" type="noConversion"/>
  </si>
  <si>
    <t>33nt</t>
  </si>
  <si>
    <t>57nt</t>
  </si>
  <si>
    <t>105nt</t>
  </si>
  <si>
    <t>129nt</t>
  </si>
  <si>
    <t>153nt</t>
  </si>
  <si>
    <t>177nt</t>
  </si>
  <si>
    <t>189nt</t>
  </si>
  <si>
    <t>201nt</t>
  </si>
  <si>
    <t>225nt</t>
  </si>
  <si>
    <t>309nt</t>
  </si>
  <si>
    <t>417nt</t>
  </si>
  <si>
    <t>no crRNA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</si>
</sst>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41E7-CBBC-4F23-A933-E26A12F80D87}">
  <dimension ref="A1:C121"/>
  <sheetViews>
    <sheetView tabSelected="1" topLeftCell="A100" workbookViewId="0">
      <selection activeCell="D119" sqref="D119"/>
    </sheetView>
  </sheetViews>
  <sheetFormatPr defaultRowHeight="17.399999999999999" x14ac:dyDescent="0.4"/>
  <cols>
    <col min="1" max="1" width="12.69921875" bestFit="1" customWidth="1"/>
    <col min="2" max="2" width="15.3984375" bestFit="1" customWidth="1"/>
  </cols>
  <sheetData>
    <row r="1" spans="1:3" x14ac:dyDescent="0.4">
      <c r="A1" t="s">
        <v>6</v>
      </c>
      <c r="B1" t="s">
        <v>3</v>
      </c>
      <c r="C1" t="s">
        <v>5</v>
      </c>
    </row>
    <row r="2" spans="1:3" x14ac:dyDescent="0.4">
      <c r="A2" t="s">
        <v>12</v>
      </c>
      <c r="B2">
        <v>1.0000000000000001E-5</v>
      </c>
      <c r="C2" t="s">
        <v>10</v>
      </c>
    </row>
    <row r="3" spans="1:3" x14ac:dyDescent="0.4">
      <c r="A3" t="s">
        <v>13</v>
      </c>
      <c r="B3">
        <v>2.6666666666666667E-5</v>
      </c>
      <c r="C3" t="s">
        <v>10</v>
      </c>
    </row>
    <row r="4" spans="1:3" x14ac:dyDescent="0.4">
      <c r="A4" t="s">
        <v>14</v>
      </c>
      <c r="B4">
        <v>1.2E-5</v>
      </c>
      <c r="C4" t="s">
        <v>10</v>
      </c>
    </row>
    <row r="5" spans="1:3" x14ac:dyDescent="0.4">
      <c r="A5" t="s">
        <v>15</v>
      </c>
      <c r="B5">
        <v>2.7272727272727273E-5</v>
      </c>
      <c r="C5" t="s">
        <v>10</v>
      </c>
    </row>
    <row r="6" spans="1:3" x14ac:dyDescent="0.4">
      <c r="A6" t="s">
        <v>16</v>
      </c>
      <c r="B6">
        <v>2.7272727272727273E-5</v>
      </c>
      <c r="C6" t="s">
        <v>10</v>
      </c>
    </row>
    <row r="7" spans="1:3" x14ac:dyDescent="0.4">
      <c r="A7" t="s">
        <v>17</v>
      </c>
      <c r="B7">
        <v>2.9411764705882354E-5</v>
      </c>
      <c r="C7" t="s">
        <v>10</v>
      </c>
    </row>
    <row r="8" spans="1:3" x14ac:dyDescent="0.4">
      <c r="A8" t="s">
        <v>18</v>
      </c>
      <c r="B8">
        <v>1.7499999999999998E-5</v>
      </c>
      <c r="C8" t="s">
        <v>10</v>
      </c>
    </row>
    <row r="9" spans="1:3" x14ac:dyDescent="0.4">
      <c r="A9" t="s">
        <v>19</v>
      </c>
      <c r="B9">
        <v>4.5000000000000003E-5</v>
      </c>
      <c r="C9" t="s">
        <v>10</v>
      </c>
    </row>
    <row r="10" spans="1:3" x14ac:dyDescent="0.4">
      <c r="A10" t="s">
        <v>20</v>
      </c>
      <c r="B10">
        <v>1.2222222222222222E-5</v>
      </c>
      <c r="C10" t="s">
        <v>10</v>
      </c>
    </row>
    <row r="11" spans="1:3" x14ac:dyDescent="0.4">
      <c r="A11" t="s">
        <v>21</v>
      </c>
      <c r="B11">
        <v>2.8571428571428571E-5</v>
      </c>
      <c r="C11" t="s">
        <v>11</v>
      </c>
    </row>
    <row r="12" spans="1:3" x14ac:dyDescent="0.4">
      <c r="A12" t="s">
        <v>22</v>
      </c>
      <c r="B12">
        <v>3.0000000000000001E-5</v>
      </c>
      <c r="C12" t="s">
        <v>10</v>
      </c>
    </row>
    <row r="13" spans="1:3" x14ac:dyDescent="0.4">
      <c r="A13" t="s">
        <v>23</v>
      </c>
      <c r="B13">
        <v>2.0000000000000002E-5</v>
      </c>
      <c r="C13" t="s">
        <v>10</v>
      </c>
    </row>
    <row r="14" spans="1:3" x14ac:dyDescent="0.4">
      <c r="A14" t="s">
        <v>12</v>
      </c>
      <c r="B14">
        <v>1.4999999999999999E-4</v>
      </c>
      <c r="C14" t="s">
        <v>7</v>
      </c>
    </row>
    <row r="15" spans="1:3" x14ac:dyDescent="0.4">
      <c r="A15" t="s">
        <v>12</v>
      </c>
      <c r="B15">
        <v>3.3333333333333335E-5</v>
      </c>
      <c r="C15" t="s">
        <v>7</v>
      </c>
    </row>
    <row r="16" spans="1:3" x14ac:dyDescent="0.4">
      <c r="A16" t="s">
        <v>12</v>
      </c>
      <c r="B16">
        <v>2.5000000000000001E-5</v>
      </c>
      <c r="C16" t="s">
        <v>7</v>
      </c>
    </row>
    <row r="17" spans="1:3" x14ac:dyDescent="0.4">
      <c r="A17" t="s">
        <v>13</v>
      </c>
      <c r="B17">
        <v>4.0000000000000002E-4</v>
      </c>
      <c r="C17" t="s">
        <v>7</v>
      </c>
    </row>
    <row r="18" spans="1:3" x14ac:dyDescent="0.4">
      <c r="A18" t="s">
        <v>13</v>
      </c>
      <c r="B18">
        <v>7.4999999999999993E-5</v>
      </c>
      <c r="C18" t="s">
        <v>7</v>
      </c>
    </row>
    <row r="19" spans="1:3" x14ac:dyDescent="0.4">
      <c r="A19" t="s">
        <v>13</v>
      </c>
      <c r="B19">
        <v>1.6666666666666666E-4</v>
      </c>
      <c r="C19" t="s">
        <v>7</v>
      </c>
    </row>
    <row r="20" spans="1:3" x14ac:dyDescent="0.4">
      <c r="A20" t="s">
        <v>14</v>
      </c>
      <c r="B20">
        <v>2.4E-2</v>
      </c>
      <c r="C20" t="s">
        <v>7</v>
      </c>
    </row>
    <row r="21" spans="1:3" x14ac:dyDescent="0.4">
      <c r="A21" t="s">
        <v>14</v>
      </c>
      <c r="B21">
        <v>0.04</v>
      </c>
      <c r="C21" t="s">
        <v>7</v>
      </c>
    </row>
    <row r="22" spans="1:3" x14ac:dyDescent="0.4">
      <c r="A22" t="s">
        <v>14</v>
      </c>
      <c r="B22">
        <v>1.4999999999999999E-2</v>
      </c>
      <c r="C22" t="s">
        <v>7</v>
      </c>
    </row>
    <row r="23" spans="1:3" x14ac:dyDescent="0.4">
      <c r="A23" t="s">
        <v>15</v>
      </c>
      <c r="B23">
        <v>1.4999999999999999E-2</v>
      </c>
      <c r="C23" t="s">
        <v>7</v>
      </c>
    </row>
    <row r="24" spans="1:3" x14ac:dyDescent="0.4">
      <c r="A24" t="s">
        <v>15</v>
      </c>
      <c r="B24">
        <v>6.6666666666666671E-3</v>
      </c>
      <c r="C24" t="s">
        <v>7</v>
      </c>
    </row>
    <row r="25" spans="1:3" x14ac:dyDescent="0.4">
      <c r="A25" t="s">
        <v>15</v>
      </c>
      <c r="B25">
        <v>1.4999999999999999E-2</v>
      </c>
      <c r="C25" t="s">
        <v>7</v>
      </c>
    </row>
    <row r="26" spans="1:3" x14ac:dyDescent="0.4">
      <c r="A26" t="s">
        <v>16</v>
      </c>
      <c r="B26">
        <v>5.0000000000000002E-5</v>
      </c>
      <c r="C26" t="s">
        <v>7</v>
      </c>
    </row>
    <row r="27" spans="1:3" x14ac:dyDescent="0.4">
      <c r="A27" t="s">
        <v>16</v>
      </c>
      <c r="B27">
        <v>6.666666666666667E-5</v>
      </c>
      <c r="C27" t="s">
        <v>7</v>
      </c>
    </row>
    <row r="28" spans="1:3" x14ac:dyDescent="0.4">
      <c r="A28" t="s">
        <v>16</v>
      </c>
      <c r="B28">
        <v>1.8181818181818181E-4</v>
      </c>
      <c r="C28" t="s">
        <v>7</v>
      </c>
    </row>
    <row r="29" spans="1:3" x14ac:dyDescent="0.4">
      <c r="A29" t="s">
        <v>17</v>
      </c>
      <c r="B29">
        <v>5.5555555555555558E-5</v>
      </c>
      <c r="C29" t="s">
        <v>7</v>
      </c>
    </row>
    <row r="30" spans="1:3" x14ac:dyDescent="0.4">
      <c r="A30" t="s">
        <v>17</v>
      </c>
      <c r="B30">
        <v>1.4999999999999999E-4</v>
      </c>
      <c r="C30" t="s">
        <v>7</v>
      </c>
    </row>
    <row r="31" spans="1:3" x14ac:dyDescent="0.4">
      <c r="A31" t="s">
        <v>17</v>
      </c>
      <c r="B31">
        <v>5.0000000000000002E-5</v>
      </c>
      <c r="C31" t="s">
        <v>7</v>
      </c>
    </row>
    <row r="32" spans="1:3" x14ac:dyDescent="0.4">
      <c r="A32" t="s">
        <v>18</v>
      </c>
      <c r="B32">
        <v>1.25E-3</v>
      </c>
      <c r="C32" t="s">
        <v>7</v>
      </c>
    </row>
    <row r="33" spans="1:3" x14ac:dyDescent="0.4">
      <c r="A33" t="s">
        <v>18</v>
      </c>
      <c r="B33">
        <v>2.5000000000000001E-3</v>
      </c>
      <c r="C33" t="s">
        <v>7</v>
      </c>
    </row>
    <row r="34" spans="1:3" x14ac:dyDescent="0.4">
      <c r="A34" t="s">
        <v>18</v>
      </c>
      <c r="B34">
        <v>3.6666666666666666E-3</v>
      </c>
      <c r="C34" t="s">
        <v>7</v>
      </c>
    </row>
    <row r="35" spans="1:3" x14ac:dyDescent="0.4">
      <c r="A35" t="s">
        <v>19</v>
      </c>
      <c r="B35">
        <v>1.6666666666666668E-3</v>
      </c>
      <c r="C35" t="s">
        <v>7</v>
      </c>
    </row>
    <row r="36" spans="1:3" x14ac:dyDescent="0.4">
      <c r="A36" t="s">
        <v>19</v>
      </c>
      <c r="B36">
        <v>2.7777777777777779E-3</v>
      </c>
      <c r="C36" t="s">
        <v>7</v>
      </c>
    </row>
    <row r="37" spans="1:3" x14ac:dyDescent="0.4">
      <c r="A37" t="s">
        <v>19</v>
      </c>
      <c r="B37">
        <v>1.0714285714285715E-3</v>
      </c>
      <c r="C37" t="s">
        <v>7</v>
      </c>
    </row>
    <row r="38" spans="1:3" x14ac:dyDescent="0.4">
      <c r="A38" t="s">
        <v>20</v>
      </c>
      <c r="B38">
        <v>1.0000000000000001E-5</v>
      </c>
      <c r="C38" t="s">
        <v>7</v>
      </c>
    </row>
    <row r="39" spans="1:3" x14ac:dyDescent="0.4">
      <c r="A39" t="s">
        <v>20</v>
      </c>
      <c r="B39">
        <v>1.0000000000000001E-5</v>
      </c>
      <c r="C39" t="s">
        <v>7</v>
      </c>
    </row>
    <row r="40" spans="1:3" x14ac:dyDescent="0.4">
      <c r="A40" t="s">
        <v>20</v>
      </c>
      <c r="B40">
        <v>1.7499999999999998E-5</v>
      </c>
      <c r="C40" t="s">
        <v>7</v>
      </c>
    </row>
    <row r="41" spans="1:3" x14ac:dyDescent="0.4">
      <c r="A41" t="s">
        <v>21</v>
      </c>
      <c r="B41">
        <v>1E-4</v>
      </c>
      <c r="C41" t="s">
        <v>7</v>
      </c>
    </row>
    <row r="42" spans="1:3" x14ac:dyDescent="0.4">
      <c r="A42" t="s">
        <v>21</v>
      </c>
      <c r="B42">
        <v>2.6666666666666667E-5</v>
      </c>
      <c r="C42" t="s">
        <v>7</v>
      </c>
    </row>
    <row r="43" spans="1:3" x14ac:dyDescent="0.4">
      <c r="A43" t="s">
        <v>21</v>
      </c>
      <c r="B43">
        <v>2.5000000000000001E-5</v>
      </c>
      <c r="C43" t="s">
        <v>7</v>
      </c>
    </row>
    <row r="44" spans="1:3" x14ac:dyDescent="0.4">
      <c r="A44" t="s">
        <v>22</v>
      </c>
      <c r="B44">
        <v>3.0000000000000001E-5</v>
      </c>
      <c r="C44" t="s">
        <v>7</v>
      </c>
    </row>
    <row r="45" spans="1:3" x14ac:dyDescent="0.4">
      <c r="A45" t="s">
        <v>22</v>
      </c>
      <c r="B45">
        <v>1.2E-5</v>
      </c>
      <c r="C45" t="s">
        <v>7</v>
      </c>
    </row>
    <row r="46" spans="1:3" x14ac:dyDescent="0.4">
      <c r="A46" t="s">
        <v>22</v>
      </c>
      <c r="B46">
        <v>1.2222222222222222E-5</v>
      </c>
      <c r="C46" t="s">
        <v>7</v>
      </c>
    </row>
    <row r="47" spans="1:3" x14ac:dyDescent="0.4">
      <c r="A47" t="s">
        <v>23</v>
      </c>
      <c r="B47">
        <v>1.0769230769230769E-5</v>
      </c>
      <c r="C47" t="s">
        <v>7</v>
      </c>
    </row>
    <row r="48" spans="1:3" x14ac:dyDescent="0.4">
      <c r="A48" t="s">
        <v>23</v>
      </c>
      <c r="B48">
        <v>1.5E-5</v>
      </c>
      <c r="C48" t="s">
        <v>7</v>
      </c>
    </row>
    <row r="49" spans="1:3" x14ac:dyDescent="0.4">
      <c r="A49" t="s">
        <v>23</v>
      </c>
      <c r="B49">
        <v>7.8571428571428577E-6</v>
      </c>
      <c r="C49" t="s">
        <v>7</v>
      </c>
    </row>
    <row r="50" spans="1:3" x14ac:dyDescent="0.4">
      <c r="A50" t="s">
        <v>12</v>
      </c>
      <c r="B50">
        <v>0.1</v>
      </c>
      <c r="C50" t="s">
        <v>9</v>
      </c>
    </row>
    <row r="51" spans="1:3" x14ac:dyDescent="0.4">
      <c r="A51" t="s">
        <v>12</v>
      </c>
      <c r="B51">
        <v>0.22</v>
      </c>
      <c r="C51" t="s">
        <v>9</v>
      </c>
    </row>
    <row r="52" spans="1:3" x14ac:dyDescent="0.4">
      <c r="A52" t="s">
        <v>12</v>
      </c>
      <c r="B52">
        <v>4.5454545454545456E-2</v>
      </c>
      <c r="C52" t="s">
        <v>9</v>
      </c>
    </row>
    <row r="53" spans="1:3" x14ac:dyDescent="0.4">
      <c r="A53" t="s">
        <v>13</v>
      </c>
      <c r="B53">
        <v>0.15</v>
      </c>
      <c r="C53" t="s">
        <v>9</v>
      </c>
    </row>
    <row r="54" spans="1:3" x14ac:dyDescent="0.4">
      <c r="A54" t="s">
        <v>13</v>
      </c>
      <c r="B54">
        <v>0.05</v>
      </c>
      <c r="C54" t="s">
        <v>9</v>
      </c>
    </row>
    <row r="55" spans="1:3" x14ac:dyDescent="0.4">
      <c r="A55" t="s">
        <v>13</v>
      </c>
      <c r="B55">
        <v>0.18</v>
      </c>
      <c r="C55" t="s">
        <v>9</v>
      </c>
    </row>
    <row r="56" spans="1:3" x14ac:dyDescent="0.4">
      <c r="A56" t="s">
        <v>14</v>
      </c>
      <c r="B56">
        <v>0.1</v>
      </c>
      <c r="C56" t="s">
        <v>9</v>
      </c>
    </row>
    <row r="57" spans="1:3" x14ac:dyDescent="0.4">
      <c r="A57" t="s">
        <v>14</v>
      </c>
      <c r="B57">
        <v>0.08</v>
      </c>
      <c r="C57" t="s">
        <v>9</v>
      </c>
    </row>
    <row r="58" spans="1:3" x14ac:dyDescent="0.4">
      <c r="A58" t="s">
        <v>14</v>
      </c>
      <c r="B58">
        <v>0.08</v>
      </c>
      <c r="C58" t="s">
        <v>9</v>
      </c>
    </row>
    <row r="59" spans="1:3" x14ac:dyDescent="0.4">
      <c r="A59" t="s">
        <v>15</v>
      </c>
      <c r="B59">
        <v>0.1</v>
      </c>
      <c r="C59" t="s">
        <v>9</v>
      </c>
    </row>
    <row r="60" spans="1:3" x14ac:dyDescent="0.4">
      <c r="A60" t="s">
        <v>15</v>
      </c>
      <c r="B60">
        <v>5.5555555555555552E-2</v>
      </c>
      <c r="C60" t="s">
        <v>9</v>
      </c>
    </row>
    <row r="61" spans="1:3" x14ac:dyDescent="0.4">
      <c r="A61" t="s">
        <v>15</v>
      </c>
      <c r="B61">
        <v>8.3333333333333329E-2</v>
      </c>
      <c r="C61" t="s">
        <v>9</v>
      </c>
    </row>
    <row r="62" spans="1:3" x14ac:dyDescent="0.4">
      <c r="A62" t="s">
        <v>16</v>
      </c>
      <c r="B62">
        <v>3.3333333333333333E-2</v>
      </c>
      <c r="C62" t="s">
        <v>9</v>
      </c>
    </row>
    <row r="63" spans="1:3" x14ac:dyDescent="0.4">
      <c r="A63" t="s">
        <v>16</v>
      </c>
      <c r="B63">
        <v>5.5555555555555552E-2</v>
      </c>
      <c r="C63" t="s">
        <v>9</v>
      </c>
    </row>
    <row r="64" spans="1:3" x14ac:dyDescent="0.4">
      <c r="A64" t="s">
        <v>16</v>
      </c>
      <c r="B64">
        <v>0.13333333333333333</v>
      </c>
      <c r="C64" t="s">
        <v>9</v>
      </c>
    </row>
    <row r="65" spans="1:3" x14ac:dyDescent="0.4">
      <c r="A65" t="s">
        <v>17</v>
      </c>
      <c r="B65">
        <v>4.1666666666666664E-2</v>
      </c>
      <c r="C65" t="s">
        <v>9</v>
      </c>
    </row>
    <row r="66" spans="1:3" x14ac:dyDescent="0.4">
      <c r="A66" t="s">
        <v>17</v>
      </c>
      <c r="B66">
        <v>5.3846153846153849E-2</v>
      </c>
      <c r="C66" t="s">
        <v>9</v>
      </c>
    </row>
    <row r="67" spans="1:3" x14ac:dyDescent="0.4">
      <c r="A67" t="s">
        <v>17</v>
      </c>
      <c r="B67">
        <v>7.1428571428571425E-2</v>
      </c>
      <c r="C67" t="s">
        <v>9</v>
      </c>
    </row>
    <row r="68" spans="1:3" x14ac:dyDescent="0.4">
      <c r="A68" t="s">
        <v>18</v>
      </c>
      <c r="B68">
        <v>1.25E-3</v>
      </c>
      <c r="C68" t="s">
        <v>9</v>
      </c>
    </row>
    <row r="69" spans="1:3" x14ac:dyDescent="0.4">
      <c r="A69" t="s">
        <v>18</v>
      </c>
      <c r="B69">
        <v>0.02</v>
      </c>
      <c r="C69" t="s">
        <v>9</v>
      </c>
    </row>
    <row r="70" spans="1:3" x14ac:dyDescent="0.4">
      <c r="A70" t="s">
        <v>18</v>
      </c>
      <c r="B70">
        <v>1.0714285714285714E-2</v>
      </c>
      <c r="C70" t="s">
        <v>9</v>
      </c>
    </row>
    <row r="71" spans="1:3" x14ac:dyDescent="0.4">
      <c r="A71" t="s">
        <v>19</v>
      </c>
      <c r="B71">
        <v>7.4999999999999997E-3</v>
      </c>
      <c r="C71" t="s">
        <v>9</v>
      </c>
    </row>
    <row r="72" spans="1:3" x14ac:dyDescent="0.4">
      <c r="A72" t="s">
        <v>19</v>
      </c>
      <c r="B72">
        <v>2.8571428571428571E-3</v>
      </c>
      <c r="C72" t="s">
        <v>9</v>
      </c>
    </row>
    <row r="73" spans="1:3" x14ac:dyDescent="0.4">
      <c r="A73" t="s">
        <v>19</v>
      </c>
      <c r="B73">
        <v>1.75E-3</v>
      </c>
      <c r="C73" t="s">
        <v>9</v>
      </c>
    </row>
    <row r="74" spans="1:3" x14ac:dyDescent="0.4">
      <c r="A74" t="s">
        <v>20</v>
      </c>
      <c r="B74">
        <v>4.2857142857142855E-4</v>
      </c>
      <c r="C74" t="s">
        <v>9</v>
      </c>
    </row>
    <row r="75" spans="1:3" x14ac:dyDescent="0.4">
      <c r="A75" t="s">
        <v>20</v>
      </c>
      <c r="B75">
        <v>3.3333333333333332E-4</v>
      </c>
      <c r="C75" t="s">
        <v>9</v>
      </c>
    </row>
    <row r="76" spans="1:3" x14ac:dyDescent="0.4">
      <c r="A76" t="s">
        <v>20</v>
      </c>
      <c r="B76">
        <v>5.9999999999999995E-4</v>
      </c>
      <c r="C76" t="s">
        <v>9</v>
      </c>
    </row>
    <row r="77" spans="1:3" x14ac:dyDescent="0.4">
      <c r="A77" t="s">
        <v>21</v>
      </c>
      <c r="B77">
        <v>0.04</v>
      </c>
      <c r="C77" t="s">
        <v>9</v>
      </c>
    </row>
    <row r="78" spans="1:3" x14ac:dyDescent="0.4">
      <c r="A78" t="s">
        <v>21</v>
      </c>
      <c r="B78">
        <v>4.6666666666666669E-2</v>
      </c>
      <c r="C78" t="s">
        <v>9</v>
      </c>
    </row>
    <row r="79" spans="1:3" x14ac:dyDescent="0.4">
      <c r="A79" t="s">
        <v>21</v>
      </c>
      <c r="B79">
        <v>3.5714285714285712E-2</v>
      </c>
      <c r="C79" t="s">
        <v>9</v>
      </c>
    </row>
    <row r="80" spans="1:3" x14ac:dyDescent="0.4">
      <c r="A80" t="s">
        <v>22</v>
      </c>
      <c r="B80">
        <v>1E-3</v>
      </c>
      <c r="C80" t="s">
        <v>9</v>
      </c>
    </row>
    <row r="81" spans="1:3" x14ac:dyDescent="0.4">
      <c r="A81" t="s">
        <v>22</v>
      </c>
      <c r="B81">
        <v>8.0000000000000004E-4</v>
      </c>
      <c r="C81" t="s">
        <v>9</v>
      </c>
    </row>
    <row r="82" spans="1:3" x14ac:dyDescent="0.4">
      <c r="A82" t="s">
        <v>22</v>
      </c>
      <c r="B82">
        <v>5.6249999999999996E-4</v>
      </c>
      <c r="C82" t="s">
        <v>9</v>
      </c>
    </row>
    <row r="83" spans="1:3" x14ac:dyDescent="0.4">
      <c r="A83" t="s">
        <v>23</v>
      </c>
      <c r="B83">
        <v>1.4285714285714287E-4</v>
      </c>
      <c r="C83" t="s">
        <v>9</v>
      </c>
    </row>
    <row r="84" spans="1:3" x14ac:dyDescent="0.4">
      <c r="A84" t="s">
        <v>23</v>
      </c>
      <c r="B84">
        <v>2.5000000000000001E-4</v>
      </c>
      <c r="C84" t="s">
        <v>9</v>
      </c>
    </row>
    <row r="85" spans="1:3" x14ac:dyDescent="0.4">
      <c r="A85" t="s">
        <v>23</v>
      </c>
      <c r="B85">
        <v>1.5384615384615385E-4</v>
      </c>
      <c r="C85" t="s">
        <v>9</v>
      </c>
    </row>
    <row r="86" spans="1:3" x14ac:dyDescent="0.4">
      <c r="A86" t="s">
        <v>12</v>
      </c>
      <c r="B86">
        <v>7.3333333333333334E-2</v>
      </c>
      <c r="C86" t="s">
        <v>8</v>
      </c>
    </row>
    <row r="87" spans="1:3" x14ac:dyDescent="0.4">
      <c r="A87" t="s">
        <v>12</v>
      </c>
      <c r="B87">
        <v>0.1</v>
      </c>
      <c r="C87" t="s">
        <v>8</v>
      </c>
    </row>
    <row r="88" spans="1:3" x14ac:dyDescent="0.4">
      <c r="A88" t="s">
        <v>12</v>
      </c>
      <c r="B88">
        <v>4.3749999999999997E-2</v>
      </c>
      <c r="C88" t="s">
        <v>8</v>
      </c>
    </row>
    <row r="89" spans="1:3" x14ac:dyDescent="0.4">
      <c r="A89" t="s">
        <v>13</v>
      </c>
      <c r="B89">
        <v>8.7499999999999994E-2</v>
      </c>
      <c r="C89" t="s">
        <v>8</v>
      </c>
    </row>
    <row r="90" spans="1:3" x14ac:dyDescent="0.4">
      <c r="A90" t="s">
        <v>13</v>
      </c>
      <c r="B90">
        <v>0.05</v>
      </c>
      <c r="C90" t="s">
        <v>8</v>
      </c>
    </row>
    <row r="91" spans="1:3" x14ac:dyDescent="0.4">
      <c r="A91" t="s">
        <v>13</v>
      </c>
      <c r="B91">
        <v>0.32500000000000001</v>
      </c>
      <c r="C91" t="s">
        <v>8</v>
      </c>
    </row>
    <row r="92" spans="1:3" x14ac:dyDescent="0.4">
      <c r="A92" t="s">
        <v>14</v>
      </c>
      <c r="B92">
        <v>0.22</v>
      </c>
      <c r="C92" t="s">
        <v>8</v>
      </c>
    </row>
    <row r="93" spans="1:3" x14ac:dyDescent="0.4">
      <c r="A93" t="s">
        <v>14</v>
      </c>
      <c r="B93">
        <v>2.5000000000000001E-2</v>
      </c>
      <c r="C93" t="s">
        <v>8</v>
      </c>
    </row>
    <row r="94" spans="1:3" x14ac:dyDescent="0.4">
      <c r="A94" t="s">
        <v>14</v>
      </c>
      <c r="B94">
        <v>7.4999999999999997E-2</v>
      </c>
      <c r="C94" t="s">
        <v>8</v>
      </c>
    </row>
    <row r="95" spans="1:3" x14ac:dyDescent="0.4">
      <c r="A95" t="s">
        <v>15</v>
      </c>
      <c r="B95">
        <v>0.14000000000000001</v>
      </c>
      <c r="C95" t="s">
        <v>8</v>
      </c>
    </row>
    <row r="96" spans="1:3" x14ac:dyDescent="0.4">
      <c r="A96" t="s">
        <v>15</v>
      </c>
      <c r="B96">
        <v>0.13333333333333333</v>
      </c>
      <c r="C96" t="s">
        <v>8</v>
      </c>
    </row>
    <row r="97" spans="1:3" x14ac:dyDescent="0.4">
      <c r="A97" t="s">
        <v>15</v>
      </c>
      <c r="B97">
        <v>0.1</v>
      </c>
      <c r="C97" t="s">
        <v>8</v>
      </c>
    </row>
    <row r="98" spans="1:3" x14ac:dyDescent="0.4">
      <c r="A98" t="s">
        <v>16</v>
      </c>
      <c r="B98">
        <v>7.0000000000000007E-2</v>
      </c>
      <c r="C98" t="s">
        <v>8</v>
      </c>
    </row>
    <row r="99" spans="1:3" x14ac:dyDescent="0.4">
      <c r="A99" t="s">
        <v>16</v>
      </c>
      <c r="B99">
        <v>0.1</v>
      </c>
      <c r="C99" t="s">
        <v>8</v>
      </c>
    </row>
    <row r="100" spans="1:3" x14ac:dyDescent="0.4">
      <c r="A100" t="s">
        <v>16</v>
      </c>
      <c r="B100">
        <v>3.6363636363636362E-2</v>
      </c>
      <c r="C100" t="s">
        <v>8</v>
      </c>
    </row>
    <row r="101" spans="1:3" x14ac:dyDescent="0.4">
      <c r="A101" t="s">
        <v>17</v>
      </c>
      <c r="B101">
        <v>0.16666666666666666</v>
      </c>
      <c r="C101" t="s">
        <v>8</v>
      </c>
    </row>
    <row r="102" spans="1:3" x14ac:dyDescent="0.4">
      <c r="A102" t="s">
        <v>17</v>
      </c>
      <c r="B102">
        <v>0.05</v>
      </c>
      <c r="C102" t="s">
        <v>8</v>
      </c>
    </row>
    <row r="103" spans="1:3" x14ac:dyDescent="0.4">
      <c r="A103" t="s">
        <v>17</v>
      </c>
      <c r="B103">
        <v>0.02</v>
      </c>
      <c r="C103" t="s">
        <v>8</v>
      </c>
    </row>
    <row r="104" spans="1:3" x14ac:dyDescent="0.4">
      <c r="A104" t="s">
        <v>18</v>
      </c>
      <c r="B104">
        <v>0.02</v>
      </c>
      <c r="C104" t="s">
        <v>8</v>
      </c>
    </row>
    <row r="105" spans="1:3" x14ac:dyDescent="0.4">
      <c r="A105" t="s">
        <v>18</v>
      </c>
      <c r="B105">
        <v>0.02</v>
      </c>
      <c r="C105" t="s">
        <v>8</v>
      </c>
    </row>
    <row r="106" spans="1:3" x14ac:dyDescent="0.4">
      <c r="A106" t="s">
        <v>18</v>
      </c>
      <c r="B106">
        <v>0.05</v>
      </c>
      <c r="C106" t="s">
        <v>8</v>
      </c>
    </row>
    <row r="107" spans="1:3" x14ac:dyDescent="0.4">
      <c r="A107" t="s">
        <v>19</v>
      </c>
      <c r="B107">
        <v>1.8181818181818181E-2</v>
      </c>
      <c r="C107" t="s">
        <v>8</v>
      </c>
    </row>
    <row r="108" spans="1:3" x14ac:dyDescent="0.4">
      <c r="A108" t="s">
        <v>19</v>
      </c>
      <c r="B108">
        <v>8.1818181818181825E-3</v>
      </c>
      <c r="C108" t="s">
        <v>8</v>
      </c>
    </row>
    <row r="109" spans="1:3" x14ac:dyDescent="0.4">
      <c r="A109" t="s">
        <v>19</v>
      </c>
      <c r="B109">
        <v>8.0000000000000002E-3</v>
      </c>
      <c r="C109" t="s">
        <v>8</v>
      </c>
    </row>
    <row r="110" spans="1:3" x14ac:dyDescent="0.4">
      <c r="A110" t="s">
        <v>20</v>
      </c>
      <c r="B110">
        <v>2E-3</v>
      </c>
      <c r="C110" t="s">
        <v>8</v>
      </c>
    </row>
    <row r="111" spans="1:3" x14ac:dyDescent="0.4">
      <c r="A111" t="s">
        <v>20</v>
      </c>
      <c r="B111">
        <v>1.5E-3</v>
      </c>
      <c r="C111" t="s">
        <v>8</v>
      </c>
    </row>
    <row r="112" spans="1:3" x14ac:dyDescent="0.4">
      <c r="A112" t="s">
        <v>20</v>
      </c>
      <c r="B112">
        <v>6.6666666666666664E-4</v>
      </c>
      <c r="C112" t="s">
        <v>8</v>
      </c>
    </row>
    <row r="113" spans="1:3" x14ac:dyDescent="0.4">
      <c r="A113" t="s">
        <v>21</v>
      </c>
      <c r="B113">
        <v>0.02</v>
      </c>
      <c r="C113" t="s">
        <v>8</v>
      </c>
    </row>
    <row r="114" spans="1:3" x14ac:dyDescent="0.4">
      <c r="A114" t="s">
        <v>21</v>
      </c>
      <c r="B114">
        <v>2.6666666666666668E-2</v>
      </c>
      <c r="C114" t="s">
        <v>8</v>
      </c>
    </row>
    <row r="115" spans="1:3" x14ac:dyDescent="0.4">
      <c r="A115" t="s">
        <v>21</v>
      </c>
      <c r="B115">
        <v>8.0000000000000002E-3</v>
      </c>
      <c r="C115" t="s">
        <v>8</v>
      </c>
    </row>
    <row r="116" spans="1:3" x14ac:dyDescent="0.4">
      <c r="A116" t="s">
        <v>22</v>
      </c>
      <c r="B116">
        <v>8.8888888888888893E-4</v>
      </c>
      <c r="C116" t="s">
        <v>8</v>
      </c>
    </row>
    <row r="117" spans="1:3" x14ac:dyDescent="0.4">
      <c r="A117" t="s">
        <v>22</v>
      </c>
      <c r="B117">
        <v>4.4444444444444447E-4</v>
      </c>
      <c r="C117" t="s">
        <v>8</v>
      </c>
    </row>
    <row r="118" spans="1:3" x14ac:dyDescent="0.4">
      <c r="A118" t="s">
        <v>22</v>
      </c>
      <c r="B118">
        <v>1.9285714285714286E-4</v>
      </c>
      <c r="C118" t="s">
        <v>8</v>
      </c>
    </row>
    <row r="119" spans="1:3" x14ac:dyDescent="0.4">
      <c r="A119" t="s">
        <v>23</v>
      </c>
      <c r="B119">
        <v>5.9999999999999995E-4</v>
      </c>
      <c r="C119" t="s">
        <v>8</v>
      </c>
    </row>
    <row r="120" spans="1:3" x14ac:dyDescent="0.4">
      <c r="A120" t="s">
        <v>23</v>
      </c>
      <c r="B120">
        <v>2.9999999999999997E-4</v>
      </c>
      <c r="C120" t="s">
        <v>8</v>
      </c>
    </row>
    <row r="121" spans="1:3" x14ac:dyDescent="0.4">
      <c r="A121" t="s">
        <v>23</v>
      </c>
      <c r="B121">
        <v>1E-3</v>
      </c>
      <c r="C121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ADE1-9694-400F-A72C-EC52505CABE8}">
  <dimension ref="A1:E121"/>
  <sheetViews>
    <sheetView workbookViewId="0">
      <selection activeCell="A2" sqref="A2:A121"/>
    </sheetView>
  </sheetViews>
  <sheetFormatPr defaultRowHeight="17.399999999999999" x14ac:dyDescent="0.4"/>
  <cols>
    <col min="1" max="1" width="11.3984375" customWidth="1"/>
    <col min="2" max="2" width="12.59765625" customWidth="1"/>
    <col min="3" max="3" width="12.796875" customWidth="1"/>
    <col min="4" max="4" width="12.796875" bestFit="1" customWidth="1"/>
  </cols>
  <sheetData>
    <row r="1" spans="1:5" x14ac:dyDescent="0.4">
      <c r="A1" t="s">
        <v>4</v>
      </c>
      <c r="B1" t="s">
        <v>1</v>
      </c>
      <c r="C1" t="s">
        <v>0</v>
      </c>
      <c r="D1" t="s">
        <v>2</v>
      </c>
      <c r="E1" t="s">
        <v>5</v>
      </c>
    </row>
    <row r="2" spans="1:5" x14ac:dyDescent="0.4">
      <c r="A2" t="s">
        <v>12</v>
      </c>
      <c r="B2">
        <f>2*10^7</f>
        <v>20000000</v>
      </c>
      <c r="C2">
        <f>2*10^2</f>
        <v>200</v>
      </c>
      <c r="D2">
        <f>C2/B2</f>
        <v>1.0000000000000001E-5</v>
      </c>
      <c r="E2" t="s">
        <v>10</v>
      </c>
    </row>
    <row r="3" spans="1:5" x14ac:dyDescent="0.4">
      <c r="A3" t="s">
        <v>13</v>
      </c>
      <c r="B3">
        <f>15*10^6</f>
        <v>15000000</v>
      </c>
      <c r="C3">
        <f>4*10^2</f>
        <v>400</v>
      </c>
      <c r="D3">
        <f t="shared" ref="D3:D10" si="0">C3/B3</f>
        <v>2.6666666666666667E-5</v>
      </c>
      <c r="E3" t="s">
        <v>10</v>
      </c>
    </row>
    <row r="4" spans="1:5" x14ac:dyDescent="0.4">
      <c r="A4" t="s">
        <v>14</v>
      </c>
      <c r="B4">
        <f>2*10^7</f>
        <v>20000000</v>
      </c>
      <c r="C4">
        <f>240</f>
        <v>240</v>
      </c>
      <c r="D4">
        <f t="shared" si="0"/>
        <v>1.2E-5</v>
      </c>
      <c r="E4" t="s">
        <v>10</v>
      </c>
    </row>
    <row r="5" spans="1:5" x14ac:dyDescent="0.4">
      <c r="A5" t="s">
        <v>15</v>
      </c>
      <c r="B5">
        <f>11*10^6</f>
        <v>11000000</v>
      </c>
      <c r="C5">
        <v>300</v>
      </c>
      <c r="D5">
        <f t="shared" si="0"/>
        <v>2.7272727272727273E-5</v>
      </c>
      <c r="E5" t="s">
        <v>10</v>
      </c>
    </row>
    <row r="6" spans="1:5" x14ac:dyDescent="0.4">
      <c r="A6" t="s">
        <v>16</v>
      </c>
      <c r="B6">
        <f>11*10^6</f>
        <v>11000000</v>
      </c>
      <c r="C6">
        <v>300</v>
      </c>
      <c r="D6">
        <f t="shared" si="0"/>
        <v>2.7272727272727273E-5</v>
      </c>
      <c r="E6" t="s">
        <v>10</v>
      </c>
    </row>
    <row r="7" spans="1:5" x14ac:dyDescent="0.4">
      <c r="A7" t="s">
        <v>17</v>
      </c>
      <c r="B7">
        <f>17*10^6</f>
        <v>17000000</v>
      </c>
      <c r="C7">
        <v>500</v>
      </c>
      <c r="D7">
        <f t="shared" si="0"/>
        <v>2.9411764705882354E-5</v>
      </c>
      <c r="E7" t="s">
        <v>10</v>
      </c>
    </row>
    <row r="8" spans="1:5" x14ac:dyDescent="0.4">
      <c r="A8" t="s">
        <v>18</v>
      </c>
      <c r="B8">
        <f>4*10^7</f>
        <v>40000000</v>
      </c>
      <c r="C8">
        <v>700</v>
      </c>
      <c r="D8">
        <f t="shared" si="0"/>
        <v>1.7499999999999998E-5</v>
      </c>
      <c r="E8" t="s">
        <v>10</v>
      </c>
    </row>
    <row r="9" spans="1:5" x14ac:dyDescent="0.4">
      <c r="A9" t="s">
        <v>19</v>
      </c>
      <c r="B9">
        <f>2*10^7</f>
        <v>20000000</v>
      </c>
      <c r="C9">
        <v>900</v>
      </c>
      <c r="D9">
        <f t="shared" si="0"/>
        <v>4.5000000000000003E-5</v>
      </c>
      <c r="E9" t="s">
        <v>10</v>
      </c>
    </row>
    <row r="10" spans="1:5" x14ac:dyDescent="0.4">
      <c r="A10" t="s">
        <v>20</v>
      </c>
      <c r="B10">
        <f>9*10^6</f>
        <v>9000000</v>
      </c>
      <c r="C10">
        <v>110</v>
      </c>
      <c r="D10">
        <f t="shared" si="0"/>
        <v>1.2222222222222222E-5</v>
      </c>
      <c r="E10" t="s">
        <v>10</v>
      </c>
    </row>
    <row r="11" spans="1:5" x14ac:dyDescent="0.4">
      <c r="A11" t="s">
        <v>21</v>
      </c>
      <c r="B11">
        <f>21*10^6</f>
        <v>21000000</v>
      </c>
      <c r="C11">
        <v>600</v>
      </c>
      <c r="D11">
        <f>C11/B11</f>
        <v>2.8571428571428571E-5</v>
      </c>
      <c r="E11" t="s">
        <v>10</v>
      </c>
    </row>
    <row r="12" spans="1:5" x14ac:dyDescent="0.4">
      <c r="A12" t="s">
        <v>22</v>
      </c>
      <c r="B12">
        <f>2*10^7</f>
        <v>20000000</v>
      </c>
      <c r="C12">
        <v>600</v>
      </c>
      <c r="D12">
        <f>C12/B12</f>
        <v>3.0000000000000001E-5</v>
      </c>
      <c r="E12" t="s">
        <v>10</v>
      </c>
    </row>
    <row r="13" spans="1:5" x14ac:dyDescent="0.4">
      <c r="A13" t="s">
        <v>23</v>
      </c>
      <c r="B13">
        <f>2*10^7</f>
        <v>20000000</v>
      </c>
      <c r="C13">
        <v>400</v>
      </c>
      <c r="D13">
        <f>C13/B13</f>
        <v>2.0000000000000002E-5</v>
      </c>
      <c r="E13" t="s">
        <v>10</v>
      </c>
    </row>
    <row r="14" spans="1:5" x14ac:dyDescent="0.4">
      <c r="A14" t="s">
        <v>12</v>
      </c>
      <c r="B14">
        <f>2*10^6</f>
        <v>2000000</v>
      </c>
      <c r="C14">
        <v>300</v>
      </c>
      <c r="D14">
        <f>C14/B14</f>
        <v>1.4999999999999999E-4</v>
      </c>
      <c r="E14" t="s">
        <v>7</v>
      </c>
    </row>
    <row r="15" spans="1:5" x14ac:dyDescent="0.4">
      <c r="A15" t="s">
        <v>12</v>
      </c>
      <c r="B15">
        <f>6*10^6</f>
        <v>6000000</v>
      </c>
      <c r="C15">
        <v>200</v>
      </c>
      <c r="D15">
        <f t="shared" ref="D15:D49" si="1">C15/B15</f>
        <v>3.3333333333333335E-5</v>
      </c>
      <c r="E15" t="s">
        <v>7</v>
      </c>
    </row>
    <row r="16" spans="1:5" x14ac:dyDescent="0.4">
      <c r="A16" t="s">
        <v>12</v>
      </c>
      <c r="B16">
        <f>4*10^6</f>
        <v>4000000</v>
      </c>
      <c r="C16">
        <v>100</v>
      </c>
      <c r="D16">
        <f t="shared" si="1"/>
        <v>2.5000000000000001E-5</v>
      </c>
      <c r="E16" t="s">
        <v>7</v>
      </c>
    </row>
    <row r="17" spans="1:5" x14ac:dyDescent="0.4">
      <c r="A17" t="s">
        <v>13</v>
      </c>
      <c r="B17">
        <f>2*10^6</f>
        <v>2000000</v>
      </c>
      <c r="C17">
        <v>800</v>
      </c>
      <c r="D17">
        <f t="shared" si="1"/>
        <v>4.0000000000000002E-4</v>
      </c>
      <c r="E17" t="s">
        <v>7</v>
      </c>
    </row>
    <row r="18" spans="1:5" x14ac:dyDescent="0.4">
      <c r="A18" t="s">
        <v>13</v>
      </c>
      <c r="B18">
        <f>12*10^6</f>
        <v>12000000</v>
      </c>
      <c r="C18">
        <v>900</v>
      </c>
      <c r="D18">
        <f t="shared" si="1"/>
        <v>7.4999999999999993E-5</v>
      </c>
      <c r="E18" t="s">
        <v>7</v>
      </c>
    </row>
    <row r="19" spans="1:5" x14ac:dyDescent="0.4">
      <c r="A19" t="s">
        <v>13</v>
      </c>
      <c r="B19">
        <f>3*10^6</f>
        <v>3000000</v>
      </c>
      <c r="C19">
        <v>500</v>
      </c>
      <c r="D19">
        <f t="shared" si="1"/>
        <v>1.6666666666666666E-4</v>
      </c>
      <c r="E19" t="s">
        <v>7</v>
      </c>
    </row>
    <row r="20" spans="1:5" x14ac:dyDescent="0.4">
      <c r="A20" t="s">
        <v>14</v>
      </c>
      <c r="B20">
        <f>5*10^6</f>
        <v>5000000</v>
      </c>
      <c r="C20">
        <f>12*10^4</f>
        <v>120000</v>
      </c>
      <c r="D20">
        <f t="shared" si="1"/>
        <v>2.4E-2</v>
      </c>
      <c r="E20" t="s">
        <v>7</v>
      </c>
    </row>
    <row r="21" spans="1:5" x14ac:dyDescent="0.4">
      <c r="A21" t="s">
        <v>14</v>
      </c>
      <c r="B21">
        <f>20*10^5</f>
        <v>2000000</v>
      </c>
      <c r="C21">
        <f>8*10^4</f>
        <v>80000</v>
      </c>
      <c r="D21">
        <f t="shared" si="1"/>
        <v>0.04</v>
      </c>
      <c r="E21" t="s">
        <v>7</v>
      </c>
    </row>
    <row r="22" spans="1:5" x14ac:dyDescent="0.4">
      <c r="A22" t="s">
        <v>14</v>
      </c>
      <c r="B22">
        <f>6*10^6</f>
        <v>6000000</v>
      </c>
      <c r="C22">
        <f>9*10^4</f>
        <v>90000</v>
      </c>
      <c r="D22">
        <f t="shared" si="1"/>
        <v>1.4999999999999999E-2</v>
      </c>
      <c r="E22" t="s">
        <v>7</v>
      </c>
    </row>
    <row r="23" spans="1:5" x14ac:dyDescent="0.4">
      <c r="A23" t="s">
        <v>15</v>
      </c>
      <c r="B23">
        <f>4*10^6</f>
        <v>4000000</v>
      </c>
      <c r="C23">
        <f>6*10^4</f>
        <v>60000</v>
      </c>
      <c r="D23">
        <f t="shared" si="1"/>
        <v>1.4999999999999999E-2</v>
      </c>
      <c r="E23" t="s">
        <v>7</v>
      </c>
    </row>
    <row r="24" spans="1:5" x14ac:dyDescent="0.4">
      <c r="A24" t="s">
        <v>15</v>
      </c>
      <c r="B24">
        <f>3*10^6</f>
        <v>3000000</v>
      </c>
      <c r="C24">
        <f>2*10^4</f>
        <v>20000</v>
      </c>
      <c r="D24">
        <f t="shared" si="1"/>
        <v>6.6666666666666671E-3</v>
      </c>
      <c r="E24" t="s">
        <v>7</v>
      </c>
    </row>
    <row r="25" spans="1:5" x14ac:dyDescent="0.4">
      <c r="A25" t="s">
        <v>15</v>
      </c>
      <c r="B25">
        <f>2*10^6</f>
        <v>2000000</v>
      </c>
      <c r="C25">
        <f>3*10^4</f>
        <v>30000</v>
      </c>
      <c r="D25">
        <f t="shared" si="1"/>
        <v>1.4999999999999999E-2</v>
      </c>
      <c r="E25" t="s">
        <v>7</v>
      </c>
    </row>
    <row r="26" spans="1:5" x14ac:dyDescent="0.4">
      <c r="A26" t="s">
        <v>16</v>
      </c>
      <c r="B26">
        <f>6*10^6</f>
        <v>6000000</v>
      </c>
      <c r="C26">
        <v>300</v>
      </c>
      <c r="D26">
        <f t="shared" si="1"/>
        <v>5.0000000000000002E-5</v>
      </c>
      <c r="E26" t="s">
        <v>7</v>
      </c>
    </row>
    <row r="27" spans="1:5" x14ac:dyDescent="0.4">
      <c r="A27" t="s">
        <v>16</v>
      </c>
      <c r="B27">
        <f>3*10^6</f>
        <v>3000000</v>
      </c>
      <c r="C27">
        <v>200</v>
      </c>
      <c r="D27">
        <f t="shared" si="1"/>
        <v>6.666666666666667E-5</v>
      </c>
      <c r="E27" t="s">
        <v>7</v>
      </c>
    </row>
    <row r="28" spans="1:5" x14ac:dyDescent="0.4">
      <c r="A28" t="s">
        <v>16</v>
      </c>
      <c r="B28">
        <f>11*10^5</f>
        <v>1100000</v>
      </c>
      <c r="C28">
        <v>200</v>
      </c>
      <c r="D28">
        <f t="shared" si="1"/>
        <v>1.8181818181818181E-4</v>
      </c>
      <c r="E28" t="s">
        <v>7</v>
      </c>
    </row>
    <row r="29" spans="1:5" x14ac:dyDescent="0.4">
      <c r="A29" t="s">
        <v>17</v>
      </c>
      <c r="B29">
        <f>18*10^5</f>
        <v>1800000</v>
      </c>
      <c r="C29">
        <v>100</v>
      </c>
      <c r="D29">
        <f t="shared" si="1"/>
        <v>5.5555555555555558E-5</v>
      </c>
      <c r="E29" t="s">
        <v>7</v>
      </c>
    </row>
    <row r="30" spans="1:5" x14ac:dyDescent="0.4">
      <c r="A30" t="s">
        <v>17</v>
      </c>
      <c r="B30">
        <f>2*10^6</f>
        <v>2000000</v>
      </c>
      <c r="C30">
        <v>300</v>
      </c>
      <c r="D30">
        <f t="shared" si="1"/>
        <v>1.4999999999999999E-4</v>
      </c>
      <c r="E30" t="s">
        <v>7</v>
      </c>
    </row>
    <row r="31" spans="1:5" x14ac:dyDescent="0.4">
      <c r="A31" t="s">
        <v>17</v>
      </c>
      <c r="B31">
        <f>2*10^6</f>
        <v>2000000</v>
      </c>
      <c r="C31">
        <v>100</v>
      </c>
      <c r="D31">
        <f t="shared" si="1"/>
        <v>5.0000000000000002E-5</v>
      </c>
      <c r="E31" t="s">
        <v>7</v>
      </c>
    </row>
    <row r="32" spans="1:5" x14ac:dyDescent="0.4">
      <c r="A32" t="s">
        <v>18</v>
      </c>
      <c r="B32">
        <f>8*10^6</f>
        <v>8000000</v>
      </c>
      <c r="C32">
        <f>10*10^3</f>
        <v>10000</v>
      </c>
      <c r="D32">
        <f t="shared" si="1"/>
        <v>1.25E-3</v>
      </c>
      <c r="E32" t="s">
        <v>7</v>
      </c>
    </row>
    <row r="33" spans="1:5" x14ac:dyDescent="0.4">
      <c r="A33" t="s">
        <v>18</v>
      </c>
      <c r="B33">
        <f>4*10^6</f>
        <v>4000000</v>
      </c>
      <c r="C33">
        <f>10*10^3</f>
        <v>10000</v>
      </c>
      <c r="D33">
        <f t="shared" si="1"/>
        <v>2.5000000000000001E-3</v>
      </c>
      <c r="E33" t="s">
        <v>7</v>
      </c>
    </row>
    <row r="34" spans="1:5" x14ac:dyDescent="0.4">
      <c r="A34" t="s">
        <v>18</v>
      </c>
      <c r="B34">
        <f>3*10^6</f>
        <v>3000000</v>
      </c>
      <c r="C34">
        <f>11*10^3</f>
        <v>11000</v>
      </c>
      <c r="D34">
        <f t="shared" si="1"/>
        <v>3.6666666666666666E-3</v>
      </c>
      <c r="E34" t="s">
        <v>7</v>
      </c>
    </row>
    <row r="35" spans="1:5" x14ac:dyDescent="0.4">
      <c r="A35" t="s">
        <v>19</v>
      </c>
      <c r="B35">
        <f>3*10^6</f>
        <v>3000000</v>
      </c>
      <c r="C35">
        <f>5*10^3</f>
        <v>5000</v>
      </c>
      <c r="D35">
        <f t="shared" si="1"/>
        <v>1.6666666666666668E-3</v>
      </c>
      <c r="E35" t="s">
        <v>7</v>
      </c>
    </row>
    <row r="36" spans="1:5" x14ac:dyDescent="0.4">
      <c r="A36" t="s">
        <v>19</v>
      </c>
      <c r="B36">
        <f>18*10^5</f>
        <v>1800000</v>
      </c>
      <c r="C36">
        <f>5*10^3</f>
        <v>5000</v>
      </c>
      <c r="D36">
        <f t="shared" si="1"/>
        <v>2.7777777777777779E-3</v>
      </c>
      <c r="E36" t="s">
        <v>7</v>
      </c>
    </row>
    <row r="37" spans="1:5" x14ac:dyDescent="0.4">
      <c r="A37" t="s">
        <v>19</v>
      </c>
      <c r="B37">
        <f>14*10^5</f>
        <v>1400000</v>
      </c>
      <c r="C37">
        <f>15*10^2</f>
        <v>1500</v>
      </c>
      <c r="D37">
        <f t="shared" si="1"/>
        <v>1.0714285714285715E-3</v>
      </c>
      <c r="E37" t="s">
        <v>7</v>
      </c>
    </row>
    <row r="38" spans="1:5" x14ac:dyDescent="0.4">
      <c r="A38" t="s">
        <v>20</v>
      </c>
      <c r="B38">
        <f>4*10^6</f>
        <v>4000000</v>
      </c>
      <c r="C38">
        <v>40</v>
      </c>
      <c r="D38">
        <f t="shared" si="1"/>
        <v>1.0000000000000001E-5</v>
      </c>
      <c r="E38" t="s">
        <v>7</v>
      </c>
    </row>
    <row r="39" spans="1:5" x14ac:dyDescent="0.4">
      <c r="A39" t="s">
        <v>20</v>
      </c>
      <c r="B39">
        <f>4*10^6</f>
        <v>4000000</v>
      </c>
      <c r="C39">
        <v>40</v>
      </c>
      <c r="D39">
        <f t="shared" si="1"/>
        <v>1.0000000000000001E-5</v>
      </c>
      <c r="E39" t="s">
        <v>7</v>
      </c>
    </row>
    <row r="40" spans="1:5" x14ac:dyDescent="0.4">
      <c r="A40" t="s">
        <v>20</v>
      </c>
      <c r="B40">
        <f>4*10^6</f>
        <v>4000000</v>
      </c>
      <c r="C40">
        <v>70</v>
      </c>
      <c r="D40">
        <f t="shared" si="1"/>
        <v>1.7499999999999998E-5</v>
      </c>
      <c r="E40" t="s">
        <v>7</v>
      </c>
    </row>
    <row r="41" spans="1:5" x14ac:dyDescent="0.4">
      <c r="A41" t="s">
        <v>21</v>
      </c>
      <c r="B41">
        <f>2*10^6</f>
        <v>2000000</v>
      </c>
      <c r="C41">
        <v>200</v>
      </c>
      <c r="D41">
        <f t="shared" si="1"/>
        <v>1E-4</v>
      </c>
      <c r="E41" t="s">
        <v>7</v>
      </c>
    </row>
    <row r="42" spans="1:5" x14ac:dyDescent="0.4">
      <c r="A42" t="s">
        <v>21</v>
      </c>
      <c r="B42">
        <f>6*10^6</f>
        <v>6000000</v>
      </c>
      <c r="C42">
        <v>160</v>
      </c>
      <c r="D42">
        <f t="shared" si="1"/>
        <v>2.6666666666666667E-5</v>
      </c>
      <c r="E42" t="s">
        <v>7</v>
      </c>
    </row>
    <row r="43" spans="1:5" x14ac:dyDescent="0.4">
      <c r="A43" t="s">
        <v>21</v>
      </c>
      <c r="B43">
        <f>4*10^6</f>
        <v>4000000</v>
      </c>
      <c r="C43">
        <v>100</v>
      </c>
      <c r="D43">
        <f t="shared" si="1"/>
        <v>2.5000000000000001E-5</v>
      </c>
      <c r="E43" t="s">
        <v>7</v>
      </c>
    </row>
    <row r="44" spans="1:5" x14ac:dyDescent="0.4">
      <c r="A44" t="s">
        <v>22</v>
      </c>
      <c r="B44">
        <f>5*10^6</f>
        <v>5000000</v>
      </c>
      <c r="C44">
        <v>150</v>
      </c>
      <c r="D44">
        <f t="shared" si="1"/>
        <v>3.0000000000000001E-5</v>
      </c>
      <c r="E44" t="s">
        <v>7</v>
      </c>
    </row>
    <row r="45" spans="1:5" x14ac:dyDescent="0.4">
      <c r="A45" t="s">
        <v>22</v>
      </c>
      <c r="B45">
        <f>10*10^6</f>
        <v>10000000</v>
      </c>
      <c r="C45">
        <v>120</v>
      </c>
      <c r="D45">
        <f t="shared" si="1"/>
        <v>1.2E-5</v>
      </c>
      <c r="E45" t="s">
        <v>7</v>
      </c>
    </row>
    <row r="46" spans="1:5" x14ac:dyDescent="0.4">
      <c r="A46" t="s">
        <v>22</v>
      </c>
      <c r="B46">
        <f>9*10^6</f>
        <v>9000000</v>
      </c>
      <c r="C46">
        <v>110</v>
      </c>
      <c r="D46">
        <f t="shared" si="1"/>
        <v>1.2222222222222222E-5</v>
      </c>
      <c r="E46" t="s">
        <v>7</v>
      </c>
    </row>
    <row r="47" spans="1:5" x14ac:dyDescent="0.4">
      <c r="A47" t="s">
        <v>23</v>
      </c>
      <c r="B47">
        <f>13*10^6</f>
        <v>13000000</v>
      </c>
      <c r="C47">
        <v>140</v>
      </c>
      <c r="D47">
        <f t="shared" si="1"/>
        <v>1.0769230769230769E-5</v>
      </c>
      <c r="E47" t="s">
        <v>7</v>
      </c>
    </row>
    <row r="48" spans="1:5" x14ac:dyDescent="0.4">
      <c r="A48" t="s">
        <v>23</v>
      </c>
      <c r="B48">
        <f>6*10^6</f>
        <v>6000000</v>
      </c>
      <c r="C48">
        <v>90</v>
      </c>
      <c r="D48">
        <f t="shared" si="1"/>
        <v>1.5E-5</v>
      </c>
      <c r="E48" t="s">
        <v>7</v>
      </c>
    </row>
    <row r="49" spans="1:5" x14ac:dyDescent="0.4">
      <c r="A49" t="s">
        <v>23</v>
      </c>
      <c r="B49">
        <f>14*10^6</f>
        <v>14000000</v>
      </c>
      <c r="C49">
        <v>110</v>
      </c>
      <c r="D49">
        <f t="shared" si="1"/>
        <v>7.8571428571428577E-6</v>
      </c>
      <c r="E49" t="s">
        <v>7</v>
      </c>
    </row>
    <row r="50" spans="1:5" x14ac:dyDescent="0.4">
      <c r="A50" t="s">
        <v>12</v>
      </c>
      <c r="B50">
        <f>14*10^6</f>
        <v>14000000</v>
      </c>
      <c r="C50">
        <f>14*10^5</f>
        <v>1400000</v>
      </c>
      <c r="D50">
        <f>C50/B50</f>
        <v>0.1</v>
      </c>
      <c r="E50" t="s">
        <v>9</v>
      </c>
    </row>
    <row r="51" spans="1:5" x14ac:dyDescent="0.4">
      <c r="A51" t="s">
        <v>12</v>
      </c>
      <c r="B51">
        <f>5*10^6</f>
        <v>5000000</v>
      </c>
      <c r="C51">
        <f>11*10^5</f>
        <v>1100000</v>
      </c>
      <c r="D51">
        <f t="shared" ref="D51:D85" si="2">C51/B51</f>
        <v>0.22</v>
      </c>
      <c r="E51" t="s">
        <v>9</v>
      </c>
    </row>
    <row r="52" spans="1:5" x14ac:dyDescent="0.4">
      <c r="A52" t="s">
        <v>12</v>
      </c>
      <c r="B52">
        <f>11*10^6</f>
        <v>11000000</v>
      </c>
      <c r="C52">
        <f>5*10^5</f>
        <v>500000</v>
      </c>
      <c r="D52">
        <f t="shared" si="2"/>
        <v>4.5454545454545456E-2</v>
      </c>
      <c r="E52" t="s">
        <v>9</v>
      </c>
    </row>
    <row r="53" spans="1:5" x14ac:dyDescent="0.4">
      <c r="A53" t="s">
        <v>13</v>
      </c>
      <c r="B53">
        <f>2*10^6</f>
        <v>2000000</v>
      </c>
      <c r="C53">
        <f>3*10^5</f>
        <v>300000</v>
      </c>
      <c r="D53">
        <f t="shared" si="2"/>
        <v>0.15</v>
      </c>
      <c r="E53" t="s">
        <v>9</v>
      </c>
    </row>
    <row r="54" spans="1:5" x14ac:dyDescent="0.4">
      <c r="A54" t="s">
        <v>13</v>
      </c>
      <c r="B54">
        <f>14*10^6</f>
        <v>14000000</v>
      </c>
      <c r="C54">
        <f>7*10^5</f>
        <v>700000</v>
      </c>
      <c r="D54">
        <f t="shared" si="2"/>
        <v>0.05</v>
      </c>
      <c r="E54" t="s">
        <v>9</v>
      </c>
    </row>
    <row r="55" spans="1:5" x14ac:dyDescent="0.4">
      <c r="A55" t="s">
        <v>13</v>
      </c>
      <c r="B55">
        <f>5*10^6</f>
        <v>5000000</v>
      </c>
      <c r="C55">
        <f>9*10^5</f>
        <v>900000</v>
      </c>
      <c r="D55">
        <f t="shared" si="2"/>
        <v>0.18</v>
      </c>
      <c r="E55" t="s">
        <v>9</v>
      </c>
    </row>
    <row r="56" spans="1:5" x14ac:dyDescent="0.4">
      <c r="A56" t="s">
        <v>14</v>
      </c>
      <c r="B56">
        <f>4*10^6</f>
        <v>4000000</v>
      </c>
      <c r="C56">
        <f>4*10^5</f>
        <v>400000</v>
      </c>
      <c r="D56">
        <f t="shared" si="2"/>
        <v>0.1</v>
      </c>
      <c r="E56" t="s">
        <v>9</v>
      </c>
    </row>
    <row r="57" spans="1:5" x14ac:dyDescent="0.4">
      <c r="A57" t="s">
        <v>14</v>
      </c>
      <c r="B57">
        <f>5*10^6</f>
        <v>5000000</v>
      </c>
      <c r="C57">
        <f>4*10^5</f>
        <v>400000</v>
      </c>
      <c r="D57">
        <f t="shared" si="2"/>
        <v>0.08</v>
      </c>
      <c r="E57" t="s">
        <v>9</v>
      </c>
    </row>
    <row r="58" spans="1:5" x14ac:dyDescent="0.4">
      <c r="A58" t="s">
        <v>14</v>
      </c>
      <c r="B58">
        <f>5*10^6</f>
        <v>5000000</v>
      </c>
      <c r="C58">
        <f>4*10^5</f>
        <v>400000</v>
      </c>
      <c r="D58">
        <f t="shared" si="2"/>
        <v>0.08</v>
      </c>
      <c r="E58" t="s">
        <v>9</v>
      </c>
    </row>
    <row r="59" spans="1:5" x14ac:dyDescent="0.4">
      <c r="A59" t="s">
        <v>15</v>
      </c>
      <c r="B59">
        <f>6*10^6</f>
        <v>6000000</v>
      </c>
      <c r="C59">
        <f>6*10^5</f>
        <v>600000</v>
      </c>
      <c r="D59">
        <f t="shared" si="2"/>
        <v>0.1</v>
      </c>
      <c r="E59" t="s">
        <v>9</v>
      </c>
    </row>
    <row r="60" spans="1:5" x14ac:dyDescent="0.4">
      <c r="A60" t="s">
        <v>15</v>
      </c>
      <c r="B60">
        <f>9*10^6</f>
        <v>9000000</v>
      </c>
      <c r="C60">
        <f>5*10^5</f>
        <v>500000</v>
      </c>
      <c r="D60">
        <f t="shared" si="2"/>
        <v>5.5555555555555552E-2</v>
      </c>
      <c r="E60" t="s">
        <v>9</v>
      </c>
    </row>
    <row r="61" spans="1:5" x14ac:dyDescent="0.4">
      <c r="A61" t="s">
        <v>15</v>
      </c>
      <c r="B61">
        <f>12*10^6</f>
        <v>12000000</v>
      </c>
      <c r="C61">
        <f>10*10^5</f>
        <v>1000000</v>
      </c>
      <c r="D61">
        <f t="shared" si="2"/>
        <v>8.3333333333333329E-2</v>
      </c>
      <c r="E61" t="s">
        <v>9</v>
      </c>
    </row>
    <row r="62" spans="1:5" x14ac:dyDescent="0.4">
      <c r="A62" t="s">
        <v>16</v>
      </c>
      <c r="B62">
        <f>9*10^6</f>
        <v>9000000</v>
      </c>
      <c r="C62">
        <f>3*10^5</f>
        <v>300000</v>
      </c>
      <c r="D62">
        <f t="shared" si="2"/>
        <v>3.3333333333333333E-2</v>
      </c>
      <c r="E62" t="s">
        <v>9</v>
      </c>
    </row>
    <row r="63" spans="1:5" x14ac:dyDescent="0.4">
      <c r="A63" t="s">
        <v>16</v>
      </c>
      <c r="B63">
        <f>9*10^6</f>
        <v>9000000</v>
      </c>
      <c r="C63">
        <f>5*10^5</f>
        <v>500000</v>
      </c>
      <c r="D63">
        <f t="shared" si="2"/>
        <v>5.5555555555555552E-2</v>
      </c>
      <c r="E63" t="s">
        <v>9</v>
      </c>
    </row>
    <row r="64" spans="1:5" x14ac:dyDescent="0.4">
      <c r="A64" t="s">
        <v>16</v>
      </c>
      <c r="B64">
        <f>3*10^6</f>
        <v>3000000</v>
      </c>
      <c r="C64">
        <f>4*10^5</f>
        <v>400000</v>
      </c>
      <c r="D64">
        <f t="shared" si="2"/>
        <v>0.13333333333333333</v>
      </c>
      <c r="E64" t="s">
        <v>9</v>
      </c>
    </row>
    <row r="65" spans="1:5" x14ac:dyDescent="0.4">
      <c r="A65" t="s">
        <v>17</v>
      </c>
      <c r="B65">
        <f>12*10^6</f>
        <v>12000000</v>
      </c>
      <c r="C65">
        <f>5*10^5</f>
        <v>500000</v>
      </c>
      <c r="D65">
        <f t="shared" si="2"/>
        <v>4.1666666666666664E-2</v>
      </c>
      <c r="E65" t="s">
        <v>9</v>
      </c>
    </row>
    <row r="66" spans="1:5" x14ac:dyDescent="0.4">
      <c r="A66" t="s">
        <v>17</v>
      </c>
      <c r="B66">
        <f>13*10^6</f>
        <v>13000000</v>
      </c>
      <c r="C66">
        <f>7*10^5</f>
        <v>700000</v>
      </c>
      <c r="D66">
        <f t="shared" si="2"/>
        <v>5.3846153846153849E-2</v>
      </c>
      <c r="E66" t="s">
        <v>9</v>
      </c>
    </row>
    <row r="67" spans="1:5" x14ac:dyDescent="0.4">
      <c r="A67" t="s">
        <v>17</v>
      </c>
      <c r="B67">
        <f>7*10^6</f>
        <v>7000000</v>
      </c>
      <c r="C67">
        <f>5*10^5</f>
        <v>500000</v>
      </c>
      <c r="D67">
        <f t="shared" si="2"/>
        <v>7.1428571428571425E-2</v>
      </c>
      <c r="E67" t="s">
        <v>9</v>
      </c>
    </row>
    <row r="68" spans="1:5" x14ac:dyDescent="0.4">
      <c r="A68" t="s">
        <v>18</v>
      </c>
      <c r="B68">
        <f>8*10^6</f>
        <v>8000000</v>
      </c>
      <c r="C68">
        <f>10*10^3</f>
        <v>10000</v>
      </c>
      <c r="D68">
        <f t="shared" si="2"/>
        <v>1.25E-3</v>
      </c>
      <c r="E68" t="s">
        <v>9</v>
      </c>
    </row>
    <row r="69" spans="1:5" x14ac:dyDescent="0.4">
      <c r="A69" t="s">
        <v>18</v>
      </c>
      <c r="B69">
        <f>5*10^6</f>
        <v>5000000</v>
      </c>
      <c r="C69">
        <f>10*10^4</f>
        <v>100000</v>
      </c>
      <c r="D69">
        <f t="shared" si="2"/>
        <v>0.02</v>
      </c>
      <c r="E69" t="s">
        <v>9</v>
      </c>
    </row>
    <row r="70" spans="1:5" x14ac:dyDescent="0.4">
      <c r="A70" t="s">
        <v>18</v>
      </c>
      <c r="B70">
        <f>14*10^6</f>
        <v>14000000</v>
      </c>
      <c r="C70">
        <f>15*10^4</f>
        <v>150000</v>
      </c>
      <c r="D70">
        <f t="shared" si="2"/>
        <v>1.0714285714285714E-2</v>
      </c>
      <c r="E70" t="s">
        <v>9</v>
      </c>
    </row>
    <row r="71" spans="1:5" x14ac:dyDescent="0.4">
      <c r="A71" t="s">
        <v>19</v>
      </c>
      <c r="B71">
        <f>4*10^6</f>
        <v>4000000</v>
      </c>
      <c r="C71">
        <f>3*10^4</f>
        <v>30000</v>
      </c>
      <c r="D71">
        <f t="shared" si="2"/>
        <v>7.4999999999999997E-3</v>
      </c>
      <c r="E71" t="s">
        <v>9</v>
      </c>
    </row>
    <row r="72" spans="1:5" x14ac:dyDescent="0.4">
      <c r="A72" t="s">
        <v>19</v>
      </c>
      <c r="B72">
        <f>14*10^6</f>
        <v>14000000</v>
      </c>
      <c r="C72">
        <f>4*10^4</f>
        <v>40000</v>
      </c>
      <c r="D72">
        <f t="shared" si="2"/>
        <v>2.8571428571428571E-3</v>
      </c>
      <c r="E72" t="s">
        <v>9</v>
      </c>
    </row>
    <row r="73" spans="1:5" x14ac:dyDescent="0.4">
      <c r="A73" t="s">
        <v>19</v>
      </c>
      <c r="B73">
        <f>8*10^6</f>
        <v>8000000</v>
      </c>
      <c r="C73">
        <f>14*10^3</f>
        <v>14000</v>
      </c>
      <c r="D73">
        <f t="shared" si="2"/>
        <v>1.75E-3</v>
      </c>
      <c r="E73" t="s">
        <v>9</v>
      </c>
    </row>
    <row r="74" spans="1:5" x14ac:dyDescent="0.4">
      <c r="A74" t="s">
        <v>20</v>
      </c>
      <c r="B74">
        <f>7*10^6</f>
        <v>7000000</v>
      </c>
      <c r="C74">
        <f>3*10^3</f>
        <v>3000</v>
      </c>
      <c r="D74">
        <f t="shared" si="2"/>
        <v>4.2857142857142855E-4</v>
      </c>
      <c r="E74" t="s">
        <v>9</v>
      </c>
    </row>
    <row r="75" spans="1:5" x14ac:dyDescent="0.4">
      <c r="A75" t="s">
        <v>20</v>
      </c>
      <c r="B75">
        <f>15*10^6</f>
        <v>15000000</v>
      </c>
      <c r="C75">
        <f>5*10^3</f>
        <v>5000</v>
      </c>
      <c r="D75">
        <f t="shared" si="2"/>
        <v>3.3333333333333332E-4</v>
      </c>
      <c r="E75" t="s">
        <v>9</v>
      </c>
    </row>
    <row r="76" spans="1:5" x14ac:dyDescent="0.4">
      <c r="A76" t="s">
        <v>20</v>
      </c>
      <c r="B76">
        <f>10*10^6</f>
        <v>10000000</v>
      </c>
      <c r="C76">
        <f>6*10^3</f>
        <v>6000</v>
      </c>
      <c r="D76">
        <f t="shared" si="2"/>
        <v>5.9999999999999995E-4</v>
      </c>
      <c r="E76" t="s">
        <v>9</v>
      </c>
    </row>
    <row r="77" spans="1:5" x14ac:dyDescent="0.4">
      <c r="A77" t="s">
        <v>21</v>
      </c>
      <c r="B77">
        <f>15*10^6</f>
        <v>15000000</v>
      </c>
      <c r="C77">
        <f>6*10^5</f>
        <v>600000</v>
      </c>
      <c r="D77">
        <f t="shared" si="2"/>
        <v>0.04</v>
      </c>
      <c r="E77" t="s">
        <v>9</v>
      </c>
    </row>
    <row r="78" spans="1:5" x14ac:dyDescent="0.4">
      <c r="A78" t="s">
        <v>21</v>
      </c>
      <c r="B78">
        <f>15*10^6</f>
        <v>15000000</v>
      </c>
      <c r="C78">
        <f>7*10^5</f>
        <v>700000</v>
      </c>
      <c r="D78">
        <f t="shared" si="2"/>
        <v>4.6666666666666669E-2</v>
      </c>
      <c r="E78" t="s">
        <v>9</v>
      </c>
    </row>
    <row r="79" spans="1:5" x14ac:dyDescent="0.4">
      <c r="A79" t="s">
        <v>21</v>
      </c>
      <c r="B79">
        <f>14*10^6</f>
        <v>14000000</v>
      </c>
      <c r="C79">
        <f>5*10^5</f>
        <v>500000</v>
      </c>
      <c r="D79">
        <f t="shared" si="2"/>
        <v>3.5714285714285712E-2</v>
      </c>
      <c r="E79" t="s">
        <v>9</v>
      </c>
    </row>
    <row r="80" spans="1:5" x14ac:dyDescent="0.4">
      <c r="A80" t="s">
        <v>22</v>
      </c>
      <c r="B80">
        <f>10*10^6</f>
        <v>10000000</v>
      </c>
      <c r="C80">
        <f>10*10^3</f>
        <v>10000</v>
      </c>
      <c r="D80">
        <f t="shared" si="2"/>
        <v>1E-3</v>
      </c>
      <c r="E80" t="s">
        <v>9</v>
      </c>
    </row>
    <row r="81" spans="1:5" x14ac:dyDescent="0.4">
      <c r="A81" t="s">
        <v>22</v>
      </c>
      <c r="B81">
        <f>10*10^6</f>
        <v>10000000</v>
      </c>
      <c r="C81">
        <f>8*10^3</f>
        <v>8000</v>
      </c>
      <c r="D81">
        <f t="shared" si="2"/>
        <v>8.0000000000000004E-4</v>
      </c>
      <c r="E81" t="s">
        <v>9</v>
      </c>
    </row>
    <row r="82" spans="1:5" x14ac:dyDescent="0.4">
      <c r="A82" t="s">
        <v>22</v>
      </c>
      <c r="B82">
        <f>16*10^6</f>
        <v>16000000</v>
      </c>
      <c r="C82">
        <f>9*10^3</f>
        <v>9000</v>
      </c>
      <c r="D82">
        <f t="shared" si="2"/>
        <v>5.6249999999999996E-4</v>
      </c>
      <c r="E82" t="s">
        <v>9</v>
      </c>
    </row>
    <row r="83" spans="1:5" x14ac:dyDescent="0.4">
      <c r="A83" t="s">
        <v>23</v>
      </c>
      <c r="B83">
        <f>7*10^6</f>
        <v>7000000</v>
      </c>
      <c r="C83">
        <v>1000</v>
      </c>
      <c r="D83">
        <f t="shared" si="2"/>
        <v>1.4285714285714287E-4</v>
      </c>
      <c r="E83" t="s">
        <v>9</v>
      </c>
    </row>
    <row r="84" spans="1:5" x14ac:dyDescent="0.4">
      <c r="A84" t="s">
        <v>23</v>
      </c>
      <c r="B84">
        <f>20*10^6</f>
        <v>20000000</v>
      </c>
      <c r="C84">
        <f>5*10^3</f>
        <v>5000</v>
      </c>
      <c r="D84">
        <f t="shared" si="2"/>
        <v>2.5000000000000001E-4</v>
      </c>
      <c r="E84" t="s">
        <v>9</v>
      </c>
    </row>
    <row r="85" spans="1:5" x14ac:dyDescent="0.4">
      <c r="A85" t="s">
        <v>23</v>
      </c>
      <c r="B85">
        <f>13*10^6</f>
        <v>13000000</v>
      </c>
      <c r="C85">
        <f>2000</f>
        <v>2000</v>
      </c>
      <c r="D85">
        <f t="shared" si="2"/>
        <v>1.5384615384615385E-4</v>
      </c>
      <c r="E85" t="s">
        <v>9</v>
      </c>
    </row>
    <row r="86" spans="1:5" x14ac:dyDescent="0.4">
      <c r="A86" t="s">
        <v>12</v>
      </c>
      <c r="B86">
        <f>15*10^6</f>
        <v>15000000</v>
      </c>
      <c r="C86">
        <f>11*10^5</f>
        <v>1100000</v>
      </c>
      <c r="D86">
        <f>C86/B86</f>
        <v>7.3333333333333334E-2</v>
      </c>
      <c r="E86" t="s">
        <v>8</v>
      </c>
    </row>
    <row r="87" spans="1:5" x14ac:dyDescent="0.4">
      <c r="A87" t="s">
        <v>12</v>
      </c>
      <c r="B87">
        <f>10*10^6</f>
        <v>10000000</v>
      </c>
      <c r="C87">
        <f>10*10^5</f>
        <v>1000000</v>
      </c>
      <c r="D87">
        <f t="shared" ref="D87:D121" si="3">C87/B87</f>
        <v>0.1</v>
      </c>
      <c r="E87" t="s">
        <v>8</v>
      </c>
    </row>
    <row r="88" spans="1:5" x14ac:dyDescent="0.4">
      <c r="A88" t="s">
        <v>12</v>
      </c>
      <c r="B88">
        <f>16*10^6</f>
        <v>16000000</v>
      </c>
      <c r="C88">
        <f>7*10^5</f>
        <v>700000</v>
      </c>
      <c r="D88">
        <f t="shared" si="3"/>
        <v>4.3749999999999997E-2</v>
      </c>
      <c r="E88" t="s">
        <v>8</v>
      </c>
    </row>
    <row r="89" spans="1:5" x14ac:dyDescent="0.4">
      <c r="A89" t="s">
        <v>13</v>
      </c>
      <c r="B89">
        <f>8*10^6</f>
        <v>8000000</v>
      </c>
      <c r="C89">
        <f>7*10^5</f>
        <v>700000</v>
      </c>
      <c r="D89">
        <f t="shared" si="3"/>
        <v>8.7499999999999994E-2</v>
      </c>
      <c r="E89" t="s">
        <v>8</v>
      </c>
    </row>
    <row r="90" spans="1:5" x14ac:dyDescent="0.4">
      <c r="A90" t="s">
        <v>13</v>
      </c>
      <c r="B90">
        <f>16*10^6</f>
        <v>16000000</v>
      </c>
      <c r="C90">
        <f>8*10^5</f>
        <v>800000</v>
      </c>
      <c r="D90">
        <f t="shared" si="3"/>
        <v>0.05</v>
      </c>
      <c r="E90" t="s">
        <v>8</v>
      </c>
    </row>
    <row r="91" spans="1:5" x14ac:dyDescent="0.4">
      <c r="A91" t="s">
        <v>13</v>
      </c>
      <c r="B91">
        <f>4*10^6</f>
        <v>4000000</v>
      </c>
      <c r="C91">
        <f>13*10^5</f>
        <v>1300000</v>
      </c>
      <c r="D91">
        <f t="shared" si="3"/>
        <v>0.32500000000000001</v>
      </c>
      <c r="E91" t="s">
        <v>8</v>
      </c>
    </row>
    <row r="92" spans="1:5" x14ac:dyDescent="0.4">
      <c r="A92" t="s">
        <v>14</v>
      </c>
      <c r="B92">
        <f>5*10^6</f>
        <v>5000000</v>
      </c>
      <c r="C92">
        <f>11*10^5</f>
        <v>1100000</v>
      </c>
      <c r="D92">
        <f t="shared" si="3"/>
        <v>0.22</v>
      </c>
      <c r="E92" t="s">
        <v>8</v>
      </c>
    </row>
    <row r="93" spans="1:5" x14ac:dyDescent="0.4">
      <c r="A93" t="s">
        <v>14</v>
      </c>
      <c r="B93">
        <f>8*10^6</f>
        <v>8000000</v>
      </c>
      <c r="C93">
        <f>2*10^5</f>
        <v>200000</v>
      </c>
      <c r="D93">
        <f t="shared" si="3"/>
        <v>2.5000000000000001E-2</v>
      </c>
      <c r="E93" t="s">
        <v>8</v>
      </c>
    </row>
    <row r="94" spans="1:5" x14ac:dyDescent="0.4">
      <c r="A94" t="s">
        <v>14</v>
      </c>
      <c r="B94">
        <f>4*10^6</f>
        <v>4000000</v>
      </c>
      <c r="C94">
        <f>3*10^5</f>
        <v>300000</v>
      </c>
      <c r="D94">
        <f t="shared" si="3"/>
        <v>7.4999999999999997E-2</v>
      </c>
      <c r="E94" t="s">
        <v>8</v>
      </c>
    </row>
    <row r="95" spans="1:5" x14ac:dyDescent="0.4">
      <c r="A95" t="s">
        <v>15</v>
      </c>
      <c r="B95">
        <f>5*10^6</f>
        <v>5000000</v>
      </c>
      <c r="C95">
        <f>7*10^5</f>
        <v>700000</v>
      </c>
      <c r="D95">
        <f t="shared" si="3"/>
        <v>0.14000000000000001</v>
      </c>
      <c r="E95" t="s">
        <v>8</v>
      </c>
    </row>
    <row r="96" spans="1:5" x14ac:dyDescent="0.4">
      <c r="A96" t="s">
        <v>15</v>
      </c>
      <c r="B96">
        <f>9*10^6</f>
        <v>9000000</v>
      </c>
      <c r="C96">
        <f>12*10^5</f>
        <v>1200000</v>
      </c>
      <c r="D96">
        <f t="shared" si="3"/>
        <v>0.13333333333333333</v>
      </c>
      <c r="E96" t="s">
        <v>8</v>
      </c>
    </row>
    <row r="97" spans="1:5" x14ac:dyDescent="0.4">
      <c r="A97" t="s">
        <v>15</v>
      </c>
      <c r="B97">
        <f>4*10^6</f>
        <v>4000000</v>
      </c>
      <c r="C97">
        <f>4*10^5</f>
        <v>400000</v>
      </c>
      <c r="D97">
        <f t="shared" si="3"/>
        <v>0.1</v>
      </c>
      <c r="E97" t="s">
        <v>8</v>
      </c>
    </row>
    <row r="98" spans="1:5" x14ac:dyDescent="0.4">
      <c r="A98" t="s">
        <v>16</v>
      </c>
      <c r="B98">
        <f>2*10^6</f>
        <v>2000000</v>
      </c>
      <c r="C98">
        <f>14*10^4</f>
        <v>140000</v>
      </c>
      <c r="D98">
        <f t="shared" si="3"/>
        <v>7.0000000000000007E-2</v>
      </c>
      <c r="E98" t="s">
        <v>8</v>
      </c>
    </row>
    <row r="99" spans="1:5" x14ac:dyDescent="0.4">
      <c r="A99" t="s">
        <v>16</v>
      </c>
      <c r="B99">
        <f>5*10^6</f>
        <v>5000000</v>
      </c>
      <c r="C99">
        <f>5*10^5</f>
        <v>500000</v>
      </c>
      <c r="D99">
        <f t="shared" si="3"/>
        <v>0.1</v>
      </c>
      <c r="E99" t="s">
        <v>8</v>
      </c>
    </row>
    <row r="100" spans="1:5" x14ac:dyDescent="0.4">
      <c r="A100" t="s">
        <v>16</v>
      </c>
      <c r="B100">
        <f>11*10^6</f>
        <v>11000000</v>
      </c>
      <c r="C100">
        <f>4*10^5</f>
        <v>400000</v>
      </c>
      <c r="D100">
        <f t="shared" si="3"/>
        <v>3.6363636363636362E-2</v>
      </c>
      <c r="E100" t="s">
        <v>8</v>
      </c>
    </row>
    <row r="101" spans="1:5" x14ac:dyDescent="0.4">
      <c r="A101" t="s">
        <v>17</v>
      </c>
      <c r="B101">
        <f>3*10^6</f>
        <v>3000000</v>
      </c>
      <c r="C101">
        <f>5*10^5</f>
        <v>500000</v>
      </c>
      <c r="D101">
        <f t="shared" si="3"/>
        <v>0.16666666666666666</v>
      </c>
      <c r="E101" t="s">
        <v>8</v>
      </c>
    </row>
    <row r="102" spans="1:5" x14ac:dyDescent="0.4">
      <c r="A102" t="s">
        <v>17</v>
      </c>
      <c r="B102">
        <f>4*10^6</f>
        <v>4000000</v>
      </c>
      <c r="C102">
        <f>2*10^5</f>
        <v>200000</v>
      </c>
      <c r="D102">
        <f t="shared" si="3"/>
        <v>0.05</v>
      </c>
      <c r="E102" t="s">
        <v>8</v>
      </c>
    </row>
    <row r="103" spans="1:5" x14ac:dyDescent="0.4">
      <c r="A103" t="s">
        <v>17</v>
      </c>
      <c r="B103">
        <f>15*10^6</f>
        <v>15000000</v>
      </c>
      <c r="C103">
        <f>3*10^5</f>
        <v>300000</v>
      </c>
      <c r="D103">
        <f t="shared" si="3"/>
        <v>0.02</v>
      </c>
      <c r="E103" t="s">
        <v>8</v>
      </c>
    </row>
    <row r="104" spans="1:5" x14ac:dyDescent="0.4">
      <c r="A104" t="s">
        <v>18</v>
      </c>
      <c r="B104">
        <f>4*10^6</f>
        <v>4000000</v>
      </c>
      <c r="C104">
        <f>8*10^4</f>
        <v>80000</v>
      </c>
      <c r="D104">
        <f t="shared" si="3"/>
        <v>0.02</v>
      </c>
      <c r="E104" t="s">
        <v>8</v>
      </c>
    </row>
    <row r="105" spans="1:5" x14ac:dyDescent="0.4">
      <c r="A105" t="s">
        <v>18</v>
      </c>
      <c r="B105">
        <f>15*10^6</f>
        <v>15000000</v>
      </c>
      <c r="C105">
        <f>3*10^5</f>
        <v>300000</v>
      </c>
      <c r="D105">
        <f t="shared" si="3"/>
        <v>0.02</v>
      </c>
      <c r="E105" t="s">
        <v>8</v>
      </c>
    </row>
    <row r="106" spans="1:5" x14ac:dyDescent="0.4">
      <c r="A106" t="s">
        <v>18</v>
      </c>
      <c r="B106">
        <f>10*10^6</f>
        <v>10000000</v>
      </c>
      <c r="C106">
        <f>5*10^5</f>
        <v>500000</v>
      </c>
      <c r="D106">
        <f t="shared" si="3"/>
        <v>0.05</v>
      </c>
      <c r="E106" t="s">
        <v>8</v>
      </c>
    </row>
    <row r="107" spans="1:5" x14ac:dyDescent="0.4">
      <c r="A107" t="s">
        <v>19</v>
      </c>
      <c r="B107">
        <f>11*10^6</f>
        <v>11000000</v>
      </c>
      <c r="C107">
        <f>2*10^5</f>
        <v>200000</v>
      </c>
      <c r="D107">
        <f t="shared" si="3"/>
        <v>1.8181818181818181E-2</v>
      </c>
      <c r="E107" t="s">
        <v>8</v>
      </c>
    </row>
    <row r="108" spans="1:5" x14ac:dyDescent="0.4">
      <c r="A108" t="s">
        <v>19</v>
      </c>
      <c r="B108">
        <f>11*10^6</f>
        <v>11000000</v>
      </c>
      <c r="C108">
        <f>9*10^4</f>
        <v>90000</v>
      </c>
      <c r="D108">
        <f t="shared" si="3"/>
        <v>8.1818181818181825E-3</v>
      </c>
      <c r="E108" t="s">
        <v>8</v>
      </c>
    </row>
    <row r="109" spans="1:5" x14ac:dyDescent="0.4">
      <c r="A109" t="s">
        <v>19</v>
      </c>
      <c r="B109">
        <f>5*10^6</f>
        <v>5000000</v>
      </c>
      <c r="C109">
        <f>4*10^4</f>
        <v>40000</v>
      </c>
      <c r="D109">
        <f t="shared" si="3"/>
        <v>8.0000000000000002E-3</v>
      </c>
      <c r="E109" t="s">
        <v>8</v>
      </c>
    </row>
    <row r="110" spans="1:5" x14ac:dyDescent="0.4">
      <c r="A110" t="s">
        <v>20</v>
      </c>
      <c r="B110">
        <f>4*10^6</f>
        <v>4000000</v>
      </c>
      <c r="C110">
        <f>8*10^3</f>
        <v>8000</v>
      </c>
      <c r="D110">
        <f t="shared" si="3"/>
        <v>2E-3</v>
      </c>
      <c r="E110" t="s">
        <v>8</v>
      </c>
    </row>
    <row r="111" spans="1:5" x14ac:dyDescent="0.4">
      <c r="A111" t="s">
        <v>20</v>
      </c>
      <c r="B111">
        <f>4*10^6</f>
        <v>4000000</v>
      </c>
      <c r="C111">
        <f>6*10^3</f>
        <v>6000</v>
      </c>
      <c r="D111">
        <f t="shared" si="3"/>
        <v>1.5E-3</v>
      </c>
      <c r="E111" t="s">
        <v>8</v>
      </c>
    </row>
    <row r="112" spans="1:5" x14ac:dyDescent="0.4">
      <c r="A112" t="s">
        <v>20</v>
      </c>
      <c r="B112">
        <f>9*10^6</f>
        <v>9000000</v>
      </c>
      <c r="C112">
        <f>6*10^3</f>
        <v>6000</v>
      </c>
      <c r="D112">
        <f t="shared" si="3"/>
        <v>6.6666666666666664E-4</v>
      </c>
      <c r="E112" t="s">
        <v>8</v>
      </c>
    </row>
    <row r="113" spans="1:5" x14ac:dyDescent="0.4">
      <c r="A113" t="s">
        <v>21</v>
      </c>
      <c r="B113">
        <f>6*10^6</f>
        <v>6000000</v>
      </c>
      <c r="C113">
        <f>12*10^4</f>
        <v>120000</v>
      </c>
      <c r="D113">
        <f t="shared" si="3"/>
        <v>0.02</v>
      </c>
      <c r="E113" t="s">
        <v>8</v>
      </c>
    </row>
    <row r="114" spans="1:5" x14ac:dyDescent="0.4">
      <c r="A114" t="s">
        <v>21</v>
      </c>
      <c r="B114">
        <f>15*10^6</f>
        <v>15000000</v>
      </c>
      <c r="C114">
        <f>4*10^5</f>
        <v>400000</v>
      </c>
      <c r="D114">
        <f t="shared" si="3"/>
        <v>2.6666666666666668E-2</v>
      </c>
      <c r="E114" t="s">
        <v>8</v>
      </c>
    </row>
    <row r="115" spans="1:5" x14ac:dyDescent="0.4">
      <c r="A115" t="s">
        <v>21</v>
      </c>
      <c r="B115">
        <f>20*10^6</f>
        <v>20000000</v>
      </c>
      <c r="C115">
        <f>16*10^4</f>
        <v>160000</v>
      </c>
      <c r="D115">
        <f t="shared" si="3"/>
        <v>8.0000000000000002E-3</v>
      </c>
      <c r="E115" t="s">
        <v>8</v>
      </c>
    </row>
    <row r="116" spans="1:5" x14ac:dyDescent="0.4">
      <c r="A116" t="s">
        <v>22</v>
      </c>
      <c r="B116">
        <f>9*10^6</f>
        <v>9000000</v>
      </c>
      <c r="C116">
        <v>8000</v>
      </c>
      <c r="D116">
        <f t="shared" si="3"/>
        <v>8.8888888888888893E-4</v>
      </c>
      <c r="E116" t="s">
        <v>8</v>
      </c>
    </row>
    <row r="117" spans="1:5" x14ac:dyDescent="0.4">
      <c r="A117" t="s">
        <v>22</v>
      </c>
      <c r="B117">
        <f>18*10^6</f>
        <v>18000000</v>
      </c>
      <c r="C117">
        <v>8000</v>
      </c>
      <c r="D117">
        <f t="shared" si="3"/>
        <v>4.4444444444444447E-4</v>
      </c>
      <c r="E117" t="s">
        <v>8</v>
      </c>
    </row>
    <row r="118" spans="1:5" x14ac:dyDescent="0.4">
      <c r="A118" t="s">
        <v>22</v>
      </c>
      <c r="B118">
        <f>14*10^6</f>
        <v>14000000</v>
      </c>
      <c r="C118">
        <v>2700</v>
      </c>
      <c r="D118">
        <f t="shared" si="3"/>
        <v>1.9285714285714286E-4</v>
      </c>
      <c r="E118" t="s">
        <v>8</v>
      </c>
    </row>
    <row r="119" spans="1:5" x14ac:dyDescent="0.4">
      <c r="A119" t="s">
        <v>23</v>
      </c>
      <c r="B119">
        <f>15*10^6</f>
        <v>15000000</v>
      </c>
      <c r="C119">
        <v>9000</v>
      </c>
      <c r="D119">
        <f t="shared" si="3"/>
        <v>5.9999999999999995E-4</v>
      </c>
      <c r="E119" t="s">
        <v>8</v>
      </c>
    </row>
    <row r="120" spans="1:5" x14ac:dyDescent="0.4">
      <c r="A120" t="s">
        <v>23</v>
      </c>
      <c r="B120">
        <f>30*10^6</f>
        <v>30000000</v>
      </c>
      <c r="C120">
        <v>9000</v>
      </c>
      <c r="D120">
        <f t="shared" si="3"/>
        <v>2.9999999999999997E-4</v>
      </c>
      <c r="E120" t="s">
        <v>8</v>
      </c>
    </row>
    <row r="121" spans="1:5" x14ac:dyDescent="0.4">
      <c r="A121" t="s">
        <v>23</v>
      </c>
      <c r="B121">
        <f>9*10^6</f>
        <v>9000000</v>
      </c>
      <c r="C121">
        <v>9000</v>
      </c>
      <c r="D121">
        <f t="shared" si="3"/>
        <v>1E-3</v>
      </c>
      <c r="E121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suppression summary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chanwoo lee</dc:creator>
  <cp:lastModifiedBy>Chanwoo Lee</cp:lastModifiedBy>
  <dcterms:created xsi:type="dcterms:W3CDTF">2022-10-26T04:23:47Z</dcterms:created>
  <dcterms:modified xsi:type="dcterms:W3CDTF">2024-12-10T09:21:58Z</dcterms:modified>
</cp:coreProperties>
</file>