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문서\"/>
    </mc:Choice>
  </mc:AlternateContent>
  <xr:revisionPtr revIDLastSave="0" documentId="8_{7838BCF8-9516-4167-A85A-7A3CA361F1A7}" xr6:coauthVersionLast="47" xr6:coauthVersionMax="47" xr10:uidLastSave="{00000000-0000-0000-0000-000000000000}"/>
  <bookViews>
    <workbookView xWindow="-120" yWindow="-120" windowWidth="29040" windowHeight="15720" xr2:uid="{2183369E-A8E8-4082-90CB-058F23FACE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E9" i="1"/>
  <c r="F22" i="1"/>
  <c r="E11" i="1"/>
  <c r="E22" i="1" s="1"/>
  <c r="F21" i="1" l="1"/>
  <c r="M20" i="1" l="1"/>
  <c r="L20" i="1"/>
  <c r="K20" i="1"/>
  <c r="E20" i="1"/>
  <c r="E19" i="1"/>
  <c r="M24" i="1"/>
  <c r="O4" i="1"/>
  <c r="N19" i="1" s="1"/>
  <c r="M4" i="1"/>
  <c r="M19" i="1" s="1"/>
  <c r="K4" i="1"/>
  <c r="L19" i="1" s="1"/>
  <c r="I4" i="1"/>
  <c r="K19" i="1" s="1"/>
  <c r="O9" i="1"/>
  <c r="N25" i="1" s="1"/>
  <c r="O8" i="1"/>
  <c r="N24" i="1" s="1"/>
  <c r="O7" i="1"/>
  <c r="N23" i="1" s="1"/>
  <c r="O6" i="1"/>
  <c r="N22" i="1" s="1"/>
  <c r="O5" i="1"/>
  <c r="N21" i="1" s="1"/>
  <c r="M9" i="1"/>
  <c r="M25" i="1" s="1"/>
  <c r="M8" i="1"/>
  <c r="M7" i="1"/>
  <c r="M23" i="1" s="1"/>
  <c r="M6" i="1"/>
  <c r="M22" i="1" s="1"/>
  <c r="M5" i="1"/>
  <c r="K9" i="1"/>
  <c r="K8" i="1"/>
  <c r="L24" i="1" s="1"/>
  <c r="K7" i="1"/>
  <c r="L23" i="1" s="1"/>
  <c r="K6" i="1"/>
  <c r="L22" i="1" s="1"/>
  <c r="K5" i="1"/>
  <c r="L21" i="1" s="1"/>
  <c r="I6" i="1"/>
  <c r="K22" i="1" s="1"/>
  <c r="I7" i="1"/>
  <c r="K23" i="1" s="1"/>
  <c r="I8" i="1"/>
  <c r="K24" i="1" s="1"/>
  <c r="I9" i="1"/>
  <c r="K25" i="1" s="1"/>
  <c r="I5" i="1"/>
  <c r="I10" i="1" s="1"/>
  <c r="K26" i="1" s="1"/>
  <c r="M10" i="1" l="1"/>
  <c r="M26" i="1" s="1"/>
  <c r="K10" i="1"/>
  <c r="L26" i="1" s="1"/>
  <c r="K21" i="1"/>
  <c r="K27" i="1" s="1"/>
  <c r="M21" i="1"/>
  <c r="L25" i="1"/>
  <c r="O10" i="1"/>
  <c r="N26" i="1" s="1"/>
  <c r="N27" i="1" s="1"/>
  <c r="L27" i="1" l="1"/>
  <c r="M27" i="1"/>
</calcChain>
</file>

<file path=xl/sharedStrings.xml><?xml version="1.0" encoding="utf-8"?>
<sst xmlns="http://schemas.openxmlformats.org/spreadsheetml/2006/main" count="37" uniqueCount="29">
  <si>
    <t>+</t>
    <phoneticPr fontId="1" type="noConversion"/>
  </si>
  <si>
    <t>h(cm)</t>
    <phoneticPr fontId="1" type="noConversion"/>
  </si>
  <si>
    <t>try 1</t>
    <phoneticPr fontId="1" type="noConversion"/>
  </si>
  <si>
    <t>try 2</t>
  </si>
  <si>
    <t>try 3</t>
  </si>
  <si>
    <t>try 4</t>
  </si>
  <si>
    <t>try 5</t>
  </si>
  <si>
    <t>avg</t>
    <phoneticPr fontId="1" type="noConversion"/>
  </si>
  <si>
    <t>uncertainty</t>
    <phoneticPr fontId="1" type="noConversion"/>
  </si>
  <si>
    <t>x0(cm)</t>
    <phoneticPr fontId="1" type="noConversion"/>
  </si>
  <si>
    <t>T_1(s)</t>
    <phoneticPr fontId="1" type="noConversion"/>
  </si>
  <si>
    <t>T_2(s)</t>
    <phoneticPr fontId="1" type="noConversion"/>
  </si>
  <si>
    <t>T_avg(s)</t>
    <phoneticPr fontId="1" type="noConversion"/>
  </si>
  <si>
    <t>▼ 실험으로 구한 스위트스팟</t>
    <phoneticPr fontId="1" type="noConversion"/>
  </si>
  <si>
    <t>x (cm)</t>
    <phoneticPr fontId="1" type="noConversion"/>
  </si>
  <si>
    <t>▼ 수식으로 구한 스위트스팟</t>
    <phoneticPr fontId="1" type="noConversion"/>
  </si>
  <si>
    <t>장치명</t>
    <phoneticPr fontId="1" type="noConversion"/>
  </si>
  <si>
    <t>비고</t>
    <phoneticPr fontId="1" type="noConversion"/>
  </si>
  <si>
    <t>야구배트</t>
    <phoneticPr fontId="1" type="noConversion"/>
  </si>
  <si>
    <t>야구공</t>
    <phoneticPr fontId="1" type="noConversion"/>
  </si>
  <si>
    <t>손잡이 부분에 축 연결을 위한 구멍 있음</t>
    <phoneticPr fontId="1" type="noConversion"/>
  </si>
  <si>
    <t>줄과 연결 되어있음</t>
    <phoneticPr fontId="1" type="noConversion"/>
  </si>
  <si>
    <t>줄자</t>
    <phoneticPr fontId="1" type="noConversion"/>
  </si>
  <si>
    <t>최소단위</t>
    <phoneticPr fontId="1" type="noConversion"/>
  </si>
  <si>
    <t>1 mm</t>
    <phoneticPr fontId="1" type="noConversion"/>
  </si>
  <si>
    <t>각도기</t>
    <phoneticPr fontId="1" type="noConversion"/>
  </si>
  <si>
    <r>
      <t xml:space="preserve">1 </t>
    </r>
    <r>
      <rPr>
        <sz val="10"/>
        <color theme="1"/>
        <rFont val="맑은 고딕"/>
        <family val="3"/>
        <charset val="129"/>
      </rPr>
      <t>°</t>
    </r>
    <phoneticPr fontId="1" type="noConversion"/>
  </si>
  <si>
    <t>측정범위</t>
    <phoneticPr fontId="1" type="noConversion"/>
  </si>
  <si>
    <r>
      <t xml:space="preserve">0 </t>
    </r>
    <r>
      <rPr>
        <sz val="10"/>
        <color theme="1"/>
        <rFont val="Calibri"/>
        <family val="1"/>
      </rPr>
      <t xml:space="preserve">° </t>
    </r>
    <r>
      <rPr>
        <sz val="10"/>
        <color theme="1"/>
        <rFont val="HY신명조"/>
        <family val="1"/>
        <charset val="129"/>
      </rPr>
      <t xml:space="preserve">~ 180 </t>
    </r>
    <r>
      <rPr>
        <sz val="10"/>
        <color theme="1"/>
        <rFont val="Calibri"/>
        <family val="1"/>
      </rPr>
      <t>°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</si>
</sst>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±&quot;\ 0.00\ "/>
    <numFmt numFmtId="177" formatCode="0.00_);[Red]\(0.00\)"/>
    <numFmt numFmtId="178" formatCode="&quot;±&quot;\ 0.00&quot; %&quot;\ "/>
    <numFmt numFmtId="194" formatCode="0.00&quot; 111&quot;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mbria"/>
      <family val="1"/>
    </font>
    <font>
      <sz val="11"/>
      <color theme="1"/>
      <name val="HY견명조"/>
      <family val="1"/>
      <charset val="129"/>
    </font>
    <font>
      <sz val="11"/>
      <color rgb="FFFF0000"/>
      <name val="Cambria"/>
      <family val="1"/>
    </font>
    <font>
      <b/>
      <sz val="10"/>
      <color theme="1"/>
      <name val="HY신명조"/>
      <family val="1"/>
      <charset val="129"/>
    </font>
    <font>
      <sz val="10"/>
      <color theme="1"/>
      <name val="HY신명조"/>
      <family val="1"/>
      <charset val="129"/>
    </font>
    <font>
      <sz val="10"/>
      <color theme="1"/>
      <name val="맑은 고딕"/>
      <family val="3"/>
      <charset val="129"/>
    </font>
    <font>
      <sz val="10"/>
      <color theme="1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2" borderId="1" xfId="0" applyFont="1" applyFill="1" applyBorder="1">
      <alignment vertical="center"/>
    </xf>
    <xf numFmtId="177" fontId="2" fillId="2" borderId="13" xfId="0" applyNumberFormat="1" applyFont="1" applyFill="1" applyBorder="1">
      <alignment vertical="center"/>
    </xf>
    <xf numFmtId="177" fontId="2" fillId="2" borderId="7" xfId="0" applyNumberFormat="1" applyFont="1" applyFill="1" applyBorder="1">
      <alignment vertical="center"/>
    </xf>
    <xf numFmtId="177" fontId="2" fillId="2" borderId="11" xfId="0" applyNumberFormat="1" applyFont="1" applyFill="1" applyBorder="1">
      <alignment vertical="center"/>
    </xf>
    <xf numFmtId="177" fontId="2" fillId="2" borderId="8" xfId="0" applyNumberFormat="1" applyFont="1" applyFill="1" applyBorder="1">
      <alignment vertical="center"/>
    </xf>
    <xf numFmtId="176" fontId="2" fillId="2" borderId="16" xfId="0" applyNumberFormat="1" applyFont="1" applyFill="1" applyBorder="1" applyAlignment="1">
      <alignment horizontal="right" vertical="center"/>
    </xf>
    <xf numFmtId="176" fontId="2" fillId="2" borderId="17" xfId="0" applyNumberFormat="1" applyFont="1" applyFill="1" applyBorder="1" applyAlignment="1">
      <alignment horizontal="right" vertical="center"/>
    </xf>
    <xf numFmtId="176" fontId="2" fillId="2" borderId="8" xfId="0" applyNumberFormat="1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center" vertical="center"/>
    </xf>
    <xf numFmtId="177" fontId="2" fillId="2" borderId="3" xfId="0" applyNumberFormat="1" applyFont="1" applyFill="1" applyBorder="1">
      <alignment vertical="center"/>
    </xf>
    <xf numFmtId="177" fontId="2" fillId="2" borderId="9" xfId="0" applyNumberFormat="1" applyFont="1" applyFill="1" applyBorder="1">
      <alignment vertical="center"/>
    </xf>
    <xf numFmtId="0" fontId="2" fillId="2" borderId="2" xfId="0" applyFont="1" applyFill="1" applyBorder="1">
      <alignment vertical="center"/>
    </xf>
    <xf numFmtId="178" fontId="2" fillId="2" borderId="15" xfId="0" applyNumberFormat="1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/>
    </xf>
    <xf numFmtId="177" fontId="2" fillId="2" borderId="0" xfId="0" applyNumberFormat="1" applyFont="1" applyFill="1">
      <alignment vertical="center"/>
    </xf>
    <xf numFmtId="177" fontId="2" fillId="2" borderId="12" xfId="0" applyNumberFormat="1" applyFont="1" applyFill="1" applyBorder="1">
      <alignment vertical="center"/>
    </xf>
    <xf numFmtId="177" fontId="2" fillId="2" borderId="10" xfId="0" applyNumberFormat="1" applyFont="1" applyFill="1" applyBorder="1">
      <alignment vertical="center"/>
    </xf>
    <xf numFmtId="0" fontId="3" fillId="2" borderId="0" xfId="0" applyFont="1" applyFill="1">
      <alignment vertical="center"/>
    </xf>
    <xf numFmtId="177" fontId="4" fillId="2" borderId="11" xfId="0" applyNumberFormat="1" applyFont="1" applyFill="1" applyBorder="1">
      <alignment vertical="center"/>
    </xf>
    <xf numFmtId="176" fontId="4" fillId="2" borderId="7" xfId="0" applyNumberFormat="1" applyFont="1" applyFill="1" applyBorder="1" applyAlignment="1">
      <alignment horizontal="right" vertical="center"/>
    </xf>
    <xf numFmtId="177" fontId="4" fillId="2" borderId="13" xfId="0" applyNumberFormat="1" applyFont="1" applyFill="1" applyBorder="1">
      <alignment vertical="center"/>
    </xf>
    <xf numFmtId="177" fontId="4" fillId="2" borderId="12" xfId="0" applyNumberFormat="1" applyFont="1" applyFill="1" applyBorder="1">
      <alignment vertical="center"/>
    </xf>
    <xf numFmtId="178" fontId="2" fillId="2" borderId="7" xfId="0" applyNumberFormat="1" applyFont="1" applyFill="1" applyBorder="1" applyAlignment="1">
      <alignment horizontal="right" vertical="center"/>
    </xf>
    <xf numFmtId="178" fontId="2" fillId="2" borderId="11" xfId="0" applyNumberFormat="1" applyFont="1" applyFill="1" applyBorder="1" applyAlignment="1">
      <alignment horizontal="right" vertical="center"/>
    </xf>
    <xf numFmtId="178" fontId="4" fillId="2" borderId="11" xfId="0" applyNumberFormat="1" applyFont="1" applyFill="1" applyBorder="1" applyAlignment="1">
      <alignment horizontal="right" vertical="center"/>
    </xf>
    <xf numFmtId="178" fontId="2" fillId="2" borderId="8" xfId="0" applyNumberFormat="1" applyFont="1" applyFill="1" applyBorder="1" applyAlignment="1">
      <alignment horizontal="right" vertical="center"/>
    </xf>
    <xf numFmtId="0" fontId="2" fillId="2" borderId="18" xfId="0" applyFont="1" applyFill="1" applyBorder="1" applyAlignment="1">
      <alignment horizontal="center" vertical="center"/>
    </xf>
    <xf numFmtId="177" fontId="2" fillId="2" borderId="19" xfId="0" applyNumberFormat="1" applyFont="1" applyFill="1" applyBorder="1">
      <alignment vertical="center"/>
    </xf>
    <xf numFmtId="177" fontId="2" fillId="2" borderId="20" xfId="0" applyNumberFormat="1" applyFont="1" applyFill="1" applyBorder="1">
      <alignment vertical="center"/>
    </xf>
    <xf numFmtId="177" fontId="4" fillId="2" borderId="20" xfId="0" applyNumberFormat="1" applyFont="1" applyFill="1" applyBorder="1">
      <alignment vertical="center"/>
    </xf>
    <xf numFmtId="177" fontId="2" fillId="2" borderId="18" xfId="0" applyNumberFormat="1" applyFont="1" applyFill="1" applyBorder="1">
      <alignment vertical="center"/>
    </xf>
    <xf numFmtId="0" fontId="2" fillId="2" borderId="21" xfId="0" applyFont="1" applyFill="1" applyBorder="1">
      <alignment vertical="center"/>
    </xf>
    <xf numFmtId="178" fontId="2" fillId="2" borderId="22" xfId="0" applyNumberFormat="1" applyFont="1" applyFill="1" applyBorder="1" applyAlignment="1">
      <alignment horizontal="left" vertical="center"/>
    </xf>
    <xf numFmtId="0" fontId="2" fillId="2" borderId="23" xfId="0" applyFont="1" applyFill="1" applyBorder="1">
      <alignment vertical="center"/>
    </xf>
    <xf numFmtId="0" fontId="2" fillId="2" borderId="25" xfId="0" applyFont="1" applyFill="1" applyBorder="1">
      <alignment vertical="center"/>
    </xf>
    <xf numFmtId="0" fontId="2" fillId="2" borderId="26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7" xfId="0" applyFont="1" applyFill="1" applyBorder="1">
      <alignment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6" fillId="2" borderId="29" xfId="0" applyFont="1" applyFill="1" applyBorder="1">
      <alignment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left" vertical="center"/>
    </xf>
    <xf numFmtId="0" fontId="6" fillId="2" borderId="32" xfId="0" applyFont="1" applyFill="1" applyBorder="1" applyAlignment="1">
      <alignment horizontal="left" vertical="center"/>
    </xf>
    <xf numFmtId="0" fontId="6" fillId="2" borderId="33" xfId="0" applyFont="1" applyFill="1" applyBorder="1" applyAlignment="1">
      <alignment horizontal="left" vertical="center"/>
    </xf>
    <xf numFmtId="194" fontId="2" fillId="2" borderId="20" xfId="0" applyNumberFormat="1" applyFont="1" applyFill="1" applyBorder="1" applyAlignment="1">
      <alignment horizontal="right" vertical="center"/>
    </xf>
    <xf numFmtId="0" fontId="2" fillId="2" borderId="13" xfId="0" applyNumberFormat="1" applyFont="1" applyFill="1" applyBorder="1">
      <alignment vertical="center"/>
    </xf>
    <xf numFmtId="0" fontId="2" fillId="2" borderId="24" xfId="0" applyNumberFormat="1" applyFont="1" applyFill="1" applyBorder="1">
      <alignment vertical="center"/>
    </xf>
    <xf numFmtId="0" fontId="2" fillId="2" borderId="14" xfId="0" applyNumberFormat="1" applyFont="1" applyFill="1" applyBorder="1">
      <alignment vertical="center"/>
    </xf>
    <xf numFmtId="0" fontId="2" fillId="2" borderId="14" xfId="0" applyNumberFormat="1" applyFont="1" applyFill="1" applyBorder="1" applyAlignment="1">
      <alignment horizontal="right" vertical="center"/>
    </xf>
    <xf numFmtId="0" fontId="0" fillId="2" borderId="0" xfId="0" applyFill="1">
      <alignment vertical="center"/>
    </xf>
    <xf numFmtId="0" fontId="0" fillId="2" borderId="34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94720</xdr:colOff>
      <xdr:row>29</xdr:row>
      <xdr:rowOff>132818</xdr:rowOff>
    </xdr:from>
    <xdr:to>
      <xdr:col>7</xdr:col>
      <xdr:colOff>638705</xdr:colOff>
      <xdr:row>34</xdr:row>
      <xdr:rowOff>199493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AB9D5B8C-0A6F-3D62-8105-63CDFA328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5800725" y="5847288"/>
          <a:ext cx="1114425" cy="1915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537883</xdr:colOff>
      <xdr:row>12</xdr:row>
      <xdr:rowOff>40270</xdr:rowOff>
    </xdr:from>
    <xdr:to>
      <xdr:col>7</xdr:col>
      <xdr:colOff>212912</xdr:colOff>
      <xdr:row>19</xdr:row>
      <xdr:rowOff>131084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4E733017-B450-6C3F-29E8-BFCC72B42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38265" y="2617623"/>
          <a:ext cx="1042147" cy="1581196"/>
        </a:xfrm>
        <a:prstGeom prst="rect">
          <a:avLst/>
        </a:prstGeom>
      </xdr:spPr>
    </xdr:pic>
    <xdr:clientData/>
  </xdr:twoCellAnchor>
  <xdr:twoCellAnchor editAs="oneCell">
    <xdr:from>
      <xdr:col>5</xdr:col>
      <xdr:colOff>30317</xdr:colOff>
      <xdr:row>7</xdr:row>
      <xdr:rowOff>3301</xdr:rowOff>
    </xdr:from>
    <xdr:to>
      <xdr:col>7</xdr:col>
      <xdr:colOff>624228</xdr:colOff>
      <xdr:row>9</xdr:row>
      <xdr:rowOff>75140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9CFB56D9-2BBD-6125-7E75-B04FDA9979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6200000">
          <a:off x="6062382" y="773206"/>
          <a:ext cx="497663" cy="1961029"/>
        </a:xfrm>
        <a:prstGeom prst="rect">
          <a:avLst/>
        </a:prstGeom>
      </xdr:spPr>
    </xdr:pic>
    <xdr:clientData/>
  </xdr:twoCellAnchor>
  <xdr:twoCellAnchor editAs="oneCell">
    <xdr:from>
      <xdr:col>5</xdr:col>
      <xdr:colOff>263769</xdr:colOff>
      <xdr:row>20</xdr:row>
      <xdr:rowOff>51289</xdr:rowOff>
    </xdr:from>
    <xdr:to>
      <xdr:col>7</xdr:col>
      <xdr:colOff>438345</xdr:colOff>
      <xdr:row>27</xdr:row>
      <xdr:rowOff>141960</xdr:rowOff>
    </xdr:to>
    <xdr:pic>
      <xdr:nvPicPr>
        <xdr:cNvPr id="18" name="그림 17" descr="코메론 | 제품 | 줄자">
          <a:extLst>
            <a:ext uri="{FF2B5EF4-FFF2-40B4-BE49-F238E27FC236}">
              <a16:creationId xmlns:a16="http://schemas.microsoft.com/office/drawing/2014/main" id="{C49B4F4B-25E3-45BF-9D70-03D3D1062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3115" y="4322885"/>
          <a:ext cx="1552038" cy="1578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9E358-287D-46A2-B4F9-B3B2DAC0B76D}">
  <dimension ref="C3:O28"/>
  <sheetViews>
    <sheetView tabSelected="1" zoomScaleNormal="100" workbookViewId="0">
      <selection activeCell="G13" sqref="G13"/>
    </sheetView>
  </sheetViews>
  <sheetFormatPr defaultRowHeight="16.5" x14ac:dyDescent="0.3"/>
  <cols>
    <col min="6" max="6" width="12.875" bestFit="1" customWidth="1"/>
    <col min="8" max="8" width="11.875" customWidth="1"/>
  </cols>
  <sheetData>
    <row r="3" spans="5:15" x14ac:dyDescent="0.3">
      <c r="H3" t="s">
        <v>0</v>
      </c>
      <c r="I3">
        <v>1.5</v>
      </c>
    </row>
    <row r="4" spans="5:15" x14ac:dyDescent="0.3">
      <c r="H4">
        <v>38</v>
      </c>
      <c r="I4">
        <f>H4+$I$3</f>
        <v>39.5</v>
      </c>
      <c r="J4">
        <v>42</v>
      </c>
      <c r="K4">
        <f>J4+$I$3</f>
        <v>43.5</v>
      </c>
      <c r="L4">
        <v>46</v>
      </c>
      <c r="M4">
        <f>L4+$I$3</f>
        <v>47.5</v>
      </c>
      <c r="N4">
        <v>50</v>
      </c>
      <c r="O4">
        <f>N4+$I$3</f>
        <v>51.5</v>
      </c>
    </row>
    <row r="5" spans="5:15" x14ac:dyDescent="0.3">
      <c r="H5">
        <v>17</v>
      </c>
      <c r="I5">
        <f>H$4-H5</f>
        <v>21</v>
      </c>
      <c r="J5">
        <v>14</v>
      </c>
      <c r="K5">
        <f>J$4-J5</f>
        <v>28</v>
      </c>
      <c r="L5">
        <v>11</v>
      </c>
      <c r="M5">
        <f>L$4-L5</f>
        <v>35</v>
      </c>
      <c r="N5">
        <v>17</v>
      </c>
      <c r="O5">
        <f>N$4-N5</f>
        <v>33</v>
      </c>
    </row>
    <row r="6" spans="5:15" x14ac:dyDescent="0.3">
      <c r="H6">
        <v>18</v>
      </c>
      <c r="I6">
        <f t="shared" ref="I6:K9" si="0">H$4-H6</f>
        <v>20</v>
      </c>
      <c r="J6">
        <v>14</v>
      </c>
      <c r="K6">
        <f t="shared" si="0"/>
        <v>28</v>
      </c>
      <c r="L6">
        <v>10</v>
      </c>
      <c r="M6">
        <f t="shared" ref="M6" si="1">L$4-L6</f>
        <v>36</v>
      </c>
      <c r="N6">
        <v>16</v>
      </c>
      <c r="O6">
        <f t="shared" ref="O6" si="2">N$4-N6</f>
        <v>34</v>
      </c>
    </row>
    <row r="7" spans="5:15" x14ac:dyDescent="0.3">
      <c r="H7">
        <v>18</v>
      </c>
      <c r="I7">
        <f t="shared" si="0"/>
        <v>20</v>
      </c>
      <c r="J7">
        <v>13</v>
      </c>
      <c r="K7">
        <f t="shared" si="0"/>
        <v>29</v>
      </c>
      <c r="L7">
        <v>11</v>
      </c>
      <c r="M7">
        <f t="shared" ref="M7" si="3">L$4-L7</f>
        <v>35</v>
      </c>
      <c r="N7">
        <v>16</v>
      </c>
      <c r="O7">
        <f t="shared" ref="O7" si="4">N$4-N7</f>
        <v>34</v>
      </c>
    </row>
    <row r="8" spans="5:15" x14ac:dyDescent="0.3">
      <c r="H8">
        <v>17</v>
      </c>
      <c r="I8">
        <f t="shared" si="0"/>
        <v>21</v>
      </c>
      <c r="J8">
        <v>14</v>
      </c>
      <c r="K8">
        <f t="shared" si="0"/>
        <v>28</v>
      </c>
      <c r="L8">
        <v>11</v>
      </c>
      <c r="M8">
        <f t="shared" ref="M8" si="5">L$4-L8</f>
        <v>35</v>
      </c>
      <c r="N8">
        <v>17</v>
      </c>
      <c r="O8">
        <f t="shared" ref="O8" si="6">N$4-N8</f>
        <v>33</v>
      </c>
    </row>
    <row r="9" spans="5:15" ht="17.25" thickBot="1" x14ac:dyDescent="0.35">
      <c r="E9" s="30">
        <f>AVERAGE(E19:E20)</f>
        <v>1.385</v>
      </c>
      <c r="H9">
        <v>18</v>
      </c>
      <c r="I9">
        <f t="shared" si="0"/>
        <v>20</v>
      </c>
      <c r="J9">
        <v>14</v>
      </c>
      <c r="K9">
        <f t="shared" si="0"/>
        <v>28</v>
      </c>
      <c r="L9">
        <v>11</v>
      </c>
      <c r="M9">
        <f t="shared" ref="M9" si="7">L$4-L9</f>
        <v>35</v>
      </c>
      <c r="N9">
        <v>16</v>
      </c>
      <c r="O9">
        <f t="shared" ref="O9" si="8">N$4-N9</f>
        <v>34</v>
      </c>
    </row>
    <row r="10" spans="5:15" x14ac:dyDescent="0.3">
      <c r="I10">
        <f>AVERAGE(I5:I9)</f>
        <v>20.399999999999999</v>
      </c>
      <c r="K10">
        <f>AVERAGE(K5:K9)</f>
        <v>28.2</v>
      </c>
      <c r="M10">
        <f>AVERAGE(M5:M9)</f>
        <v>35.200000000000003</v>
      </c>
      <c r="O10">
        <f>AVERAGE(O5:O9)</f>
        <v>33.6</v>
      </c>
    </row>
    <row r="11" spans="5:15" ht="17.25" thickBot="1" x14ac:dyDescent="0.35">
      <c r="E11" s="68">
        <f>9.81*E21^2/(4*PI()^2) * 100</f>
        <v>48.010792098992241</v>
      </c>
    </row>
    <row r="17" spans="3:15" x14ac:dyDescent="0.3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3:15" ht="17.25" thickBot="1" x14ac:dyDescent="0.35">
      <c r="C18" s="1"/>
      <c r="D18" s="19" t="s">
        <v>15</v>
      </c>
      <c r="E18" s="1"/>
      <c r="F18" s="1"/>
      <c r="G18" s="1"/>
      <c r="H18" s="1"/>
      <c r="I18" s="19" t="s">
        <v>13</v>
      </c>
      <c r="J18" s="1"/>
      <c r="K18" s="1"/>
      <c r="L18" s="1"/>
      <c r="M18" s="1"/>
      <c r="N18" s="1"/>
      <c r="O18" s="1"/>
    </row>
    <row r="19" spans="3:15" ht="17.25" thickBot="1" x14ac:dyDescent="0.35">
      <c r="C19" s="1"/>
      <c r="D19" s="2" t="s">
        <v>10</v>
      </c>
      <c r="E19" s="66">
        <f>1.35</f>
        <v>1.35</v>
      </c>
      <c r="F19" s="37"/>
      <c r="G19" s="1"/>
      <c r="H19" s="1"/>
      <c r="I19" s="41" t="s">
        <v>14</v>
      </c>
      <c r="J19" s="42"/>
      <c r="K19" s="4">
        <f t="shared" ref="K19" si="9">I4</f>
        <v>39.5</v>
      </c>
      <c r="L19" s="5">
        <f t="shared" ref="L19" si="10">K4</f>
        <v>43.5</v>
      </c>
      <c r="M19" s="20">
        <f t="shared" ref="M19" si="11">M4</f>
        <v>47.5</v>
      </c>
      <c r="N19" s="6">
        <f t="shared" ref="N19" si="12">O4</f>
        <v>51.5</v>
      </c>
      <c r="O19" s="1"/>
    </row>
    <row r="20" spans="3:15" ht="17.25" thickBot="1" x14ac:dyDescent="0.35">
      <c r="C20" s="1"/>
      <c r="D20" s="35" t="s">
        <v>11</v>
      </c>
      <c r="E20" s="67">
        <f>1.42</f>
        <v>1.42</v>
      </c>
      <c r="F20" s="36"/>
      <c r="G20" s="1"/>
      <c r="H20" s="1"/>
      <c r="I20" s="41" t="s">
        <v>8</v>
      </c>
      <c r="J20" s="42"/>
      <c r="K20" s="7">
        <f>0.05</f>
        <v>0.05</v>
      </c>
      <c r="L20" s="8">
        <f>0.05</f>
        <v>0.05</v>
      </c>
      <c r="M20" s="21">
        <f>0.05</f>
        <v>0.05</v>
      </c>
      <c r="N20" s="9">
        <v>0.05</v>
      </c>
      <c r="O20" s="1"/>
    </row>
    <row r="21" spans="3:15" ht="17.25" thickBot="1" x14ac:dyDescent="0.35">
      <c r="C21" s="1"/>
      <c r="D21" s="33" t="s">
        <v>12</v>
      </c>
      <c r="E21" s="65" t="str">
        <f>FIXED(E9,3-(1+INT(LOG10(ABS(E9)))))</f>
        <v>1.39</v>
      </c>
      <c r="F21" s="34">
        <f>(_xlfn.STDEV.S(E19:E20)/SQRT(2))/E21 *100</f>
        <v>2.5179856115107859</v>
      </c>
      <c r="G21" s="1"/>
      <c r="H21" s="1"/>
      <c r="I21" s="38" t="s">
        <v>1</v>
      </c>
      <c r="J21" s="10" t="s">
        <v>2</v>
      </c>
      <c r="K21" s="11">
        <f t="shared" ref="K21:K26" si="13">I5</f>
        <v>21</v>
      </c>
      <c r="L21" s="3">
        <f t="shared" ref="L21:L26" si="14">K5</f>
        <v>28</v>
      </c>
      <c r="M21" s="22">
        <f t="shared" ref="M21:M26" si="15">M5</f>
        <v>35</v>
      </c>
      <c r="N21" s="12">
        <f t="shared" ref="N21:N26" si="16">O5</f>
        <v>33</v>
      </c>
      <c r="O21" s="1"/>
    </row>
    <row r="22" spans="3:15" ht="17.25" thickBot="1" x14ac:dyDescent="0.35">
      <c r="C22" s="1"/>
      <c r="D22" s="13" t="s">
        <v>9</v>
      </c>
      <c r="E22" s="69" t="str">
        <f>FIXED(E11,3-(1+INT(LOG10(ABS(E11)))))</f>
        <v>48.0</v>
      </c>
      <c r="F22" s="14">
        <f>2.52*2</f>
        <v>5.04</v>
      </c>
      <c r="G22" s="1"/>
      <c r="H22" s="1"/>
      <c r="I22" s="39"/>
      <c r="J22" s="15" t="s">
        <v>3</v>
      </c>
      <c r="K22" s="16">
        <f t="shared" si="13"/>
        <v>20</v>
      </c>
      <c r="L22" s="17">
        <f t="shared" si="14"/>
        <v>28</v>
      </c>
      <c r="M22" s="23">
        <f t="shared" si="15"/>
        <v>36</v>
      </c>
      <c r="N22" s="18">
        <f t="shared" si="16"/>
        <v>34</v>
      </c>
      <c r="O22" s="1"/>
    </row>
    <row r="23" spans="3:15" x14ac:dyDescent="0.3">
      <c r="C23" s="1"/>
      <c r="D23" s="1"/>
      <c r="E23" s="1"/>
      <c r="F23" s="1"/>
      <c r="G23" s="1"/>
      <c r="H23" s="1"/>
      <c r="I23" s="39"/>
      <c r="J23" s="15" t="s">
        <v>4</v>
      </c>
      <c r="K23" s="16">
        <f t="shared" si="13"/>
        <v>20</v>
      </c>
      <c r="L23" s="17">
        <f t="shared" si="14"/>
        <v>29</v>
      </c>
      <c r="M23" s="23">
        <f t="shared" si="15"/>
        <v>35</v>
      </c>
      <c r="N23" s="18">
        <f t="shared" si="16"/>
        <v>34</v>
      </c>
      <c r="O23" s="1"/>
    </row>
    <row r="24" spans="3:15" x14ac:dyDescent="0.3">
      <c r="C24" s="1"/>
      <c r="D24" s="1"/>
      <c r="E24" s="1"/>
      <c r="F24" s="1"/>
      <c r="G24" s="1"/>
      <c r="H24" s="1"/>
      <c r="I24" s="39"/>
      <c r="J24" s="15" t="s">
        <v>5</v>
      </c>
      <c r="K24" s="16">
        <f t="shared" si="13"/>
        <v>21</v>
      </c>
      <c r="L24" s="17">
        <f t="shared" si="14"/>
        <v>28</v>
      </c>
      <c r="M24" s="23">
        <f t="shared" si="15"/>
        <v>35</v>
      </c>
      <c r="N24" s="18">
        <f t="shared" si="16"/>
        <v>33</v>
      </c>
      <c r="O24" s="1"/>
    </row>
    <row r="25" spans="3:15" x14ac:dyDescent="0.3">
      <c r="C25" s="1"/>
      <c r="D25" s="1"/>
      <c r="E25" s="1"/>
      <c r="F25" s="1"/>
      <c r="G25" s="1"/>
      <c r="H25" s="1"/>
      <c r="I25" s="39"/>
      <c r="J25" s="15" t="s">
        <v>6</v>
      </c>
      <c r="K25" s="16">
        <f t="shared" si="13"/>
        <v>20</v>
      </c>
      <c r="L25" s="17">
        <f t="shared" si="14"/>
        <v>28</v>
      </c>
      <c r="M25" s="23">
        <f t="shared" si="15"/>
        <v>35</v>
      </c>
      <c r="N25" s="18">
        <f t="shared" si="16"/>
        <v>34</v>
      </c>
      <c r="O25" s="1"/>
    </row>
    <row r="26" spans="3:15" ht="17.25" thickBot="1" x14ac:dyDescent="0.35">
      <c r="C26" s="1"/>
      <c r="D26" s="1"/>
      <c r="E26" s="1"/>
      <c r="F26" s="1"/>
      <c r="G26" s="1"/>
      <c r="H26" s="1"/>
      <c r="I26" s="40"/>
      <c r="J26" s="28" t="s">
        <v>7</v>
      </c>
      <c r="K26" s="29">
        <f t="shared" si="13"/>
        <v>20.399999999999999</v>
      </c>
      <c r="L26" s="30">
        <f t="shared" si="14"/>
        <v>28.2</v>
      </c>
      <c r="M26" s="31">
        <f t="shared" si="15"/>
        <v>35.200000000000003</v>
      </c>
      <c r="N26" s="32">
        <f t="shared" si="16"/>
        <v>33.6</v>
      </c>
      <c r="O26" s="1"/>
    </row>
    <row r="27" spans="3:15" ht="17.25" thickBot="1" x14ac:dyDescent="0.35">
      <c r="C27" s="1"/>
      <c r="D27" s="1"/>
      <c r="E27" s="1"/>
      <c r="F27" s="1"/>
      <c r="G27" s="1"/>
      <c r="H27" s="1"/>
      <c r="I27" s="41" t="s">
        <v>8</v>
      </c>
      <c r="J27" s="42"/>
      <c r="K27" s="24">
        <f>(_xlfn.STDEV.S(K21:K25)/SQRT(5))/K26 * 100</f>
        <v>1.2007302660701851</v>
      </c>
      <c r="L27" s="25">
        <f t="shared" ref="L27:N27" si="17">(_xlfn.STDEV.S(L21:L25)/SQRT(5))/L26 * 100</f>
        <v>0.70921985815602839</v>
      </c>
      <c r="M27" s="26">
        <f t="shared" si="17"/>
        <v>0.56818181818181812</v>
      </c>
      <c r="N27" s="27">
        <f t="shared" si="17"/>
        <v>0.7290148043997553</v>
      </c>
      <c r="O27" s="1"/>
    </row>
    <row r="28" spans="3:15" x14ac:dyDescent="0.3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</sheetData>
  <mergeCells count="4">
    <mergeCell ref="I21:I26"/>
    <mergeCell ref="I19:J19"/>
    <mergeCell ref="I27:J27"/>
    <mergeCell ref="I20:J2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A95DB-D8F1-4AA2-A950-174687CE238F}">
  <dimension ref="C4:I37"/>
  <sheetViews>
    <sheetView zoomScale="115" zoomScaleNormal="115" workbookViewId="0">
      <selection activeCell="L13" sqref="L13"/>
    </sheetView>
  </sheetViews>
  <sheetFormatPr defaultRowHeight="16.5" x14ac:dyDescent="0.3"/>
  <cols>
    <col min="4" max="4" width="11.875" customWidth="1"/>
    <col min="5" max="5" width="30.75" customWidth="1"/>
  </cols>
  <sheetData>
    <row r="4" spans="3:9" ht="17.25" thickBot="1" x14ac:dyDescent="0.35">
      <c r="C4" s="70"/>
      <c r="D4" s="71"/>
      <c r="E4" s="70"/>
      <c r="F4" s="70"/>
      <c r="G4" s="70"/>
      <c r="H4" s="70"/>
      <c r="I4" s="70"/>
    </row>
    <row r="5" spans="3:9" x14ac:dyDescent="0.3">
      <c r="C5" s="70"/>
      <c r="D5" s="43" t="s">
        <v>16</v>
      </c>
      <c r="E5" s="44" t="s">
        <v>18</v>
      </c>
      <c r="F5" s="45"/>
      <c r="G5" s="46"/>
      <c r="H5" s="47"/>
      <c r="I5" s="70"/>
    </row>
    <row r="6" spans="3:9" x14ac:dyDescent="0.3">
      <c r="C6" s="70"/>
      <c r="D6" s="48"/>
      <c r="E6" s="49"/>
      <c r="F6" s="50"/>
      <c r="G6" s="51"/>
      <c r="H6" s="52"/>
      <c r="I6" s="70"/>
    </row>
    <row r="7" spans="3:9" x14ac:dyDescent="0.3">
      <c r="C7" s="70"/>
      <c r="D7" s="48"/>
      <c r="E7" s="49"/>
      <c r="F7" s="50"/>
      <c r="G7" s="51"/>
      <c r="H7" s="52"/>
      <c r="I7" s="70"/>
    </row>
    <row r="8" spans="3:9" x14ac:dyDescent="0.3">
      <c r="C8" s="70"/>
      <c r="D8" s="48"/>
      <c r="E8" s="49"/>
      <c r="F8" s="50"/>
      <c r="G8" s="51"/>
      <c r="H8" s="52"/>
      <c r="I8" s="70"/>
    </row>
    <row r="9" spans="3:9" x14ac:dyDescent="0.3">
      <c r="C9" s="70"/>
      <c r="D9" s="48"/>
      <c r="E9" s="49"/>
      <c r="F9" s="50"/>
      <c r="G9" s="51"/>
      <c r="H9" s="52"/>
      <c r="I9" s="70"/>
    </row>
    <row r="10" spans="3:9" x14ac:dyDescent="0.3">
      <c r="C10" s="70"/>
      <c r="D10" s="53" t="s">
        <v>17</v>
      </c>
      <c r="E10" s="54" t="s">
        <v>20</v>
      </c>
      <c r="F10" s="50"/>
      <c r="G10" s="51"/>
      <c r="H10" s="52"/>
      <c r="I10" s="70"/>
    </row>
    <row r="11" spans="3:9" x14ac:dyDescent="0.3">
      <c r="C11" s="70"/>
      <c r="D11" s="55"/>
      <c r="E11" s="56"/>
      <c r="F11" s="50"/>
      <c r="G11" s="51"/>
      <c r="H11" s="52"/>
      <c r="I11" s="70"/>
    </row>
    <row r="12" spans="3:9" ht="17.25" thickBot="1" x14ac:dyDescent="0.35">
      <c r="C12" s="70"/>
      <c r="D12" s="57"/>
      <c r="E12" s="58"/>
      <c r="F12" s="59"/>
      <c r="G12" s="60"/>
      <c r="H12" s="61"/>
      <c r="I12" s="70"/>
    </row>
    <row r="13" spans="3:9" x14ac:dyDescent="0.3">
      <c r="C13" s="70"/>
      <c r="D13" s="43" t="s">
        <v>16</v>
      </c>
      <c r="E13" s="44" t="s">
        <v>19</v>
      </c>
      <c r="F13" s="45"/>
      <c r="G13" s="46"/>
      <c r="H13" s="47"/>
      <c r="I13" s="70"/>
    </row>
    <row r="14" spans="3:9" x14ac:dyDescent="0.3">
      <c r="C14" s="70"/>
      <c r="D14" s="48"/>
      <c r="E14" s="49"/>
      <c r="F14" s="50"/>
      <c r="G14" s="51"/>
      <c r="H14" s="52"/>
      <c r="I14" s="70"/>
    </row>
    <row r="15" spans="3:9" x14ac:dyDescent="0.3">
      <c r="C15" s="70"/>
      <c r="D15" s="48"/>
      <c r="E15" s="49"/>
      <c r="F15" s="50"/>
      <c r="G15" s="51"/>
      <c r="H15" s="52"/>
      <c r="I15" s="70"/>
    </row>
    <row r="16" spans="3:9" x14ac:dyDescent="0.3">
      <c r="C16" s="70"/>
      <c r="D16" s="48"/>
      <c r="E16" s="49"/>
      <c r="F16" s="50"/>
      <c r="G16" s="51"/>
      <c r="H16" s="52"/>
      <c r="I16" s="70"/>
    </row>
    <row r="17" spans="3:9" x14ac:dyDescent="0.3">
      <c r="C17" s="70"/>
      <c r="D17" s="48"/>
      <c r="E17" s="49"/>
      <c r="F17" s="50"/>
      <c r="G17" s="51"/>
      <c r="H17" s="52"/>
      <c r="I17" s="70"/>
    </row>
    <row r="18" spans="3:9" x14ac:dyDescent="0.3">
      <c r="C18" s="70"/>
      <c r="D18" s="53" t="s">
        <v>17</v>
      </c>
      <c r="E18" s="54" t="s">
        <v>21</v>
      </c>
      <c r="F18" s="50"/>
      <c r="G18" s="51"/>
      <c r="H18" s="52"/>
      <c r="I18" s="70"/>
    </row>
    <row r="19" spans="3:9" x14ac:dyDescent="0.3">
      <c r="C19" s="70"/>
      <c r="D19" s="55"/>
      <c r="E19" s="56"/>
      <c r="F19" s="50"/>
      <c r="G19" s="51"/>
      <c r="H19" s="52"/>
      <c r="I19" s="70"/>
    </row>
    <row r="20" spans="3:9" ht="17.25" thickBot="1" x14ac:dyDescent="0.35">
      <c r="C20" s="70"/>
      <c r="D20" s="57"/>
      <c r="E20" s="58"/>
      <c r="F20" s="59"/>
      <c r="G20" s="60"/>
      <c r="H20" s="61"/>
      <c r="I20" s="70"/>
    </row>
    <row r="21" spans="3:9" x14ac:dyDescent="0.3">
      <c r="C21" s="70"/>
      <c r="D21" s="43" t="s">
        <v>16</v>
      </c>
      <c r="E21" s="44" t="s">
        <v>22</v>
      </c>
      <c r="F21" s="45"/>
      <c r="G21" s="46"/>
      <c r="H21" s="47"/>
      <c r="I21" s="70"/>
    </row>
    <row r="22" spans="3:9" x14ac:dyDescent="0.3">
      <c r="C22" s="70"/>
      <c r="D22" s="48" t="s">
        <v>23</v>
      </c>
      <c r="E22" s="49" t="s">
        <v>24</v>
      </c>
      <c r="F22" s="50"/>
      <c r="G22" s="51"/>
      <c r="H22" s="52"/>
      <c r="I22" s="70"/>
    </row>
    <row r="23" spans="3:9" x14ac:dyDescent="0.3">
      <c r="C23" s="70"/>
      <c r="D23" s="48"/>
      <c r="E23" s="49"/>
      <c r="F23" s="50"/>
      <c r="G23" s="51"/>
      <c r="H23" s="52"/>
      <c r="I23" s="70"/>
    </row>
    <row r="24" spans="3:9" x14ac:dyDescent="0.3">
      <c r="C24" s="70"/>
      <c r="D24" s="48"/>
      <c r="E24" s="49"/>
      <c r="F24" s="50"/>
      <c r="G24" s="51"/>
      <c r="H24" s="52"/>
      <c r="I24" s="70"/>
    </row>
    <row r="25" spans="3:9" x14ac:dyDescent="0.3">
      <c r="C25" s="70"/>
      <c r="D25" s="48"/>
      <c r="E25" s="49"/>
      <c r="F25" s="50"/>
      <c r="G25" s="51"/>
      <c r="H25" s="52"/>
      <c r="I25" s="70"/>
    </row>
    <row r="26" spans="3:9" x14ac:dyDescent="0.3">
      <c r="C26" s="70"/>
      <c r="D26" s="53" t="s">
        <v>17</v>
      </c>
      <c r="E26" s="62"/>
      <c r="F26" s="50"/>
      <c r="G26" s="51"/>
      <c r="H26" s="52"/>
      <c r="I26" s="70"/>
    </row>
    <row r="27" spans="3:9" x14ac:dyDescent="0.3">
      <c r="C27" s="70"/>
      <c r="D27" s="55"/>
      <c r="E27" s="63"/>
      <c r="F27" s="50"/>
      <c r="G27" s="51"/>
      <c r="H27" s="52"/>
      <c r="I27" s="70"/>
    </row>
    <row r="28" spans="3:9" ht="17.25" thickBot="1" x14ac:dyDescent="0.35">
      <c r="C28" s="70"/>
      <c r="D28" s="57"/>
      <c r="E28" s="64"/>
      <c r="F28" s="59"/>
      <c r="G28" s="60"/>
      <c r="H28" s="61"/>
      <c r="I28" s="70"/>
    </row>
    <row r="29" spans="3:9" x14ac:dyDescent="0.3">
      <c r="C29" s="70"/>
      <c r="D29" s="43" t="s">
        <v>16</v>
      </c>
      <c r="E29" s="44" t="s">
        <v>25</v>
      </c>
      <c r="F29" s="45"/>
      <c r="G29" s="46"/>
      <c r="H29" s="47"/>
      <c r="I29" s="70"/>
    </row>
    <row r="30" spans="3:9" x14ac:dyDescent="0.3">
      <c r="C30" s="70"/>
      <c r="D30" s="48" t="s">
        <v>23</v>
      </c>
      <c r="E30" s="49" t="s">
        <v>26</v>
      </c>
      <c r="F30" s="50"/>
      <c r="G30" s="51"/>
      <c r="H30" s="52"/>
      <c r="I30" s="70"/>
    </row>
    <row r="31" spans="3:9" x14ac:dyDescent="0.3">
      <c r="C31" s="70"/>
      <c r="D31" s="48" t="s">
        <v>27</v>
      </c>
      <c r="E31" s="49" t="s">
        <v>28</v>
      </c>
      <c r="F31" s="50"/>
      <c r="G31" s="51"/>
      <c r="H31" s="52"/>
      <c r="I31" s="70"/>
    </row>
    <row r="32" spans="3:9" x14ac:dyDescent="0.3">
      <c r="C32" s="70"/>
      <c r="D32" s="48"/>
      <c r="E32" s="49"/>
      <c r="F32" s="50"/>
      <c r="G32" s="51"/>
      <c r="H32" s="52"/>
      <c r="I32" s="70"/>
    </row>
    <row r="33" spans="3:9" x14ac:dyDescent="0.3">
      <c r="C33" s="70"/>
      <c r="D33" s="48"/>
      <c r="E33" s="49"/>
      <c r="F33" s="50"/>
      <c r="G33" s="51"/>
      <c r="H33" s="52"/>
      <c r="I33" s="70"/>
    </row>
    <row r="34" spans="3:9" x14ac:dyDescent="0.3">
      <c r="C34" s="70"/>
      <c r="D34" s="53" t="s">
        <v>17</v>
      </c>
      <c r="E34" s="62"/>
      <c r="F34" s="50"/>
      <c r="G34" s="51"/>
      <c r="H34" s="52"/>
      <c r="I34" s="70"/>
    </row>
    <row r="35" spans="3:9" x14ac:dyDescent="0.3">
      <c r="C35" s="70"/>
      <c r="D35" s="55"/>
      <c r="E35" s="63"/>
      <c r="F35" s="50"/>
      <c r="G35" s="51"/>
      <c r="H35" s="52"/>
      <c r="I35" s="70"/>
    </row>
    <row r="36" spans="3:9" ht="17.25" thickBot="1" x14ac:dyDescent="0.35">
      <c r="C36" s="70"/>
      <c r="D36" s="57"/>
      <c r="E36" s="64"/>
      <c r="F36" s="59"/>
      <c r="G36" s="60"/>
      <c r="H36" s="61"/>
      <c r="I36" s="70"/>
    </row>
    <row r="37" spans="3:9" x14ac:dyDescent="0.3">
      <c r="C37" s="70"/>
      <c r="D37" s="70"/>
      <c r="E37" s="70"/>
      <c r="F37" s="70"/>
      <c r="G37" s="70"/>
      <c r="H37" s="70"/>
      <c r="I37" s="70"/>
    </row>
  </sheetData>
  <mergeCells count="12">
    <mergeCell ref="F21:H28"/>
    <mergeCell ref="D26:D28"/>
    <mergeCell ref="E26:E28"/>
    <mergeCell ref="F29:H36"/>
    <mergeCell ref="D34:D36"/>
    <mergeCell ref="E34:E36"/>
    <mergeCell ref="F5:H12"/>
    <mergeCell ref="D10:D12"/>
    <mergeCell ref="E10:E12"/>
    <mergeCell ref="F13:H20"/>
    <mergeCell ref="D18:D20"/>
    <mergeCell ref="E18:E20"/>
  </mergeCells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530C9C5E62EF144F9209F5F8EC72BC84" ma:contentTypeVersion="3" ma:contentTypeDescription="새 문서를 만듭니다." ma:contentTypeScope="" ma:versionID="24ffbb027042fd0c639d93d374ac80a2">
  <xsd:schema xmlns:xsd="http://www.w3.org/2001/XMLSchema" xmlns:xs="http://www.w3.org/2001/XMLSchema" xmlns:p="http://schemas.microsoft.com/office/2006/metadata/properties" xmlns:ns3="6b28e3d6-4e92-425e-afcd-ed371da3b97a" targetNamespace="http://schemas.microsoft.com/office/2006/metadata/properties" ma:root="true" ma:fieldsID="b87eb0c5e7dcd809a82a941e1fb36624" ns3:_="">
    <xsd:import namespace="6b28e3d6-4e92-425e-afcd-ed371da3b97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28e3d6-4e92-425e-afcd-ed371da3b9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7EFB0D8-51ED-4C75-B689-025D47C479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28e3d6-4e92-425e-afcd-ed371da3b9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55A63A-F36A-4210-8B7C-73CA1D565F0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9A6D74-9206-4E41-8DE6-26C87020E445}">
  <ds:schemaRefs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6b28e3d6-4e92-425e-afcd-ed371da3b97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찬우 김</dc:creator>
  <cp:lastModifiedBy>김찬우(학부생-기계시스템공학전공)</cp:lastModifiedBy>
  <dcterms:created xsi:type="dcterms:W3CDTF">2023-10-26T08:32:40Z</dcterms:created>
  <dcterms:modified xsi:type="dcterms:W3CDTF">2023-10-29T09:42:55Z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0x010100530C9C5E62EF144F9209F5F8EC72BC84</vt:lpwstr>
  </property>
</Properties>
</file>